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B3140C07-D0AC-44E4-8963-321C86772CD4}" xr6:coauthVersionLast="47" xr6:coauthVersionMax="47" xr10:uidLastSave="{00000000-0000-0000-0000-000000000000}"/>
  <workbookProtection workbookAlgorithmName="SHA-512" workbookHashValue="2820QmrJH2bpaUYDOC8dOcYX9RTSwqIb+hGiY9wbAP0Tg8qRdFLdGHjiW7a5nw3DoQHII29qTClOGbdbRkuHRg==" workbookSaltValue="FdXCfGeOu+1Gnn/lLpxZmA==" workbookSpinCount="100000" lockStructure="1"/>
  <bookViews>
    <workbookView xWindow="-108" yWindow="-108" windowWidth="23256" windowHeight="12456" tabRatio="751" firstSheet="4" activeTab="4" xr2:uid="{00000000-000D-0000-FFFF-FFFF00000000}"/>
  </bookViews>
  <sheets>
    <sheet name="非表示_作業履歴" sheetId="19" state="hidden" r:id="rId1"/>
    <sheet name="非表示_前年度報告内容" sheetId="5" state="hidden" r:id="rId2"/>
    <sheet name="非表示_リスト" sheetId="17" state="hidden" r:id="rId3"/>
    <sheet name="非表示_備忘メモ" sheetId="15" state="hidden" r:id="rId4"/>
    <sheet name="1.はじめに" sheetId="4" r:id="rId5"/>
    <sheet name="2.入力_使用量(1,2号)" sheetId="1" r:id="rId6"/>
    <sheet name="3.入力_外部供給等(1,2号)" sheetId="11" r:id="rId7"/>
    <sheet name="4.入力_使用量(3号)" sheetId="6" r:id="rId8"/>
    <sheet name="5.入力_クレジット等" sheetId="12" r:id="rId9"/>
    <sheet name="6.コピー用" sheetId="16" r:id="rId10"/>
    <sheet name="参考1_排出係数(ガス)" sheetId="22" r:id="rId11"/>
    <sheet name="参考2_排出係数(熱)" sheetId="21" r:id="rId12"/>
    <sheet name="参考3_排出係数(電気)" sheetId="8" r:id="rId13"/>
  </sheets>
  <definedNames>
    <definedName name="_xlnm._FilterDatabase" localSheetId="4" hidden="1">'1.はじめに'!$B$52:$E$966</definedName>
    <definedName name="_xlnm._FilterDatabase" localSheetId="5" hidden="1">'2.入力_使用量(1,2号)'!$A$20:$A$149</definedName>
    <definedName name="_xlnm._FilterDatabase" localSheetId="7" hidden="1">'4.入力_使用量(3号)'!$A$28:$A$81</definedName>
    <definedName name="_xlnm._FilterDatabase" localSheetId="8" hidden="1">'5.入力_クレジット等'!#REF!</definedName>
    <definedName name="_xlnm._FilterDatabase" localSheetId="10" hidden="1">'参考1_排出係数(ガス)'!$H$28:$H$67</definedName>
    <definedName name="_xlnm._FilterDatabase" localSheetId="11" hidden="1">'参考2_排出係数(熱)'!$H$28:$H$66</definedName>
    <definedName name="_xlnm._FilterDatabase" localSheetId="12" hidden="1">'参考3_排出係数(電気)'!$H$29:$H$1323</definedName>
    <definedName name="_xlnm._FilterDatabase" localSheetId="0" hidden="1">非表示_作業履歴!$A$1:$F$125</definedName>
    <definedName name="_xlnm._FilterDatabase" localSheetId="1" hidden="1">非表示_前年度報告内容!$A$4:$CI$755</definedName>
    <definedName name="_xlnm.Criteria" localSheetId="10">'参考1_排出係数(ガス)'!$J$28:$J$29</definedName>
    <definedName name="_xlnm.Criteria" localSheetId="11">'参考2_排出係数(熱)'!$J$28:$J$29</definedName>
    <definedName name="_xlnm.Criteria" localSheetId="12">'参考3_排出係数(電気)'!$J$29:$J$30</definedName>
    <definedName name="_xlnm.Extract" localSheetId="10">'参考1_排出係数(ガス)'!$K$28</definedName>
    <definedName name="_xlnm.Extract" localSheetId="11">'参考2_排出係数(熱)'!$K$28</definedName>
    <definedName name="_xlnm.Extract" localSheetId="12">'参考3_排出係数(電気)'!$K$29</definedName>
    <definedName name="シート一覧">'1.はじめに'!$A$38</definedName>
    <definedName name="その他">非表示_リスト!$M$9</definedName>
    <definedName name="その他２">非表示_リスト!$J$22</definedName>
    <definedName name="延床面積">非表示_リスト!$I$9:$I$12</definedName>
    <definedName name="稼動時間">非表示_リスト!$J$9:$J$12</definedName>
    <definedName name="作業時間">非表示_リスト!$I$22:$I$25</definedName>
    <definedName name="事業者ＩＤ一覧">'1.はじめに'!$A$50</definedName>
    <definedName name="事業者基礎情報">'1.はじめに'!$B$4</definedName>
    <definedName name="従業員時間">非表示_リスト!$K$9:$K$12</definedName>
    <definedName name="従業員数">非表示_リスト!$K$9:$K$12</definedName>
    <definedName name="生産数量">非表示_リスト!$G$9:$G$18</definedName>
    <definedName name="走行距離">非表示_リスト!$G$22:$G$25</definedName>
    <definedName name="店舗数">非表示_リスト!$L$9:$L$12</definedName>
    <definedName name="売上高">非表示_リスト!$H$9:$H$13</definedName>
    <definedName name="輸送トンキロ">非表示_リスト!$H$22:$H$25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7" i="6" l="1"/>
  <c r="M80" i="6"/>
  <c r="I12" i="1" l="1"/>
  <c r="I14" i="1"/>
  <c r="A128" i="19"/>
  <c r="A129" i="19"/>
  <c r="A130" i="19"/>
  <c r="A131" i="19"/>
  <c r="A132" i="19"/>
  <c r="A133" i="19"/>
  <c r="A134" i="19"/>
  <c r="A135" i="19"/>
  <c r="A136" i="19"/>
  <c r="A137" i="19"/>
  <c r="A138" i="19"/>
  <c r="A139" i="19"/>
  <c r="A140" i="19"/>
  <c r="B12" i="1"/>
  <c r="G10" i="1" s="1"/>
  <c r="D15" i="4"/>
  <c r="A126" i="19" l="1"/>
  <c r="A127" i="19"/>
  <c r="A123" i="19"/>
  <c r="A124" i="19"/>
  <c r="A125" i="19"/>
  <c r="A122" i="19"/>
  <c r="A120" i="19"/>
  <c r="H1278" i="8"/>
  <c r="I1278" i="8"/>
  <c r="H1279" i="8"/>
  <c r="I1279" i="8"/>
  <c r="H1280" i="8"/>
  <c r="I1280" i="8"/>
  <c r="H1281" i="8"/>
  <c r="I1281" i="8"/>
  <c r="H1284" i="8"/>
  <c r="I1284" i="8"/>
  <c r="H1285" i="8"/>
  <c r="I1285" i="8"/>
  <c r="H1286" i="8"/>
  <c r="I1286" i="8"/>
  <c r="H1288" i="8"/>
  <c r="I1288" i="8"/>
  <c r="H1289" i="8"/>
  <c r="I1289" i="8"/>
  <c r="H1292" i="8"/>
  <c r="I1292" i="8"/>
  <c r="H1293" i="8"/>
  <c r="I1293" i="8"/>
  <c r="H1294" i="8"/>
  <c r="I1294" i="8"/>
  <c r="H1298" i="8"/>
  <c r="I1298" i="8"/>
  <c r="H1300" i="8"/>
  <c r="I1300" i="8"/>
  <c r="H1301" i="8"/>
  <c r="I1301" i="8"/>
  <c r="H1302" i="8"/>
  <c r="I1302" i="8"/>
  <c r="H1306" i="8"/>
  <c r="I1306" i="8"/>
  <c r="H1308" i="8"/>
  <c r="I1308" i="8"/>
  <c r="H1309" i="8"/>
  <c r="I1309" i="8"/>
  <c r="I1310" i="8"/>
  <c r="H1312" i="8"/>
  <c r="I1312" i="8"/>
  <c r="H1313" i="8"/>
  <c r="I1313" i="8"/>
  <c r="H1314" i="8"/>
  <c r="I1314" i="8"/>
  <c r="H1315" i="8"/>
  <c r="I1315" i="8"/>
  <c r="H1316" i="8"/>
  <c r="I1316" i="8"/>
  <c r="H1317" i="8"/>
  <c r="I1317" i="8"/>
  <c r="H1318" i="8"/>
  <c r="I1318" i="8"/>
  <c r="H1319" i="8"/>
  <c r="I1319" i="8"/>
  <c r="H1320" i="8"/>
  <c r="I1320" i="8"/>
  <c r="H1321" i="8"/>
  <c r="I1321" i="8"/>
  <c r="H1322" i="8"/>
  <c r="I1322" i="8"/>
  <c r="H1323" i="8"/>
  <c r="I1323" i="8"/>
  <c r="A33" i="8"/>
  <c r="B33" i="8"/>
  <c r="A35" i="8"/>
  <c r="A36" i="8" s="1"/>
  <c r="B35" i="8"/>
  <c r="B36" i="8" s="1"/>
  <c r="A39" i="8"/>
  <c r="A40" i="8" s="1"/>
  <c r="B39" i="8"/>
  <c r="B40" i="8" s="1"/>
  <c r="A42" i="8"/>
  <c r="A43" i="8" s="1"/>
  <c r="A44" i="8" s="1"/>
  <c r="A45" i="8" s="1"/>
  <c r="A46" i="8" s="1"/>
  <c r="A47" i="8" s="1"/>
  <c r="B42" i="8"/>
  <c r="B43" i="8" s="1"/>
  <c r="B44" i="8" s="1"/>
  <c r="B45" i="8" s="1"/>
  <c r="B46" i="8" s="1"/>
  <c r="B47" i="8" s="1"/>
  <c r="A49" i="8"/>
  <c r="A50" i="8" s="1"/>
  <c r="A51" i="8" s="1"/>
  <c r="A52" i="8" s="1"/>
  <c r="B49" i="8"/>
  <c r="B50" i="8" s="1"/>
  <c r="B51" i="8" s="1"/>
  <c r="B52" i="8" s="1"/>
  <c r="A54" i="8"/>
  <c r="A55" i="8" s="1"/>
  <c r="A56" i="8" s="1"/>
  <c r="A57" i="8" s="1"/>
  <c r="B54" i="8"/>
  <c r="B55" i="8" s="1"/>
  <c r="B56" i="8" s="1"/>
  <c r="B57" i="8"/>
  <c r="A59" i="8"/>
  <c r="A60" i="8" s="1"/>
  <c r="B59" i="8"/>
  <c r="B60" i="8" s="1"/>
  <c r="A62" i="8"/>
  <c r="A63" i="8" s="1"/>
  <c r="B62" i="8"/>
  <c r="B63" i="8" s="1"/>
  <c r="A65" i="8"/>
  <c r="A66" i="8" s="1"/>
  <c r="B65" i="8"/>
  <c r="B66" i="8" s="1"/>
  <c r="A68" i="8"/>
  <c r="A69" i="8" s="1"/>
  <c r="A70" i="8" s="1"/>
  <c r="A71" i="8" s="1"/>
  <c r="A72" i="8" s="1"/>
  <c r="A73" i="8" s="1"/>
  <c r="A74" i="8" s="1"/>
  <c r="A75" i="8" s="1"/>
  <c r="A76" i="8" s="1"/>
  <c r="A77" i="8" s="1"/>
  <c r="A78" i="8" s="1"/>
  <c r="B68" i="8"/>
  <c r="B69" i="8" s="1"/>
  <c r="B70" i="8" s="1"/>
  <c r="B71" i="8" s="1"/>
  <c r="B72" i="8" s="1"/>
  <c r="B73" i="8" s="1"/>
  <c r="B74" i="8" s="1"/>
  <c r="B75" i="8" s="1"/>
  <c r="B76" i="8" s="1"/>
  <c r="B77" i="8" s="1"/>
  <c r="B78" i="8" s="1"/>
  <c r="A80" i="8"/>
  <c r="A81" i="8" s="1"/>
  <c r="A82" i="8" s="1"/>
  <c r="B80" i="8"/>
  <c r="B81" i="8" s="1"/>
  <c r="B82" i="8" s="1"/>
  <c r="A84" i="8"/>
  <c r="A85" i="8" s="1"/>
  <c r="A86" i="8" s="1"/>
  <c r="B84" i="8"/>
  <c r="B85" i="8" s="1"/>
  <c r="B86" i="8" s="1"/>
  <c r="A88" i="8"/>
  <c r="B88" i="8"/>
  <c r="B89" i="8" s="1"/>
  <c r="A89" i="8"/>
  <c r="A91" i="8"/>
  <c r="A92" i="8" s="1"/>
  <c r="A93" i="8" s="1"/>
  <c r="A94" i="8" s="1"/>
  <c r="B91" i="8"/>
  <c r="B92" i="8" s="1"/>
  <c r="B93" i="8" s="1"/>
  <c r="B94" i="8" s="1"/>
  <c r="A96" i="8"/>
  <c r="A97" i="8" s="1"/>
  <c r="A98" i="8" s="1"/>
  <c r="B96" i="8"/>
  <c r="B97" i="8" s="1"/>
  <c r="B98" i="8" s="1"/>
  <c r="A101" i="8"/>
  <c r="A102" i="8" s="1"/>
  <c r="A103" i="8" s="1"/>
  <c r="A104" i="8" s="1"/>
  <c r="A105" i="8" s="1"/>
  <c r="A106" i="8" s="1"/>
  <c r="B101" i="8"/>
  <c r="B102" i="8" s="1"/>
  <c r="B103" i="8" s="1"/>
  <c r="B104" i="8" s="1"/>
  <c r="B105" i="8" s="1"/>
  <c r="B106" i="8" s="1"/>
  <c r="A108" i="8"/>
  <c r="A109" i="8" s="1"/>
  <c r="A110" i="8" s="1"/>
  <c r="A111" i="8" s="1"/>
  <c r="A112" i="8" s="1"/>
  <c r="A113" i="8" s="1"/>
  <c r="A114" i="8" s="1"/>
  <c r="A115" i="8" s="1"/>
  <c r="A116" i="8" s="1"/>
  <c r="A117" i="8" s="1"/>
  <c r="A118" i="8" s="1"/>
  <c r="A119" i="8" s="1"/>
  <c r="A120" i="8" s="1"/>
  <c r="A121" i="8" s="1"/>
  <c r="A122" i="8" s="1"/>
  <c r="A123" i="8" s="1"/>
  <c r="A124" i="8" s="1"/>
  <c r="A125" i="8" s="1"/>
  <c r="B108" i="8"/>
  <c r="B109" i="8"/>
  <c r="B110" i="8" s="1"/>
  <c r="B111" i="8" s="1"/>
  <c r="B112" i="8" s="1"/>
  <c r="B113" i="8" s="1"/>
  <c r="B114" i="8" s="1"/>
  <c r="B115" i="8" s="1"/>
  <c r="B116" i="8" s="1"/>
  <c r="B117" i="8" s="1"/>
  <c r="B118" i="8" s="1"/>
  <c r="B119" i="8" s="1"/>
  <c r="B120" i="8" s="1"/>
  <c r="B121" i="8" s="1"/>
  <c r="B122" i="8" s="1"/>
  <c r="B123" i="8" s="1"/>
  <c r="B124" i="8" s="1"/>
  <c r="B125" i="8" s="1"/>
  <c r="A127" i="8"/>
  <c r="A128" i="8" s="1"/>
  <c r="B127" i="8"/>
  <c r="B128" i="8" s="1"/>
  <c r="A130" i="8"/>
  <c r="A131" i="8" s="1"/>
  <c r="A132" i="8" s="1"/>
  <c r="A133" i="8" s="1"/>
  <c r="B130" i="8"/>
  <c r="B131" i="8" s="1"/>
  <c r="B132" i="8" s="1"/>
  <c r="B133" i="8" s="1"/>
  <c r="A135" i="8"/>
  <c r="A136" i="8" s="1"/>
  <c r="A137" i="8" s="1"/>
  <c r="A138" i="8" s="1"/>
  <c r="A139" i="8" s="1"/>
  <c r="A140" i="8" s="1"/>
  <c r="A141" i="8" s="1"/>
  <c r="A142" i="8" s="1"/>
  <c r="A143" i="8" s="1"/>
  <c r="A144" i="8" s="1"/>
  <c r="A145" i="8" s="1"/>
  <c r="B135" i="8"/>
  <c r="B136" i="8" s="1"/>
  <c r="B137" i="8" s="1"/>
  <c r="B138" i="8" s="1"/>
  <c r="B139" i="8" s="1"/>
  <c r="B140" i="8" s="1"/>
  <c r="B141" i="8" s="1"/>
  <c r="B142" i="8" s="1"/>
  <c r="B143" i="8" s="1"/>
  <c r="B144" i="8" s="1"/>
  <c r="B145" i="8" s="1"/>
  <c r="A149" i="8"/>
  <c r="A150" i="8" s="1"/>
  <c r="A151" i="8" s="1"/>
  <c r="A152" i="8" s="1"/>
  <c r="A153" i="8" s="1"/>
  <c r="B149" i="8"/>
  <c r="B150" i="8" s="1"/>
  <c r="B151" i="8" s="1"/>
  <c r="B152" i="8" s="1"/>
  <c r="B153" i="8" s="1"/>
  <c r="A155" i="8"/>
  <c r="A156" i="8" s="1"/>
  <c r="B155" i="8"/>
  <c r="B156" i="8" s="1"/>
  <c r="A158" i="8"/>
  <c r="B158" i="8"/>
  <c r="B159" i="8" s="1"/>
  <c r="A159" i="8"/>
  <c r="A162" i="8"/>
  <c r="A163" i="8" s="1"/>
  <c r="B162" i="8"/>
  <c r="B163" i="8" s="1"/>
  <c r="A165" i="8"/>
  <c r="A166" i="8" s="1"/>
  <c r="B165" i="8"/>
  <c r="B166" i="8" s="1"/>
  <c r="A168" i="8"/>
  <c r="A169" i="8" s="1"/>
  <c r="A170" i="8" s="1"/>
  <c r="A171" i="8" s="1"/>
  <c r="B168" i="8"/>
  <c r="B169" i="8" s="1"/>
  <c r="B170" i="8" s="1"/>
  <c r="B171" i="8" s="1"/>
  <c r="A174" i="8"/>
  <c r="A175" i="8" s="1"/>
  <c r="A176" i="8" s="1"/>
  <c r="A177" i="8" s="1"/>
  <c r="A178" i="8" s="1"/>
  <c r="A179" i="8" s="1"/>
  <c r="A180" i="8" s="1"/>
  <c r="B174" i="8"/>
  <c r="B175" i="8"/>
  <c r="B176" i="8" s="1"/>
  <c r="B177" i="8" s="1"/>
  <c r="B178" i="8" s="1"/>
  <c r="B179" i="8" s="1"/>
  <c r="B180" i="8" s="1"/>
  <c r="A182" i="8"/>
  <c r="A183" i="8" s="1"/>
  <c r="A184" i="8" s="1"/>
  <c r="B182" i="8"/>
  <c r="B183" i="8" s="1"/>
  <c r="B184" i="8" s="1"/>
  <c r="A186" i="8"/>
  <c r="A187" i="8" s="1"/>
  <c r="A188" i="8" s="1"/>
  <c r="A189" i="8" s="1"/>
  <c r="A190" i="8" s="1"/>
  <c r="A191" i="8" s="1"/>
  <c r="B186" i="8"/>
  <c r="B187" i="8" s="1"/>
  <c r="B188" i="8" s="1"/>
  <c r="B189" i="8" s="1"/>
  <c r="B190" i="8" s="1"/>
  <c r="B191" i="8" s="1"/>
  <c r="A194" i="8"/>
  <c r="A195" i="8" s="1"/>
  <c r="A196" i="8" s="1"/>
  <c r="A197" i="8" s="1"/>
  <c r="B194" i="8"/>
  <c r="B195" i="8" s="1"/>
  <c r="B196" i="8" s="1"/>
  <c r="B197" i="8" s="1"/>
  <c r="A199" i="8"/>
  <c r="A200" i="8" s="1"/>
  <c r="A201" i="8" s="1"/>
  <c r="A202" i="8" s="1"/>
  <c r="A203" i="8" s="1"/>
  <c r="A204" i="8" s="1"/>
  <c r="A205" i="8" s="1"/>
  <c r="A206" i="8" s="1"/>
  <c r="B199" i="8"/>
  <c r="B200" i="8" s="1"/>
  <c r="B201" i="8" s="1"/>
  <c r="B202" i="8" s="1"/>
  <c r="B203" i="8" s="1"/>
  <c r="B204" i="8" s="1"/>
  <c r="B205" i="8" s="1"/>
  <c r="B206" i="8" s="1"/>
  <c r="A209" i="8"/>
  <c r="A210" i="8" s="1"/>
  <c r="B209" i="8"/>
  <c r="B210" i="8" s="1"/>
  <c r="A212" i="8"/>
  <c r="B212" i="8"/>
  <c r="B213" i="8" s="1"/>
  <c r="B214" i="8" s="1"/>
  <c r="B215" i="8" s="1"/>
  <c r="B216" i="8" s="1"/>
  <c r="A213" i="8"/>
  <c r="A214" i="8" s="1"/>
  <c r="A215" i="8" s="1"/>
  <c r="A216" i="8" s="1"/>
  <c r="A218" i="8"/>
  <c r="A219" i="8" s="1"/>
  <c r="A220" i="8" s="1"/>
  <c r="A221" i="8" s="1"/>
  <c r="A222" i="8" s="1"/>
  <c r="B218" i="8"/>
  <c r="B219" i="8"/>
  <c r="B220" i="8" s="1"/>
  <c r="B221" i="8" s="1"/>
  <c r="B222" i="8" s="1"/>
  <c r="A224" i="8"/>
  <c r="A225" i="8" s="1"/>
  <c r="B224" i="8"/>
  <c r="B225" i="8" s="1"/>
  <c r="A227" i="8"/>
  <c r="B227" i="8"/>
  <c r="B228" i="8" s="1"/>
  <c r="A228" i="8"/>
  <c r="A230" i="8"/>
  <c r="A231" i="8" s="1"/>
  <c r="B230" i="8"/>
  <c r="B231" i="8" s="1"/>
  <c r="A233" i="8"/>
  <c r="A234" i="8" s="1"/>
  <c r="A235" i="8" s="1"/>
  <c r="A236" i="8" s="1"/>
  <c r="A237" i="8" s="1"/>
  <c r="A238" i="8" s="1"/>
  <c r="B233" i="8"/>
  <c r="B234" i="8" s="1"/>
  <c r="B235" i="8" s="1"/>
  <c r="B236" i="8" s="1"/>
  <c r="B237" i="8" s="1"/>
  <c r="B238" i="8" s="1"/>
  <c r="A240" i="8"/>
  <c r="A241" i="8" s="1"/>
  <c r="B240" i="8"/>
  <c r="B241" i="8" s="1"/>
  <c r="A243" i="8"/>
  <c r="A244" i="8" s="1"/>
  <c r="A245" i="8" s="1"/>
  <c r="A246" i="8" s="1"/>
  <c r="A247" i="8" s="1"/>
  <c r="A248" i="8" s="1"/>
  <c r="B243" i="8"/>
  <c r="B244" i="8" s="1"/>
  <c r="B245" i="8" s="1"/>
  <c r="B246" i="8" s="1"/>
  <c r="B247" i="8" s="1"/>
  <c r="B248" i="8" s="1"/>
  <c r="A250" i="8"/>
  <c r="A251" i="8" s="1"/>
  <c r="A252" i="8" s="1"/>
  <c r="B250" i="8"/>
  <c r="B251" i="8" s="1"/>
  <c r="B252" i="8" s="1"/>
  <c r="A254" i="8"/>
  <c r="A255" i="8" s="1"/>
  <c r="B254" i="8"/>
  <c r="B255" i="8"/>
  <c r="A257" i="8"/>
  <c r="A258" i="8" s="1"/>
  <c r="A259" i="8" s="1"/>
  <c r="A260" i="8" s="1"/>
  <c r="A261" i="8" s="1"/>
  <c r="B257" i="8"/>
  <c r="B258" i="8" s="1"/>
  <c r="B259" i="8" s="1"/>
  <c r="B260" i="8" s="1"/>
  <c r="B261" i="8" s="1"/>
  <c r="A264" i="8"/>
  <c r="B264" i="8"/>
  <c r="B265" i="8" s="1"/>
  <c r="B266" i="8" s="1"/>
  <c r="B267" i="8" s="1"/>
  <c r="B268" i="8" s="1"/>
  <c r="B269" i="8" s="1"/>
  <c r="B270" i="8" s="1"/>
  <c r="A265" i="8"/>
  <c r="A266" i="8" s="1"/>
  <c r="A267" i="8" s="1"/>
  <c r="A268" i="8" s="1"/>
  <c r="A269" i="8" s="1"/>
  <c r="A270" i="8" s="1"/>
  <c r="A272" i="8"/>
  <c r="A273" i="8" s="1"/>
  <c r="A274" i="8" s="1"/>
  <c r="A275" i="8" s="1"/>
  <c r="A276" i="8" s="1"/>
  <c r="A277" i="8" s="1"/>
  <c r="A278" i="8" s="1"/>
  <c r="B272" i="8"/>
  <c r="B273" i="8"/>
  <c r="B274" i="8" s="1"/>
  <c r="B275" i="8" s="1"/>
  <c r="B276" i="8" s="1"/>
  <c r="B277" i="8" s="1"/>
  <c r="B278" i="8" s="1"/>
  <c r="A280" i="8"/>
  <c r="A281" i="8" s="1"/>
  <c r="A282" i="8" s="1"/>
  <c r="B280" i="8"/>
  <c r="B281" i="8" s="1"/>
  <c r="B282" i="8" s="1"/>
  <c r="A284" i="8"/>
  <c r="A285" i="8" s="1"/>
  <c r="A286" i="8" s="1"/>
  <c r="B284" i="8"/>
  <c r="B285" i="8" s="1"/>
  <c r="B286" i="8" s="1"/>
  <c r="A290" i="8"/>
  <c r="A291" i="8" s="1"/>
  <c r="A292" i="8" s="1"/>
  <c r="A293" i="8" s="1"/>
  <c r="A294" i="8" s="1"/>
  <c r="B290" i="8"/>
  <c r="B291" i="8" s="1"/>
  <c r="B292" i="8" s="1"/>
  <c r="B293" i="8" s="1"/>
  <c r="B294" i="8" s="1"/>
  <c r="A296" i="8"/>
  <c r="A297" i="8" s="1"/>
  <c r="A298" i="8" s="1"/>
  <c r="B296" i="8"/>
  <c r="B297" i="8" s="1"/>
  <c r="B298" i="8" s="1"/>
  <c r="A302" i="8"/>
  <c r="B302" i="8"/>
  <c r="B303" i="8" s="1"/>
  <c r="B304" i="8" s="1"/>
  <c r="A303" i="8"/>
  <c r="A304" i="8" s="1"/>
  <c r="A306" i="8"/>
  <c r="B306" i="8"/>
  <c r="A307" i="8"/>
  <c r="B307" i="8"/>
  <c r="A309" i="8"/>
  <c r="A310" i="8" s="1"/>
  <c r="B309" i="8"/>
  <c r="B310" i="8" s="1"/>
  <c r="A312" i="8"/>
  <c r="A313" i="8" s="1"/>
  <c r="A314" i="8" s="1"/>
  <c r="B312" i="8"/>
  <c r="B313" i="8" s="1"/>
  <c r="B314" i="8" s="1"/>
  <c r="A316" i="8"/>
  <c r="A317" i="8" s="1"/>
  <c r="A318" i="8" s="1"/>
  <c r="A319" i="8" s="1"/>
  <c r="A320" i="8" s="1"/>
  <c r="A321" i="8" s="1"/>
  <c r="A322" i="8" s="1"/>
  <c r="A323" i="8" s="1"/>
  <c r="B316" i="8"/>
  <c r="B317" i="8"/>
  <c r="B318" i="8" s="1"/>
  <c r="B319" i="8" s="1"/>
  <c r="B320" i="8" s="1"/>
  <c r="B321" i="8" s="1"/>
  <c r="B322" i="8" s="1"/>
  <c r="B323" i="8" s="1"/>
  <c r="A325" i="8"/>
  <c r="A326" i="8" s="1"/>
  <c r="A327" i="8" s="1"/>
  <c r="B325" i="8"/>
  <c r="B326" i="8" s="1"/>
  <c r="B327" i="8" s="1"/>
  <c r="A329" i="8"/>
  <c r="A330" i="8" s="1"/>
  <c r="A331" i="8" s="1"/>
  <c r="B329" i="8"/>
  <c r="B330" i="8" s="1"/>
  <c r="B331" i="8" s="1"/>
  <c r="A333" i="8"/>
  <c r="A334" i="8" s="1"/>
  <c r="A335" i="8" s="1"/>
  <c r="A336" i="8" s="1"/>
  <c r="B333" i="8"/>
  <c r="B334" i="8" s="1"/>
  <c r="B335" i="8" s="1"/>
  <c r="B336" i="8" s="1"/>
  <c r="A339" i="8"/>
  <c r="A340" i="8" s="1"/>
  <c r="A341" i="8" s="1"/>
  <c r="B339" i="8"/>
  <c r="B340" i="8" s="1"/>
  <c r="B341" i="8" s="1"/>
  <c r="A343" i="8"/>
  <c r="B343" i="8"/>
  <c r="B344" i="8" s="1"/>
  <c r="A344" i="8"/>
  <c r="A348" i="8"/>
  <c r="A349" i="8" s="1"/>
  <c r="A350" i="8" s="1"/>
  <c r="A351" i="8" s="1"/>
  <c r="A352" i="8" s="1"/>
  <c r="A353" i="8" s="1"/>
  <c r="A354" i="8" s="1"/>
  <c r="B348" i="8"/>
  <c r="B349" i="8" s="1"/>
  <c r="B350" i="8" s="1"/>
  <c r="B351" i="8" s="1"/>
  <c r="B352" i="8" s="1"/>
  <c r="B353" i="8" s="1"/>
  <c r="B354" i="8" s="1"/>
  <c r="A357" i="8"/>
  <c r="A358" i="8" s="1"/>
  <c r="B357" i="8"/>
  <c r="B358" i="8" s="1"/>
  <c r="A360" i="8"/>
  <c r="A361" i="8" s="1"/>
  <c r="A362" i="8" s="1"/>
  <c r="A363" i="8" s="1"/>
  <c r="A364" i="8" s="1"/>
  <c r="A365" i="8" s="1"/>
  <c r="A366" i="8" s="1"/>
  <c r="A367" i="8" s="1"/>
  <c r="A368" i="8" s="1"/>
  <c r="A369" i="8" s="1"/>
  <c r="B360" i="8"/>
  <c r="B361" i="8" s="1"/>
  <c r="B362" i="8" s="1"/>
  <c r="B363" i="8" s="1"/>
  <c r="B364" i="8" s="1"/>
  <c r="B365" i="8" s="1"/>
  <c r="B366" i="8" s="1"/>
  <c r="B367" i="8" s="1"/>
  <c r="B368" i="8" s="1"/>
  <c r="B369" i="8" s="1"/>
  <c r="A371" i="8"/>
  <c r="B371" i="8"/>
  <c r="B372" i="8" s="1"/>
  <c r="B373" i="8" s="1"/>
  <c r="B374" i="8" s="1"/>
  <c r="B375" i="8" s="1"/>
  <c r="B376" i="8" s="1"/>
  <c r="B377" i="8" s="1"/>
  <c r="B378" i="8" s="1"/>
  <c r="B379" i="8" s="1"/>
  <c r="B380" i="8" s="1"/>
  <c r="B381" i="8" s="1"/>
  <c r="A372" i="8"/>
  <c r="A373" i="8" s="1"/>
  <c r="A374" i="8" s="1"/>
  <c r="A375" i="8" s="1"/>
  <c r="A376" i="8" s="1"/>
  <c r="A377" i="8" s="1"/>
  <c r="A378" i="8" s="1"/>
  <c r="A379" i="8" s="1"/>
  <c r="A380" i="8" s="1"/>
  <c r="A381" i="8" s="1"/>
  <c r="A384" i="8"/>
  <c r="A385" i="8" s="1"/>
  <c r="A386" i="8" s="1"/>
  <c r="B384" i="8"/>
  <c r="B385" i="8" s="1"/>
  <c r="B386" i="8" s="1"/>
  <c r="A388" i="8"/>
  <c r="A389" i="8" s="1"/>
  <c r="B388" i="8"/>
  <c r="B389" i="8"/>
  <c r="A391" i="8"/>
  <c r="A392" i="8" s="1"/>
  <c r="A393" i="8" s="1"/>
  <c r="B391" i="8"/>
  <c r="B392" i="8" s="1"/>
  <c r="B393" i="8" s="1"/>
  <c r="A396" i="8"/>
  <c r="A397" i="8" s="1"/>
  <c r="B396" i="8"/>
  <c r="B397" i="8" s="1"/>
  <c r="A399" i="8"/>
  <c r="A400" i="8" s="1"/>
  <c r="A401" i="8" s="1"/>
  <c r="B399" i="8"/>
  <c r="B400" i="8" s="1"/>
  <c r="B401" i="8" s="1"/>
  <c r="A403" i="8"/>
  <c r="B403" i="8"/>
  <c r="B404" i="8" s="1"/>
  <c r="B405" i="8" s="1"/>
  <c r="A404" i="8"/>
  <c r="A405" i="8" s="1"/>
  <c r="A407" i="8"/>
  <c r="A408" i="8" s="1"/>
  <c r="B407" i="8"/>
  <c r="B408" i="8" s="1"/>
  <c r="A410" i="8"/>
  <c r="B410" i="8"/>
  <c r="A413" i="8"/>
  <c r="A414" i="8" s="1"/>
  <c r="A415" i="8" s="1"/>
  <c r="B413" i="8"/>
  <c r="B414" i="8" s="1"/>
  <c r="B415" i="8" s="1"/>
  <c r="A417" i="8"/>
  <c r="A418" i="8" s="1"/>
  <c r="A419" i="8" s="1"/>
  <c r="B417" i="8"/>
  <c r="B418" i="8" s="1"/>
  <c r="B419" i="8" s="1"/>
  <c r="A421" i="8"/>
  <c r="A422" i="8" s="1"/>
  <c r="B421" i="8"/>
  <c r="B422" i="8" s="1"/>
  <c r="A424" i="8"/>
  <c r="A425" i="8" s="1"/>
  <c r="B424" i="8"/>
  <c r="B425" i="8" s="1"/>
  <c r="A427" i="8"/>
  <c r="B427" i="8"/>
  <c r="B428" i="8" s="1"/>
  <c r="B429" i="8" s="1"/>
  <c r="B430" i="8" s="1"/>
  <c r="B431" i="8" s="1"/>
  <c r="A428" i="8"/>
  <c r="A429" i="8" s="1"/>
  <c r="A430" i="8" s="1"/>
  <c r="A431" i="8" s="1"/>
  <c r="A434" i="8"/>
  <c r="A435" i="8" s="1"/>
  <c r="B434" i="8"/>
  <c r="B435" i="8" s="1"/>
  <c r="A438" i="8"/>
  <c r="A439" i="8" s="1"/>
  <c r="A440" i="8" s="1"/>
  <c r="B438" i="8"/>
  <c r="B439" i="8" s="1"/>
  <c r="B440" i="8" s="1"/>
  <c r="A442" i="8"/>
  <c r="A443" i="8" s="1"/>
  <c r="A444" i="8" s="1"/>
  <c r="B442" i="8"/>
  <c r="B443" i="8"/>
  <c r="B444" i="8" s="1"/>
  <c r="A448" i="8"/>
  <c r="A449" i="8" s="1"/>
  <c r="B448" i="8"/>
  <c r="B449" i="8" s="1"/>
  <c r="A451" i="8"/>
  <c r="A452" i="8" s="1"/>
  <c r="A453" i="8" s="1"/>
  <c r="A454" i="8" s="1"/>
  <c r="B451" i="8"/>
  <c r="B452" i="8" s="1"/>
  <c r="B453" i="8" s="1"/>
  <c r="B454" i="8" s="1"/>
  <c r="A456" i="8"/>
  <c r="B456" i="8"/>
  <c r="B457" i="8" s="1"/>
  <c r="A457" i="8"/>
  <c r="A460" i="8"/>
  <c r="A461" i="8" s="1"/>
  <c r="B460" i="8"/>
  <c r="B461" i="8" s="1"/>
  <c r="A464" i="8"/>
  <c r="A465" i="8" s="1"/>
  <c r="B464" i="8"/>
  <c r="B465" i="8" s="1"/>
  <c r="A468" i="8"/>
  <c r="A469" i="8" s="1"/>
  <c r="B468" i="8"/>
  <c r="B469" i="8" s="1"/>
  <c r="A471" i="8"/>
  <c r="A472" i="8" s="1"/>
  <c r="A473" i="8" s="1"/>
  <c r="A474" i="8" s="1"/>
  <c r="A475" i="8" s="1"/>
  <c r="A476" i="8" s="1"/>
  <c r="B471" i="8"/>
  <c r="B472" i="8" s="1"/>
  <c r="B473" i="8" s="1"/>
  <c r="B474" i="8" s="1"/>
  <c r="B475" i="8" s="1"/>
  <c r="B476" i="8" s="1"/>
  <c r="A478" i="8"/>
  <c r="A479" i="8" s="1"/>
  <c r="B478" i="8"/>
  <c r="B479" i="8" s="1"/>
  <c r="A483" i="8"/>
  <c r="A484" i="8" s="1"/>
  <c r="B483" i="8"/>
  <c r="B484" i="8" s="1"/>
  <c r="A487" i="8"/>
  <c r="A488" i="8" s="1"/>
  <c r="B487" i="8"/>
  <c r="B488" i="8" s="1"/>
  <c r="A490" i="8"/>
  <c r="A491" i="8" s="1"/>
  <c r="B490" i="8"/>
  <c r="B491" i="8" s="1"/>
  <c r="A493" i="8"/>
  <c r="A494" i="8" s="1"/>
  <c r="A495" i="8" s="1"/>
  <c r="A496" i="8" s="1"/>
  <c r="A497" i="8" s="1"/>
  <c r="A498" i="8" s="1"/>
  <c r="A499" i="8" s="1"/>
  <c r="A500" i="8" s="1"/>
  <c r="B493" i="8"/>
  <c r="B494" i="8" s="1"/>
  <c r="B495" i="8" s="1"/>
  <c r="B496" i="8" s="1"/>
  <c r="B497" i="8" s="1"/>
  <c r="B498" i="8" s="1"/>
  <c r="B499" i="8" s="1"/>
  <c r="B500" i="8" s="1"/>
  <c r="A502" i="8"/>
  <c r="A503" i="8" s="1"/>
  <c r="B502" i="8"/>
  <c r="B503" i="8" s="1"/>
  <c r="A506" i="8"/>
  <c r="A507" i="8" s="1"/>
  <c r="A508" i="8" s="1"/>
  <c r="A509" i="8" s="1"/>
  <c r="A510" i="8" s="1"/>
  <c r="B506" i="8"/>
  <c r="B507" i="8" s="1"/>
  <c r="B508" i="8" s="1"/>
  <c r="B509" i="8" s="1"/>
  <c r="B510" i="8" s="1"/>
  <c r="A512" i="8"/>
  <c r="A513" i="8" s="1"/>
  <c r="B512" i="8"/>
  <c r="B513" i="8" s="1"/>
  <c r="A515" i="8"/>
  <c r="A516" i="8" s="1"/>
  <c r="A517" i="8" s="1"/>
  <c r="A518" i="8" s="1"/>
  <c r="A519" i="8" s="1"/>
  <c r="B515" i="8"/>
  <c r="B516" i="8"/>
  <c r="B517" i="8" s="1"/>
  <c r="B518" i="8" s="1"/>
  <c r="B519" i="8" s="1"/>
  <c r="A523" i="8"/>
  <c r="A524" i="8" s="1"/>
  <c r="B523" i="8"/>
  <c r="B524" i="8" s="1"/>
  <c r="A528" i="8"/>
  <c r="B528" i="8"/>
  <c r="A530" i="8"/>
  <c r="B530" i="8"/>
  <c r="B531" i="8" s="1"/>
  <c r="A531" i="8"/>
  <c r="A533" i="8"/>
  <c r="A534" i="8" s="1"/>
  <c r="B533" i="8"/>
  <c r="B534" i="8" s="1"/>
  <c r="A537" i="8"/>
  <c r="A538" i="8" s="1"/>
  <c r="B537" i="8"/>
  <c r="B538" i="8" s="1"/>
  <c r="A540" i="8"/>
  <c r="B540" i="8"/>
  <c r="B541" i="8" s="1"/>
  <c r="A541" i="8"/>
  <c r="A546" i="8"/>
  <c r="A547" i="8" s="1"/>
  <c r="A548" i="8" s="1"/>
  <c r="A549" i="8" s="1"/>
  <c r="A550" i="8" s="1"/>
  <c r="B546" i="8"/>
  <c r="B547" i="8" s="1"/>
  <c r="B548" i="8" s="1"/>
  <c r="B549" i="8" s="1"/>
  <c r="B550" i="8" s="1"/>
  <c r="A553" i="8"/>
  <c r="A554" i="8" s="1"/>
  <c r="B553" i="8"/>
  <c r="B554" i="8" s="1"/>
  <c r="A556" i="8"/>
  <c r="A557" i="8" s="1"/>
  <c r="B556" i="8"/>
  <c r="B557" i="8" s="1"/>
  <c r="A559" i="8"/>
  <c r="A560" i="8" s="1"/>
  <c r="B559" i="8"/>
  <c r="B560" i="8" s="1"/>
  <c r="A562" i="8"/>
  <c r="A563" i="8" s="1"/>
  <c r="B562" i="8"/>
  <c r="B563" i="8" s="1"/>
  <c r="A565" i="8"/>
  <c r="A566" i="8" s="1"/>
  <c r="B565" i="8"/>
  <c r="B566" i="8" s="1"/>
  <c r="A569" i="8"/>
  <c r="A570" i="8" s="1"/>
  <c r="B569" i="8"/>
  <c r="B570" i="8" s="1"/>
  <c r="A572" i="8"/>
  <c r="B572" i="8"/>
  <c r="A574" i="8"/>
  <c r="A575" i="8" s="1"/>
  <c r="A576" i="8" s="1"/>
  <c r="A577" i="8" s="1"/>
  <c r="A578" i="8" s="1"/>
  <c r="A579" i="8" s="1"/>
  <c r="A580" i="8" s="1"/>
  <c r="A581" i="8" s="1"/>
  <c r="A582" i="8" s="1"/>
  <c r="B574" i="8"/>
  <c r="B575" i="8" s="1"/>
  <c r="B576" i="8" s="1"/>
  <c r="B577" i="8" s="1"/>
  <c r="B578" i="8" s="1"/>
  <c r="B579" i="8" s="1"/>
  <c r="B580" i="8" s="1"/>
  <c r="B581" i="8" s="1"/>
  <c r="B582" i="8" s="1"/>
  <c r="A584" i="8"/>
  <c r="A585" i="8" s="1"/>
  <c r="A586" i="8" s="1"/>
  <c r="A587" i="8" s="1"/>
  <c r="B584" i="8"/>
  <c r="B585" i="8" s="1"/>
  <c r="B586" i="8" s="1"/>
  <c r="B587" i="8" s="1"/>
  <c r="A589" i="8"/>
  <c r="A590" i="8" s="1"/>
  <c r="A591" i="8" s="1"/>
  <c r="A592" i="8" s="1"/>
  <c r="B589" i="8"/>
  <c r="B590" i="8" s="1"/>
  <c r="B591" i="8"/>
  <c r="B592" i="8" s="1"/>
  <c r="A594" i="8"/>
  <c r="A595" i="8" s="1"/>
  <c r="B594" i="8"/>
  <c r="B595" i="8" s="1"/>
  <c r="A597" i="8"/>
  <c r="A598" i="8" s="1"/>
  <c r="A599" i="8" s="1"/>
  <c r="B597" i="8"/>
  <c r="B598" i="8" s="1"/>
  <c r="B599" i="8" s="1"/>
  <c r="A603" i="8"/>
  <c r="B603" i="8"/>
  <c r="A604" i="8"/>
  <c r="B604" i="8"/>
  <c r="A606" i="8"/>
  <c r="A607" i="8" s="1"/>
  <c r="B606" i="8"/>
  <c r="B607" i="8" s="1"/>
  <c r="A612" i="8"/>
  <c r="A613" i="8" s="1"/>
  <c r="B612" i="8"/>
  <c r="B613" i="8" s="1"/>
  <c r="A617" i="8"/>
  <c r="A618" i="8" s="1"/>
  <c r="B617" i="8"/>
  <c r="B618" i="8" s="1"/>
  <c r="A625" i="8"/>
  <c r="A626" i="8" s="1"/>
  <c r="B625" i="8"/>
  <c r="B626" i="8" s="1"/>
  <c r="A629" i="8"/>
  <c r="A630" i="8" s="1"/>
  <c r="A631" i="8" s="1"/>
  <c r="B629" i="8"/>
  <c r="B630" i="8" s="1"/>
  <c r="B631" i="8" s="1"/>
  <c r="A634" i="8"/>
  <c r="A635" i="8" s="1"/>
  <c r="B634" i="8"/>
  <c r="B635" i="8" s="1"/>
  <c r="B636" i="8" s="1"/>
  <c r="B637" i="8" s="1"/>
  <c r="B638" i="8" s="1"/>
  <c r="B639" i="8" s="1"/>
  <c r="A636" i="8"/>
  <c r="A637" i="8" s="1"/>
  <c r="A638" i="8" s="1"/>
  <c r="A639" i="8" s="1"/>
  <c r="A641" i="8"/>
  <c r="A642" i="8" s="1"/>
  <c r="A643" i="8" s="1"/>
  <c r="A644" i="8" s="1"/>
  <c r="B641" i="8"/>
  <c r="B642" i="8" s="1"/>
  <c r="B643" i="8" s="1"/>
  <c r="B644" i="8" s="1"/>
  <c r="A646" i="8"/>
  <c r="A647" i="8" s="1"/>
  <c r="A648" i="8" s="1"/>
  <c r="A649" i="8" s="1"/>
  <c r="A650" i="8" s="1"/>
  <c r="A651" i="8" s="1"/>
  <c r="A652" i="8" s="1"/>
  <c r="A653" i="8" s="1"/>
  <c r="A654" i="8" s="1"/>
  <c r="A655" i="8" s="1"/>
  <c r="A656" i="8" s="1"/>
  <c r="A657" i="8" s="1"/>
  <c r="A658" i="8" s="1"/>
  <c r="B646" i="8"/>
  <c r="B647" i="8" s="1"/>
  <c r="B648" i="8" s="1"/>
  <c r="B649" i="8" s="1"/>
  <c r="B650" i="8" s="1"/>
  <c r="B651" i="8" s="1"/>
  <c r="B652" i="8" s="1"/>
  <c r="B653" i="8" s="1"/>
  <c r="B654" i="8" s="1"/>
  <c r="B655" i="8" s="1"/>
  <c r="B656" i="8" s="1"/>
  <c r="B657" i="8" s="1"/>
  <c r="B658" i="8" s="1"/>
  <c r="A660" i="8"/>
  <c r="A661" i="8" s="1"/>
  <c r="B660" i="8"/>
  <c r="B661" i="8"/>
  <c r="A663" i="8"/>
  <c r="B663" i="8"/>
  <c r="B664" i="8" s="1"/>
  <c r="A664" i="8"/>
  <c r="A666" i="8"/>
  <c r="A667" i="8" s="1"/>
  <c r="A668" i="8" s="1"/>
  <c r="A669" i="8" s="1"/>
  <c r="A670" i="8" s="1"/>
  <c r="A671" i="8" s="1"/>
  <c r="A672" i="8" s="1"/>
  <c r="A673" i="8" s="1"/>
  <c r="A674" i="8" s="1"/>
  <c r="A675" i="8" s="1"/>
  <c r="B666" i="8"/>
  <c r="B667" i="8" s="1"/>
  <c r="B668" i="8" s="1"/>
  <c r="B669" i="8" s="1"/>
  <c r="B670" i="8" s="1"/>
  <c r="B671" i="8" s="1"/>
  <c r="B672" i="8" s="1"/>
  <c r="B673" i="8" s="1"/>
  <c r="B674" i="8" s="1"/>
  <c r="B675" i="8" s="1"/>
  <c r="A677" i="8"/>
  <c r="A678" i="8" s="1"/>
  <c r="A679" i="8" s="1"/>
  <c r="A680" i="8" s="1"/>
  <c r="A681" i="8" s="1"/>
  <c r="A682" i="8" s="1"/>
  <c r="A683" i="8" s="1"/>
  <c r="A684" i="8" s="1"/>
  <c r="B677" i="8"/>
  <c r="B678" i="8" s="1"/>
  <c r="B679" i="8" s="1"/>
  <c r="B680" i="8" s="1"/>
  <c r="B681" i="8" s="1"/>
  <c r="B682" i="8" s="1"/>
  <c r="B683" i="8" s="1"/>
  <c r="B684" i="8" s="1"/>
  <c r="A686" i="8"/>
  <c r="B686" i="8"/>
  <c r="B687" i="8" s="1"/>
  <c r="B688" i="8" s="1"/>
  <c r="A687" i="8"/>
  <c r="A688" i="8" s="1"/>
  <c r="A690" i="8"/>
  <c r="A691" i="8" s="1"/>
  <c r="B690" i="8"/>
  <c r="B691" i="8" s="1"/>
  <c r="A693" i="8"/>
  <c r="A694" i="8" s="1"/>
  <c r="B693" i="8"/>
  <c r="B694" i="8" s="1"/>
  <c r="A703" i="8"/>
  <c r="B703" i="8"/>
  <c r="B704" i="8" s="1"/>
  <c r="A704" i="8"/>
  <c r="A710" i="8"/>
  <c r="A711" i="8" s="1"/>
  <c r="A712" i="8" s="1"/>
  <c r="B710" i="8"/>
  <c r="B711" i="8" s="1"/>
  <c r="B712" i="8" s="1"/>
  <c r="A714" i="8"/>
  <c r="B714" i="8"/>
  <c r="B715" i="8" s="1"/>
  <c r="B716" i="8" s="1"/>
  <c r="A715" i="8"/>
  <c r="A716" i="8" s="1"/>
  <c r="A718" i="8"/>
  <c r="A719" i="8" s="1"/>
  <c r="A720" i="8" s="1"/>
  <c r="A721" i="8" s="1"/>
  <c r="A722" i="8" s="1"/>
  <c r="B718" i="8"/>
  <c r="B719" i="8"/>
  <c r="B720" i="8" s="1"/>
  <c r="B721" i="8" s="1"/>
  <c r="B722" i="8" s="1"/>
  <c r="A727" i="8"/>
  <c r="A728" i="8" s="1"/>
  <c r="B727" i="8"/>
  <c r="B728" i="8"/>
  <c r="A730" i="8"/>
  <c r="B730" i="8"/>
  <c r="B731" i="8" s="1"/>
  <c r="B732" i="8" s="1"/>
  <c r="A731" i="8"/>
  <c r="A732" i="8"/>
  <c r="A739" i="8"/>
  <c r="A740" i="8" s="1"/>
  <c r="A741" i="8" s="1"/>
  <c r="A742" i="8" s="1"/>
  <c r="B739" i="8"/>
  <c r="B740" i="8" s="1"/>
  <c r="B741" i="8" s="1"/>
  <c r="B742" i="8" s="1"/>
  <c r="A744" i="8"/>
  <c r="A745" i="8" s="1"/>
  <c r="A746" i="8" s="1"/>
  <c r="B744" i="8"/>
  <c r="B745" i="8" s="1"/>
  <c r="B746" i="8" s="1"/>
  <c r="A748" i="8"/>
  <c r="B748" i="8"/>
  <c r="B749" i="8" s="1"/>
  <c r="A749" i="8"/>
  <c r="A756" i="8"/>
  <c r="A757" i="8" s="1"/>
  <c r="B756" i="8"/>
  <c r="B757" i="8" s="1"/>
  <c r="A765" i="8"/>
  <c r="B765" i="8"/>
  <c r="B766" i="8" s="1"/>
  <c r="B767" i="8" s="1"/>
  <c r="B768" i="8" s="1"/>
  <c r="A766" i="8"/>
  <c r="A767" i="8" s="1"/>
  <c r="A768" i="8" s="1"/>
  <c r="A773" i="8"/>
  <c r="A774" i="8" s="1"/>
  <c r="B773" i="8"/>
  <c r="B774" i="8" s="1"/>
  <c r="A780" i="8"/>
  <c r="A781" i="8" s="1"/>
  <c r="B780" i="8"/>
  <c r="B781" i="8" s="1"/>
  <c r="A786" i="8"/>
  <c r="A787" i="8" s="1"/>
  <c r="B786" i="8"/>
  <c r="B787" i="8" s="1"/>
  <c r="A789" i="8"/>
  <c r="B789" i="8"/>
  <c r="B790" i="8" s="1"/>
  <c r="A790" i="8"/>
  <c r="A793" i="8"/>
  <c r="A794" i="8" s="1"/>
  <c r="B793" i="8"/>
  <c r="B794" i="8" s="1"/>
  <c r="A796" i="8"/>
  <c r="B796" i="8"/>
  <c r="B797" i="8" s="1"/>
  <c r="A797" i="8"/>
  <c r="A799" i="8"/>
  <c r="A800" i="8" s="1"/>
  <c r="A801" i="8" s="1"/>
  <c r="B799" i="8"/>
  <c r="B800" i="8" s="1"/>
  <c r="B801" i="8" s="1"/>
  <c r="A805" i="8"/>
  <c r="B805" i="8"/>
  <c r="A809" i="8"/>
  <c r="A810" i="8" s="1"/>
  <c r="A811" i="8" s="1"/>
  <c r="A812" i="8" s="1"/>
  <c r="B809" i="8"/>
  <c r="B810" i="8"/>
  <c r="B811" i="8" s="1"/>
  <c r="B812" i="8" s="1"/>
  <c r="A817" i="8"/>
  <c r="B817" i="8"/>
  <c r="B818" i="8" s="1"/>
  <c r="A818" i="8"/>
  <c r="A820" i="8"/>
  <c r="A821" i="8" s="1"/>
  <c r="A822" i="8" s="1"/>
  <c r="B820" i="8"/>
  <c r="B821" i="8" s="1"/>
  <c r="B822" i="8" s="1"/>
  <c r="A827" i="8"/>
  <c r="A828" i="8" s="1"/>
  <c r="B827" i="8"/>
  <c r="B828" i="8" s="1"/>
  <c r="A832" i="8"/>
  <c r="A833" i="8" s="1"/>
  <c r="B832" i="8"/>
  <c r="B833" i="8" s="1"/>
  <c r="A837" i="8"/>
  <c r="A838" i="8" s="1"/>
  <c r="B837" i="8"/>
  <c r="B838" i="8" s="1"/>
  <c r="A846" i="8"/>
  <c r="B846" i="8"/>
  <c r="B847" i="8" s="1"/>
  <c r="A847" i="8"/>
  <c r="A857" i="8"/>
  <c r="A858" i="8" s="1"/>
  <c r="B857" i="8"/>
  <c r="B858" i="8" s="1"/>
  <c r="A861" i="8"/>
  <c r="A862" i="8" s="1"/>
  <c r="B861" i="8"/>
  <c r="B862" i="8" s="1"/>
  <c r="A867" i="8"/>
  <c r="A868" i="8" s="1"/>
  <c r="B867" i="8"/>
  <c r="B868" i="8" s="1"/>
  <c r="A871" i="8"/>
  <c r="A872" i="8" s="1"/>
  <c r="B871" i="8"/>
  <c r="B872" i="8" s="1"/>
  <c r="A874" i="8"/>
  <c r="A875" i="8" s="1"/>
  <c r="A876" i="8" s="1"/>
  <c r="B874" i="8"/>
  <c r="B875" i="8" s="1"/>
  <c r="B876" i="8" s="1"/>
  <c r="A878" i="8"/>
  <c r="B878" i="8"/>
  <c r="A879" i="8"/>
  <c r="B879" i="8"/>
  <c r="A883" i="8"/>
  <c r="A884" i="8" s="1"/>
  <c r="B883" i="8"/>
  <c r="B884" i="8" s="1"/>
  <c r="A889" i="8"/>
  <c r="A890" i="8" s="1"/>
  <c r="B889" i="8"/>
  <c r="B890" i="8"/>
  <c r="A892" i="8"/>
  <c r="B892" i="8"/>
  <c r="B893" i="8" s="1"/>
  <c r="B894" i="8" s="1"/>
  <c r="B895" i="8" s="1"/>
  <c r="B896" i="8" s="1"/>
  <c r="B897" i="8" s="1"/>
  <c r="B898" i="8" s="1"/>
  <c r="B899" i="8" s="1"/>
  <c r="B900" i="8" s="1"/>
  <c r="B901" i="8" s="1"/>
  <c r="B902" i="8" s="1"/>
  <c r="B903" i="8" s="1"/>
  <c r="A893" i="8"/>
  <c r="A894" i="8"/>
  <c r="A895" i="8" s="1"/>
  <c r="A896" i="8" s="1"/>
  <c r="A897" i="8" s="1"/>
  <c r="A898" i="8" s="1"/>
  <c r="A899" i="8" s="1"/>
  <c r="A900" i="8" s="1"/>
  <c r="A901" i="8" s="1"/>
  <c r="A902" i="8" s="1"/>
  <c r="A903" i="8" s="1"/>
  <c r="A905" i="8"/>
  <c r="B905" i="8"/>
  <c r="B906" i="8" s="1"/>
  <c r="A906" i="8"/>
  <c r="A909" i="8"/>
  <c r="B909" i="8"/>
  <c r="A911" i="8"/>
  <c r="A912" i="8" s="1"/>
  <c r="B911" i="8"/>
  <c r="B912" i="8" s="1"/>
  <c r="A916" i="8"/>
  <c r="A917" i="8" s="1"/>
  <c r="A918" i="8" s="1"/>
  <c r="A919" i="8" s="1"/>
  <c r="A920" i="8" s="1"/>
  <c r="A921" i="8" s="1"/>
  <c r="A922" i="8" s="1"/>
  <c r="B916" i="8"/>
  <c r="B917" i="8" s="1"/>
  <c r="B918" i="8" s="1"/>
  <c r="B919" i="8" s="1"/>
  <c r="B920" i="8" s="1"/>
  <c r="B921" i="8" s="1"/>
  <c r="B922" i="8" s="1"/>
  <c r="A925" i="8"/>
  <c r="A926" i="8" s="1"/>
  <c r="A927" i="8" s="1"/>
  <c r="B925" i="8"/>
  <c r="B926" i="8" s="1"/>
  <c r="B927" i="8" s="1"/>
  <c r="A930" i="8"/>
  <c r="A931" i="8" s="1"/>
  <c r="A932" i="8" s="1"/>
  <c r="B930" i="8"/>
  <c r="B931" i="8" s="1"/>
  <c r="B932" i="8" s="1"/>
  <c r="A936" i="8"/>
  <c r="A937" i="8" s="1"/>
  <c r="A938" i="8" s="1"/>
  <c r="B936" i="8"/>
  <c r="B937" i="8" s="1"/>
  <c r="B938" i="8" s="1"/>
  <c r="A940" i="8"/>
  <c r="B940" i="8"/>
  <c r="A941" i="8"/>
  <c r="B941" i="8"/>
  <c r="A946" i="8"/>
  <c r="B946" i="8"/>
  <c r="A951" i="8"/>
  <c r="A952" i="8" s="1"/>
  <c r="A953" i="8" s="1"/>
  <c r="A954" i="8" s="1"/>
  <c r="B951" i="8"/>
  <c r="B952" i="8" s="1"/>
  <c r="B953" i="8" s="1"/>
  <c r="B954" i="8" s="1"/>
  <c r="A957" i="8"/>
  <c r="A958" i="8" s="1"/>
  <c r="A959" i="8" s="1"/>
  <c r="B957" i="8"/>
  <c r="B958" i="8" s="1"/>
  <c r="B959" i="8" s="1"/>
  <c r="A962" i="8"/>
  <c r="A963" i="8" s="1"/>
  <c r="B962" i="8"/>
  <c r="B963" i="8" s="1"/>
  <c r="A972" i="8"/>
  <c r="B972" i="8"/>
  <c r="B973" i="8" s="1"/>
  <c r="B974" i="8" s="1"/>
  <c r="A973" i="8"/>
  <c r="A974" i="8" s="1"/>
  <c r="A977" i="8"/>
  <c r="A978" i="8" s="1"/>
  <c r="B977" i="8"/>
  <c r="B978" i="8" s="1"/>
  <c r="A981" i="8"/>
  <c r="A982" i="8" s="1"/>
  <c r="B981" i="8"/>
  <c r="B982" i="8" s="1"/>
  <c r="A986" i="8"/>
  <c r="A987" i="8" s="1"/>
  <c r="B986" i="8"/>
  <c r="B987" i="8" s="1"/>
  <c r="A989" i="8"/>
  <c r="A990" i="8" s="1"/>
  <c r="B989" i="8"/>
  <c r="B990" i="8" s="1"/>
  <c r="A995" i="8"/>
  <c r="A996" i="8" s="1"/>
  <c r="B995" i="8"/>
  <c r="B996" i="8" s="1"/>
  <c r="A998" i="8"/>
  <c r="B998" i="8"/>
  <c r="B999" i="8" s="1"/>
  <c r="B1000" i="8" s="1"/>
  <c r="A999" i="8"/>
  <c r="A1000" i="8" s="1"/>
  <c r="A1004" i="8"/>
  <c r="A1005" i="8" s="1"/>
  <c r="B1004" i="8"/>
  <c r="B1005" i="8" s="1"/>
  <c r="A1010" i="8"/>
  <c r="A1011" i="8" s="1"/>
  <c r="A1012" i="8" s="1"/>
  <c r="A1013" i="8" s="1"/>
  <c r="A1014" i="8" s="1"/>
  <c r="B1010" i="8"/>
  <c r="B1011" i="8" s="1"/>
  <c r="B1012" i="8" s="1"/>
  <c r="B1013" i="8" s="1"/>
  <c r="B1014" i="8" s="1"/>
  <c r="A1018" i="8"/>
  <c r="A1019" i="8" s="1"/>
  <c r="A1020" i="8" s="1"/>
  <c r="A1021" i="8" s="1"/>
  <c r="A1022" i="8" s="1"/>
  <c r="A1023" i="8" s="1"/>
  <c r="B1018" i="8"/>
  <c r="B1019" i="8" s="1"/>
  <c r="B1020" i="8" s="1"/>
  <c r="B1021" i="8" s="1"/>
  <c r="B1022" i="8" s="1"/>
  <c r="B1023" i="8" s="1"/>
  <c r="A1027" i="8"/>
  <c r="A1028" i="8" s="1"/>
  <c r="B1027" i="8"/>
  <c r="B1028" i="8" s="1"/>
  <c r="A1032" i="8"/>
  <c r="A1033" i="8" s="1"/>
  <c r="A1034" i="8" s="1"/>
  <c r="B1032" i="8"/>
  <c r="B1033" i="8" s="1"/>
  <c r="B1034" i="8" s="1"/>
  <c r="A1036" i="8"/>
  <c r="A1037" i="8" s="1"/>
  <c r="B1036" i="8"/>
  <c r="B1037" i="8" s="1"/>
  <c r="A1039" i="8"/>
  <c r="A1040" i="8" s="1"/>
  <c r="B1039" i="8"/>
  <c r="B1040" i="8" s="1"/>
  <c r="A1044" i="8"/>
  <c r="A1045" i="8" s="1"/>
  <c r="B1044" i="8"/>
  <c r="B1045" i="8" s="1"/>
  <c r="A1047" i="8"/>
  <c r="A1048" i="8" s="1"/>
  <c r="A1049" i="8" s="1"/>
  <c r="A1050" i="8" s="1"/>
  <c r="B1047" i="8"/>
  <c r="B1048" i="8"/>
  <c r="B1049" i="8" s="1"/>
  <c r="B1050" i="8" s="1"/>
  <c r="A1055" i="8"/>
  <c r="A1056" i="8" s="1"/>
  <c r="B1055" i="8"/>
  <c r="B1056" i="8" s="1"/>
  <c r="A1058" i="8"/>
  <c r="A1059" i="8" s="1"/>
  <c r="B1058" i="8"/>
  <c r="B1059" i="8" s="1"/>
  <c r="A1063" i="8"/>
  <c r="A1064" i="8" s="1"/>
  <c r="A1065" i="8" s="1"/>
  <c r="A1066" i="8" s="1"/>
  <c r="B1063" i="8"/>
  <c r="B1064" i="8" s="1"/>
  <c r="B1065" i="8" s="1"/>
  <c r="B1066" i="8" s="1"/>
  <c r="A1069" i="8"/>
  <c r="A1070" i="8" s="1"/>
  <c r="B1069" i="8"/>
  <c r="B1070" i="8" s="1"/>
  <c r="A1072" i="8"/>
  <c r="A1073" i="8" s="1"/>
  <c r="A1074" i="8" s="1"/>
  <c r="A1075" i="8" s="1"/>
  <c r="A1076" i="8" s="1"/>
  <c r="A1077" i="8" s="1"/>
  <c r="A1078" i="8" s="1"/>
  <c r="B1072" i="8"/>
  <c r="B1073" i="8" s="1"/>
  <c r="B1074" i="8" s="1"/>
  <c r="B1075" i="8" s="1"/>
  <c r="B1076" i="8" s="1"/>
  <c r="B1077" i="8" s="1"/>
  <c r="B1078" i="8" s="1"/>
  <c r="A1080" i="8"/>
  <c r="A1081" i="8" s="1"/>
  <c r="A1082" i="8" s="1"/>
  <c r="B1080" i="8"/>
  <c r="B1081" i="8" s="1"/>
  <c r="B1082" i="8" s="1"/>
  <c r="A1084" i="8"/>
  <c r="A1085" i="8" s="1"/>
  <c r="B1084" i="8"/>
  <c r="B1085" i="8"/>
  <c r="A1087" i="8"/>
  <c r="A1088" i="8" s="1"/>
  <c r="B1087" i="8"/>
  <c r="B1088" i="8" s="1"/>
  <c r="A1094" i="8"/>
  <c r="A1095" i="8" s="1"/>
  <c r="A1096" i="8" s="1"/>
  <c r="B1094" i="8"/>
  <c r="B1095" i="8"/>
  <c r="B1096" i="8" s="1"/>
  <c r="A1098" i="8"/>
  <c r="A1099" i="8" s="1"/>
  <c r="A1100" i="8" s="1"/>
  <c r="A1101" i="8" s="1"/>
  <c r="A1102" i="8" s="1"/>
  <c r="A1103" i="8" s="1"/>
  <c r="A1104" i="8" s="1"/>
  <c r="A1105" i="8" s="1"/>
  <c r="A1106" i="8" s="1"/>
  <c r="A1107" i="8" s="1"/>
  <c r="A1108" i="8" s="1"/>
  <c r="A1109" i="8" s="1"/>
  <c r="B1098" i="8"/>
  <c r="B1099" i="8" s="1"/>
  <c r="B1100" i="8" s="1"/>
  <c r="B1101" i="8" s="1"/>
  <c r="B1102" i="8" s="1"/>
  <c r="B1103" i="8" s="1"/>
  <c r="B1104" i="8" s="1"/>
  <c r="B1105" i="8" s="1"/>
  <c r="B1106" i="8" s="1"/>
  <c r="B1107" i="8" s="1"/>
  <c r="B1108" i="8" s="1"/>
  <c r="B1109" i="8" s="1"/>
  <c r="A1111" i="8"/>
  <c r="A1112" i="8" s="1"/>
  <c r="B1111" i="8"/>
  <c r="B1112" i="8"/>
  <c r="A1117" i="8"/>
  <c r="A1118" i="8" s="1"/>
  <c r="B1117" i="8"/>
  <c r="B1118" i="8" s="1"/>
  <c r="A1121" i="8"/>
  <c r="A1122" i="8" s="1"/>
  <c r="A1123" i="8" s="1"/>
  <c r="A1124" i="8" s="1"/>
  <c r="A1125" i="8" s="1"/>
  <c r="A1126" i="8" s="1"/>
  <c r="A1127" i="8" s="1"/>
  <c r="B1121" i="8"/>
  <c r="B1122" i="8" s="1"/>
  <c r="B1123" i="8" s="1"/>
  <c r="B1124" i="8" s="1"/>
  <c r="B1125" i="8" s="1"/>
  <c r="B1126" i="8" s="1"/>
  <c r="B1127" i="8" s="1"/>
  <c r="A1132" i="8"/>
  <c r="A1133" i="8" s="1"/>
  <c r="A1134" i="8" s="1"/>
  <c r="A1135" i="8" s="1"/>
  <c r="B1132" i="8"/>
  <c r="B1133" i="8" s="1"/>
  <c r="B1134" i="8" s="1"/>
  <c r="B1135" i="8" s="1"/>
  <c r="A1144" i="8"/>
  <c r="A1145" i="8" s="1"/>
  <c r="B1144" i="8"/>
  <c r="B1145" i="8" s="1"/>
  <c r="A1153" i="8"/>
  <c r="A1154" i="8" s="1"/>
  <c r="A1155" i="8" s="1"/>
  <c r="B1153" i="8"/>
  <c r="B1154" i="8"/>
  <c r="B1155" i="8" s="1"/>
  <c r="A1160" i="8"/>
  <c r="A1161" i="8" s="1"/>
  <c r="A1162" i="8" s="1"/>
  <c r="B1160" i="8"/>
  <c r="B1161" i="8"/>
  <c r="B1162" i="8" s="1"/>
  <c r="A1167" i="8"/>
  <c r="A1168" i="8" s="1"/>
  <c r="A1169" i="8" s="1"/>
  <c r="B1167" i="8"/>
  <c r="B1168" i="8" s="1"/>
  <c r="B1169" i="8" s="1"/>
  <c r="A1176" i="8"/>
  <c r="B1176" i="8"/>
  <c r="B1177" i="8" s="1"/>
  <c r="A1177" i="8"/>
  <c r="A1183" i="8"/>
  <c r="A1184" i="8" s="1"/>
  <c r="B1183" i="8"/>
  <c r="B1184" i="8" s="1"/>
  <c r="A1194" i="8"/>
  <c r="A1195" i="8" s="1"/>
  <c r="B1194" i="8"/>
  <c r="B1195" i="8" s="1"/>
  <c r="A1200" i="8"/>
  <c r="A1201" i="8" s="1"/>
  <c r="B1200" i="8"/>
  <c r="B1201" i="8" s="1"/>
  <c r="A1204" i="8"/>
  <c r="B1204" i="8"/>
  <c r="B1205" i="8" s="1"/>
  <c r="A1205" i="8"/>
  <c r="A1207" i="8"/>
  <c r="A1208" i="8" s="1"/>
  <c r="B1207" i="8"/>
  <c r="B1208" i="8" s="1"/>
  <c r="A1216" i="8"/>
  <c r="A1217" i="8" s="1"/>
  <c r="B1216" i="8"/>
  <c r="B1217" i="8" s="1"/>
  <c r="A1219" i="8"/>
  <c r="A1220" i="8" s="1"/>
  <c r="B1219" i="8"/>
  <c r="B1220" i="8" s="1"/>
  <c r="A1224" i="8"/>
  <c r="B1224" i="8"/>
  <c r="B1225" i="8" s="1"/>
  <c r="A1225" i="8"/>
  <c r="A1229" i="8"/>
  <c r="A1230" i="8" s="1"/>
  <c r="B1229" i="8"/>
  <c r="B1230" i="8" s="1"/>
  <c r="A1233" i="8"/>
  <c r="A1234" i="8" s="1"/>
  <c r="B1233" i="8"/>
  <c r="B1234" i="8" s="1"/>
  <c r="A1238" i="8"/>
  <c r="A1239" i="8" s="1"/>
  <c r="A1240" i="8" s="1"/>
  <c r="A1241" i="8" s="1"/>
  <c r="A1242" i="8" s="1"/>
  <c r="A1243" i="8" s="1"/>
  <c r="A1244" i="8" s="1"/>
  <c r="B1238" i="8"/>
  <c r="B1239" i="8" s="1"/>
  <c r="B1240" i="8" s="1"/>
  <c r="B1241" i="8" s="1"/>
  <c r="B1242" i="8" s="1"/>
  <c r="B1243" i="8" s="1"/>
  <c r="B1244" i="8" s="1"/>
  <c r="A1247" i="8"/>
  <c r="B1247" i="8"/>
  <c r="A1249" i="8"/>
  <c r="A1250" i="8" s="1"/>
  <c r="B1249" i="8"/>
  <c r="B1250" i="8" s="1"/>
  <c r="A1254" i="8"/>
  <c r="B1254" i="8"/>
  <c r="A1260" i="8"/>
  <c r="B1260" i="8"/>
  <c r="A1265" i="8"/>
  <c r="B1265" i="8"/>
  <c r="A1267" i="8"/>
  <c r="A1268" i="8" s="1"/>
  <c r="A1269" i="8" s="1"/>
  <c r="B1267" i="8"/>
  <c r="B1268" i="8" s="1"/>
  <c r="B1269" i="8" s="1"/>
  <c r="A1271" i="8"/>
  <c r="B1271" i="8"/>
  <c r="A1275" i="8"/>
  <c r="H1275" i="8" s="1"/>
  <c r="B1275" i="8"/>
  <c r="B1276" i="8" s="1"/>
  <c r="B1277" i="8" s="1"/>
  <c r="A1282" i="8"/>
  <c r="A1283" i="8" s="1"/>
  <c r="H1283" i="8" s="1"/>
  <c r="B1282" i="8"/>
  <c r="B1283" i="8" s="1"/>
  <c r="A1287" i="8"/>
  <c r="H1287" i="8" s="1"/>
  <c r="B1287" i="8"/>
  <c r="A1290" i="8"/>
  <c r="A1291" i="8" s="1"/>
  <c r="B1290" i="8"/>
  <c r="B1291" i="8" s="1"/>
  <c r="A1295" i="8"/>
  <c r="H1295" i="8" s="1"/>
  <c r="B1295" i="8"/>
  <c r="B1296" i="8" s="1"/>
  <c r="B1297" i="8" s="1"/>
  <c r="A1296" i="8"/>
  <c r="H1296" i="8" s="1"/>
  <c r="A1299" i="8"/>
  <c r="H1299" i="8" s="1"/>
  <c r="B1299" i="8"/>
  <c r="A1303" i="8"/>
  <c r="B1303" i="8"/>
  <c r="B1304" i="8" s="1"/>
  <c r="B1305" i="8" s="1"/>
  <c r="A1304" i="8"/>
  <c r="H1304" i="8" s="1"/>
  <c r="A1307" i="8"/>
  <c r="H1307" i="8" s="1"/>
  <c r="B1307" i="8"/>
  <c r="A1310" i="8"/>
  <c r="H1310" i="8" s="1"/>
  <c r="B1310" i="8"/>
  <c r="B1311" i="8" s="1"/>
  <c r="A1305" i="8" l="1"/>
  <c r="H1305" i="8" s="1"/>
  <c r="A1311" i="8"/>
  <c r="H1311" i="8" s="1"/>
  <c r="H1303" i="8"/>
  <c r="H1291" i="8"/>
  <c r="I1290" i="8"/>
  <c r="A1297" i="8"/>
  <c r="H1297" i="8" s="1"/>
  <c r="I1282" i="8"/>
  <c r="H1290" i="8"/>
  <c r="H1282" i="8"/>
  <c r="I1305" i="8"/>
  <c r="I1304" i="8"/>
  <c r="I1296" i="8"/>
  <c r="A1276" i="8"/>
  <c r="I1311" i="8"/>
  <c r="I1307" i="8"/>
  <c r="I1303" i="8"/>
  <c r="I1299" i="8"/>
  <c r="I1295" i="8"/>
  <c r="I1291" i="8"/>
  <c r="I1287" i="8"/>
  <c r="I1283" i="8"/>
  <c r="I1275" i="8"/>
  <c r="I1297" i="8" l="1"/>
  <c r="H1276" i="8"/>
  <c r="I1276" i="8"/>
  <c r="A1277" i="8"/>
  <c r="H1277" i="8" l="1"/>
  <c r="I1277" i="8"/>
  <c r="B47" i="21" l="1"/>
  <c r="A65" i="22"/>
  <c r="B65" i="22"/>
  <c r="H52" i="21" l="1"/>
  <c r="I52" i="21"/>
  <c r="H53" i="21"/>
  <c r="I53" i="21"/>
  <c r="H56" i="21"/>
  <c r="I56" i="21"/>
  <c r="H57" i="21"/>
  <c r="I57" i="21"/>
  <c r="H58" i="21"/>
  <c r="I58" i="21"/>
  <c r="H59" i="21"/>
  <c r="I59" i="21"/>
  <c r="H60" i="21"/>
  <c r="I60" i="21"/>
  <c r="H61" i="21"/>
  <c r="I61" i="21"/>
  <c r="H62" i="21"/>
  <c r="I62" i="21"/>
  <c r="H63" i="21"/>
  <c r="I63" i="21"/>
  <c r="H64" i="21"/>
  <c r="I64" i="21"/>
  <c r="H66" i="21"/>
  <c r="I66" i="21"/>
  <c r="A31" i="21"/>
  <c r="B31" i="21"/>
  <c r="A33" i="21"/>
  <c r="B33" i="21"/>
  <c r="A37" i="21"/>
  <c r="A50" i="21"/>
  <c r="B50" i="21"/>
  <c r="B51" i="21" s="1"/>
  <c r="A51" i="21"/>
  <c r="A54" i="21"/>
  <c r="I54" i="21" s="1"/>
  <c r="A65" i="21"/>
  <c r="I65" i="21" s="1"/>
  <c r="A38" i="21" l="1"/>
  <c r="A39" i="21" s="1"/>
  <c r="A40" i="21" s="1"/>
  <c r="A41" i="21" s="1"/>
  <c r="A42" i="21" s="1"/>
  <c r="A43" i="21" s="1"/>
  <c r="A44" i="21" s="1"/>
  <c r="A45" i="21" s="1"/>
  <c r="A46" i="21" s="1"/>
  <c r="A47" i="21" s="1"/>
  <c r="A48" i="21" s="1"/>
  <c r="A55" i="21"/>
  <c r="I55" i="21" s="1"/>
  <c r="H51" i="21"/>
  <c r="H65" i="21"/>
  <c r="I51" i="21"/>
  <c r="H55" i="21"/>
  <c r="H54" i="21"/>
  <c r="H48" i="22" l="1"/>
  <c r="I48" i="22"/>
  <c r="H50" i="22"/>
  <c r="I50" i="22"/>
  <c r="H52" i="22"/>
  <c r="I52" i="22"/>
  <c r="H53" i="22"/>
  <c r="I53" i="22"/>
  <c r="H55" i="22"/>
  <c r="I55" i="22"/>
  <c r="H57" i="22"/>
  <c r="I57" i="22"/>
  <c r="H60" i="22"/>
  <c r="I60" i="22"/>
  <c r="H62" i="22"/>
  <c r="I62" i="22"/>
  <c r="H64" i="22"/>
  <c r="I64" i="22"/>
  <c r="H66" i="22"/>
  <c r="I66" i="22"/>
  <c r="H67" i="22"/>
  <c r="I67" i="22"/>
  <c r="A31" i="22"/>
  <c r="B31" i="22"/>
  <c r="A34" i="22"/>
  <c r="B34" i="22"/>
  <c r="A36" i="22"/>
  <c r="A37" i="22" s="1"/>
  <c r="A38" i="22" s="1"/>
  <c r="A39" i="22" s="1"/>
  <c r="A40" i="22" s="1"/>
  <c r="A41" i="22" s="1"/>
  <c r="A42" i="22" s="1"/>
  <c r="A43" i="22" s="1"/>
  <c r="A44" i="22" s="1"/>
  <c r="A45" i="22" s="1"/>
  <c r="A46" i="22" s="1"/>
  <c r="A47" i="22" s="1"/>
  <c r="H47" i="22" s="1"/>
  <c r="A49" i="22"/>
  <c r="B49" i="22"/>
  <c r="A51" i="22"/>
  <c r="B51" i="22"/>
  <c r="A54" i="22"/>
  <c r="H54" i="22" s="1"/>
  <c r="B54" i="22"/>
  <c r="A56" i="22"/>
  <c r="B56" i="22"/>
  <c r="H56" i="22" s="1"/>
  <c r="A58" i="22"/>
  <c r="A59" i="22" s="1"/>
  <c r="A61" i="22"/>
  <c r="B61" i="22"/>
  <c r="A63" i="22"/>
  <c r="B63" i="22"/>
  <c r="H65" i="22"/>
  <c r="H49" i="22" l="1"/>
  <c r="I56" i="22"/>
  <c r="H51" i="22"/>
  <c r="H61" i="22"/>
  <c r="I65" i="22"/>
  <c r="H63" i="22"/>
  <c r="I44" i="22"/>
  <c r="I40" i="22"/>
  <c r="H59" i="22"/>
  <c r="I59" i="22"/>
  <c r="I58" i="22"/>
  <c r="I54" i="22"/>
  <c r="I46" i="22"/>
  <c r="I42" i="22"/>
  <c r="H58" i="22"/>
  <c r="H46" i="22"/>
  <c r="H42" i="22"/>
  <c r="I61" i="22"/>
  <c r="I49" i="22"/>
  <c r="I45" i="22"/>
  <c r="I41" i="22"/>
  <c r="H45" i="22"/>
  <c r="H41" i="22"/>
  <c r="H44" i="22"/>
  <c r="H40" i="22"/>
  <c r="I63" i="22"/>
  <c r="I51" i="22"/>
  <c r="I47" i="22"/>
  <c r="I43" i="22"/>
  <c r="I39" i="22"/>
  <c r="H43" i="22"/>
  <c r="H39" i="22"/>
  <c r="F6" i="1"/>
  <c r="X20" i="1" l="1"/>
  <c r="Y20" i="1"/>
  <c r="Z20" i="1"/>
  <c r="U20" i="1"/>
  <c r="AA20" i="1"/>
  <c r="AB20" i="1"/>
  <c r="AC20" i="1"/>
  <c r="AD20" i="1"/>
  <c r="V20" i="1"/>
  <c r="W20" i="1"/>
  <c r="I171" i="16"/>
  <c r="J171" i="16"/>
  <c r="I172" i="16"/>
  <c r="J172" i="16"/>
  <c r="I166" i="16"/>
  <c r="J166" i="16"/>
  <c r="I167" i="16"/>
  <c r="J167" i="16"/>
  <c r="I168" i="16"/>
  <c r="J168" i="16"/>
  <c r="Q209" i="16"/>
  <c r="Q210" i="16"/>
  <c r="G63" i="16"/>
  <c r="G64" i="16"/>
  <c r="G45" i="16"/>
  <c r="R22" i="1" l="1"/>
  <c r="Z123" i="16" l="1"/>
  <c r="Z124" i="16"/>
  <c r="Z125" i="16"/>
  <c r="Z126" i="16"/>
  <c r="Z127" i="16"/>
  <c r="Z128" i="16"/>
  <c r="Z129" i="16"/>
  <c r="Z130" i="16"/>
  <c r="Z122" i="16"/>
  <c r="Z76" i="16"/>
  <c r="Z77" i="16"/>
  <c r="Z78" i="16"/>
  <c r="Z79" i="16"/>
  <c r="Z80" i="16"/>
  <c r="Z75" i="16"/>
  <c r="Z73" i="16"/>
  <c r="Z65" i="16"/>
  <c r="Y123" i="16"/>
  <c r="Y124" i="16"/>
  <c r="Y125" i="16"/>
  <c r="Y126" i="16"/>
  <c r="Y127" i="16"/>
  <c r="Y128" i="16"/>
  <c r="Y129" i="16"/>
  <c r="Y130" i="16"/>
  <c r="Y122" i="16"/>
  <c r="Y113" i="16"/>
  <c r="Y114" i="16"/>
  <c r="Y115" i="16"/>
  <c r="Y116" i="16"/>
  <c r="Y117" i="16"/>
  <c r="Y118" i="16"/>
  <c r="Y119" i="16"/>
  <c r="Y120" i="16"/>
  <c r="Y121" i="16"/>
  <c r="Y112" i="16"/>
  <c r="Y105" i="16"/>
  <c r="Y106" i="16"/>
  <c r="Y107" i="16"/>
  <c r="Y104" i="16"/>
  <c r="Y102" i="16"/>
  <c r="Y100" i="16"/>
  <c r="Y98" i="16"/>
  <c r="Y96" i="16"/>
  <c r="Y94" i="16"/>
  <c r="Y92" i="16"/>
  <c r="Y76" i="16"/>
  <c r="Y77" i="16"/>
  <c r="Y78" i="16"/>
  <c r="Y79" i="16"/>
  <c r="Y80" i="16"/>
  <c r="Y75" i="16"/>
  <c r="Y73" i="16"/>
  <c r="Y46" i="16"/>
  <c r="Y47" i="16"/>
  <c r="Y48" i="16"/>
  <c r="Y49" i="16"/>
  <c r="Y50" i="16"/>
  <c r="Y51" i="16"/>
  <c r="Y52" i="16"/>
  <c r="Y53" i="16"/>
  <c r="Y54" i="16"/>
  <c r="Y55" i="16"/>
  <c r="Y56" i="16"/>
  <c r="Y57" i="16"/>
  <c r="Y58" i="16"/>
  <c r="Y59" i="16"/>
  <c r="Y60" i="16"/>
  <c r="Y61" i="16"/>
  <c r="Y62" i="16"/>
  <c r="Y63" i="16"/>
  <c r="Y64" i="16"/>
  <c r="Y65" i="16"/>
  <c r="Y45" i="16"/>
  <c r="Y18" i="16"/>
  <c r="Y19" i="16"/>
  <c r="Y20" i="16"/>
  <c r="Y21" i="16"/>
  <c r="Y22" i="16"/>
  <c r="Y23" i="16"/>
  <c r="Y24" i="16"/>
  <c r="Y25" i="16"/>
  <c r="Y26" i="16"/>
  <c r="Y27" i="16"/>
  <c r="Y28" i="16"/>
  <c r="Y29" i="16"/>
  <c r="Y30" i="16"/>
  <c r="Y31" i="16"/>
  <c r="Y32" i="16"/>
  <c r="Y33" i="16"/>
  <c r="Y34" i="16"/>
  <c r="Y35" i="16"/>
  <c r="Y36" i="16"/>
  <c r="Y37" i="16"/>
  <c r="Y38" i="16"/>
  <c r="Y39" i="16"/>
  <c r="Y40" i="16"/>
  <c r="Y41" i="16"/>
  <c r="Y42" i="16"/>
  <c r="Y43" i="16"/>
  <c r="Y17" i="16"/>
  <c r="X113" i="16"/>
  <c r="X114" i="16"/>
  <c r="X115" i="16"/>
  <c r="X116" i="16"/>
  <c r="X117" i="16"/>
  <c r="X118" i="16"/>
  <c r="X119" i="16"/>
  <c r="X120" i="16"/>
  <c r="X121" i="16"/>
  <c r="X112" i="16"/>
  <c r="X46" i="16"/>
  <c r="X47" i="16"/>
  <c r="X48" i="16"/>
  <c r="X49" i="16"/>
  <c r="X50" i="16"/>
  <c r="X51" i="16"/>
  <c r="X52" i="16"/>
  <c r="X53" i="16"/>
  <c r="X54" i="16"/>
  <c r="X55" i="16"/>
  <c r="X56" i="16"/>
  <c r="X57" i="16"/>
  <c r="X58" i="16"/>
  <c r="X59" i="16"/>
  <c r="X60" i="16"/>
  <c r="X61" i="16"/>
  <c r="X62" i="16"/>
  <c r="X63" i="16"/>
  <c r="X64" i="16"/>
  <c r="X45" i="16"/>
  <c r="X19" i="16"/>
  <c r="X20" i="16"/>
  <c r="X21" i="16"/>
  <c r="X22" i="16"/>
  <c r="X23" i="16"/>
  <c r="X24" i="16"/>
  <c r="X25" i="16"/>
  <c r="X26" i="16"/>
  <c r="X27" i="16"/>
  <c r="X28" i="16"/>
  <c r="X29" i="16"/>
  <c r="X30" i="16"/>
  <c r="X31" i="16"/>
  <c r="X32" i="16"/>
  <c r="X33" i="16"/>
  <c r="X34" i="16"/>
  <c r="X35" i="16"/>
  <c r="X36" i="16"/>
  <c r="X37" i="16"/>
  <c r="X38" i="16"/>
  <c r="X39" i="16"/>
  <c r="X40" i="16"/>
  <c r="X41" i="16"/>
  <c r="X42" i="16"/>
  <c r="X43" i="16"/>
  <c r="X18" i="16"/>
  <c r="X17" i="16"/>
  <c r="C52" i="4" l="1"/>
  <c r="D21" i="4"/>
  <c r="D19" i="4"/>
  <c r="D18" i="4"/>
  <c r="D17" i="4"/>
  <c r="D16" i="4"/>
  <c r="D20" i="4"/>
  <c r="M6" i="6"/>
  <c r="O6" i="6" l="1"/>
  <c r="M24" i="1" l="1"/>
  <c r="M21" i="1"/>
  <c r="D28" i="17"/>
  <c r="R24" i="1"/>
  <c r="L11" i="16"/>
  <c r="M11" i="16" s="1"/>
  <c r="L10" i="16"/>
  <c r="M10" i="16" s="1"/>
  <c r="F21" i="17"/>
  <c r="F9" i="17"/>
  <c r="F11" i="17"/>
  <c r="F10" i="17"/>
  <c r="R25" i="1" l="1"/>
  <c r="Q23" i="1"/>
  <c r="M23" i="1" s="1"/>
  <c r="L12" i="16" s="1"/>
  <c r="D29" i="17"/>
  <c r="C29" i="17"/>
  <c r="B29" i="17"/>
  <c r="C28" i="17"/>
  <c r="B28" i="17"/>
  <c r="T25" i="1"/>
  <c r="T22" i="1"/>
  <c r="P25" i="1"/>
  <c r="P22" i="1"/>
  <c r="S25" i="1"/>
  <c r="O25" i="1"/>
  <c r="O22" i="1"/>
  <c r="S22" i="1"/>
  <c r="N25" i="1"/>
  <c r="N22" i="1"/>
  <c r="N21" i="1"/>
  <c r="N24" i="1"/>
  <c r="Q24" i="1"/>
  <c r="U25" i="1" l="1"/>
  <c r="R21" i="1"/>
  <c r="Q21" i="1"/>
  <c r="AB25" i="1"/>
  <c r="AC25" i="1"/>
  <c r="W25" i="1"/>
  <c r="X25" i="1"/>
  <c r="Z25" i="1"/>
  <c r="AA25" i="1"/>
  <c r="V25" i="1"/>
  <c r="AD25" i="1"/>
  <c r="Y25" i="1"/>
  <c r="A112" i="19"/>
  <c r="A113" i="19"/>
  <c r="A114" i="19"/>
  <c r="A115" i="19"/>
  <c r="A116" i="19"/>
  <c r="A117" i="19"/>
  <c r="A118" i="19"/>
  <c r="A119" i="19"/>
  <c r="I209" i="16" l="1"/>
  <c r="H105" i="16" l="1"/>
  <c r="H106" i="16"/>
  <c r="H107" i="16"/>
  <c r="H104" i="16"/>
  <c r="H102" i="16"/>
  <c r="G102" i="16"/>
  <c r="H100" i="16"/>
  <c r="G100" i="16"/>
  <c r="H89" i="16"/>
  <c r="G89" i="16"/>
  <c r="H86" i="16"/>
  <c r="H63" i="16"/>
  <c r="H45" i="16"/>
  <c r="E105" i="16"/>
  <c r="E106" i="16"/>
  <c r="E107" i="16"/>
  <c r="E104" i="16"/>
  <c r="D102" i="16"/>
  <c r="D100" i="16"/>
  <c r="E89" i="16"/>
  <c r="E86" i="16"/>
  <c r="E63" i="16"/>
  <c r="E45" i="16"/>
  <c r="J223" i="16" l="1"/>
  <c r="J222" i="16"/>
  <c r="J221" i="16"/>
  <c r="J220" i="16"/>
  <c r="J219" i="16"/>
  <c r="J218" i="16"/>
  <c r="J217" i="16"/>
  <c r="J216" i="16"/>
  <c r="J215" i="16"/>
  <c r="J214" i="16"/>
  <c r="J213" i="16"/>
  <c r="J212" i="16"/>
  <c r="J211" i="16"/>
  <c r="J210" i="16"/>
  <c r="J209" i="16"/>
  <c r="I223" i="16"/>
  <c r="I222" i="16"/>
  <c r="I221" i="16"/>
  <c r="I220" i="16"/>
  <c r="I219" i="16"/>
  <c r="I218" i="16"/>
  <c r="I217" i="16"/>
  <c r="I216" i="16"/>
  <c r="I215" i="16"/>
  <c r="I214" i="16"/>
  <c r="I213" i="16"/>
  <c r="I212" i="16"/>
  <c r="I211" i="16"/>
  <c r="I210" i="16"/>
  <c r="J107" i="16"/>
  <c r="U220" i="16" s="1"/>
  <c r="I107" i="16"/>
  <c r="T220" i="16" s="1"/>
  <c r="J106" i="16"/>
  <c r="U219" i="16" s="1"/>
  <c r="I106" i="16"/>
  <c r="T219" i="16" s="1"/>
  <c r="J105" i="16"/>
  <c r="U218" i="16" s="1"/>
  <c r="I105" i="16"/>
  <c r="T218" i="16" s="1"/>
  <c r="J104" i="16"/>
  <c r="U217" i="16" s="1"/>
  <c r="I104" i="16"/>
  <c r="T217" i="16" s="1"/>
  <c r="J102" i="16"/>
  <c r="U215" i="16" s="1"/>
  <c r="I102" i="16"/>
  <c r="T215" i="16" s="1"/>
  <c r="J100" i="16"/>
  <c r="U213" i="16" s="1"/>
  <c r="I100" i="16"/>
  <c r="T213" i="16" s="1"/>
  <c r="J98" i="16"/>
  <c r="I98" i="16"/>
  <c r="J96" i="16"/>
  <c r="I96" i="16"/>
  <c r="J94" i="16"/>
  <c r="I94" i="16"/>
  <c r="J92" i="16"/>
  <c r="I92" i="16"/>
  <c r="I89" i="16"/>
  <c r="T212" i="16" s="1"/>
  <c r="J89" i="16"/>
  <c r="U212" i="16" s="1"/>
  <c r="J86" i="16"/>
  <c r="U211" i="16" s="1"/>
  <c r="J85" i="16"/>
  <c r="I86" i="16"/>
  <c r="T211" i="16" s="1"/>
  <c r="I85" i="16"/>
  <c r="I83" i="16"/>
  <c r="J83" i="16"/>
  <c r="J63" i="16"/>
  <c r="U210" i="16" s="1"/>
  <c r="J62" i="16"/>
  <c r="J61" i="16"/>
  <c r="J50" i="16"/>
  <c r="J49" i="16"/>
  <c r="J45" i="16"/>
  <c r="U209" i="16" s="1"/>
  <c r="J30" i="16"/>
  <c r="J28" i="16"/>
  <c r="J25" i="16"/>
  <c r="J24" i="16"/>
  <c r="J23" i="16"/>
  <c r="J21" i="16"/>
  <c r="J19" i="16"/>
  <c r="I63" i="16"/>
  <c r="T210" i="16" s="1"/>
  <c r="I62" i="16"/>
  <c r="I61" i="16"/>
  <c r="I50" i="16"/>
  <c r="I49" i="16"/>
  <c r="I45" i="16"/>
  <c r="T209" i="16" s="1"/>
  <c r="I30" i="16"/>
  <c r="I28" i="16"/>
  <c r="I25" i="16"/>
  <c r="I24" i="16"/>
  <c r="I23" i="16"/>
  <c r="I21" i="16"/>
  <c r="I19" i="16"/>
  <c r="K17" i="16"/>
  <c r="J44" i="16" l="1"/>
  <c r="I81" i="16"/>
  <c r="I44" i="16"/>
  <c r="I76" i="6" l="1"/>
  <c r="Q220" i="16" s="1"/>
  <c r="I75" i="6"/>
  <c r="Q219" i="16" s="1"/>
  <c r="I74" i="6"/>
  <c r="Q218" i="16" s="1"/>
  <c r="I73" i="6"/>
  <c r="Q217" i="16" s="1"/>
  <c r="I71" i="6"/>
  <c r="Q215" i="16" s="1"/>
  <c r="I69" i="6"/>
  <c r="Q213" i="16" s="1"/>
  <c r="I67" i="6"/>
  <c r="I65" i="6"/>
  <c r="I63" i="6"/>
  <c r="I61" i="6"/>
  <c r="I60" i="6"/>
  <c r="Q212" i="16" s="1"/>
  <c r="I59" i="6"/>
  <c r="Q211" i="16" s="1"/>
  <c r="I58" i="6"/>
  <c r="I57" i="6"/>
  <c r="I56" i="6"/>
  <c r="I55" i="6"/>
  <c r="I54" i="6"/>
  <c r="I53" i="6"/>
  <c r="I52" i="6"/>
  <c r="I51" i="6"/>
  <c r="I50" i="6"/>
  <c r="I49" i="6"/>
  <c r="I48" i="6"/>
  <c r="I47" i="6"/>
  <c r="I45" i="6"/>
  <c r="I44" i="6"/>
  <c r="I43" i="6"/>
  <c r="I42" i="6"/>
  <c r="I40" i="6"/>
  <c r="H213" i="16" s="1"/>
  <c r="I39" i="6"/>
  <c r="H212" i="16" s="1"/>
  <c r="I38" i="6"/>
  <c r="H211" i="16" s="1"/>
  <c r="I37" i="6"/>
  <c r="H210" i="16" s="1"/>
  <c r="I36" i="6"/>
  <c r="H209" i="16" s="1"/>
  <c r="I35" i="6"/>
  <c r="I34" i="6" l="1"/>
  <c r="I33" i="6"/>
  <c r="I32" i="6"/>
  <c r="I31" i="6"/>
  <c r="I30" i="6"/>
  <c r="I29" i="6"/>
  <c r="E52" i="16" l="1"/>
  <c r="K60" i="6"/>
  <c r="K59" i="6"/>
  <c r="A103" i="19"/>
  <c r="A104" i="19"/>
  <c r="A106" i="19"/>
  <c r="A105" i="19"/>
  <c r="A107" i="19"/>
  <c r="A108" i="19"/>
  <c r="A109" i="19"/>
  <c r="A110" i="19"/>
  <c r="A111" i="19"/>
  <c r="E79" i="16"/>
  <c r="N77" i="6"/>
  <c r="K76" i="6" l="1"/>
  <c r="K75" i="6"/>
  <c r="K74" i="6"/>
  <c r="K73" i="6"/>
  <c r="K71" i="6"/>
  <c r="K69" i="6"/>
  <c r="K149" i="1"/>
  <c r="K148" i="1"/>
  <c r="K147" i="1"/>
  <c r="K146" i="1"/>
  <c r="O77" i="6" l="1"/>
  <c r="K46" i="6" l="1"/>
  <c r="K41" i="6"/>
  <c r="K144" i="1" l="1"/>
  <c r="K142" i="1"/>
  <c r="K133" i="1"/>
  <c r="K132" i="1"/>
  <c r="K99" i="1"/>
  <c r="K98" i="1"/>
  <c r="K93" i="1"/>
  <c r="K82" i="1"/>
  <c r="K81" i="1"/>
  <c r="A91" i="19"/>
  <c r="A92" i="19"/>
  <c r="A96" i="19"/>
  <c r="A93" i="19"/>
  <c r="A94" i="19"/>
  <c r="A95" i="19"/>
  <c r="A97" i="19"/>
  <c r="A98" i="19"/>
  <c r="A99" i="19"/>
  <c r="A100" i="19"/>
  <c r="A101" i="19"/>
  <c r="A102" i="19"/>
  <c r="K63" i="1"/>
  <c r="A80" i="19" l="1"/>
  <c r="J36" i="6"/>
  <c r="F36" i="6"/>
  <c r="E209" i="16" s="1"/>
  <c r="J47" i="6"/>
  <c r="F47" i="6"/>
  <c r="J100" i="1"/>
  <c r="F100" i="1"/>
  <c r="C209" i="16" l="1"/>
  <c r="D209" i="16"/>
  <c r="A81" i="19"/>
  <c r="J37" i="6"/>
  <c r="F210" i="16" s="1"/>
  <c r="K37" i="6"/>
  <c r="G210" i="16" s="1"/>
  <c r="J38" i="6"/>
  <c r="F211" i="16" s="1"/>
  <c r="K38" i="6"/>
  <c r="G211" i="16" s="1"/>
  <c r="J39" i="6"/>
  <c r="F212" i="16" s="1"/>
  <c r="K39" i="6"/>
  <c r="G212" i="16" s="1"/>
  <c r="J40" i="6"/>
  <c r="F213" i="16" s="1"/>
  <c r="K40" i="6"/>
  <c r="G213" i="16" s="1"/>
  <c r="F37" i="6"/>
  <c r="C210" i="16" s="1"/>
  <c r="F38" i="6"/>
  <c r="C211" i="16" s="1"/>
  <c r="F39" i="6"/>
  <c r="C212" i="16" s="1"/>
  <c r="F40" i="6"/>
  <c r="D213" i="16" s="1"/>
  <c r="A78" i="19"/>
  <c r="A77" i="19"/>
  <c r="D211" i="16" l="1"/>
  <c r="C213" i="16"/>
  <c r="E211" i="16"/>
  <c r="E212" i="16"/>
  <c r="D212" i="16"/>
  <c r="E210" i="16"/>
  <c r="E213" i="16"/>
  <c r="D210" i="16"/>
  <c r="A84" i="19" l="1"/>
  <c r="P177" i="16"/>
  <c r="P176" i="16"/>
  <c r="P175" i="16"/>
  <c r="J85" i="1"/>
  <c r="F123" i="16" s="1"/>
  <c r="K85" i="1"/>
  <c r="G123" i="16" s="1"/>
  <c r="J86" i="1"/>
  <c r="F124" i="16" s="1"/>
  <c r="K86" i="1"/>
  <c r="G124" i="16" s="1"/>
  <c r="J88" i="1"/>
  <c r="F126" i="16" s="1"/>
  <c r="K88" i="1"/>
  <c r="G126" i="16" s="1"/>
  <c r="J89" i="1"/>
  <c r="F127" i="16" s="1"/>
  <c r="K89" i="1"/>
  <c r="G127" i="16" s="1"/>
  <c r="J90" i="1"/>
  <c r="F128" i="16" s="1"/>
  <c r="K90" i="1"/>
  <c r="G128" i="16" s="1"/>
  <c r="J91" i="1"/>
  <c r="F129" i="16" s="1"/>
  <c r="K91" i="1"/>
  <c r="G129" i="16" s="1"/>
  <c r="J92" i="1"/>
  <c r="F130" i="16" s="1"/>
  <c r="K92" i="1"/>
  <c r="G130" i="16" s="1"/>
  <c r="Q84" i="1"/>
  <c r="M84" i="1" s="1"/>
  <c r="F85" i="1"/>
  <c r="F86" i="1"/>
  <c r="F88" i="1"/>
  <c r="F89" i="1"/>
  <c r="F90" i="1"/>
  <c r="F91" i="1"/>
  <c r="F92" i="1"/>
  <c r="F62" i="1"/>
  <c r="J54" i="1"/>
  <c r="F113" i="16" s="1"/>
  <c r="K54" i="1"/>
  <c r="G113" i="16" s="1"/>
  <c r="J55" i="1"/>
  <c r="F114" i="16" s="1"/>
  <c r="K55" i="1"/>
  <c r="G114" i="16" s="1"/>
  <c r="J56" i="1"/>
  <c r="F115" i="16" s="1"/>
  <c r="K56" i="1"/>
  <c r="G115" i="16" s="1"/>
  <c r="J57" i="1"/>
  <c r="F116" i="16" s="1"/>
  <c r="K57" i="1"/>
  <c r="G116" i="16" s="1"/>
  <c r="J58" i="1"/>
  <c r="F117" i="16" s="1"/>
  <c r="K58" i="1"/>
  <c r="G117" i="16" s="1"/>
  <c r="J59" i="1"/>
  <c r="F118" i="16" s="1"/>
  <c r="K59" i="1"/>
  <c r="G118" i="16" s="1"/>
  <c r="J60" i="1"/>
  <c r="F119" i="16" s="1"/>
  <c r="K60" i="1"/>
  <c r="G119" i="16" s="1"/>
  <c r="J61" i="1"/>
  <c r="F120" i="16" s="1"/>
  <c r="K61" i="1"/>
  <c r="G120" i="16" s="1"/>
  <c r="J62" i="1"/>
  <c r="F121" i="16" s="1"/>
  <c r="K62" i="1"/>
  <c r="G121" i="16" s="1"/>
  <c r="F54" i="1"/>
  <c r="F55" i="1"/>
  <c r="F56" i="1"/>
  <c r="F57" i="1"/>
  <c r="F58" i="1"/>
  <c r="F59" i="1"/>
  <c r="F60" i="1"/>
  <c r="F61" i="1"/>
  <c r="K28" i="22"/>
  <c r="J28" i="22"/>
  <c r="K28" i="21"/>
  <c r="J28" i="21"/>
  <c r="J29" i="8"/>
  <c r="K29" i="8"/>
  <c r="C124" i="16" l="1"/>
  <c r="D124" i="16"/>
  <c r="E124" i="16"/>
  <c r="D123" i="16"/>
  <c r="E123" i="16"/>
  <c r="C123" i="16"/>
  <c r="C130" i="16"/>
  <c r="D130" i="16"/>
  <c r="E130" i="16"/>
  <c r="D129" i="16"/>
  <c r="C129" i="16"/>
  <c r="E129" i="16"/>
  <c r="C128" i="16"/>
  <c r="D128" i="16"/>
  <c r="E128" i="16"/>
  <c r="C127" i="16"/>
  <c r="D127" i="16"/>
  <c r="E127" i="16"/>
  <c r="E126" i="16"/>
  <c r="C126" i="16"/>
  <c r="D126" i="16"/>
  <c r="D117" i="16"/>
  <c r="E117" i="16"/>
  <c r="C117" i="16"/>
  <c r="C121" i="16"/>
  <c r="D121" i="16"/>
  <c r="E121" i="16"/>
  <c r="C115" i="16"/>
  <c r="D115" i="16"/>
  <c r="E115" i="16"/>
  <c r="E114" i="16"/>
  <c r="C114" i="16"/>
  <c r="D114" i="16"/>
  <c r="C113" i="16"/>
  <c r="D113" i="16"/>
  <c r="E113" i="16"/>
  <c r="D116" i="16"/>
  <c r="E116" i="16"/>
  <c r="C116" i="16"/>
  <c r="D119" i="16"/>
  <c r="E119" i="16"/>
  <c r="C119" i="16"/>
  <c r="E120" i="16"/>
  <c r="C120" i="16"/>
  <c r="D120" i="16"/>
  <c r="C118" i="16"/>
  <c r="D118" i="16"/>
  <c r="E118" i="16"/>
  <c r="I39" i="21"/>
  <c r="I40" i="21"/>
  <c r="I41" i="21"/>
  <c r="I42" i="21"/>
  <c r="I43" i="21"/>
  <c r="I44" i="21"/>
  <c r="I45" i="21"/>
  <c r="I46" i="21"/>
  <c r="I47" i="21"/>
  <c r="I48" i="21"/>
  <c r="I49" i="21"/>
  <c r="I50" i="21"/>
  <c r="H39" i="21"/>
  <c r="H40" i="21"/>
  <c r="H41" i="21"/>
  <c r="H42" i="21"/>
  <c r="H43" i="21"/>
  <c r="H44" i="21"/>
  <c r="H45" i="21"/>
  <c r="H46" i="21"/>
  <c r="H47" i="21"/>
  <c r="H48" i="21"/>
  <c r="H49" i="21"/>
  <c r="H50" i="21"/>
  <c r="I38" i="21" l="1"/>
  <c r="H38" i="21"/>
  <c r="I37" i="21"/>
  <c r="H37" i="21"/>
  <c r="I36" i="21"/>
  <c r="I35" i="21"/>
  <c r="H35" i="21"/>
  <c r="I34" i="21"/>
  <c r="H34" i="21"/>
  <c r="H33" i="21"/>
  <c r="I33" i="21"/>
  <c r="I32" i="21"/>
  <c r="H32" i="21"/>
  <c r="I31" i="21"/>
  <c r="H31" i="21"/>
  <c r="I30" i="21"/>
  <c r="H30" i="21"/>
  <c r="I29" i="21"/>
  <c r="H29" i="21"/>
  <c r="L28" i="21"/>
  <c r="J84" i="1" l="1"/>
  <c r="F122" i="16" s="1"/>
  <c r="J87" i="1"/>
  <c r="F125" i="16" s="1"/>
  <c r="K87" i="1"/>
  <c r="G125" i="16" s="1"/>
  <c r="K84" i="1"/>
  <c r="G122" i="16" s="1"/>
  <c r="H36" i="21"/>
  <c r="M30" i="21" s="1"/>
  <c r="M46" i="21"/>
  <c r="M102" i="21"/>
  <c r="M110" i="21"/>
  <c r="M166" i="21"/>
  <c r="M174" i="21"/>
  <c r="M230" i="21"/>
  <c r="M238" i="21"/>
  <c r="M294" i="21"/>
  <c r="M302" i="21"/>
  <c r="M71" i="21"/>
  <c r="M79" i="21"/>
  <c r="M95" i="21"/>
  <c r="M135" i="21"/>
  <c r="M143" i="21"/>
  <c r="M151" i="21"/>
  <c r="M159" i="21"/>
  <c r="M191" i="21"/>
  <c r="M199" i="21"/>
  <c r="M207" i="21"/>
  <c r="M215" i="21"/>
  <c r="M223" i="21"/>
  <c r="M247" i="21"/>
  <c r="M255" i="21"/>
  <c r="M263" i="21"/>
  <c r="M271" i="21"/>
  <c r="M279" i="21"/>
  <c r="M287" i="21"/>
  <c r="M295" i="21"/>
  <c r="M311" i="21"/>
  <c r="M319" i="21"/>
  <c r="M36" i="21"/>
  <c r="M40" i="21"/>
  <c r="M48" i="21"/>
  <c r="M56" i="21"/>
  <c r="M64" i="21"/>
  <c r="M72" i="21"/>
  <c r="M80" i="21"/>
  <c r="M88" i="21"/>
  <c r="M96" i="21"/>
  <c r="M104" i="21"/>
  <c r="M112" i="21"/>
  <c r="M120" i="21"/>
  <c r="M128" i="21"/>
  <c r="M136" i="21"/>
  <c r="M144" i="21"/>
  <c r="M152" i="21"/>
  <c r="M160" i="21"/>
  <c r="M168" i="21"/>
  <c r="M176" i="21"/>
  <c r="M184" i="21"/>
  <c r="M192" i="21"/>
  <c r="M200" i="21"/>
  <c r="M208" i="21"/>
  <c r="M216" i="21"/>
  <c r="M224" i="21"/>
  <c r="M232" i="21"/>
  <c r="M240" i="21"/>
  <c r="M248" i="21"/>
  <c r="M256" i="21"/>
  <c r="M264" i="21"/>
  <c r="M272" i="21"/>
  <c r="M280" i="21"/>
  <c r="M288" i="21"/>
  <c r="M296" i="21"/>
  <c r="M304" i="21"/>
  <c r="M312" i="21"/>
  <c r="M320" i="21"/>
  <c r="M41" i="21"/>
  <c r="M49" i="21"/>
  <c r="M57" i="21"/>
  <c r="M65" i="21"/>
  <c r="M73" i="21"/>
  <c r="M81" i="21"/>
  <c r="M89" i="21"/>
  <c r="M97" i="21"/>
  <c r="M105" i="21"/>
  <c r="M113" i="21"/>
  <c r="M121" i="21"/>
  <c r="M129" i="21"/>
  <c r="M137" i="21"/>
  <c r="M145" i="21"/>
  <c r="M153" i="21"/>
  <c r="M161" i="21"/>
  <c r="M169" i="21"/>
  <c r="M177" i="21"/>
  <c r="M185" i="21"/>
  <c r="M193" i="21"/>
  <c r="M201" i="21"/>
  <c r="M209" i="21"/>
  <c r="M217" i="21"/>
  <c r="M225" i="21"/>
  <c r="M233" i="21"/>
  <c r="M241" i="21"/>
  <c r="M249" i="21"/>
  <c r="M257" i="21"/>
  <c r="M265" i="21"/>
  <c r="M273" i="21"/>
  <c r="M281" i="21"/>
  <c r="M289" i="21"/>
  <c r="M297" i="21"/>
  <c r="M305" i="21"/>
  <c r="M313" i="21"/>
  <c r="M321" i="21"/>
  <c r="M42" i="21"/>
  <c r="M50" i="21"/>
  <c r="M58" i="21"/>
  <c r="M66" i="21"/>
  <c r="M74" i="21"/>
  <c r="M82" i="21"/>
  <c r="M90" i="21"/>
  <c r="M98" i="21"/>
  <c r="M106" i="21"/>
  <c r="M114" i="21"/>
  <c r="M122" i="21"/>
  <c r="M130" i="21"/>
  <c r="M138" i="21"/>
  <c r="M146" i="21"/>
  <c r="M154" i="21"/>
  <c r="M162" i="21"/>
  <c r="M170" i="21"/>
  <c r="M178" i="21"/>
  <c r="M186" i="21"/>
  <c r="M194" i="21"/>
  <c r="M202" i="21"/>
  <c r="M210" i="21"/>
  <c r="M218" i="21"/>
  <c r="M226" i="21"/>
  <c r="M234" i="21"/>
  <c r="M242" i="21"/>
  <c r="M250" i="21"/>
  <c r="M258" i="21"/>
  <c r="M266" i="21"/>
  <c r="M274" i="21"/>
  <c r="M282" i="21"/>
  <c r="M290" i="21"/>
  <c r="M298" i="21"/>
  <c r="M306" i="21"/>
  <c r="M314" i="21"/>
  <c r="M322" i="21"/>
  <c r="M37" i="21"/>
  <c r="M43" i="21"/>
  <c r="M51" i="21"/>
  <c r="M59" i="21"/>
  <c r="M67" i="21"/>
  <c r="M75" i="21"/>
  <c r="M83" i="21"/>
  <c r="M91" i="21"/>
  <c r="M99" i="21"/>
  <c r="M107" i="21"/>
  <c r="M115" i="21"/>
  <c r="M123" i="21"/>
  <c r="M131" i="21"/>
  <c r="M139" i="21"/>
  <c r="M147" i="21"/>
  <c r="M155" i="21"/>
  <c r="M163" i="21"/>
  <c r="M171" i="21"/>
  <c r="M179" i="21"/>
  <c r="M187" i="21"/>
  <c r="M195" i="21"/>
  <c r="M203" i="21"/>
  <c r="M211" i="21"/>
  <c r="M219" i="21"/>
  <c r="M227" i="21"/>
  <c r="M235" i="21"/>
  <c r="M243" i="21"/>
  <c r="M251" i="21"/>
  <c r="M259" i="21"/>
  <c r="M267" i="21"/>
  <c r="M275" i="21"/>
  <c r="M283" i="21"/>
  <c r="M291" i="21"/>
  <c r="M299" i="21"/>
  <c r="M307" i="21"/>
  <c r="M315" i="21"/>
  <c r="M87" i="21" l="1"/>
  <c r="M310" i="21"/>
  <c r="M246" i="21"/>
  <c r="M182" i="21"/>
  <c r="M118" i="21"/>
  <c r="M54" i="21"/>
  <c r="M127" i="21"/>
  <c r="M63" i="21"/>
  <c r="M286" i="21"/>
  <c r="M222" i="21"/>
  <c r="M158" i="21"/>
  <c r="M94" i="21"/>
  <c r="M317" i="21"/>
  <c r="M183" i="21"/>
  <c r="M119" i="21"/>
  <c r="M55" i="21"/>
  <c r="M278" i="21"/>
  <c r="M214" i="21"/>
  <c r="M150" i="21"/>
  <c r="M86" i="21"/>
  <c r="M293" i="21"/>
  <c r="M303" i="21"/>
  <c r="M239" i="21"/>
  <c r="M175" i="21"/>
  <c r="M111" i="21"/>
  <c r="M47" i="21"/>
  <c r="M270" i="21"/>
  <c r="M206" i="21"/>
  <c r="M142" i="21"/>
  <c r="M78" i="21"/>
  <c r="M285" i="21"/>
  <c r="M231" i="21"/>
  <c r="M167" i="21"/>
  <c r="M103" i="21"/>
  <c r="M39" i="21"/>
  <c r="M262" i="21"/>
  <c r="M198" i="21"/>
  <c r="M134" i="21"/>
  <c r="M70" i="21"/>
  <c r="M318" i="21"/>
  <c r="M254" i="21"/>
  <c r="M190" i="21"/>
  <c r="M126" i="21"/>
  <c r="M62" i="21"/>
  <c r="M38" i="21"/>
  <c r="M269" i="21"/>
  <c r="M205" i="21"/>
  <c r="M141" i="21"/>
  <c r="M77" i="21"/>
  <c r="M292" i="21"/>
  <c r="M228" i="21"/>
  <c r="M164" i="21"/>
  <c r="M100" i="21"/>
  <c r="M323" i="21"/>
  <c r="M261" i="21"/>
  <c r="M197" i="21"/>
  <c r="M133" i="21"/>
  <c r="M69" i="21"/>
  <c r="M284" i="21"/>
  <c r="M220" i="21"/>
  <c r="M156" i="21"/>
  <c r="M92" i="21"/>
  <c r="M35" i="21"/>
  <c r="M253" i="21"/>
  <c r="M189" i="21"/>
  <c r="M125" i="21"/>
  <c r="M61" i="21"/>
  <c r="M276" i="21"/>
  <c r="M212" i="21"/>
  <c r="M148" i="21"/>
  <c r="M84" i="21"/>
  <c r="M33" i="21"/>
  <c r="M309" i="21"/>
  <c r="M245" i="21"/>
  <c r="M181" i="21"/>
  <c r="M117" i="21"/>
  <c r="M53" i="21"/>
  <c r="M268" i="21"/>
  <c r="M204" i="21"/>
  <c r="M140" i="21"/>
  <c r="M76" i="21"/>
  <c r="M31" i="21"/>
  <c r="M301" i="21"/>
  <c r="M237" i="21"/>
  <c r="M173" i="21"/>
  <c r="M109" i="21"/>
  <c r="M45" i="21"/>
  <c r="M260" i="21"/>
  <c r="M196" i="21"/>
  <c r="M132" i="21"/>
  <c r="M68" i="21"/>
  <c r="M29" i="21"/>
  <c r="M229" i="21"/>
  <c r="M165" i="21"/>
  <c r="M101" i="21"/>
  <c r="M316" i="21"/>
  <c r="M252" i="21"/>
  <c r="M188" i="21"/>
  <c r="M124" i="21"/>
  <c r="M60" i="21"/>
  <c r="M34" i="21"/>
  <c r="M221" i="21"/>
  <c r="M157" i="21"/>
  <c r="M93" i="21"/>
  <c r="M308" i="21"/>
  <c r="M244" i="21"/>
  <c r="M180" i="21"/>
  <c r="M116" i="21"/>
  <c r="M52" i="21"/>
  <c r="M32" i="21"/>
  <c r="M277" i="21"/>
  <c r="M213" i="21"/>
  <c r="M149" i="21"/>
  <c r="M85" i="21"/>
  <c r="M300" i="21"/>
  <c r="M236" i="21"/>
  <c r="M172" i="21"/>
  <c r="M108" i="21"/>
  <c r="M44" i="21"/>
  <c r="F87" i="1" l="1"/>
  <c r="E125" i="16" s="1"/>
  <c r="F84" i="1"/>
  <c r="D122" i="16" s="1"/>
  <c r="H33" i="22"/>
  <c r="I38" i="22"/>
  <c r="H38" i="22"/>
  <c r="I37" i="22"/>
  <c r="H37" i="22"/>
  <c r="I34" i="22"/>
  <c r="H34" i="22"/>
  <c r="H32" i="22"/>
  <c r="I31" i="22"/>
  <c r="H31" i="22"/>
  <c r="I30" i="22"/>
  <c r="H30" i="22"/>
  <c r="I29" i="22"/>
  <c r="H29" i="22"/>
  <c r="L28" i="22"/>
  <c r="D125" i="16" l="1"/>
  <c r="C125" i="16"/>
  <c r="E122" i="16"/>
  <c r="C122" i="16"/>
  <c r="K36" i="6"/>
  <c r="G209" i="16" s="1"/>
  <c r="F209" i="16"/>
  <c r="I35" i="22"/>
  <c r="J53" i="1" s="1"/>
  <c r="F112" i="16" s="1"/>
  <c r="I36" i="22"/>
  <c r="H36" i="22"/>
  <c r="I32" i="22"/>
  <c r="H35" i="22"/>
  <c r="J48" i="6"/>
  <c r="F215" i="16" s="1"/>
  <c r="K48" i="6"/>
  <c r="G215" i="16" s="1"/>
  <c r="J49" i="6"/>
  <c r="F216" i="16" s="1"/>
  <c r="K49" i="6"/>
  <c r="G216" i="16" s="1"/>
  <c r="J50" i="6"/>
  <c r="F217" i="16" s="1"/>
  <c r="K50" i="6"/>
  <c r="G217" i="16" s="1"/>
  <c r="J51" i="6"/>
  <c r="F218" i="16" s="1"/>
  <c r="K51" i="6"/>
  <c r="G218" i="16" s="1"/>
  <c r="J52" i="6"/>
  <c r="F219" i="16" s="1"/>
  <c r="K52" i="6"/>
  <c r="G219" i="16" s="1"/>
  <c r="J53" i="6"/>
  <c r="F220" i="16" s="1"/>
  <c r="K53" i="6"/>
  <c r="G220" i="16" s="1"/>
  <c r="J54" i="6"/>
  <c r="F221" i="16" s="1"/>
  <c r="K54" i="6"/>
  <c r="G221" i="16" s="1"/>
  <c r="J55" i="6"/>
  <c r="F222" i="16" s="1"/>
  <c r="K55" i="6"/>
  <c r="G222" i="16" s="1"/>
  <c r="J56" i="6"/>
  <c r="F223" i="16" s="1"/>
  <c r="K56" i="6"/>
  <c r="G223" i="16" s="1"/>
  <c r="F48" i="6"/>
  <c r="F49" i="6"/>
  <c r="F50" i="6"/>
  <c r="F51" i="6"/>
  <c r="F52" i="6"/>
  <c r="F53" i="6"/>
  <c r="F54" i="6"/>
  <c r="F55" i="6"/>
  <c r="F56" i="6"/>
  <c r="J101" i="1"/>
  <c r="K101" i="1"/>
  <c r="J102" i="1"/>
  <c r="K102" i="1"/>
  <c r="J103" i="1"/>
  <c r="K103" i="1"/>
  <c r="J104" i="1"/>
  <c r="K104" i="1"/>
  <c r="J105" i="1"/>
  <c r="K105" i="1"/>
  <c r="J106" i="1"/>
  <c r="K106" i="1"/>
  <c r="J107" i="1"/>
  <c r="K107" i="1"/>
  <c r="J108" i="1"/>
  <c r="K108" i="1"/>
  <c r="J109" i="1"/>
  <c r="K109" i="1"/>
  <c r="J110" i="1"/>
  <c r="K110" i="1"/>
  <c r="J111" i="1"/>
  <c r="K111" i="1"/>
  <c r="J112" i="1"/>
  <c r="K112" i="1"/>
  <c r="J113" i="1"/>
  <c r="K113" i="1"/>
  <c r="J114" i="1"/>
  <c r="K114" i="1"/>
  <c r="J115" i="1"/>
  <c r="K115" i="1"/>
  <c r="J116" i="1"/>
  <c r="K116" i="1"/>
  <c r="J117" i="1"/>
  <c r="K117" i="1"/>
  <c r="J118" i="1"/>
  <c r="K118" i="1"/>
  <c r="J119" i="1"/>
  <c r="K119" i="1"/>
  <c r="J120" i="1"/>
  <c r="K120" i="1"/>
  <c r="J121" i="1"/>
  <c r="K121" i="1"/>
  <c r="J122" i="1"/>
  <c r="K122" i="1"/>
  <c r="J123" i="1"/>
  <c r="K123" i="1"/>
  <c r="J124" i="1"/>
  <c r="K124" i="1"/>
  <c r="J125" i="1"/>
  <c r="K125" i="1"/>
  <c r="J126" i="1"/>
  <c r="K126" i="1"/>
  <c r="J127" i="1"/>
  <c r="K127" i="1"/>
  <c r="J128" i="1"/>
  <c r="K128" i="1"/>
  <c r="J129" i="1"/>
  <c r="K129"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I31" i="8"/>
  <c r="I32" i="8"/>
  <c r="I35" i="8"/>
  <c r="I38" i="8"/>
  <c r="I39" i="8"/>
  <c r="I40" i="8"/>
  <c r="I47" i="8"/>
  <c r="I50" i="8"/>
  <c r="I55" i="8"/>
  <c r="I58" i="8"/>
  <c r="I61" i="8"/>
  <c r="I64" i="8"/>
  <c r="I76" i="8"/>
  <c r="I79" i="8"/>
  <c r="I83" i="8"/>
  <c r="I86" i="8"/>
  <c r="I91" i="8"/>
  <c r="I97" i="8"/>
  <c r="I103" i="8"/>
  <c r="I122" i="8"/>
  <c r="I127" i="8"/>
  <c r="I131" i="8"/>
  <c r="I136" i="8"/>
  <c r="I149" i="8"/>
  <c r="I150" i="8"/>
  <c r="I151" i="8"/>
  <c r="I157" i="8"/>
  <c r="I158" i="8"/>
  <c r="I161" i="8"/>
  <c r="I162" i="8"/>
  <c r="I165" i="8"/>
  <c r="I168" i="8"/>
  <c r="I172" i="8"/>
  <c r="I173" i="8"/>
  <c r="I178" i="8"/>
  <c r="I182" i="8"/>
  <c r="I188" i="8"/>
  <c r="I189" i="8"/>
  <c r="I193" i="8"/>
  <c r="I202" i="8"/>
  <c r="I203" i="8"/>
  <c r="I206" i="8"/>
  <c r="I211" i="8"/>
  <c r="I216" i="8"/>
  <c r="I219" i="8"/>
  <c r="I222" i="8"/>
  <c r="I225" i="8"/>
  <c r="I232" i="8"/>
  <c r="I235" i="8"/>
  <c r="I241" i="8"/>
  <c r="I245" i="8"/>
  <c r="I248" i="8"/>
  <c r="I254" i="8"/>
  <c r="I255" i="8"/>
  <c r="I263" i="8"/>
  <c r="I267" i="8"/>
  <c r="I271" i="8"/>
  <c r="I275" i="8"/>
  <c r="I276" i="8"/>
  <c r="I277" i="8"/>
  <c r="I278" i="8"/>
  <c r="I284" i="8"/>
  <c r="I288" i="8"/>
  <c r="I289" i="8"/>
  <c r="I290" i="8"/>
  <c r="I294" i="8"/>
  <c r="I298" i="8"/>
  <c r="I299" i="8"/>
  <c r="I303" i="8"/>
  <c r="I313" i="8"/>
  <c r="I318" i="8"/>
  <c r="I319" i="8"/>
  <c r="I324" i="8"/>
  <c r="I327" i="8"/>
  <c r="I328" i="8"/>
  <c r="I332" i="8"/>
  <c r="I335" i="8"/>
  <c r="I338" i="8"/>
  <c r="I341" i="8"/>
  <c r="I344" i="8"/>
  <c r="I347" i="8"/>
  <c r="I350" i="8"/>
  <c r="I353" i="8"/>
  <c r="I354" i="8"/>
  <c r="I355" i="8"/>
  <c r="I363" i="8"/>
  <c r="I364" i="8"/>
  <c r="I365" i="8"/>
  <c r="I374" i="8"/>
  <c r="I375" i="8"/>
  <c r="I376" i="8"/>
  <c r="I388" i="8"/>
  <c r="I389" i="8"/>
  <c r="I393" i="8"/>
  <c r="I396" i="8"/>
  <c r="I400" i="8"/>
  <c r="I401" i="8"/>
  <c r="I404" i="8"/>
  <c r="I408" i="8"/>
  <c r="I412" i="8"/>
  <c r="I415" i="8"/>
  <c r="I418" i="8"/>
  <c r="I419" i="8"/>
  <c r="I423" i="8"/>
  <c r="I426" i="8"/>
  <c r="I429" i="8"/>
  <c r="I433" i="8"/>
  <c r="I436" i="8"/>
  <c r="I439" i="8"/>
  <c r="I451" i="8"/>
  <c r="I452" i="8"/>
  <c r="I455" i="8"/>
  <c r="I456" i="8"/>
  <c r="I460" i="8"/>
  <c r="I464" i="8"/>
  <c r="I465" i="8"/>
  <c r="I466" i="8"/>
  <c r="I469" i="8"/>
  <c r="I474" i="8"/>
  <c r="I477" i="8"/>
  <c r="I478" i="8"/>
  <c r="I481" i="8"/>
  <c r="I482" i="8"/>
  <c r="I485" i="8"/>
  <c r="I486" i="8"/>
  <c r="I489" i="8"/>
  <c r="I496" i="8"/>
  <c r="I499" i="8"/>
  <c r="I500" i="8"/>
  <c r="I501" i="8"/>
  <c r="I504" i="8"/>
  <c r="I505" i="8"/>
  <c r="I508" i="8"/>
  <c r="I510" i="8"/>
  <c r="I518" i="8"/>
  <c r="I521" i="8"/>
  <c r="I522" i="8"/>
  <c r="I527" i="8"/>
  <c r="I530" i="8"/>
  <c r="I535" i="8"/>
  <c r="I536" i="8"/>
  <c r="I537" i="8"/>
  <c r="I540" i="8"/>
  <c r="I543" i="8"/>
  <c r="I544" i="8"/>
  <c r="I545" i="8"/>
  <c r="I546" i="8"/>
  <c r="I549" i="8"/>
  <c r="I552" i="8"/>
  <c r="I555" i="8"/>
  <c r="I556" i="8"/>
  <c r="I557" i="8"/>
  <c r="I560" i="8"/>
  <c r="I561" i="8"/>
  <c r="I562" i="8"/>
  <c r="I563" i="8"/>
  <c r="I568" i="8"/>
  <c r="I569" i="8"/>
  <c r="I570" i="8"/>
  <c r="I571" i="8"/>
  <c r="I574" i="8"/>
  <c r="I577" i="8"/>
  <c r="I580" i="8"/>
  <c r="I581" i="8"/>
  <c r="I582" i="8"/>
  <c r="I585" i="8"/>
  <c r="I595" i="8"/>
  <c r="I598" i="8"/>
  <c r="I603" i="8"/>
  <c r="I606" i="8"/>
  <c r="I609" i="8"/>
  <c r="I612" i="8"/>
  <c r="I613" i="8"/>
  <c r="I614" i="8"/>
  <c r="I615" i="8"/>
  <c r="I616" i="8"/>
  <c r="I617" i="8"/>
  <c r="I618" i="8"/>
  <c r="I621" i="8"/>
  <c r="I622" i="8"/>
  <c r="I623" i="8"/>
  <c r="I626" i="8"/>
  <c r="I627" i="8"/>
  <c r="I628" i="8"/>
  <c r="I629" i="8"/>
  <c r="I632" i="8"/>
  <c r="I633" i="8"/>
  <c r="I634" i="8"/>
  <c r="I635" i="8"/>
  <c r="I636" i="8"/>
  <c r="I637" i="8"/>
  <c r="I641" i="8"/>
  <c r="I647" i="8"/>
  <c r="I652" i="8"/>
  <c r="I667" i="8"/>
  <c r="I670" i="8"/>
  <c r="I673" i="8"/>
  <c r="I684" i="8"/>
  <c r="I693" i="8"/>
  <c r="I697" i="8"/>
  <c r="I700" i="8"/>
  <c r="I703" i="8"/>
  <c r="I704" i="8"/>
  <c r="I705" i="8"/>
  <c r="I706" i="8"/>
  <c r="I707" i="8"/>
  <c r="I708" i="8"/>
  <c r="I709" i="8"/>
  <c r="I710" i="8"/>
  <c r="I711" i="8"/>
  <c r="I712" i="8"/>
  <c r="I715" i="8"/>
  <c r="I716" i="8"/>
  <c r="I717" i="8"/>
  <c r="I720" i="8"/>
  <c r="I721" i="8"/>
  <c r="I722" i="8"/>
  <c r="I728" i="8"/>
  <c r="I729" i="8"/>
  <c r="I730" i="8"/>
  <c r="I731" i="8"/>
  <c r="I734" i="8"/>
  <c r="I737" i="8"/>
  <c r="I740" i="8"/>
  <c r="I741" i="8"/>
  <c r="I742" i="8"/>
  <c r="I743" i="8"/>
  <c r="I744" i="8"/>
  <c r="I745" i="8"/>
  <c r="I746" i="8"/>
  <c r="I749" i="8"/>
  <c r="I752" i="8"/>
  <c r="I756" i="8"/>
  <c r="I759" i="8"/>
  <c r="I760" i="8"/>
  <c r="I761" i="8"/>
  <c r="I762" i="8"/>
  <c r="I763" i="8"/>
  <c r="I764" i="8"/>
  <c r="I767" i="8"/>
  <c r="I768" i="8"/>
  <c r="I769" i="8"/>
  <c r="I770" i="8"/>
  <c r="I771" i="8"/>
  <c r="I772" i="8"/>
  <c r="I773" i="8"/>
  <c r="I778" i="8"/>
  <c r="I779" i="8"/>
  <c r="I780" i="8"/>
  <c r="I781" i="8"/>
  <c r="I782" i="8"/>
  <c r="I785" i="8"/>
  <c r="I786" i="8"/>
  <c r="I787" i="8"/>
  <c r="I788" i="8"/>
  <c r="I791" i="8"/>
  <c r="I792" i="8"/>
  <c r="I793" i="8"/>
  <c r="I795" i="8"/>
  <c r="I796" i="8"/>
  <c r="I797" i="8"/>
  <c r="I798" i="8"/>
  <c r="I801" i="8"/>
  <c r="I804" i="8"/>
  <c r="I805" i="8"/>
  <c r="I808" i="8"/>
  <c r="I811" i="8"/>
  <c r="I815" i="8"/>
  <c r="I816" i="8"/>
  <c r="I817" i="8"/>
  <c r="I820" i="8"/>
  <c r="I821" i="8"/>
  <c r="I822" i="8"/>
  <c r="I823" i="8"/>
  <c r="I826" i="8"/>
  <c r="I830" i="8"/>
  <c r="I831" i="8"/>
  <c r="I832" i="8"/>
  <c r="I833" i="8"/>
  <c r="I834" i="8"/>
  <c r="I837" i="8"/>
  <c r="I838" i="8"/>
  <c r="I842" i="8"/>
  <c r="I843" i="8"/>
  <c r="I844" i="8"/>
  <c r="I845" i="8"/>
  <c r="I848" i="8"/>
  <c r="I849" i="8"/>
  <c r="I850" i="8"/>
  <c r="I853" i="8"/>
  <c r="I854" i="8"/>
  <c r="I855" i="8"/>
  <c r="I858" i="8"/>
  <c r="I859" i="8"/>
  <c r="I860" i="8"/>
  <c r="I861" i="8"/>
  <c r="I862" i="8"/>
  <c r="I865" i="8"/>
  <c r="I866" i="8"/>
  <c r="I867" i="8"/>
  <c r="I868" i="8"/>
  <c r="I871" i="8"/>
  <c r="I872" i="8"/>
  <c r="I875" i="8"/>
  <c r="I876" i="8"/>
  <c r="I877" i="8"/>
  <c r="I878" i="8"/>
  <c r="I879" i="8"/>
  <c r="I880" i="8"/>
  <c r="I881" i="8"/>
  <c r="I882" i="8"/>
  <c r="I883" i="8"/>
  <c r="I884" i="8"/>
  <c r="I885" i="8"/>
  <c r="I888" i="8"/>
  <c r="I889" i="8"/>
  <c r="I890" i="8"/>
  <c r="I891" i="8"/>
  <c r="I895" i="8"/>
  <c r="I896" i="8"/>
  <c r="I899" i="8"/>
  <c r="I903" i="8"/>
  <c r="I904" i="8"/>
  <c r="I905" i="8"/>
  <c r="I906" i="8"/>
  <c r="I909" i="8"/>
  <c r="I911" i="8"/>
  <c r="I912" i="8"/>
  <c r="I913" i="8"/>
  <c r="I916" i="8"/>
  <c r="I927" i="8"/>
  <c r="I930" i="8"/>
  <c r="I931" i="8"/>
  <c r="I932" i="8"/>
  <c r="I933" i="8"/>
  <c r="I934" i="8"/>
  <c r="I937" i="8"/>
  <c r="I940" i="8"/>
  <c r="I941" i="8"/>
  <c r="I942" i="8"/>
  <c r="I949" i="8"/>
  <c r="I950" i="8"/>
  <c r="I954" i="8"/>
  <c r="I955" i="8"/>
  <c r="I959" i="8"/>
  <c r="I960" i="8"/>
  <c r="I964" i="8"/>
  <c r="I965" i="8"/>
  <c r="I966" i="8"/>
  <c r="I967" i="8"/>
  <c r="I968" i="8"/>
  <c r="I969" i="8"/>
  <c r="I970" i="8"/>
  <c r="I971" i="8"/>
  <c r="I972" i="8"/>
  <c r="I974" i="8"/>
  <c r="I975" i="8"/>
  <c r="I979" i="8"/>
  <c r="I980" i="8"/>
  <c r="I983" i="8"/>
  <c r="I984" i="8"/>
  <c r="I985" i="8"/>
  <c r="I986" i="8"/>
  <c r="I987" i="8"/>
  <c r="I988" i="8"/>
  <c r="I989" i="8"/>
  <c r="I990" i="8"/>
  <c r="I991" i="8"/>
  <c r="I995" i="8"/>
  <c r="I996" i="8"/>
  <c r="I997" i="8"/>
  <c r="I1000" i="8"/>
  <c r="I1001" i="8"/>
  <c r="I1005" i="8"/>
  <c r="I1008" i="8"/>
  <c r="I1011" i="8"/>
  <c r="I1012" i="8"/>
  <c r="I1013" i="8"/>
  <c r="I1014" i="8"/>
  <c r="I1015" i="8"/>
  <c r="I1019" i="8"/>
  <c r="I1020" i="8"/>
  <c r="I1021" i="8"/>
  <c r="I1026" i="8"/>
  <c r="I1027" i="8"/>
  <c r="I1028" i="8"/>
  <c r="I1029" i="8"/>
  <c r="I1034" i="8"/>
  <c r="I1035" i="8"/>
  <c r="I1036" i="8"/>
  <c r="I1041" i="8"/>
  <c r="I1042" i="8"/>
  <c r="I1046" i="8"/>
  <c r="I1049" i="8"/>
  <c r="I1050" i="8"/>
  <c r="I1051" i="8"/>
  <c r="I1054" i="8"/>
  <c r="I1057" i="8"/>
  <c r="I1059" i="8"/>
  <c r="I1060" i="8"/>
  <c r="I1061" i="8"/>
  <c r="I1062" i="8"/>
  <c r="I1063" i="8"/>
  <c r="I1064" i="8"/>
  <c r="I1069" i="8"/>
  <c r="I1070" i="8"/>
  <c r="I1071" i="8"/>
  <c r="I1072" i="8"/>
  <c r="I1075" i="8"/>
  <c r="I1078" i="8"/>
  <c r="I1079" i="8"/>
  <c r="I1080" i="8"/>
  <c r="I1085" i="8"/>
  <c r="I1086" i="8"/>
  <c r="I1087" i="8"/>
  <c r="I1088" i="8"/>
  <c r="I1097" i="8"/>
  <c r="I1100" i="8"/>
  <c r="I1103" i="8"/>
  <c r="I1106" i="8"/>
  <c r="I1107" i="8"/>
  <c r="I1108" i="8"/>
  <c r="I1109" i="8"/>
  <c r="I1110" i="8"/>
  <c r="I1111" i="8"/>
  <c r="I1112" i="8"/>
  <c r="I1113" i="8"/>
  <c r="I1114" i="8"/>
  <c r="I1115" i="8"/>
  <c r="I1118" i="8"/>
  <c r="I1119" i="8"/>
  <c r="I1126" i="8"/>
  <c r="I1127" i="8"/>
  <c r="I1128" i="8"/>
  <c r="I1129" i="8"/>
  <c r="I1134" i="8"/>
  <c r="I1135" i="8"/>
  <c r="I1136" i="8"/>
  <c r="I1137" i="8"/>
  <c r="I1138" i="8"/>
  <c r="I1139" i="8"/>
  <c r="I1140" i="8"/>
  <c r="I1143" i="8"/>
  <c r="I1144" i="8"/>
  <c r="I1145" i="8"/>
  <c r="I1146" i="8"/>
  <c r="I1147" i="8"/>
  <c r="I1148" i="8"/>
  <c r="I1149" i="8"/>
  <c r="I1152" i="8"/>
  <c r="I1153" i="8"/>
  <c r="I1154" i="8"/>
  <c r="I1155" i="8"/>
  <c r="I1158" i="8"/>
  <c r="I1159" i="8"/>
  <c r="I1160" i="8"/>
  <c r="I1161" i="8"/>
  <c r="I1165" i="8"/>
  <c r="I1166" i="8"/>
  <c r="I1167" i="8"/>
  <c r="I1168" i="8"/>
  <c r="I1169" i="8"/>
  <c r="I1170" i="8"/>
  <c r="I1173" i="8"/>
  <c r="I1174" i="8"/>
  <c r="I1175" i="8"/>
  <c r="I1176" i="8"/>
  <c r="I1177" i="8"/>
  <c r="I1180" i="8"/>
  <c r="I1181" i="8"/>
  <c r="I1182" i="8"/>
  <c r="I1183" i="8"/>
  <c r="I1184" i="8"/>
  <c r="I1185" i="8"/>
  <c r="I1186" i="8"/>
  <c r="I1187" i="8"/>
  <c r="I1188" i="8"/>
  <c r="I1189" i="8"/>
  <c r="I1190" i="8"/>
  <c r="I1191" i="8"/>
  <c r="I1192" i="8"/>
  <c r="I1193" i="8"/>
  <c r="I1194" i="8"/>
  <c r="I1198" i="8"/>
  <c r="I1201" i="8"/>
  <c r="I1202" i="8"/>
  <c r="I1203" i="8"/>
  <c r="I1204" i="8"/>
  <c r="I1205" i="8"/>
  <c r="I1206" i="8"/>
  <c r="I1207" i="8"/>
  <c r="I1210" i="8"/>
  <c r="I1213" i="8"/>
  <c r="I1214" i="8"/>
  <c r="I1215" i="8"/>
  <c r="I1218" i="8"/>
  <c r="I1219" i="8"/>
  <c r="I1221" i="8"/>
  <c r="I1224" i="8"/>
  <c r="I1225" i="8"/>
  <c r="I1227" i="8"/>
  <c r="I1228" i="8"/>
  <c r="I1229" i="8"/>
  <c r="I1237" i="8"/>
  <c r="I1238" i="8"/>
  <c r="I1240" i="8"/>
  <c r="I1243" i="8"/>
  <c r="I1244" i="8"/>
  <c r="I1245" i="8"/>
  <c r="I1247" i="8"/>
  <c r="I1249" i="8"/>
  <c r="I1250" i="8"/>
  <c r="I1251" i="8"/>
  <c r="I1252" i="8"/>
  <c r="I1253" i="8"/>
  <c r="I1254" i="8"/>
  <c r="I1255" i="8"/>
  <c r="I1257" i="8"/>
  <c r="I1259" i="8"/>
  <c r="I1260" i="8"/>
  <c r="I1261" i="8"/>
  <c r="I1262" i="8"/>
  <c r="I1263" i="8"/>
  <c r="I1264" i="8"/>
  <c r="I1265" i="8"/>
  <c r="I1266" i="8"/>
  <c r="I1267" i="8"/>
  <c r="I1268" i="8"/>
  <c r="I1269" i="8"/>
  <c r="I1270" i="8"/>
  <c r="I1271" i="8"/>
  <c r="I1272" i="8"/>
  <c r="I1273" i="8"/>
  <c r="I1274" i="8"/>
  <c r="I30" i="8"/>
  <c r="D158" i="16" l="1"/>
  <c r="C158" i="16"/>
  <c r="E158" i="16"/>
  <c r="C150" i="16"/>
  <c r="D150" i="16"/>
  <c r="E150" i="16"/>
  <c r="D142" i="16"/>
  <c r="E142" i="16"/>
  <c r="C142" i="16"/>
  <c r="D134" i="16"/>
  <c r="E134" i="16"/>
  <c r="C134" i="16"/>
  <c r="E221" i="16"/>
  <c r="C221" i="16"/>
  <c r="D221" i="16"/>
  <c r="C133" i="16"/>
  <c r="E133" i="16"/>
  <c r="D133" i="16"/>
  <c r="C156" i="16"/>
  <c r="D156" i="16"/>
  <c r="E156" i="16"/>
  <c r="C148" i="16"/>
  <c r="D148" i="16"/>
  <c r="E148" i="16"/>
  <c r="C140" i="16"/>
  <c r="E140" i="16"/>
  <c r="D140" i="16"/>
  <c r="C132" i="16"/>
  <c r="E132" i="16"/>
  <c r="D132" i="16"/>
  <c r="C219" i="16"/>
  <c r="E219" i="16"/>
  <c r="D219" i="16"/>
  <c r="C155" i="16"/>
  <c r="D155" i="16"/>
  <c r="E155" i="16"/>
  <c r="C147" i="16"/>
  <c r="E147" i="16"/>
  <c r="D147" i="16"/>
  <c r="C139" i="16"/>
  <c r="D139" i="16"/>
  <c r="E139" i="16"/>
  <c r="D218" i="16"/>
  <c r="E218" i="16"/>
  <c r="C218" i="16"/>
  <c r="D154" i="16"/>
  <c r="E154" i="16"/>
  <c r="C154" i="16"/>
  <c r="D146" i="16"/>
  <c r="E146" i="16"/>
  <c r="C146" i="16"/>
  <c r="D138" i="16"/>
  <c r="E138" i="16"/>
  <c r="C138" i="16"/>
  <c r="C217" i="16"/>
  <c r="D217" i="16"/>
  <c r="E217" i="16"/>
  <c r="C149" i="16"/>
  <c r="E149" i="16"/>
  <c r="D149" i="16"/>
  <c r="C220" i="16"/>
  <c r="D220" i="16"/>
  <c r="E220" i="16"/>
  <c r="D153" i="16"/>
  <c r="E153" i="16"/>
  <c r="C153" i="16"/>
  <c r="D145" i="16"/>
  <c r="E145" i="16"/>
  <c r="C145" i="16"/>
  <c r="D137" i="16"/>
  <c r="C137" i="16"/>
  <c r="E137" i="16"/>
  <c r="C216" i="16"/>
  <c r="D216" i="16"/>
  <c r="E216" i="16"/>
  <c r="C157" i="16"/>
  <c r="D157" i="16"/>
  <c r="E157" i="16"/>
  <c r="E160" i="16"/>
  <c r="C160" i="16"/>
  <c r="D160" i="16"/>
  <c r="C152" i="16"/>
  <c r="D152" i="16"/>
  <c r="E152" i="16"/>
  <c r="C144" i="16"/>
  <c r="D144" i="16"/>
  <c r="E144" i="16"/>
  <c r="C136" i="16"/>
  <c r="D136" i="16"/>
  <c r="E136" i="16"/>
  <c r="C223" i="16"/>
  <c r="D223" i="16"/>
  <c r="E223" i="16"/>
  <c r="C215" i="16"/>
  <c r="D215" i="16"/>
  <c r="E215" i="16"/>
  <c r="C141" i="16"/>
  <c r="D141" i="16"/>
  <c r="E141" i="16"/>
  <c r="E159" i="16"/>
  <c r="D159" i="16"/>
  <c r="C159" i="16"/>
  <c r="E151" i="16"/>
  <c r="C151" i="16"/>
  <c r="D151" i="16"/>
  <c r="E143" i="16"/>
  <c r="C143" i="16"/>
  <c r="D143" i="16"/>
  <c r="E135" i="16"/>
  <c r="C135" i="16"/>
  <c r="D135" i="16"/>
  <c r="C222" i="16"/>
  <c r="D222" i="16"/>
  <c r="E222" i="16"/>
  <c r="I33" i="22"/>
  <c r="K53" i="1" s="1"/>
  <c r="G112" i="16" s="1"/>
  <c r="L29" i="8"/>
  <c r="O29" i="8" s="1"/>
  <c r="H31" i="8" l="1"/>
  <c r="H32" i="8"/>
  <c r="H35" i="8"/>
  <c r="H38" i="8"/>
  <c r="H39" i="8"/>
  <c r="H40" i="8"/>
  <c r="H47" i="8"/>
  <c r="H50" i="8"/>
  <c r="H55" i="8"/>
  <c r="H58" i="8"/>
  <c r="H61" i="8"/>
  <c r="H64" i="8"/>
  <c r="H76" i="8"/>
  <c r="H79" i="8"/>
  <c r="H83" i="8"/>
  <c r="H86" i="8"/>
  <c r="H91" i="8"/>
  <c r="H97" i="8"/>
  <c r="H103" i="8"/>
  <c r="H122" i="8"/>
  <c r="H127" i="8"/>
  <c r="H131" i="8"/>
  <c r="H136" i="8"/>
  <c r="H149" i="8"/>
  <c r="H150" i="8"/>
  <c r="H151" i="8"/>
  <c r="H157" i="8"/>
  <c r="H158" i="8"/>
  <c r="H161" i="8"/>
  <c r="H162" i="8"/>
  <c r="H165" i="8"/>
  <c r="H168" i="8"/>
  <c r="H172" i="8"/>
  <c r="H173" i="8"/>
  <c r="H178" i="8"/>
  <c r="H182" i="8"/>
  <c r="H188" i="8"/>
  <c r="H189" i="8"/>
  <c r="H193" i="8"/>
  <c r="H202" i="8"/>
  <c r="H203" i="8"/>
  <c r="H206" i="8"/>
  <c r="H211" i="8"/>
  <c r="H216" i="8"/>
  <c r="H219" i="8"/>
  <c r="H222" i="8"/>
  <c r="H225" i="8"/>
  <c r="H232" i="8"/>
  <c r="H235" i="8"/>
  <c r="H241" i="8"/>
  <c r="H245" i="8"/>
  <c r="H248" i="8"/>
  <c r="H254" i="8"/>
  <c r="H255" i="8"/>
  <c r="H263" i="8"/>
  <c r="H267" i="8"/>
  <c r="H271" i="8"/>
  <c r="H275" i="8"/>
  <c r="H276" i="8"/>
  <c r="H277" i="8"/>
  <c r="H278" i="8"/>
  <c r="H284" i="8"/>
  <c r="H288" i="8"/>
  <c r="H289" i="8"/>
  <c r="H290" i="8"/>
  <c r="H294" i="8"/>
  <c r="H298" i="8"/>
  <c r="H299" i="8"/>
  <c r="H303" i="8"/>
  <c r="H313" i="8"/>
  <c r="H318" i="8"/>
  <c r="H319" i="8"/>
  <c r="H324" i="8"/>
  <c r="H327" i="8"/>
  <c r="H328" i="8"/>
  <c r="H332" i="8"/>
  <c r="H335" i="8"/>
  <c r="H338" i="8"/>
  <c r="H341" i="8"/>
  <c r="H344" i="8"/>
  <c r="H347" i="8"/>
  <c r="H350" i="8"/>
  <c r="H353" i="8"/>
  <c r="H354" i="8"/>
  <c r="H355" i="8"/>
  <c r="H363" i="8"/>
  <c r="H364" i="8"/>
  <c r="H365" i="8"/>
  <c r="H374" i="8"/>
  <c r="H375" i="8"/>
  <c r="H376" i="8"/>
  <c r="H388" i="8"/>
  <c r="H389" i="8"/>
  <c r="H393" i="8"/>
  <c r="H396" i="8"/>
  <c r="H400" i="8"/>
  <c r="H401" i="8"/>
  <c r="H404" i="8"/>
  <c r="H408" i="8"/>
  <c r="H412" i="8"/>
  <c r="H415" i="8"/>
  <c r="H418" i="8"/>
  <c r="H419" i="8"/>
  <c r="H423" i="8"/>
  <c r="H426" i="8"/>
  <c r="H429" i="8"/>
  <c r="H433" i="8"/>
  <c r="H436" i="8"/>
  <c r="H439" i="8"/>
  <c r="H451" i="8"/>
  <c r="H452" i="8"/>
  <c r="H455" i="8"/>
  <c r="H456" i="8"/>
  <c r="H460" i="8"/>
  <c r="H464" i="8"/>
  <c r="H465" i="8"/>
  <c r="H466" i="8"/>
  <c r="H469" i="8"/>
  <c r="H474" i="8"/>
  <c r="H477" i="8"/>
  <c r="H478" i="8"/>
  <c r="H481" i="8"/>
  <c r="H482" i="8"/>
  <c r="H485" i="8"/>
  <c r="H486" i="8"/>
  <c r="H489" i="8"/>
  <c r="H496" i="8"/>
  <c r="H499" i="8"/>
  <c r="H500" i="8"/>
  <c r="H501" i="8"/>
  <c r="H504" i="8"/>
  <c r="H505" i="8"/>
  <c r="H508" i="8"/>
  <c r="H510" i="8"/>
  <c r="H518" i="8"/>
  <c r="H521" i="8"/>
  <c r="H522" i="8"/>
  <c r="H527" i="8"/>
  <c r="H530" i="8"/>
  <c r="H535" i="8"/>
  <c r="H536" i="8"/>
  <c r="H537" i="8"/>
  <c r="H540" i="8"/>
  <c r="H543" i="8"/>
  <c r="H544" i="8"/>
  <c r="H545" i="8"/>
  <c r="H546" i="8"/>
  <c r="H549" i="8"/>
  <c r="H552" i="8"/>
  <c r="H555" i="8"/>
  <c r="H556" i="8"/>
  <c r="H557" i="8"/>
  <c r="H560" i="8"/>
  <c r="H561" i="8"/>
  <c r="H562" i="8"/>
  <c r="H563" i="8"/>
  <c r="H568" i="8"/>
  <c r="H569" i="8"/>
  <c r="H570" i="8"/>
  <c r="H571" i="8"/>
  <c r="H574" i="8"/>
  <c r="H577" i="8"/>
  <c r="H580" i="8"/>
  <c r="H581" i="8"/>
  <c r="H582" i="8"/>
  <c r="H585" i="8"/>
  <c r="H595" i="8"/>
  <c r="H598" i="8"/>
  <c r="H603" i="8"/>
  <c r="H606" i="8"/>
  <c r="H609" i="8"/>
  <c r="H612" i="8"/>
  <c r="H613" i="8"/>
  <c r="H614" i="8"/>
  <c r="H615" i="8"/>
  <c r="H616" i="8"/>
  <c r="H617" i="8"/>
  <c r="H618" i="8"/>
  <c r="H621" i="8"/>
  <c r="H622" i="8"/>
  <c r="H623" i="8"/>
  <c r="H626" i="8"/>
  <c r="H627" i="8"/>
  <c r="H628" i="8"/>
  <c r="H629" i="8"/>
  <c r="H632" i="8"/>
  <c r="H633" i="8"/>
  <c r="H634" i="8"/>
  <c r="H635" i="8"/>
  <c r="H636" i="8"/>
  <c r="H637" i="8"/>
  <c r="H641" i="8"/>
  <c r="H647" i="8"/>
  <c r="H652" i="8"/>
  <c r="H667" i="8"/>
  <c r="H670" i="8"/>
  <c r="H673" i="8"/>
  <c r="H684" i="8"/>
  <c r="H693" i="8"/>
  <c r="H697" i="8"/>
  <c r="H700" i="8"/>
  <c r="H703" i="8"/>
  <c r="H704" i="8"/>
  <c r="H705" i="8"/>
  <c r="H706" i="8"/>
  <c r="H707" i="8"/>
  <c r="H708" i="8"/>
  <c r="H709" i="8"/>
  <c r="H710" i="8"/>
  <c r="H711" i="8"/>
  <c r="H712" i="8"/>
  <c r="H715" i="8"/>
  <c r="H716" i="8"/>
  <c r="H717" i="8"/>
  <c r="H720" i="8"/>
  <c r="H721" i="8"/>
  <c r="H722" i="8"/>
  <c r="H728" i="8"/>
  <c r="H729" i="8"/>
  <c r="H730" i="8"/>
  <c r="H731" i="8"/>
  <c r="H734" i="8"/>
  <c r="H737" i="8"/>
  <c r="H740" i="8"/>
  <c r="H741" i="8"/>
  <c r="H742" i="8"/>
  <c r="H743" i="8"/>
  <c r="H744" i="8"/>
  <c r="H745" i="8"/>
  <c r="H746" i="8"/>
  <c r="H749" i="8"/>
  <c r="H752" i="8"/>
  <c r="H756" i="8"/>
  <c r="H759" i="8"/>
  <c r="H760" i="8"/>
  <c r="H761" i="8"/>
  <c r="H762" i="8"/>
  <c r="H763" i="8"/>
  <c r="H764" i="8"/>
  <c r="H767" i="8"/>
  <c r="H768" i="8"/>
  <c r="H769" i="8"/>
  <c r="H770" i="8"/>
  <c r="H771" i="8"/>
  <c r="H772" i="8"/>
  <c r="H773" i="8"/>
  <c r="H778" i="8"/>
  <c r="H779" i="8"/>
  <c r="H780" i="8"/>
  <c r="H781" i="8"/>
  <c r="H782" i="8"/>
  <c r="H785" i="8"/>
  <c r="H786" i="8"/>
  <c r="H787" i="8"/>
  <c r="H788" i="8"/>
  <c r="H791" i="8"/>
  <c r="H792" i="8"/>
  <c r="H793" i="8"/>
  <c r="H795" i="8"/>
  <c r="H796" i="8"/>
  <c r="H797" i="8"/>
  <c r="H798" i="8"/>
  <c r="H801" i="8"/>
  <c r="H804" i="8"/>
  <c r="H805" i="8"/>
  <c r="H808" i="8"/>
  <c r="H811" i="8"/>
  <c r="H815" i="8"/>
  <c r="H816" i="8"/>
  <c r="H817" i="8"/>
  <c r="H820" i="8"/>
  <c r="H821" i="8"/>
  <c r="H822" i="8"/>
  <c r="H823" i="8"/>
  <c r="H826" i="8"/>
  <c r="H830" i="8"/>
  <c r="H831" i="8"/>
  <c r="H832" i="8"/>
  <c r="H833" i="8"/>
  <c r="H834" i="8"/>
  <c r="H837" i="8"/>
  <c r="H838" i="8"/>
  <c r="H842" i="8"/>
  <c r="H843" i="8"/>
  <c r="H844" i="8"/>
  <c r="H845" i="8"/>
  <c r="H848" i="8"/>
  <c r="H849" i="8"/>
  <c r="H850" i="8"/>
  <c r="H853" i="8"/>
  <c r="H854" i="8"/>
  <c r="H855" i="8"/>
  <c r="H858" i="8"/>
  <c r="H859" i="8"/>
  <c r="H860" i="8"/>
  <c r="H861" i="8"/>
  <c r="H862" i="8"/>
  <c r="H865" i="8"/>
  <c r="H866" i="8"/>
  <c r="H867" i="8"/>
  <c r="H868" i="8"/>
  <c r="H871" i="8"/>
  <c r="H872" i="8"/>
  <c r="H875" i="8"/>
  <c r="H876" i="8"/>
  <c r="H877" i="8"/>
  <c r="H878" i="8"/>
  <c r="H879" i="8"/>
  <c r="H880" i="8"/>
  <c r="H881" i="8"/>
  <c r="H882" i="8"/>
  <c r="H883" i="8"/>
  <c r="H884" i="8"/>
  <c r="H885" i="8"/>
  <c r="H888" i="8"/>
  <c r="H889" i="8"/>
  <c r="H890" i="8"/>
  <c r="H891" i="8"/>
  <c r="H895" i="8"/>
  <c r="H896" i="8"/>
  <c r="H899" i="8"/>
  <c r="H903" i="8"/>
  <c r="H904" i="8"/>
  <c r="H905" i="8"/>
  <c r="H906" i="8"/>
  <c r="H909" i="8"/>
  <c r="H911" i="8"/>
  <c r="H912" i="8"/>
  <c r="H913" i="8"/>
  <c r="H916" i="8"/>
  <c r="H927" i="8"/>
  <c r="H930" i="8"/>
  <c r="H931" i="8"/>
  <c r="H932" i="8"/>
  <c r="H933" i="8"/>
  <c r="H934" i="8"/>
  <c r="H937" i="8"/>
  <c r="H940" i="8"/>
  <c r="H941" i="8"/>
  <c r="H942" i="8"/>
  <c r="H949" i="8"/>
  <c r="H950" i="8"/>
  <c r="H954" i="8"/>
  <c r="H955" i="8"/>
  <c r="H959" i="8"/>
  <c r="H960" i="8"/>
  <c r="H964" i="8"/>
  <c r="H965" i="8"/>
  <c r="H966" i="8"/>
  <c r="H967" i="8"/>
  <c r="H968" i="8"/>
  <c r="H969" i="8"/>
  <c r="H970" i="8"/>
  <c r="H971" i="8"/>
  <c r="H972" i="8"/>
  <c r="H974" i="8"/>
  <c r="H975" i="8"/>
  <c r="H979" i="8"/>
  <c r="H980" i="8"/>
  <c r="H983" i="8"/>
  <c r="H984" i="8"/>
  <c r="H985" i="8"/>
  <c r="H986" i="8"/>
  <c r="H987" i="8"/>
  <c r="H988" i="8"/>
  <c r="H989" i="8"/>
  <c r="H990" i="8"/>
  <c r="H991" i="8"/>
  <c r="H995" i="8"/>
  <c r="H996" i="8"/>
  <c r="H997" i="8"/>
  <c r="H1000" i="8"/>
  <c r="H1001" i="8"/>
  <c r="H1005" i="8"/>
  <c r="H1008" i="8"/>
  <c r="H1011" i="8"/>
  <c r="H1012" i="8"/>
  <c r="H1013" i="8"/>
  <c r="H1014" i="8"/>
  <c r="H1015" i="8"/>
  <c r="H1019" i="8"/>
  <c r="H1020" i="8"/>
  <c r="H1021" i="8"/>
  <c r="H1026" i="8"/>
  <c r="H1027" i="8"/>
  <c r="H1028" i="8"/>
  <c r="H1029" i="8"/>
  <c r="H1034" i="8"/>
  <c r="H1035" i="8"/>
  <c r="H1036" i="8"/>
  <c r="H1041" i="8"/>
  <c r="H1042" i="8"/>
  <c r="H1046" i="8"/>
  <c r="H1049" i="8"/>
  <c r="H1050" i="8"/>
  <c r="H1051" i="8"/>
  <c r="H1054" i="8"/>
  <c r="H1057" i="8"/>
  <c r="H1059" i="8"/>
  <c r="H1060" i="8"/>
  <c r="H1061" i="8"/>
  <c r="H1062" i="8"/>
  <c r="H1063" i="8"/>
  <c r="H1064" i="8"/>
  <c r="H1069" i="8"/>
  <c r="H1070" i="8"/>
  <c r="H1071" i="8"/>
  <c r="H1072" i="8"/>
  <c r="H1075" i="8"/>
  <c r="H1078" i="8"/>
  <c r="H1079" i="8"/>
  <c r="H1080" i="8"/>
  <c r="H1085" i="8"/>
  <c r="H1086" i="8"/>
  <c r="H1087" i="8"/>
  <c r="H1088" i="8"/>
  <c r="H1097" i="8"/>
  <c r="H1100" i="8"/>
  <c r="H1103" i="8"/>
  <c r="H1106" i="8"/>
  <c r="H1107" i="8"/>
  <c r="H1108" i="8"/>
  <c r="H1109" i="8"/>
  <c r="H1110" i="8"/>
  <c r="H1111" i="8"/>
  <c r="H1112" i="8"/>
  <c r="H1113" i="8"/>
  <c r="H1114" i="8"/>
  <c r="H1115" i="8"/>
  <c r="H1118" i="8"/>
  <c r="H1119" i="8"/>
  <c r="H1126" i="8"/>
  <c r="H1127" i="8"/>
  <c r="H1128" i="8"/>
  <c r="H1129" i="8"/>
  <c r="H1134" i="8"/>
  <c r="H1135" i="8"/>
  <c r="H1136" i="8"/>
  <c r="H1137" i="8"/>
  <c r="H1138" i="8"/>
  <c r="H1139" i="8"/>
  <c r="H1140" i="8"/>
  <c r="H1143" i="8"/>
  <c r="H1144" i="8"/>
  <c r="H1145" i="8"/>
  <c r="H1146" i="8"/>
  <c r="H1147" i="8"/>
  <c r="H1148" i="8"/>
  <c r="H1149" i="8"/>
  <c r="H1152" i="8"/>
  <c r="H1153" i="8"/>
  <c r="H1154" i="8"/>
  <c r="H1155" i="8"/>
  <c r="H1158" i="8"/>
  <c r="H1159" i="8"/>
  <c r="H1160" i="8"/>
  <c r="H1161" i="8"/>
  <c r="H1165" i="8"/>
  <c r="H1166" i="8"/>
  <c r="H1167" i="8"/>
  <c r="H1168" i="8"/>
  <c r="H1169" i="8"/>
  <c r="H1170" i="8"/>
  <c r="H1173" i="8"/>
  <c r="H1174" i="8"/>
  <c r="H1175" i="8"/>
  <c r="H1176" i="8"/>
  <c r="H1177" i="8"/>
  <c r="H1180" i="8"/>
  <c r="H1181" i="8"/>
  <c r="H1182" i="8"/>
  <c r="H1183" i="8"/>
  <c r="H1184" i="8"/>
  <c r="H1185" i="8"/>
  <c r="H1186" i="8"/>
  <c r="H1187" i="8"/>
  <c r="H1188" i="8"/>
  <c r="H1189" i="8"/>
  <c r="H1190" i="8"/>
  <c r="H1191" i="8"/>
  <c r="H1192" i="8"/>
  <c r="H1193" i="8"/>
  <c r="H1194" i="8"/>
  <c r="H1198" i="8"/>
  <c r="H1201" i="8"/>
  <c r="H1202" i="8"/>
  <c r="H1203" i="8"/>
  <c r="H1204" i="8"/>
  <c r="H1205" i="8"/>
  <c r="H1206" i="8"/>
  <c r="H1207" i="8"/>
  <c r="H1210" i="8"/>
  <c r="H1213" i="8"/>
  <c r="H1214" i="8"/>
  <c r="H1215" i="8"/>
  <c r="H1218" i="8"/>
  <c r="H1219" i="8"/>
  <c r="H1221" i="8"/>
  <c r="H1224" i="8"/>
  <c r="H1225" i="8"/>
  <c r="H1227" i="8"/>
  <c r="H1228" i="8"/>
  <c r="H1229" i="8"/>
  <c r="H1237" i="8"/>
  <c r="H1238" i="8"/>
  <c r="H1240" i="8"/>
  <c r="H1243" i="8"/>
  <c r="H1244" i="8"/>
  <c r="H1245" i="8"/>
  <c r="H1247" i="8"/>
  <c r="H1249" i="8"/>
  <c r="H1250" i="8"/>
  <c r="H1251" i="8"/>
  <c r="H1252" i="8"/>
  <c r="H1253" i="8"/>
  <c r="H1254" i="8"/>
  <c r="H1255" i="8"/>
  <c r="H1257" i="8"/>
  <c r="H1259" i="8"/>
  <c r="H1260" i="8"/>
  <c r="H1261" i="8"/>
  <c r="H1262" i="8"/>
  <c r="H1263" i="8"/>
  <c r="H1264" i="8"/>
  <c r="H1265" i="8"/>
  <c r="H1266" i="8"/>
  <c r="H1267" i="8"/>
  <c r="H1268" i="8"/>
  <c r="H1269" i="8"/>
  <c r="H1270" i="8"/>
  <c r="H1271" i="8"/>
  <c r="H1272" i="8"/>
  <c r="H1273" i="8"/>
  <c r="H1274" i="8"/>
  <c r="H30" i="8"/>
  <c r="I1006" i="8"/>
  <c r="I1010" i="8"/>
  <c r="I36" i="8" l="1"/>
  <c r="I630" i="8"/>
  <c r="I607" i="8"/>
  <c r="I511" i="8"/>
  <c r="I497" i="8"/>
  <c r="I479" i="8"/>
  <c r="I424" i="8"/>
  <c r="I409" i="8"/>
  <c r="I394" i="8"/>
  <c r="I62" i="8"/>
  <c r="I48" i="8"/>
  <c r="I342" i="8"/>
  <c r="I329" i="8"/>
  <c r="I304" i="8"/>
  <c r="I242" i="8"/>
  <c r="I604" i="8"/>
  <c r="I300" i="8"/>
  <c r="I279" i="8"/>
  <c r="I256" i="8"/>
  <c r="I236" i="8"/>
  <c r="I619" i="8"/>
  <c r="I377" i="8"/>
  <c r="I348" i="8"/>
  <c r="I336" i="8"/>
  <c r="I320" i="8"/>
  <c r="I295" i="8"/>
  <c r="I272" i="8"/>
  <c r="I249" i="8"/>
  <c r="I610" i="8"/>
  <c r="I774" i="8"/>
  <c r="I750" i="8"/>
  <c r="I51" i="8"/>
  <c r="I1009" i="8"/>
  <c r="I642" i="8"/>
  <c r="I583" i="8"/>
  <c r="I564" i="8"/>
  <c r="I547" i="8"/>
  <c r="I528" i="8"/>
  <c r="I351" i="8"/>
  <c r="I1007" i="8"/>
  <c r="I992" i="8"/>
  <c r="I961" i="8"/>
  <c r="I938" i="8"/>
  <c r="I914" i="8"/>
  <c r="I897" i="8"/>
  <c r="I718" i="8"/>
  <c r="I578" i="8"/>
  <c r="I558" i="8"/>
  <c r="I523" i="8"/>
  <c r="I802" i="8"/>
  <c r="I753" i="8"/>
  <c r="I596" i="8"/>
  <c r="I575" i="8"/>
  <c r="I553" i="8"/>
  <c r="I538" i="8"/>
  <c r="I519" i="8"/>
  <c r="I190" i="8"/>
  <c r="I169" i="8"/>
  <c r="I152" i="8"/>
  <c r="I123" i="8"/>
  <c r="I87" i="8"/>
  <c r="I65" i="8"/>
  <c r="I818" i="8"/>
  <c r="I1258" i="8"/>
  <c r="I1043" i="8"/>
  <c r="I1016" i="8"/>
  <c r="I1002" i="8"/>
  <c r="I976" i="8"/>
  <c r="I928" i="8"/>
  <c r="I907" i="8"/>
  <c r="I886" i="8"/>
  <c r="I856" i="8"/>
  <c r="I80" i="8"/>
  <c r="I59" i="8"/>
  <c r="I674" i="8"/>
  <c r="I605" i="8"/>
  <c r="I747" i="8"/>
  <c r="I1066" i="8"/>
  <c r="I1065" i="8"/>
  <c r="I1179" i="8"/>
  <c r="I1178" i="8"/>
  <c r="I698" i="8"/>
  <c r="I648" i="8"/>
  <c r="I440" i="8"/>
  <c r="I77" i="8"/>
  <c r="H1226" i="8"/>
  <c r="I1226" i="8"/>
  <c r="I1212" i="8"/>
  <c r="I1211" i="8"/>
  <c r="I1058" i="8"/>
  <c r="I1048" i="8"/>
  <c r="I1047" i="8"/>
  <c r="H1022" i="8"/>
  <c r="I1022" i="8"/>
  <c r="H981" i="8"/>
  <c r="I981" i="8"/>
  <c r="I956" i="8"/>
  <c r="I935" i="8"/>
  <c r="I910" i="8"/>
  <c r="I892" i="8"/>
  <c r="H863" i="8"/>
  <c r="I863" i="8"/>
  <c r="I806" i="8"/>
  <c r="I790" i="8"/>
  <c r="I789" i="8"/>
  <c r="I758" i="8"/>
  <c r="I757" i="8"/>
  <c r="I739" i="8"/>
  <c r="I738" i="8"/>
  <c r="I671" i="8"/>
  <c r="I625" i="8"/>
  <c r="I624" i="8"/>
  <c r="I586" i="8"/>
  <c r="I572" i="8"/>
  <c r="I550" i="8"/>
  <c r="I531" i="8"/>
  <c r="I366" i="8"/>
  <c r="I345" i="8"/>
  <c r="I334" i="8"/>
  <c r="I333" i="8"/>
  <c r="I314" i="8"/>
  <c r="I291" i="8"/>
  <c r="I268" i="8"/>
  <c r="I246" i="8"/>
  <c r="I226" i="8"/>
  <c r="I66" i="8"/>
  <c r="I56" i="8"/>
  <c r="I1246" i="8"/>
  <c r="I1117" i="8"/>
  <c r="I1116" i="8"/>
  <c r="I723" i="8"/>
  <c r="I503" i="8"/>
  <c r="I502" i="8"/>
  <c r="I414" i="8"/>
  <c r="I413" i="8"/>
  <c r="I217" i="8"/>
  <c r="I92" i="8"/>
  <c r="I1172" i="8"/>
  <c r="I1171" i="8"/>
  <c r="I1142" i="8"/>
  <c r="I1141" i="8"/>
  <c r="I1105" i="8"/>
  <c r="I1104" i="8"/>
  <c r="H1081" i="8"/>
  <c r="I1081" i="8"/>
  <c r="I840" i="8"/>
  <c r="I839" i="8"/>
  <c r="H694" i="8"/>
  <c r="I694" i="8"/>
  <c r="I462" i="8"/>
  <c r="I461" i="8"/>
  <c r="I438" i="8"/>
  <c r="I437" i="8"/>
  <c r="I224" i="8"/>
  <c r="I213" i="8"/>
  <c r="I212" i="8"/>
  <c r="I1217" i="8"/>
  <c r="I1216" i="8"/>
  <c r="I870" i="8"/>
  <c r="I869" i="8"/>
  <c r="H809" i="8"/>
  <c r="I809" i="8"/>
  <c r="I765" i="8"/>
  <c r="I174" i="8"/>
  <c r="I41" i="8"/>
  <c r="I1223" i="8"/>
  <c r="I1222" i="8"/>
  <c r="I784" i="8"/>
  <c r="I783" i="8"/>
  <c r="I286" i="8"/>
  <c r="I285" i="8"/>
  <c r="H1090" i="8"/>
  <c r="I1089" i="8"/>
  <c r="I824" i="8"/>
  <c r="I467" i="8"/>
  <c r="I398" i="8"/>
  <c r="I397" i="8"/>
  <c r="I128" i="8"/>
  <c r="I669" i="8"/>
  <c r="I668" i="8"/>
  <c r="H1163" i="8"/>
  <c r="I1162" i="8"/>
  <c r="H1053" i="8"/>
  <c r="I1053" i="8"/>
  <c r="I835" i="8"/>
  <c r="I812" i="8"/>
  <c r="I713" i="8"/>
  <c r="I686" i="8"/>
  <c r="I685" i="8"/>
  <c r="I638" i="8"/>
  <c r="I599" i="8"/>
  <c r="I509" i="8"/>
  <c r="I490" i="8"/>
  <c r="I475" i="8"/>
  <c r="I457" i="8"/>
  <c r="I434" i="8"/>
  <c r="I420" i="8"/>
  <c r="I406" i="8"/>
  <c r="I405" i="8"/>
  <c r="I390" i="8"/>
  <c r="I223" i="8"/>
  <c r="I207" i="8"/>
  <c r="I183" i="8"/>
  <c r="I166" i="8"/>
  <c r="I137" i="8"/>
  <c r="I104" i="8"/>
  <c r="I84" i="8"/>
  <c r="I49" i="8"/>
  <c r="I33" i="8"/>
  <c r="I846" i="8"/>
  <c r="I427" i="8"/>
  <c r="I159" i="8"/>
  <c r="I1242" i="8"/>
  <c r="I1241" i="8"/>
  <c r="I1209" i="8"/>
  <c r="I1208" i="8"/>
  <c r="I1076" i="8"/>
  <c r="I952" i="8"/>
  <c r="I951" i="8"/>
  <c r="I736" i="8"/>
  <c r="I735" i="8"/>
  <c r="I357" i="8"/>
  <c r="I356" i="8"/>
  <c r="I265" i="8"/>
  <c r="I264" i="8"/>
  <c r="H1256" i="8"/>
  <c r="I1256" i="8"/>
  <c r="I1101" i="8"/>
  <c r="I1199" i="8"/>
  <c r="I1074" i="8"/>
  <c r="I1073" i="8"/>
  <c r="I1038" i="8"/>
  <c r="I1037" i="8"/>
  <c r="I998" i="8"/>
  <c r="I973" i="8"/>
  <c r="I944" i="8"/>
  <c r="I943" i="8"/>
  <c r="I918" i="8"/>
  <c r="I917" i="8"/>
  <c r="H901" i="8"/>
  <c r="I900" i="8"/>
  <c r="I873" i="8"/>
  <c r="I851" i="8"/>
  <c r="I800" i="8"/>
  <c r="I799" i="8"/>
  <c r="I654" i="8"/>
  <c r="I653" i="8"/>
  <c r="I542" i="8"/>
  <c r="I541" i="8"/>
  <c r="I340" i="8"/>
  <c r="I339" i="8"/>
  <c r="I326" i="8"/>
  <c r="I325" i="8"/>
  <c r="I1230" i="8"/>
  <c r="H794" i="8"/>
  <c r="I794" i="8"/>
  <c r="I233" i="8"/>
  <c r="I1151" i="8"/>
  <c r="I1150" i="8"/>
  <c r="I483" i="8"/>
  <c r="I194" i="8"/>
  <c r="I1056" i="8"/>
  <c r="I1055" i="8"/>
  <c r="I1130" i="8"/>
  <c r="I1239" i="8"/>
  <c r="I1220" i="8"/>
  <c r="H1248" i="8"/>
  <c r="I1248" i="8"/>
  <c r="I1195" i="8"/>
  <c r="I1156" i="8"/>
  <c r="H1121" i="8"/>
  <c r="I1120" i="8"/>
  <c r="I1098" i="8"/>
  <c r="I1052" i="8"/>
  <c r="I1030" i="8"/>
  <c r="I827" i="8"/>
  <c r="I732" i="8"/>
  <c r="I702" i="8"/>
  <c r="I701" i="8"/>
  <c r="I506" i="8"/>
  <c r="I487" i="8"/>
  <c r="I470" i="8"/>
  <c r="I454" i="8"/>
  <c r="I453" i="8"/>
  <c r="I430" i="8"/>
  <c r="I416" i="8"/>
  <c r="I402" i="8"/>
  <c r="I220" i="8"/>
  <c r="I204" i="8"/>
  <c r="I179" i="8"/>
  <c r="I163" i="8"/>
  <c r="I132" i="8"/>
  <c r="I98" i="8"/>
  <c r="H735" i="8"/>
  <c r="H453" i="8"/>
  <c r="H224" i="8"/>
  <c r="H813" i="8"/>
  <c r="H509" i="8"/>
  <c r="H610" i="8"/>
  <c r="H747" i="8"/>
  <c r="H345" i="8"/>
  <c r="H1242" i="8"/>
  <c r="H1117" i="8"/>
  <c r="H1052" i="8"/>
  <c r="H973" i="8"/>
  <c r="H732" i="8"/>
  <c r="H638" i="8"/>
  <c r="H1120" i="8"/>
  <c r="H935" i="8"/>
  <c r="H1239" i="8"/>
  <c r="H1220" i="8"/>
  <c r="I1082" i="8"/>
  <c r="H340" i="8"/>
  <c r="H1208" i="8"/>
  <c r="H1258" i="8"/>
  <c r="H1098" i="8"/>
  <c r="H736" i="8"/>
  <c r="H511" i="8"/>
  <c r="H800" i="8"/>
  <c r="I611" i="8"/>
  <c r="H59" i="8"/>
  <c r="H799" i="8"/>
  <c r="H789" i="8"/>
  <c r="H1246" i="8"/>
  <c r="H750" i="8"/>
  <c r="H414" i="8"/>
  <c r="H77" i="8"/>
  <c r="H1216" i="8"/>
  <c r="I214" i="8"/>
  <c r="H213" i="8"/>
  <c r="H1172" i="8"/>
  <c r="H1209" i="8"/>
  <c r="I358" i="8"/>
  <c r="H357" i="8"/>
  <c r="H538" i="8"/>
  <c r="I1044" i="8"/>
  <c r="H1043" i="8"/>
  <c r="H928" i="8"/>
  <c r="H907" i="8"/>
  <c r="I828" i="8"/>
  <c r="H827" i="8"/>
  <c r="H802" i="8"/>
  <c r="H784" i="8"/>
  <c r="I754" i="8"/>
  <c r="H753" i="8"/>
  <c r="H713" i="8"/>
  <c r="I643" i="8"/>
  <c r="H642" i="8"/>
  <c r="I587" i="8"/>
  <c r="H586" i="8"/>
  <c r="H572" i="8"/>
  <c r="H506" i="8"/>
  <c r="H490" i="8"/>
  <c r="I305" i="8"/>
  <c r="H304" i="8"/>
  <c r="I269" i="8"/>
  <c r="H268" i="8"/>
  <c r="I250" i="8"/>
  <c r="H249" i="8"/>
  <c r="H220" i="8"/>
  <c r="H207" i="8"/>
  <c r="I191" i="8"/>
  <c r="H190" i="8"/>
  <c r="I175" i="8"/>
  <c r="H174" i="8"/>
  <c r="H159" i="8"/>
  <c r="I99" i="8"/>
  <c r="H98" i="8"/>
  <c r="H56" i="8"/>
  <c r="H1231" i="8"/>
  <c r="H1199" i="8"/>
  <c r="H1073" i="8"/>
  <c r="H812" i="8"/>
  <c r="H541" i="8"/>
  <c r="H424" i="8"/>
  <c r="I378" i="8"/>
  <c r="H377" i="8"/>
  <c r="I330" i="8"/>
  <c r="H329" i="8"/>
  <c r="I292" i="8"/>
  <c r="H291" i="8"/>
  <c r="H84" i="8"/>
  <c r="H1082" i="8"/>
  <c r="I1017" i="8"/>
  <c r="H1016" i="8"/>
  <c r="H846" i="8"/>
  <c r="H739" i="8"/>
  <c r="I687" i="8"/>
  <c r="H625" i="8"/>
  <c r="H604" i="8"/>
  <c r="H550" i="8"/>
  <c r="I532" i="8"/>
  <c r="H531" i="8"/>
  <c r="H503" i="8"/>
  <c r="H475" i="8"/>
  <c r="I458" i="8"/>
  <c r="H457" i="8"/>
  <c r="H434" i="8"/>
  <c r="I410" i="8"/>
  <c r="H409" i="8"/>
  <c r="I367" i="8"/>
  <c r="H366" i="8"/>
  <c r="H348" i="8"/>
  <c r="H339" i="8"/>
  <c r="H286" i="8"/>
  <c r="H233" i="8"/>
  <c r="I129" i="8"/>
  <c r="H128" i="8"/>
  <c r="H65" i="8"/>
  <c r="H36" i="8"/>
  <c r="H1230" i="8"/>
  <c r="H1222" i="8"/>
  <c r="H1150" i="8"/>
  <c r="H917" i="8"/>
  <c r="H893" i="8"/>
  <c r="H757" i="8"/>
  <c r="H405" i="8"/>
  <c r="H325" i="8"/>
  <c r="H285" i="8"/>
  <c r="H952" i="8"/>
  <c r="H519" i="8"/>
  <c r="H1010" i="8"/>
  <c r="I1003" i="8"/>
  <c r="H1002" i="8"/>
  <c r="I962" i="8"/>
  <c r="H961" i="8"/>
  <c r="I945" i="8"/>
  <c r="H944" i="8"/>
  <c r="H918" i="8"/>
  <c r="H886" i="8"/>
  <c r="H824" i="8"/>
  <c r="I775" i="8"/>
  <c r="H774" i="8"/>
  <c r="I639" i="8"/>
  <c r="H583" i="8"/>
  <c r="I512" i="8"/>
  <c r="H487" i="8"/>
  <c r="H394" i="8"/>
  <c r="H246" i="8"/>
  <c r="H217" i="8"/>
  <c r="H204" i="8"/>
  <c r="I170" i="8"/>
  <c r="H169" i="8"/>
  <c r="I93" i="8"/>
  <c r="H92" i="8"/>
  <c r="I81" i="8"/>
  <c r="H80" i="8"/>
  <c r="I52" i="8"/>
  <c r="H51" i="8"/>
  <c r="H1141" i="8"/>
  <c r="H1101" i="8"/>
  <c r="H957" i="8"/>
  <c r="H943" i="8"/>
  <c r="H892" i="8"/>
  <c r="H765" i="8"/>
  <c r="H685" i="8"/>
  <c r="H668" i="8"/>
  <c r="H421" i="8"/>
  <c r="H351" i="8"/>
  <c r="I1067" i="8"/>
  <c r="H1066" i="8"/>
  <c r="I1031" i="8"/>
  <c r="H1030" i="8"/>
  <c r="H1009" i="8"/>
  <c r="H856" i="8"/>
  <c r="H738" i="8"/>
  <c r="H624" i="8"/>
  <c r="I600" i="8"/>
  <c r="H599" i="8"/>
  <c r="I565" i="8"/>
  <c r="H564" i="8"/>
  <c r="H547" i="8"/>
  <c r="H528" i="8"/>
  <c r="H502" i="8"/>
  <c r="I471" i="8"/>
  <c r="H470" i="8"/>
  <c r="I431" i="8"/>
  <c r="H430" i="8"/>
  <c r="H420" i="8"/>
  <c r="H406" i="8"/>
  <c r="H336" i="8"/>
  <c r="I301" i="8"/>
  <c r="H300" i="8"/>
  <c r="H264" i="8"/>
  <c r="I227" i="8"/>
  <c r="H226" i="8"/>
  <c r="I184" i="8"/>
  <c r="H183" i="8"/>
  <c r="I153" i="8"/>
  <c r="H152" i="8"/>
  <c r="I124" i="8"/>
  <c r="H123" i="8"/>
  <c r="H62" i="8"/>
  <c r="H49" i="8"/>
  <c r="I34" i="8"/>
  <c r="H33" i="8"/>
  <c r="H1156" i="8"/>
  <c r="H1116" i="8"/>
  <c r="H1089" i="8"/>
  <c r="H956" i="8"/>
  <c r="H701" i="8"/>
  <c r="H461" i="8"/>
  <c r="H630" i="8"/>
  <c r="I42" i="8"/>
  <c r="H41" i="8"/>
  <c r="H998" i="8"/>
  <c r="H938" i="8"/>
  <c r="H914" i="8"/>
  <c r="H873" i="8"/>
  <c r="H840" i="8"/>
  <c r="H818" i="8"/>
  <c r="H806" i="8"/>
  <c r="I724" i="8"/>
  <c r="H723" i="8"/>
  <c r="H698" i="8"/>
  <c r="I675" i="8"/>
  <c r="H674" i="8"/>
  <c r="H578" i="8"/>
  <c r="H483" i="8"/>
  <c r="I391" i="8"/>
  <c r="H390" i="8"/>
  <c r="I321" i="8"/>
  <c r="H320" i="8"/>
  <c r="I280" i="8"/>
  <c r="H279" i="8"/>
  <c r="I243" i="8"/>
  <c r="H242" i="8"/>
  <c r="H166" i="8"/>
  <c r="H1211" i="8"/>
  <c r="H1195" i="8"/>
  <c r="H1171" i="8"/>
  <c r="H1037" i="8"/>
  <c r="H839" i="8"/>
  <c r="H783" i="8"/>
  <c r="H437" i="8"/>
  <c r="H398" i="8"/>
  <c r="I133" i="8"/>
  <c r="H132" i="8"/>
  <c r="H1104" i="8"/>
  <c r="H1058" i="8"/>
  <c r="I1023" i="8"/>
  <c r="I977" i="8"/>
  <c r="H976" i="8"/>
  <c r="I695" i="8"/>
  <c r="H607" i="8"/>
  <c r="H558" i="8"/>
  <c r="I524" i="8"/>
  <c r="H523" i="8"/>
  <c r="H497" i="8"/>
  <c r="H467" i="8"/>
  <c r="I441" i="8"/>
  <c r="H440" i="8"/>
  <c r="H427" i="8"/>
  <c r="H416" i="8"/>
  <c r="H402" i="8"/>
  <c r="H356" i="8"/>
  <c r="H334" i="8"/>
  <c r="I296" i="8"/>
  <c r="H295" i="8"/>
  <c r="H212" i="8"/>
  <c r="I180" i="8"/>
  <c r="H179" i="8"/>
  <c r="I138" i="8"/>
  <c r="H137" i="8"/>
  <c r="I105" i="8"/>
  <c r="H104" i="8"/>
  <c r="I88" i="8"/>
  <c r="H87" i="8"/>
  <c r="H48" i="8"/>
  <c r="H1178" i="8"/>
  <c r="H1162" i="8"/>
  <c r="H1130" i="8"/>
  <c r="H1047" i="8"/>
  <c r="H900" i="8"/>
  <c r="H869" i="8"/>
  <c r="H397" i="8"/>
  <c r="H333" i="8"/>
  <c r="H553" i="8"/>
  <c r="H462" i="8"/>
  <c r="H1048" i="8"/>
  <c r="H1006" i="8"/>
  <c r="I993" i="8"/>
  <c r="H992" i="8"/>
  <c r="H910" i="8"/>
  <c r="H897" i="8"/>
  <c r="H870" i="8"/>
  <c r="H851" i="8"/>
  <c r="H835" i="8"/>
  <c r="H790" i="8"/>
  <c r="H758" i="8"/>
  <c r="H718" i="8"/>
  <c r="H671" i="8"/>
  <c r="I649" i="8"/>
  <c r="H648" i="8"/>
  <c r="H619" i="8"/>
  <c r="H596" i="8"/>
  <c r="H575" i="8"/>
  <c r="I491" i="8"/>
  <c r="H479" i="8"/>
  <c r="H342" i="8"/>
  <c r="I315" i="8"/>
  <c r="H314" i="8"/>
  <c r="I273" i="8"/>
  <c r="H272" i="8"/>
  <c r="I257" i="8"/>
  <c r="H256" i="8"/>
  <c r="I237" i="8"/>
  <c r="H236" i="8"/>
  <c r="H223" i="8"/>
  <c r="I208" i="8"/>
  <c r="I195" i="8"/>
  <c r="H194" i="8"/>
  <c r="H163" i="8"/>
  <c r="H1241" i="8"/>
  <c r="H1076" i="8"/>
  <c r="H1065" i="8"/>
  <c r="H1055" i="8"/>
  <c r="H951" i="8"/>
  <c r="H653" i="8"/>
  <c r="H413" i="8"/>
  <c r="H542" i="8" l="1"/>
  <c r="H611" i="8"/>
  <c r="H1105" i="8"/>
  <c r="H654" i="8"/>
  <c r="I655" i="8"/>
  <c r="H66" i="8"/>
  <c r="I67" i="8"/>
  <c r="H686" i="8"/>
  <c r="I1083" i="8"/>
  <c r="H438" i="8"/>
  <c r="H1074" i="8"/>
  <c r="H605" i="8"/>
  <c r="H1212" i="8"/>
  <c r="H1223" i="8"/>
  <c r="H669" i="8"/>
  <c r="H1038" i="8"/>
  <c r="I919" i="8"/>
  <c r="I1039" i="8"/>
  <c r="H326" i="8"/>
  <c r="H1142" i="8"/>
  <c r="H1179" i="8"/>
  <c r="H1217" i="8"/>
  <c r="H1007" i="8"/>
  <c r="H265" i="8"/>
  <c r="H164" i="8"/>
  <c r="I164" i="8"/>
  <c r="H480" i="8"/>
  <c r="I480" i="8"/>
  <c r="H803" i="8"/>
  <c r="I803" i="8"/>
  <c r="H999" i="8"/>
  <c r="I999" i="8"/>
  <c r="H247" i="8"/>
  <c r="I247" i="8"/>
  <c r="H584" i="8"/>
  <c r="I584" i="8"/>
  <c r="H576" i="8"/>
  <c r="I576" i="8"/>
  <c r="H672" i="8"/>
  <c r="I672" i="8"/>
  <c r="H608" i="8"/>
  <c r="I608" i="8"/>
  <c r="H395" i="8"/>
  <c r="I395" i="8"/>
  <c r="H929" i="8"/>
  <c r="I929" i="8"/>
  <c r="H864" i="8"/>
  <c r="I864" i="8"/>
  <c r="H982" i="8"/>
  <c r="I982" i="8"/>
  <c r="H403" i="8"/>
  <c r="I403" i="8"/>
  <c r="H468" i="8"/>
  <c r="I468" i="8"/>
  <c r="H484" i="8"/>
  <c r="I484" i="8"/>
  <c r="H874" i="8"/>
  <c r="I874" i="8"/>
  <c r="H63" i="8"/>
  <c r="I63" i="8"/>
  <c r="H529" i="8"/>
  <c r="I529" i="8"/>
  <c r="H751" i="8"/>
  <c r="I751" i="8"/>
  <c r="H37" i="8"/>
  <c r="I37" i="8"/>
  <c r="H287" i="8"/>
  <c r="I287" i="8"/>
  <c r="H85" i="8"/>
  <c r="I85" i="8"/>
  <c r="H425" i="8"/>
  <c r="I425" i="8"/>
  <c r="H539" i="8"/>
  <c r="I539" i="8"/>
  <c r="H1157" i="8"/>
  <c r="I1157" i="8"/>
  <c r="I1131" i="8"/>
  <c r="H234" i="8"/>
  <c r="I234" i="8"/>
  <c r="H417" i="8"/>
  <c r="I417" i="8"/>
  <c r="H498" i="8"/>
  <c r="I498" i="8"/>
  <c r="H579" i="8"/>
  <c r="I579" i="8"/>
  <c r="H807" i="8"/>
  <c r="I807" i="8"/>
  <c r="H915" i="8"/>
  <c r="I915" i="8"/>
  <c r="H631" i="8"/>
  <c r="I631" i="8"/>
  <c r="H548" i="8"/>
  <c r="I548" i="8"/>
  <c r="H205" i="8"/>
  <c r="I205" i="8"/>
  <c r="H847" i="8"/>
  <c r="I847" i="8"/>
  <c r="H221" i="8"/>
  <c r="I221" i="8"/>
  <c r="H810" i="8"/>
  <c r="I810" i="8"/>
  <c r="I1196" i="8"/>
  <c r="H554" i="8"/>
  <c r="I554" i="8"/>
  <c r="H167" i="8"/>
  <c r="I167" i="8"/>
  <c r="H841" i="8"/>
  <c r="I841" i="8"/>
  <c r="H352" i="8"/>
  <c r="I352" i="8"/>
  <c r="H597" i="8"/>
  <c r="I597" i="8"/>
  <c r="H488" i="8"/>
  <c r="I488" i="8"/>
  <c r="H551" i="8"/>
  <c r="I551" i="8"/>
  <c r="H702" i="8"/>
  <c r="H1151" i="8"/>
  <c r="H699" i="8"/>
  <c r="I699" i="8"/>
  <c r="H887" i="8"/>
  <c r="I887" i="8"/>
  <c r="H266" i="8"/>
  <c r="I266" i="8"/>
  <c r="I1121" i="8"/>
  <c r="H836" i="8"/>
  <c r="I836" i="8"/>
  <c r="H719" i="8"/>
  <c r="I719" i="8"/>
  <c r="H748" i="8"/>
  <c r="I748" i="8"/>
  <c r="H60" i="8"/>
  <c r="I60" i="8"/>
  <c r="H1196" i="8"/>
  <c r="H454" i="8"/>
  <c r="H520" i="8"/>
  <c r="I520" i="8"/>
  <c r="H435" i="8"/>
  <c r="I435" i="8"/>
  <c r="H160" i="8"/>
  <c r="I160" i="8"/>
  <c r="H507" i="8"/>
  <c r="I507" i="8"/>
  <c r="H343" i="8"/>
  <c r="I343" i="8"/>
  <c r="H463" i="8"/>
  <c r="I463" i="8"/>
  <c r="H428" i="8"/>
  <c r="I428" i="8"/>
  <c r="H78" i="8"/>
  <c r="I78" i="8"/>
  <c r="H819" i="8"/>
  <c r="I819" i="8"/>
  <c r="H939" i="8"/>
  <c r="I939" i="8"/>
  <c r="H857" i="8"/>
  <c r="I857" i="8"/>
  <c r="H218" i="8"/>
  <c r="I218" i="8"/>
  <c r="H825" i="8"/>
  <c r="I825" i="8"/>
  <c r="H349" i="8"/>
  <c r="I349" i="8"/>
  <c r="H714" i="8"/>
  <c r="I714" i="8"/>
  <c r="H1056" i="8"/>
  <c r="I1231" i="8"/>
  <c r="H620" i="8"/>
  <c r="I620" i="8"/>
  <c r="H898" i="8"/>
  <c r="I898" i="8"/>
  <c r="H399" i="8"/>
  <c r="I399" i="8"/>
  <c r="H1131" i="8"/>
  <c r="H337" i="8"/>
  <c r="I337" i="8"/>
  <c r="H953" i="8"/>
  <c r="I953" i="8"/>
  <c r="H573" i="8"/>
  <c r="I573" i="8"/>
  <c r="H733" i="8"/>
  <c r="I733" i="8"/>
  <c r="H559" i="8"/>
  <c r="I559" i="8"/>
  <c r="H407" i="8"/>
  <c r="I407" i="8"/>
  <c r="H346" i="8"/>
  <c r="I346" i="8"/>
  <c r="H57" i="8"/>
  <c r="I57" i="8"/>
  <c r="H908" i="8"/>
  <c r="I908" i="8"/>
  <c r="H1099" i="8"/>
  <c r="I1099" i="8"/>
  <c r="H852" i="8"/>
  <c r="I852" i="8"/>
  <c r="H1102" i="8"/>
  <c r="I1102" i="8"/>
  <c r="I421" i="8"/>
  <c r="H936" i="8"/>
  <c r="I936" i="8"/>
  <c r="I901" i="8"/>
  <c r="I1163" i="8"/>
  <c r="I957" i="8"/>
  <c r="H1077" i="8"/>
  <c r="I1077" i="8"/>
  <c r="I1090" i="8"/>
  <c r="H476" i="8"/>
  <c r="I476" i="8"/>
  <c r="H1200" i="8"/>
  <c r="I1200" i="8"/>
  <c r="I813" i="8"/>
  <c r="H766" i="8"/>
  <c r="I766" i="8"/>
  <c r="I893" i="8"/>
  <c r="H34" i="8"/>
  <c r="I228" i="8"/>
  <c r="H227" i="8"/>
  <c r="I1032" i="8"/>
  <c r="H1031" i="8"/>
  <c r="I209" i="8"/>
  <c r="H208" i="8"/>
  <c r="I316" i="8"/>
  <c r="H315" i="8"/>
  <c r="H695" i="8"/>
  <c r="I281" i="8"/>
  <c r="H280" i="8"/>
  <c r="I125" i="8"/>
  <c r="H124" i="8"/>
  <c r="H431" i="8"/>
  <c r="H1067" i="8"/>
  <c r="I53" i="8"/>
  <c r="H52" i="8"/>
  <c r="I776" i="8"/>
  <c r="H775" i="8"/>
  <c r="I946" i="8"/>
  <c r="H945" i="8"/>
  <c r="H292" i="8"/>
  <c r="I644" i="8"/>
  <c r="H643" i="8"/>
  <c r="I725" i="8"/>
  <c r="H724" i="8"/>
  <c r="I238" i="8"/>
  <c r="H237" i="8"/>
  <c r="H296" i="8"/>
  <c r="I525" i="8"/>
  <c r="H524" i="8"/>
  <c r="I322" i="8"/>
  <c r="H321" i="8"/>
  <c r="I676" i="8"/>
  <c r="H675" i="8"/>
  <c r="I154" i="8"/>
  <c r="H153" i="8"/>
  <c r="H565" i="8"/>
  <c r="I566" i="8"/>
  <c r="I68" i="8"/>
  <c r="H67" i="8"/>
  <c r="H81" i="8"/>
  <c r="I513" i="8"/>
  <c r="H512" i="8"/>
  <c r="H962" i="8"/>
  <c r="H1017" i="8"/>
  <c r="H330" i="8"/>
  <c r="I251" i="8"/>
  <c r="H250" i="8"/>
  <c r="H828" i="8"/>
  <c r="H993" i="8"/>
  <c r="I43" i="8"/>
  <c r="K100" i="1" s="1"/>
  <c r="H42" i="8"/>
  <c r="H129" i="8"/>
  <c r="H1044" i="8"/>
  <c r="I106" i="8"/>
  <c r="H105" i="8"/>
  <c r="I472" i="8"/>
  <c r="H471" i="8"/>
  <c r="H458" i="8"/>
  <c r="I176" i="8"/>
  <c r="H175" i="8"/>
  <c r="I196" i="8"/>
  <c r="H195" i="8"/>
  <c r="I134" i="8"/>
  <c r="H133" i="8"/>
  <c r="I442" i="8"/>
  <c r="H441" i="8"/>
  <c r="H977" i="8"/>
  <c r="H391" i="8"/>
  <c r="I185" i="8"/>
  <c r="H184" i="8"/>
  <c r="I601" i="8"/>
  <c r="H600" i="8"/>
  <c r="I94" i="8"/>
  <c r="H93" i="8"/>
  <c r="H1003" i="8"/>
  <c r="I368" i="8"/>
  <c r="H367" i="8"/>
  <c r="H1083" i="8"/>
  <c r="I379" i="8"/>
  <c r="H378" i="8"/>
  <c r="H269" i="8"/>
  <c r="H243" i="8"/>
  <c r="I89" i="8"/>
  <c r="H88" i="8"/>
  <c r="H301" i="8"/>
  <c r="H358" i="8"/>
  <c r="I359" i="8"/>
  <c r="I258" i="8"/>
  <c r="H257" i="8"/>
  <c r="I492" i="8"/>
  <c r="H491" i="8"/>
  <c r="I650" i="8"/>
  <c r="H649" i="8"/>
  <c r="I139" i="8"/>
  <c r="H138" i="8"/>
  <c r="I1024" i="8"/>
  <c r="H1023" i="8"/>
  <c r="H639" i="8"/>
  <c r="I688" i="8"/>
  <c r="H687" i="8"/>
  <c r="H191" i="8"/>
  <c r="I588" i="8"/>
  <c r="H587" i="8"/>
  <c r="H754" i="8"/>
  <c r="H273" i="8"/>
  <c r="H170" i="8"/>
  <c r="I920" i="8"/>
  <c r="H410" i="8"/>
  <c r="I306" i="8"/>
  <c r="H305" i="8"/>
  <c r="H180" i="8"/>
  <c r="I656" i="8"/>
  <c r="H655" i="8"/>
  <c r="I533" i="8"/>
  <c r="H532" i="8"/>
  <c r="I100" i="8"/>
  <c r="H99" i="8"/>
  <c r="H214" i="8"/>
  <c r="D2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53" i="4"/>
  <c r="C912" i="4" l="1"/>
  <c r="E912" i="4"/>
  <c r="C856" i="4"/>
  <c r="E856" i="4"/>
  <c r="C959" i="4"/>
  <c r="E959" i="4"/>
  <c r="C951" i="4"/>
  <c r="E951" i="4"/>
  <c r="C943" i="4"/>
  <c r="E943" i="4"/>
  <c r="C935" i="4"/>
  <c r="E935" i="4"/>
  <c r="C927" i="4"/>
  <c r="E927" i="4"/>
  <c r="C919" i="4"/>
  <c r="E919" i="4"/>
  <c r="C911" i="4"/>
  <c r="E911" i="4"/>
  <c r="C903" i="4"/>
  <c r="E903" i="4"/>
  <c r="C895" i="4"/>
  <c r="E895" i="4"/>
  <c r="C887" i="4"/>
  <c r="E887" i="4"/>
  <c r="C879" i="4"/>
  <c r="E879" i="4"/>
  <c r="C871" i="4"/>
  <c r="E871" i="4"/>
  <c r="C863" i="4"/>
  <c r="E863" i="4"/>
  <c r="C855" i="4"/>
  <c r="E855" i="4"/>
  <c r="C952" i="4"/>
  <c r="E952" i="4"/>
  <c r="C880" i="4"/>
  <c r="E880" i="4"/>
  <c r="C958" i="4"/>
  <c r="E958" i="4"/>
  <c r="C950" i="4"/>
  <c r="E950" i="4"/>
  <c r="C942" i="4"/>
  <c r="E942" i="4"/>
  <c r="C934" i="4"/>
  <c r="E934" i="4"/>
  <c r="C926" i="4"/>
  <c r="E926" i="4"/>
  <c r="C918" i="4"/>
  <c r="E918" i="4"/>
  <c r="C910" i="4"/>
  <c r="E910" i="4"/>
  <c r="C902" i="4"/>
  <c r="E902" i="4"/>
  <c r="C894" i="4"/>
  <c r="E894" i="4"/>
  <c r="C886" i="4"/>
  <c r="E886" i="4"/>
  <c r="C878" i="4"/>
  <c r="E878" i="4"/>
  <c r="C870" i="4"/>
  <c r="E870" i="4"/>
  <c r="C862" i="4"/>
  <c r="E862" i="4"/>
  <c r="C854" i="4"/>
  <c r="E854" i="4"/>
  <c r="H1039" i="8"/>
  <c r="C944" i="4"/>
  <c r="E944" i="4"/>
  <c r="C896" i="4"/>
  <c r="E896" i="4"/>
  <c r="C965" i="4"/>
  <c r="E965" i="4"/>
  <c r="C957" i="4"/>
  <c r="E957" i="4"/>
  <c r="C941" i="4"/>
  <c r="E941" i="4"/>
  <c r="C933" i="4"/>
  <c r="E933" i="4"/>
  <c r="C925" i="4"/>
  <c r="E925" i="4"/>
  <c r="C917" i="4"/>
  <c r="E917" i="4"/>
  <c r="C909" i="4"/>
  <c r="E909" i="4"/>
  <c r="C901" i="4"/>
  <c r="E901" i="4"/>
  <c r="C893" i="4"/>
  <c r="E893" i="4"/>
  <c r="C885" i="4"/>
  <c r="E885" i="4"/>
  <c r="C877" i="4"/>
  <c r="E877" i="4"/>
  <c r="C869" i="4"/>
  <c r="E869" i="4"/>
  <c r="C861" i="4"/>
  <c r="E861" i="4"/>
  <c r="C853" i="4"/>
  <c r="E853" i="4"/>
  <c r="C928" i="4"/>
  <c r="E928" i="4"/>
  <c r="C864" i="4"/>
  <c r="E864" i="4"/>
  <c r="C966" i="4"/>
  <c r="E966" i="4"/>
  <c r="C949" i="4"/>
  <c r="E949" i="4"/>
  <c r="C964" i="4"/>
  <c r="E964" i="4"/>
  <c r="C956" i="4"/>
  <c r="E956" i="4"/>
  <c r="C948" i="4"/>
  <c r="E948" i="4"/>
  <c r="C940" i="4"/>
  <c r="E940" i="4"/>
  <c r="C932" i="4"/>
  <c r="E932" i="4"/>
  <c r="C924" i="4"/>
  <c r="E924" i="4"/>
  <c r="C916" i="4"/>
  <c r="E916" i="4"/>
  <c r="C908" i="4"/>
  <c r="E908" i="4"/>
  <c r="C900" i="4"/>
  <c r="E900" i="4"/>
  <c r="C892" i="4"/>
  <c r="E892" i="4"/>
  <c r="C884" i="4"/>
  <c r="E884" i="4"/>
  <c r="C876" i="4"/>
  <c r="E876" i="4"/>
  <c r="C868" i="4"/>
  <c r="E868" i="4"/>
  <c r="C860" i="4"/>
  <c r="E860" i="4"/>
  <c r="C852" i="4"/>
  <c r="E852" i="4"/>
  <c r="H919" i="8"/>
  <c r="C920" i="4"/>
  <c r="E920" i="4"/>
  <c r="C872" i="4"/>
  <c r="E872" i="4"/>
  <c r="C963" i="4"/>
  <c r="E963" i="4"/>
  <c r="C947" i="4"/>
  <c r="E947" i="4"/>
  <c r="C923" i="4"/>
  <c r="E923" i="4"/>
  <c r="C899" i="4"/>
  <c r="E899" i="4"/>
  <c r="C875" i="4"/>
  <c r="E875" i="4"/>
  <c r="C960" i="4"/>
  <c r="E960" i="4"/>
  <c r="C904" i="4"/>
  <c r="E904" i="4"/>
  <c r="C939" i="4"/>
  <c r="E939" i="4"/>
  <c r="C915" i="4"/>
  <c r="E915" i="4"/>
  <c r="C891" i="4"/>
  <c r="E891" i="4"/>
  <c r="C867" i="4"/>
  <c r="E867" i="4"/>
  <c r="C962" i="4"/>
  <c r="E962" i="4"/>
  <c r="C946" i="4"/>
  <c r="E946" i="4"/>
  <c r="C930" i="4"/>
  <c r="E930" i="4"/>
  <c r="C922" i="4"/>
  <c r="E922" i="4"/>
  <c r="C906" i="4"/>
  <c r="E906" i="4"/>
  <c r="C898" i="4"/>
  <c r="E898" i="4"/>
  <c r="C890" i="4"/>
  <c r="E890" i="4"/>
  <c r="C882" i="4"/>
  <c r="E882" i="4"/>
  <c r="C874" i="4"/>
  <c r="E874" i="4"/>
  <c r="C866" i="4"/>
  <c r="E866" i="4"/>
  <c r="C858" i="4"/>
  <c r="E858" i="4"/>
  <c r="C936" i="4"/>
  <c r="E936" i="4"/>
  <c r="C888" i="4"/>
  <c r="E888" i="4"/>
  <c r="C955" i="4"/>
  <c r="E955" i="4"/>
  <c r="C931" i="4"/>
  <c r="E931" i="4"/>
  <c r="C907" i="4"/>
  <c r="E907" i="4"/>
  <c r="C883" i="4"/>
  <c r="E883" i="4"/>
  <c r="C859" i="4"/>
  <c r="E859" i="4"/>
  <c r="C954" i="4"/>
  <c r="E954" i="4"/>
  <c r="C938" i="4"/>
  <c r="E938" i="4"/>
  <c r="C914" i="4"/>
  <c r="E914" i="4"/>
  <c r="C961" i="4"/>
  <c r="E961" i="4"/>
  <c r="C953" i="4"/>
  <c r="E953" i="4"/>
  <c r="C945" i="4"/>
  <c r="E945" i="4"/>
  <c r="C937" i="4"/>
  <c r="E937" i="4"/>
  <c r="C929" i="4"/>
  <c r="E929" i="4"/>
  <c r="C921" i="4"/>
  <c r="E921" i="4"/>
  <c r="C913" i="4"/>
  <c r="E913" i="4"/>
  <c r="C905" i="4"/>
  <c r="E905" i="4"/>
  <c r="C897" i="4"/>
  <c r="E897" i="4"/>
  <c r="C889" i="4"/>
  <c r="E889" i="4"/>
  <c r="C881" i="4"/>
  <c r="E881" i="4"/>
  <c r="C873" i="4"/>
  <c r="E873" i="4"/>
  <c r="C865" i="4"/>
  <c r="E865" i="4"/>
  <c r="C857" i="4"/>
  <c r="E857" i="4"/>
  <c r="C842" i="4"/>
  <c r="E842" i="4"/>
  <c r="C849" i="4"/>
  <c r="E849" i="4"/>
  <c r="C841" i="4"/>
  <c r="E841" i="4"/>
  <c r="C833" i="4"/>
  <c r="E833" i="4"/>
  <c r="C825" i="4"/>
  <c r="E825" i="4"/>
  <c r="C817" i="4"/>
  <c r="E817" i="4"/>
  <c r="C809" i="4"/>
  <c r="E809" i="4"/>
  <c r="C810" i="4"/>
  <c r="E810" i="4"/>
  <c r="C848" i="4"/>
  <c r="E848" i="4"/>
  <c r="C840" i="4"/>
  <c r="E840" i="4"/>
  <c r="C832" i="4"/>
  <c r="E832" i="4"/>
  <c r="C824" i="4"/>
  <c r="E824" i="4"/>
  <c r="C816" i="4"/>
  <c r="E816" i="4"/>
  <c r="C808" i="4"/>
  <c r="E808" i="4"/>
  <c r="C850" i="4"/>
  <c r="E850" i="4"/>
  <c r="C847" i="4"/>
  <c r="E847" i="4"/>
  <c r="C839" i="4"/>
  <c r="E839" i="4"/>
  <c r="C831" i="4"/>
  <c r="E831" i="4"/>
  <c r="C823" i="4"/>
  <c r="E823" i="4"/>
  <c r="C815" i="4"/>
  <c r="E815" i="4"/>
  <c r="C807" i="4"/>
  <c r="E807" i="4"/>
  <c r="C818" i="4"/>
  <c r="E818" i="4"/>
  <c r="C846" i="4"/>
  <c r="E846" i="4"/>
  <c r="C838" i="4"/>
  <c r="E838" i="4"/>
  <c r="C830" i="4"/>
  <c r="E830" i="4"/>
  <c r="C822" i="4"/>
  <c r="E822" i="4"/>
  <c r="C814" i="4"/>
  <c r="E814" i="4"/>
  <c r="C806" i="4"/>
  <c r="E806" i="4"/>
  <c r="C834" i="4"/>
  <c r="E834" i="4"/>
  <c r="C845" i="4"/>
  <c r="E845" i="4"/>
  <c r="C837" i="4"/>
  <c r="E837" i="4"/>
  <c r="C829" i="4"/>
  <c r="E829" i="4"/>
  <c r="C821" i="4"/>
  <c r="E821" i="4"/>
  <c r="C813" i="4"/>
  <c r="E813" i="4"/>
  <c r="C805" i="4"/>
  <c r="E805" i="4"/>
  <c r="C844" i="4"/>
  <c r="E844" i="4"/>
  <c r="C836" i="4"/>
  <c r="E836" i="4"/>
  <c r="C828" i="4"/>
  <c r="E828" i="4"/>
  <c r="C820" i="4"/>
  <c r="E820" i="4"/>
  <c r="C812" i="4"/>
  <c r="E812" i="4"/>
  <c r="C804" i="4"/>
  <c r="E804" i="4"/>
  <c r="C826" i="4"/>
  <c r="E826" i="4"/>
  <c r="C851" i="4"/>
  <c r="E851" i="4"/>
  <c r="C843" i="4"/>
  <c r="E843" i="4"/>
  <c r="C835" i="4"/>
  <c r="E835" i="4"/>
  <c r="C827" i="4"/>
  <c r="E827" i="4"/>
  <c r="C819" i="4"/>
  <c r="E819" i="4"/>
  <c r="C811" i="4"/>
  <c r="E811" i="4"/>
  <c r="C776" i="4"/>
  <c r="E776" i="4"/>
  <c r="C736" i="4"/>
  <c r="E736" i="4"/>
  <c r="C688" i="4"/>
  <c r="E688" i="4"/>
  <c r="C640" i="4"/>
  <c r="E640" i="4"/>
  <c r="C592" i="4"/>
  <c r="E592" i="4"/>
  <c r="C560" i="4"/>
  <c r="E560" i="4"/>
  <c r="C520" i="4"/>
  <c r="E520" i="4"/>
  <c r="C472" i="4"/>
  <c r="E472" i="4"/>
  <c r="C424" i="4"/>
  <c r="E424" i="4"/>
  <c r="C376" i="4"/>
  <c r="E376" i="4"/>
  <c r="C320" i="4"/>
  <c r="E320" i="4"/>
  <c r="C280" i="4"/>
  <c r="E280" i="4"/>
  <c r="C240" i="4"/>
  <c r="E240" i="4"/>
  <c r="C200" i="4"/>
  <c r="E200" i="4"/>
  <c r="C144" i="4"/>
  <c r="E144" i="4"/>
  <c r="C104" i="4"/>
  <c r="E104" i="4"/>
  <c r="C64" i="4"/>
  <c r="E64" i="4"/>
  <c r="C799" i="4"/>
  <c r="E799" i="4"/>
  <c r="C767" i="4"/>
  <c r="E767" i="4"/>
  <c r="C711" i="4"/>
  <c r="E711" i="4"/>
  <c r="C663" i="4"/>
  <c r="E663" i="4"/>
  <c r="C639" i="4"/>
  <c r="E639" i="4"/>
  <c r="C591" i="4"/>
  <c r="E591" i="4"/>
  <c r="C559" i="4"/>
  <c r="E559" i="4"/>
  <c r="C503" i="4"/>
  <c r="E503" i="4"/>
  <c r="C455" i="4"/>
  <c r="E455" i="4"/>
  <c r="C423" i="4"/>
  <c r="E423" i="4"/>
  <c r="C375" i="4"/>
  <c r="E375" i="4"/>
  <c r="C319" i="4"/>
  <c r="E319" i="4"/>
  <c r="C271" i="4"/>
  <c r="E271" i="4"/>
  <c r="C223" i="4"/>
  <c r="E223" i="4"/>
  <c r="C95" i="4"/>
  <c r="E95" i="4"/>
  <c r="C801" i="4"/>
  <c r="E801" i="4"/>
  <c r="C793" i="4"/>
  <c r="E793" i="4"/>
  <c r="C785" i="4"/>
  <c r="E785" i="4"/>
  <c r="C777" i="4"/>
  <c r="E777" i="4"/>
  <c r="C769" i="4"/>
  <c r="E769" i="4"/>
  <c r="C761" i="4"/>
  <c r="E761" i="4"/>
  <c r="C753" i="4"/>
  <c r="E753" i="4"/>
  <c r="C745" i="4"/>
  <c r="E745" i="4"/>
  <c r="C737" i="4"/>
  <c r="E737" i="4"/>
  <c r="C729" i="4"/>
  <c r="E729" i="4"/>
  <c r="C721" i="4"/>
  <c r="E721" i="4"/>
  <c r="C713" i="4"/>
  <c r="E713" i="4"/>
  <c r="C705" i="4"/>
  <c r="E705" i="4"/>
  <c r="C697" i="4"/>
  <c r="E697" i="4"/>
  <c r="C689" i="4"/>
  <c r="E689" i="4"/>
  <c r="C681" i="4"/>
  <c r="E681" i="4"/>
  <c r="C673" i="4"/>
  <c r="E673" i="4"/>
  <c r="C665" i="4"/>
  <c r="E665" i="4"/>
  <c r="C657" i="4"/>
  <c r="E657" i="4"/>
  <c r="C649" i="4"/>
  <c r="E649" i="4"/>
  <c r="C641" i="4"/>
  <c r="E641" i="4"/>
  <c r="C633" i="4"/>
  <c r="E633" i="4"/>
  <c r="C625" i="4"/>
  <c r="E625" i="4"/>
  <c r="C617" i="4"/>
  <c r="E617" i="4"/>
  <c r="C609" i="4"/>
  <c r="E609" i="4"/>
  <c r="C601" i="4"/>
  <c r="E601" i="4"/>
  <c r="C593" i="4"/>
  <c r="E593" i="4"/>
  <c r="C585" i="4"/>
  <c r="E585" i="4"/>
  <c r="C577" i="4"/>
  <c r="E577" i="4"/>
  <c r="C569" i="4"/>
  <c r="E569" i="4"/>
  <c r="C561" i="4"/>
  <c r="E561" i="4"/>
  <c r="C553" i="4"/>
  <c r="E553" i="4"/>
  <c r="C545" i="4"/>
  <c r="E545" i="4"/>
  <c r="C537" i="4"/>
  <c r="E537" i="4"/>
  <c r="C529" i="4"/>
  <c r="E529" i="4"/>
  <c r="C521" i="4"/>
  <c r="E521" i="4"/>
  <c r="C513" i="4"/>
  <c r="E513" i="4"/>
  <c r="C505" i="4"/>
  <c r="E505" i="4"/>
  <c r="C497" i="4"/>
  <c r="E497" i="4"/>
  <c r="C489" i="4"/>
  <c r="E489" i="4"/>
  <c r="C481" i="4"/>
  <c r="E481" i="4"/>
  <c r="C473" i="4"/>
  <c r="E473" i="4"/>
  <c r="C465" i="4"/>
  <c r="E465" i="4"/>
  <c r="C457" i="4"/>
  <c r="E457" i="4"/>
  <c r="C449" i="4"/>
  <c r="E449" i="4"/>
  <c r="C441" i="4"/>
  <c r="E441" i="4"/>
  <c r="C433" i="4"/>
  <c r="E433" i="4"/>
  <c r="C425" i="4"/>
  <c r="E425" i="4"/>
  <c r="C417" i="4"/>
  <c r="E417" i="4"/>
  <c r="C409" i="4"/>
  <c r="E409" i="4"/>
  <c r="C401" i="4"/>
  <c r="E401" i="4"/>
  <c r="C393" i="4"/>
  <c r="E393" i="4"/>
  <c r="C385" i="4"/>
  <c r="E385" i="4"/>
  <c r="C377" i="4"/>
  <c r="E377" i="4"/>
  <c r="C369" i="4"/>
  <c r="E369" i="4"/>
  <c r="C361" i="4"/>
  <c r="E361" i="4"/>
  <c r="C353" i="4"/>
  <c r="E353" i="4"/>
  <c r="C345" i="4"/>
  <c r="E345" i="4"/>
  <c r="C337" i="4"/>
  <c r="E337" i="4"/>
  <c r="C329" i="4"/>
  <c r="E329" i="4"/>
  <c r="C321" i="4"/>
  <c r="E321" i="4"/>
  <c r="C313" i="4"/>
  <c r="E313" i="4"/>
  <c r="C305" i="4"/>
  <c r="E305" i="4"/>
  <c r="C297" i="4"/>
  <c r="E297" i="4"/>
  <c r="C289" i="4"/>
  <c r="E289" i="4"/>
  <c r="C281" i="4"/>
  <c r="E281" i="4"/>
  <c r="C273" i="4"/>
  <c r="E273" i="4"/>
  <c r="C265" i="4"/>
  <c r="E265" i="4"/>
  <c r="C257" i="4"/>
  <c r="E257" i="4"/>
  <c r="C249" i="4"/>
  <c r="E249" i="4"/>
  <c r="C241" i="4"/>
  <c r="E241" i="4"/>
  <c r="C233" i="4"/>
  <c r="E233" i="4"/>
  <c r="C225" i="4"/>
  <c r="E225" i="4"/>
  <c r="C217" i="4"/>
  <c r="E217" i="4"/>
  <c r="C209" i="4"/>
  <c r="E209" i="4"/>
  <c r="C201" i="4"/>
  <c r="E201" i="4"/>
  <c r="C193" i="4"/>
  <c r="E193" i="4"/>
  <c r="C185" i="4"/>
  <c r="E185" i="4"/>
  <c r="C177" i="4"/>
  <c r="E177" i="4"/>
  <c r="C169" i="4"/>
  <c r="E169" i="4"/>
  <c r="C161" i="4"/>
  <c r="E161" i="4"/>
  <c r="C153" i="4"/>
  <c r="E153" i="4"/>
  <c r="C145" i="4"/>
  <c r="E145" i="4"/>
  <c r="C137" i="4"/>
  <c r="E137" i="4"/>
  <c r="C129" i="4"/>
  <c r="E129" i="4"/>
  <c r="C121" i="4"/>
  <c r="E121" i="4"/>
  <c r="C113" i="4"/>
  <c r="E113" i="4"/>
  <c r="C105" i="4"/>
  <c r="E105" i="4"/>
  <c r="C97" i="4"/>
  <c r="E97" i="4"/>
  <c r="C89" i="4"/>
  <c r="E89" i="4"/>
  <c r="C81" i="4"/>
  <c r="E81" i="4"/>
  <c r="C73" i="4"/>
  <c r="E73" i="4"/>
  <c r="C65" i="4"/>
  <c r="E65" i="4"/>
  <c r="C57" i="4"/>
  <c r="E57" i="4"/>
  <c r="C575" i="4"/>
  <c r="E575" i="4"/>
  <c r="C55" i="4"/>
  <c r="E55" i="4"/>
  <c r="C784" i="4"/>
  <c r="E784" i="4"/>
  <c r="C728" i="4"/>
  <c r="E728" i="4"/>
  <c r="C672" i="4"/>
  <c r="E672" i="4"/>
  <c r="C632" i="4"/>
  <c r="E632" i="4"/>
  <c r="C584" i="4"/>
  <c r="E584" i="4"/>
  <c r="C536" i="4"/>
  <c r="E536" i="4"/>
  <c r="C496" i="4"/>
  <c r="E496" i="4"/>
  <c r="C432" i="4"/>
  <c r="E432" i="4"/>
  <c r="C384" i="4"/>
  <c r="E384" i="4"/>
  <c r="C336" i="4"/>
  <c r="E336" i="4"/>
  <c r="C272" i="4"/>
  <c r="E272" i="4"/>
  <c r="C224" i="4"/>
  <c r="E224" i="4"/>
  <c r="C184" i="4"/>
  <c r="E184" i="4"/>
  <c r="C136" i="4"/>
  <c r="E136" i="4"/>
  <c r="C72" i="4"/>
  <c r="E72" i="4"/>
  <c r="C791" i="4"/>
  <c r="E791" i="4"/>
  <c r="C743" i="4"/>
  <c r="E743" i="4"/>
  <c r="C695" i="4"/>
  <c r="E695" i="4"/>
  <c r="C631" i="4"/>
  <c r="E631" i="4"/>
  <c r="C583" i="4"/>
  <c r="E583" i="4"/>
  <c r="C543" i="4"/>
  <c r="E543" i="4"/>
  <c r="C495" i="4"/>
  <c r="E495" i="4"/>
  <c r="C447" i="4"/>
  <c r="E447" i="4"/>
  <c r="C399" i="4"/>
  <c r="E399" i="4"/>
  <c r="C335" i="4"/>
  <c r="E335" i="4"/>
  <c r="C287" i="4"/>
  <c r="E287" i="4"/>
  <c r="C247" i="4"/>
  <c r="E247" i="4"/>
  <c r="C191" i="4"/>
  <c r="E191" i="4"/>
  <c r="C151" i="4"/>
  <c r="E151" i="4"/>
  <c r="C127" i="4"/>
  <c r="E127" i="4"/>
  <c r="C63" i="4"/>
  <c r="E63" i="4"/>
  <c r="C798" i="4"/>
  <c r="E798" i="4"/>
  <c r="C790" i="4"/>
  <c r="E790" i="4"/>
  <c r="C782" i="4"/>
  <c r="E782" i="4"/>
  <c r="C774" i="4"/>
  <c r="E774" i="4"/>
  <c r="C766" i="4"/>
  <c r="E766" i="4"/>
  <c r="C758" i="4"/>
  <c r="E758" i="4"/>
  <c r="C750" i="4"/>
  <c r="E750" i="4"/>
  <c r="C742" i="4"/>
  <c r="E742" i="4"/>
  <c r="C734" i="4"/>
  <c r="E734" i="4"/>
  <c r="C726" i="4"/>
  <c r="E726" i="4"/>
  <c r="C718" i="4"/>
  <c r="E718" i="4"/>
  <c r="C710" i="4"/>
  <c r="E710" i="4"/>
  <c r="C702" i="4"/>
  <c r="E702" i="4"/>
  <c r="C694" i="4"/>
  <c r="E694" i="4"/>
  <c r="C686" i="4"/>
  <c r="E686" i="4"/>
  <c r="C678" i="4"/>
  <c r="E678" i="4"/>
  <c r="C670" i="4"/>
  <c r="E670" i="4"/>
  <c r="C662" i="4"/>
  <c r="E662" i="4"/>
  <c r="C654" i="4"/>
  <c r="E654" i="4"/>
  <c r="C646" i="4"/>
  <c r="E646" i="4"/>
  <c r="C638" i="4"/>
  <c r="E638" i="4"/>
  <c r="C630" i="4"/>
  <c r="E630" i="4"/>
  <c r="C622" i="4"/>
  <c r="E622" i="4"/>
  <c r="C614" i="4"/>
  <c r="E614" i="4"/>
  <c r="C606" i="4"/>
  <c r="E606" i="4"/>
  <c r="C598" i="4"/>
  <c r="E598" i="4"/>
  <c r="C590" i="4"/>
  <c r="E590" i="4"/>
  <c r="C582" i="4"/>
  <c r="E582" i="4"/>
  <c r="C574" i="4"/>
  <c r="E574" i="4"/>
  <c r="C566" i="4"/>
  <c r="E566" i="4"/>
  <c r="C558" i="4"/>
  <c r="E558" i="4"/>
  <c r="C550" i="4"/>
  <c r="E550" i="4"/>
  <c r="C542" i="4"/>
  <c r="E542" i="4"/>
  <c r="C534" i="4"/>
  <c r="E534" i="4"/>
  <c r="C526" i="4"/>
  <c r="E526" i="4"/>
  <c r="C518" i="4"/>
  <c r="E518" i="4"/>
  <c r="C510" i="4"/>
  <c r="E510" i="4"/>
  <c r="C502" i="4"/>
  <c r="E502" i="4"/>
  <c r="C494" i="4"/>
  <c r="E494" i="4"/>
  <c r="C486" i="4"/>
  <c r="E486" i="4"/>
  <c r="C478" i="4"/>
  <c r="E478" i="4"/>
  <c r="C470" i="4"/>
  <c r="E470" i="4"/>
  <c r="C462" i="4"/>
  <c r="E462" i="4"/>
  <c r="C454" i="4"/>
  <c r="E454" i="4"/>
  <c r="C446" i="4"/>
  <c r="E446" i="4"/>
  <c r="C438" i="4"/>
  <c r="E438" i="4"/>
  <c r="C430" i="4"/>
  <c r="E430" i="4"/>
  <c r="C422" i="4"/>
  <c r="E422" i="4"/>
  <c r="C414" i="4"/>
  <c r="E414" i="4"/>
  <c r="C406" i="4"/>
  <c r="E406" i="4"/>
  <c r="C398" i="4"/>
  <c r="E398" i="4"/>
  <c r="C390" i="4"/>
  <c r="E390" i="4"/>
  <c r="C382" i="4"/>
  <c r="E382" i="4"/>
  <c r="C374" i="4"/>
  <c r="E374" i="4"/>
  <c r="C366" i="4"/>
  <c r="E366" i="4"/>
  <c r="C358" i="4"/>
  <c r="E358" i="4"/>
  <c r="C350" i="4"/>
  <c r="E350" i="4"/>
  <c r="C342" i="4"/>
  <c r="E342" i="4"/>
  <c r="C334" i="4"/>
  <c r="E334" i="4"/>
  <c r="C326" i="4"/>
  <c r="E326" i="4"/>
  <c r="C318" i="4"/>
  <c r="E318" i="4"/>
  <c r="C310" i="4"/>
  <c r="E310" i="4"/>
  <c r="C302" i="4"/>
  <c r="E302" i="4"/>
  <c r="C294" i="4"/>
  <c r="E294" i="4"/>
  <c r="C286" i="4"/>
  <c r="E286" i="4"/>
  <c r="C278" i="4"/>
  <c r="E278" i="4"/>
  <c r="C270" i="4"/>
  <c r="E270" i="4"/>
  <c r="C262" i="4"/>
  <c r="E262" i="4"/>
  <c r="C254" i="4"/>
  <c r="E254" i="4"/>
  <c r="C246" i="4"/>
  <c r="E246" i="4"/>
  <c r="C238" i="4"/>
  <c r="E238" i="4"/>
  <c r="C230" i="4"/>
  <c r="E230" i="4"/>
  <c r="C222" i="4"/>
  <c r="E222" i="4"/>
  <c r="C214" i="4"/>
  <c r="E214" i="4"/>
  <c r="C206" i="4"/>
  <c r="E206" i="4"/>
  <c r="C198" i="4"/>
  <c r="E198" i="4"/>
  <c r="C190" i="4"/>
  <c r="E190" i="4"/>
  <c r="C182" i="4"/>
  <c r="E182" i="4"/>
  <c r="C174" i="4"/>
  <c r="E174" i="4"/>
  <c r="C166" i="4"/>
  <c r="E166" i="4"/>
  <c r="C158" i="4"/>
  <c r="E158" i="4"/>
  <c r="C150" i="4"/>
  <c r="E150" i="4"/>
  <c r="C142" i="4"/>
  <c r="E142" i="4"/>
  <c r="C134" i="4"/>
  <c r="E134" i="4"/>
  <c r="C126" i="4"/>
  <c r="E126" i="4"/>
  <c r="C118" i="4"/>
  <c r="E118" i="4"/>
  <c r="C110" i="4"/>
  <c r="E110" i="4"/>
  <c r="C102" i="4"/>
  <c r="E102" i="4"/>
  <c r="C94" i="4"/>
  <c r="E94" i="4"/>
  <c r="C86" i="4"/>
  <c r="E86" i="4"/>
  <c r="C78" i="4"/>
  <c r="E78" i="4"/>
  <c r="C70" i="4"/>
  <c r="E70" i="4"/>
  <c r="C62" i="4"/>
  <c r="E62" i="4"/>
  <c r="C54" i="4"/>
  <c r="E54" i="4"/>
  <c r="C760" i="4"/>
  <c r="E760" i="4"/>
  <c r="C712" i="4"/>
  <c r="E712" i="4"/>
  <c r="C664" i="4"/>
  <c r="E664" i="4"/>
  <c r="C616" i="4"/>
  <c r="E616" i="4"/>
  <c r="C552" i="4"/>
  <c r="E552" i="4"/>
  <c r="C480" i="4"/>
  <c r="E480" i="4"/>
  <c r="C440" i="4"/>
  <c r="E440" i="4"/>
  <c r="C392" i="4"/>
  <c r="E392" i="4"/>
  <c r="C344" i="4"/>
  <c r="E344" i="4"/>
  <c r="C296" i="4"/>
  <c r="E296" i="4"/>
  <c r="C256" i="4"/>
  <c r="E256" i="4"/>
  <c r="C208" i="4"/>
  <c r="E208" i="4"/>
  <c r="C160" i="4"/>
  <c r="E160" i="4"/>
  <c r="C120" i="4"/>
  <c r="E120" i="4"/>
  <c r="C80" i="4"/>
  <c r="E80" i="4"/>
  <c r="C53" i="4"/>
  <c r="E53" i="4"/>
  <c r="C751" i="4"/>
  <c r="E751" i="4"/>
  <c r="C703" i="4"/>
  <c r="E703" i="4"/>
  <c r="C655" i="4"/>
  <c r="E655" i="4"/>
  <c r="C599" i="4"/>
  <c r="E599" i="4"/>
  <c r="C535" i="4"/>
  <c r="E535" i="4"/>
  <c r="C487" i="4"/>
  <c r="E487" i="4"/>
  <c r="C431" i="4"/>
  <c r="E431" i="4"/>
  <c r="C383" i="4"/>
  <c r="E383" i="4"/>
  <c r="C351" i="4"/>
  <c r="E351" i="4"/>
  <c r="C303" i="4"/>
  <c r="E303" i="4"/>
  <c r="C255" i="4"/>
  <c r="E255" i="4"/>
  <c r="C207" i="4"/>
  <c r="E207" i="4"/>
  <c r="C159" i="4"/>
  <c r="E159" i="4"/>
  <c r="C119" i="4"/>
  <c r="E119" i="4"/>
  <c r="C71" i="4"/>
  <c r="E71" i="4"/>
  <c r="C797" i="4"/>
  <c r="E797" i="4"/>
  <c r="C789" i="4"/>
  <c r="E789" i="4"/>
  <c r="C781" i="4"/>
  <c r="E781" i="4"/>
  <c r="C773" i="4"/>
  <c r="E773" i="4"/>
  <c r="C765" i="4"/>
  <c r="E765" i="4"/>
  <c r="C757" i="4"/>
  <c r="E757" i="4"/>
  <c r="C749" i="4"/>
  <c r="E749" i="4"/>
  <c r="C741" i="4"/>
  <c r="E741" i="4"/>
  <c r="C733" i="4"/>
  <c r="E733" i="4"/>
  <c r="C725" i="4"/>
  <c r="E725" i="4"/>
  <c r="C717" i="4"/>
  <c r="E717" i="4"/>
  <c r="C709" i="4"/>
  <c r="E709" i="4"/>
  <c r="C701" i="4"/>
  <c r="E701" i="4"/>
  <c r="C693" i="4"/>
  <c r="E693" i="4"/>
  <c r="C685" i="4"/>
  <c r="E685" i="4"/>
  <c r="C677" i="4"/>
  <c r="E677" i="4"/>
  <c r="C669" i="4"/>
  <c r="E669" i="4"/>
  <c r="C661" i="4"/>
  <c r="E661" i="4"/>
  <c r="C653" i="4"/>
  <c r="E653" i="4"/>
  <c r="C645" i="4"/>
  <c r="E645" i="4"/>
  <c r="C637" i="4"/>
  <c r="E637" i="4"/>
  <c r="C629" i="4"/>
  <c r="E629" i="4"/>
  <c r="C621" i="4"/>
  <c r="E621" i="4"/>
  <c r="C613" i="4"/>
  <c r="E613" i="4"/>
  <c r="C605" i="4"/>
  <c r="E605" i="4"/>
  <c r="C597" i="4"/>
  <c r="E597" i="4"/>
  <c r="C589" i="4"/>
  <c r="E589" i="4"/>
  <c r="C581" i="4"/>
  <c r="E581" i="4"/>
  <c r="C573" i="4"/>
  <c r="E573" i="4"/>
  <c r="C565" i="4"/>
  <c r="E565" i="4"/>
  <c r="C557" i="4"/>
  <c r="E557" i="4"/>
  <c r="C549" i="4"/>
  <c r="E549" i="4"/>
  <c r="C541" i="4"/>
  <c r="E541" i="4"/>
  <c r="C533" i="4"/>
  <c r="E533" i="4"/>
  <c r="C525" i="4"/>
  <c r="E525" i="4"/>
  <c r="C517" i="4"/>
  <c r="E517" i="4"/>
  <c r="C509" i="4"/>
  <c r="E509" i="4"/>
  <c r="C501" i="4"/>
  <c r="E501" i="4"/>
  <c r="C493" i="4"/>
  <c r="E493" i="4"/>
  <c r="C485" i="4"/>
  <c r="E485" i="4"/>
  <c r="C477" i="4"/>
  <c r="E477" i="4"/>
  <c r="C469" i="4"/>
  <c r="E469" i="4"/>
  <c r="C461" i="4"/>
  <c r="E461" i="4"/>
  <c r="C453" i="4"/>
  <c r="E453" i="4"/>
  <c r="C445" i="4"/>
  <c r="E445" i="4"/>
  <c r="C437" i="4"/>
  <c r="E437" i="4"/>
  <c r="C429" i="4"/>
  <c r="E429" i="4"/>
  <c r="C421" i="4"/>
  <c r="E421" i="4"/>
  <c r="C413" i="4"/>
  <c r="E413" i="4"/>
  <c r="C405" i="4"/>
  <c r="E405" i="4"/>
  <c r="C397" i="4"/>
  <c r="E397" i="4"/>
  <c r="C389" i="4"/>
  <c r="E389" i="4"/>
  <c r="C381" i="4"/>
  <c r="E381" i="4"/>
  <c r="C373" i="4"/>
  <c r="E373" i="4"/>
  <c r="C365" i="4"/>
  <c r="E365" i="4"/>
  <c r="C357" i="4"/>
  <c r="E357" i="4"/>
  <c r="C349" i="4"/>
  <c r="E349" i="4"/>
  <c r="C341" i="4"/>
  <c r="E341" i="4"/>
  <c r="C333" i="4"/>
  <c r="E333" i="4"/>
  <c r="C325" i="4"/>
  <c r="E325" i="4"/>
  <c r="C317" i="4"/>
  <c r="E317" i="4"/>
  <c r="C309" i="4"/>
  <c r="E309" i="4"/>
  <c r="C301" i="4"/>
  <c r="E301" i="4"/>
  <c r="C293" i="4"/>
  <c r="E293" i="4"/>
  <c r="C285" i="4"/>
  <c r="E285" i="4"/>
  <c r="C277" i="4"/>
  <c r="E277" i="4"/>
  <c r="C269" i="4"/>
  <c r="E269" i="4"/>
  <c r="C261" i="4"/>
  <c r="E261" i="4"/>
  <c r="C253" i="4"/>
  <c r="E253" i="4"/>
  <c r="C245" i="4"/>
  <c r="E245" i="4"/>
  <c r="C237" i="4"/>
  <c r="E237" i="4"/>
  <c r="C229" i="4"/>
  <c r="E229" i="4"/>
  <c r="C221" i="4"/>
  <c r="E221" i="4"/>
  <c r="C213" i="4"/>
  <c r="E213" i="4"/>
  <c r="C205" i="4"/>
  <c r="E205" i="4"/>
  <c r="C197" i="4"/>
  <c r="E197" i="4"/>
  <c r="C189" i="4"/>
  <c r="E189" i="4"/>
  <c r="C181" i="4"/>
  <c r="E181" i="4"/>
  <c r="C173" i="4"/>
  <c r="E173" i="4"/>
  <c r="C165" i="4"/>
  <c r="E165" i="4"/>
  <c r="C157" i="4"/>
  <c r="E157" i="4"/>
  <c r="C149" i="4"/>
  <c r="E149" i="4"/>
  <c r="C141" i="4"/>
  <c r="E141" i="4"/>
  <c r="C133" i="4"/>
  <c r="E133" i="4"/>
  <c r="C125" i="4"/>
  <c r="E125" i="4"/>
  <c r="C117" i="4"/>
  <c r="E117" i="4"/>
  <c r="C109" i="4"/>
  <c r="E109" i="4"/>
  <c r="C101" i="4"/>
  <c r="E101" i="4"/>
  <c r="C93" i="4"/>
  <c r="E93" i="4"/>
  <c r="C85" i="4"/>
  <c r="E85" i="4"/>
  <c r="C77" i="4"/>
  <c r="E77" i="4"/>
  <c r="C69" i="4"/>
  <c r="E69" i="4"/>
  <c r="C61" i="4"/>
  <c r="E61" i="4"/>
  <c r="C792" i="4"/>
  <c r="E792" i="4"/>
  <c r="C744" i="4"/>
  <c r="E744" i="4"/>
  <c r="C696" i="4"/>
  <c r="E696" i="4"/>
  <c r="C648" i="4"/>
  <c r="E648" i="4"/>
  <c r="C608" i="4"/>
  <c r="E608" i="4"/>
  <c r="C568" i="4"/>
  <c r="E568" i="4"/>
  <c r="C512" i="4"/>
  <c r="E512" i="4"/>
  <c r="C464" i="4"/>
  <c r="E464" i="4"/>
  <c r="C408" i="4"/>
  <c r="E408" i="4"/>
  <c r="C360" i="4"/>
  <c r="E360" i="4"/>
  <c r="C312" i="4"/>
  <c r="E312" i="4"/>
  <c r="C264" i="4"/>
  <c r="E264" i="4"/>
  <c r="C216" i="4"/>
  <c r="E216" i="4"/>
  <c r="C168" i="4"/>
  <c r="E168" i="4"/>
  <c r="C96" i="4"/>
  <c r="E96" i="4"/>
  <c r="C775" i="4"/>
  <c r="E775" i="4"/>
  <c r="C727" i="4"/>
  <c r="E727" i="4"/>
  <c r="C671" i="4"/>
  <c r="E671" i="4"/>
  <c r="C623" i="4"/>
  <c r="E623" i="4"/>
  <c r="C567" i="4"/>
  <c r="E567" i="4"/>
  <c r="C519" i="4"/>
  <c r="E519" i="4"/>
  <c r="C471" i="4"/>
  <c r="E471" i="4"/>
  <c r="C407" i="4"/>
  <c r="E407" i="4"/>
  <c r="C359" i="4"/>
  <c r="E359" i="4"/>
  <c r="C311" i="4"/>
  <c r="E311" i="4"/>
  <c r="C263" i="4"/>
  <c r="E263" i="4"/>
  <c r="C215" i="4"/>
  <c r="E215" i="4"/>
  <c r="C167" i="4"/>
  <c r="E167" i="4"/>
  <c r="C135" i="4"/>
  <c r="E135" i="4"/>
  <c r="C87" i="4"/>
  <c r="E87" i="4"/>
  <c r="C796" i="4"/>
  <c r="E796" i="4"/>
  <c r="C788" i="4"/>
  <c r="E788" i="4"/>
  <c r="C780" i="4"/>
  <c r="E780" i="4"/>
  <c r="C772" i="4"/>
  <c r="E772" i="4"/>
  <c r="C764" i="4"/>
  <c r="E764" i="4"/>
  <c r="C756" i="4"/>
  <c r="E756" i="4"/>
  <c r="C748" i="4"/>
  <c r="E748" i="4"/>
  <c r="C740" i="4"/>
  <c r="E740" i="4"/>
  <c r="C732" i="4"/>
  <c r="E732" i="4"/>
  <c r="C724" i="4"/>
  <c r="E724" i="4"/>
  <c r="C716" i="4"/>
  <c r="E716" i="4"/>
  <c r="C708" i="4"/>
  <c r="E708" i="4"/>
  <c r="C700" i="4"/>
  <c r="E700" i="4"/>
  <c r="C692" i="4"/>
  <c r="E692" i="4"/>
  <c r="C684" i="4"/>
  <c r="E684" i="4"/>
  <c r="C676" i="4"/>
  <c r="E676" i="4"/>
  <c r="C668" i="4"/>
  <c r="E668" i="4"/>
  <c r="C660" i="4"/>
  <c r="E660" i="4"/>
  <c r="C652" i="4"/>
  <c r="E652" i="4"/>
  <c r="C644" i="4"/>
  <c r="E644" i="4"/>
  <c r="C636" i="4"/>
  <c r="E636" i="4"/>
  <c r="C628" i="4"/>
  <c r="E628" i="4"/>
  <c r="C620" i="4"/>
  <c r="E620" i="4"/>
  <c r="C612" i="4"/>
  <c r="E612" i="4"/>
  <c r="C604" i="4"/>
  <c r="E604" i="4"/>
  <c r="C596" i="4"/>
  <c r="E596" i="4"/>
  <c r="C588" i="4"/>
  <c r="E588" i="4"/>
  <c r="C580" i="4"/>
  <c r="E580" i="4"/>
  <c r="C572" i="4"/>
  <c r="E572" i="4"/>
  <c r="C564" i="4"/>
  <c r="E564" i="4"/>
  <c r="C556" i="4"/>
  <c r="E556" i="4"/>
  <c r="C548" i="4"/>
  <c r="E548" i="4"/>
  <c r="C540" i="4"/>
  <c r="E540" i="4"/>
  <c r="C532" i="4"/>
  <c r="E532" i="4"/>
  <c r="C524" i="4"/>
  <c r="E524" i="4"/>
  <c r="C516" i="4"/>
  <c r="E516" i="4"/>
  <c r="C508" i="4"/>
  <c r="E508" i="4"/>
  <c r="C500" i="4"/>
  <c r="E500" i="4"/>
  <c r="C492" i="4"/>
  <c r="E492" i="4"/>
  <c r="C484" i="4"/>
  <c r="E484" i="4"/>
  <c r="C476" i="4"/>
  <c r="E476" i="4"/>
  <c r="C468" i="4"/>
  <c r="E468" i="4"/>
  <c r="C460" i="4"/>
  <c r="E460" i="4"/>
  <c r="C452" i="4"/>
  <c r="E452" i="4"/>
  <c r="C444" i="4"/>
  <c r="E444" i="4"/>
  <c r="C436" i="4"/>
  <c r="E436" i="4"/>
  <c r="C428" i="4"/>
  <c r="E428" i="4"/>
  <c r="C420" i="4"/>
  <c r="E420" i="4"/>
  <c r="C412" i="4"/>
  <c r="E412" i="4"/>
  <c r="C404" i="4"/>
  <c r="E404" i="4"/>
  <c r="C396" i="4"/>
  <c r="E396" i="4"/>
  <c r="C388" i="4"/>
  <c r="E388" i="4"/>
  <c r="C380" i="4"/>
  <c r="E380" i="4"/>
  <c r="C372" i="4"/>
  <c r="E372" i="4"/>
  <c r="C364" i="4"/>
  <c r="E364" i="4"/>
  <c r="C356" i="4"/>
  <c r="E356" i="4"/>
  <c r="C348" i="4"/>
  <c r="E348" i="4"/>
  <c r="C340" i="4"/>
  <c r="E340" i="4"/>
  <c r="C332" i="4"/>
  <c r="E332" i="4"/>
  <c r="C324" i="4"/>
  <c r="E324" i="4"/>
  <c r="C316" i="4"/>
  <c r="E316" i="4"/>
  <c r="C308" i="4"/>
  <c r="E308" i="4"/>
  <c r="C300" i="4"/>
  <c r="E300" i="4"/>
  <c r="C292" i="4"/>
  <c r="E292" i="4"/>
  <c r="C284" i="4"/>
  <c r="E284" i="4"/>
  <c r="C276" i="4"/>
  <c r="E276" i="4"/>
  <c r="C268" i="4"/>
  <c r="E268" i="4"/>
  <c r="C260" i="4"/>
  <c r="E260" i="4"/>
  <c r="C252" i="4"/>
  <c r="E252" i="4"/>
  <c r="C244" i="4"/>
  <c r="E244" i="4"/>
  <c r="C236" i="4"/>
  <c r="E236" i="4"/>
  <c r="C228" i="4"/>
  <c r="E228" i="4"/>
  <c r="C220" i="4"/>
  <c r="E220" i="4"/>
  <c r="C212" i="4"/>
  <c r="E212" i="4"/>
  <c r="C204" i="4"/>
  <c r="E204" i="4"/>
  <c r="C196" i="4"/>
  <c r="E196" i="4"/>
  <c r="C188" i="4"/>
  <c r="E188" i="4"/>
  <c r="C180" i="4"/>
  <c r="E180" i="4"/>
  <c r="C172" i="4"/>
  <c r="E172" i="4"/>
  <c r="C164" i="4"/>
  <c r="E164" i="4"/>
  <c r="C156" i="4"/>
  <c r="E156" i="4"/>
  <c r="C148" i="4"/>
  <c r="E148" i="4"/>
  <c r="C140" i="4"/>
  <c r="E140" i="4"/>
  <c r="C132" i="4"/>
  <c r="E132" i="4"/>
  <c r="C124" i="4"/>
  <c r="E124" i="4"/>
  <c r="C116" i="4"/>
  <c r="E116" i="4"/>
  <c r="C108" i="4"/>
  <c r="E108" i="4"/>
  <c r="C100" i="4"/>
  <c r="E100" i="4"/>
  <c r="C92" i="4"/>
  <c r="E92" i="4"/>
  <c r="C84" i="4"/>
  <c r="E84" i="4"/>
  <c r="C76" i="4"/>
  <c r="E76" i="4"/>
  <c r="C68" i="4"/>
  <c r="E68" i="4"/>
  <c r="C60" i="4"/>
  <c r="E60" i="4"/>
  <c r="C768" i="4"/>
  <c r="E768" i="4"/>
  <c r="C720" i="4"/>
  <c r="E720" i="4"/>
  <c r="C680" i="4"/>
  <c r="E680" i="4"/>
  <c r="C624" i="4"/>
  <c r="E624" i="4"/>
  <c r="C576" i="4"/>
  <c r="E576" i="4"/>
  <c r="C528" i="4"/>
  <c r="E528" i="4"/>
  <c r="C488" i="4"/>
  <c r="E488" i="4"/>
  <c r="C448" i="4"/>
  <c r="E448" i="4"/>
  <c r="C400" i="4"/>
  <c r="E400" i="4"/>
  <c r="C352" i="4"/>
  <c r="E352" i="4"/>
  <c r="C304" i="4"/>
  <c r="E304" i="4"/>
  <c r="C248" i="4"/>
  <c r="E248" i="4"/>
  <c r="C176" i="4"/>
  <c r="E176" i="4"/>
  <c r="C128" i="4"/>
  <c r="E128" i="4"/>
  <c r="C88" i="4"/>
  <c r="E88" i="4"/>
  <c r="C783" i="4"/>
  <c r="E783" i="4"/>
  <c r="C735" i="4"/>
  <c r="E735" i="4"/>
  <c r="C687" i="4"/>
  <c r="E687" i="4"/>
  <c r="C615" i="4"/>
  <c r="E615" i="4"/>
  <c r="C527" i="4"/>
  <c r="E527" i="4"/>
  <c r="C479" i="4"/>
  <c r="E479" i="4"/>
  <c r="C439" i="4"/>
  <c r="E439" i="4"/>
  <c r="C391" i="4"/>
  <c r="E391" i="4"/>
  <c r="C343" i="4"/>
  <c r="E343" i="4"/>
  <c r="C295" i="4"/>
  <c r="E295" i="4"/>
  <c r="C239" i="4"/>
  <c r="E239" i="4"/>
  <c r="C199" i="4"/>
  <c r="E199" i="4"/>
  <c r="C175" i="4"/>
  <c r="E175" i="4"/>
  <c r="C143" i="4"/>
  <c r="E143" i="4"/>
  <c r="C111" i="4"/>
  <c r="E111" i="4"/>
  <c r="C79" i="4"/>
  <c r="E79" i="4"/>
  <c r="C803" i="4"/>
  <c r="E803" i="4"/>
  <c r="C795" i="4"/>
  <c r="E795" i="4"/>
  <c r="C787" i="4"/>
  <c r="E787" i="4"/>
  <c r="C779" i="4"/>
  <c r="E779" i="4"/>
  <c r="C771" i="4"/>
  <c r="E771" i="4"/>
  <c r="C763" i="4"/>
  <c r="E763" i="4"/>
  <c r="C755" i="4"/>
  <c r="E755" i="4"/>
  <c r="C747" i="4"/>
  <c r="E747" i="4"/>
  <c r="C739" i="4"/>
  <c r="E739" i="4"/>
  <c r="C731" i="4"/>
  <c r="E731" i="4"/>
  <c r="C723" i="4"/>
  <c r="E723" i="4"/>
  <c r="C715" i="4"/>
  <c r="E715" i="4"/>
  <c r="C707" i="4"/>
  <c r="E707" i="4"/>
  <c r="C699" i="4"/>
  <c r="E699" i="4"/>
  <c r="C691" i="4"/>
  <c r="E691" i="4"/>
  <c r="C683" i="4"/>
  <c r="E683" i="4"/>
  <c r="C675" i="4"/>
  <c r="E675" i="4"/>
  <c r="C667" i="4"/>
  <c r="E667" i="4"/>
  <c r="C659" i="4"/>
  <c r="E659" i="4"/>
  <c r="C651" i="4"/>
  <c r="E651" i="4"/>
  <c r="C643" i="4"/>
  <c r="E643" i="4"/>
  <c r="C635" i="4"/>
  <c r="E635" i="4"/>
  <c r="C627" i="4"/>
  <c r="E627" i="4"/>
  <c r="C619" i="4"/>
  <c r="E619" i="4"/>
  <c r="C611" i="4"/>
  <c r="E611" i="4"/>
  <c r="C603" i="4"/>
  <c r="E603" i="4"/>
  <c r="C595" i="4"/>
  <c r="E595" i="4"/>
  <c r="C587" i="4"/>
  <c r="E587" i="4"/>
  <c r="C579" i="4"/>
  <c r="E579" i="4"/>
  <c r="C571" i="4"/>
  <c r="E571" i="4"/>
  <c r="C563" i="4"/>
  <c r="E563" i="4"/>
  <c r="C555" i="4"/>
  <c r="E555" i="4"/>
  <c r="C547" i="4"/>
  <c r="E547" i="4"/>
  <c r="C539" i="4"/>
  <c r="E539" i="4"/>
  <c r="C531" i="4"/>
  <c r="E531" i="4"/>
  <c r="C523" i="4"/>
  <c r="E523" i="4"/>
  <c r="C515" i="4"/>
  <c r="E515" i="4"/>
  <c r="C507" i="4"/>
  <c r="E507" i="4"/>
  <c r="C499" i="4"/>
  <c r="E499" i="4"/>
  <c r="C491" i="4"/>
  <c r="E491" i="4"/>
  <c r="C483" i="4"/>
  <c r="E483" i="4"/>
  <c r="C475" i="4"/>
  <c r="E475" i="4"/>
  <c r="C467" i="4"/>
  <c r="E467" i="4"/>
  <c r="C459" i="4"/>
  <c r="E459" i="4"/>
  <c r="C451" i="4"/>
  <c r="E451" i="4"/>
  <c r="C443" i="4"/>
  <c r="E443" i="4"/>
  <c r="C435" i="4"/>
  <c r="E435" i="4"/>
  <c r="C427" i="4"/>
  <c r="E427" i="4"/>
  <c r="C419" i="4"/>
  <c r="E419" i="4"/>
  <c r="C411" i="4"/>
  <c r="E411" i="4"/>
  <c r="C403" i="4"/>
  <c r="E403" i="4"/>
  <c r="C395" i="4"/>
  <c r="E395" i="4"/>
  <c r="C387" i="4"/>
  <c r="E387" i="4"/>
  <c r="C379" i="4"/>
  <c r="E379" i="4"/>
  <c r="C371" i="4"/>
  <c r="E371" i="4"/>
  <c r="C363" i="4"/>
  <c r="E363" i="4"/>
  <c r="C355" i="4"/>
  <c r="E355" i="4"/>
  <c r="C347" i="4"/>
  <c r="E347" i="4"/>
  <c r="C339" i="4"/>
  <c r="E339" i="4"/>
  <c r="C331" i="4"/>
  <c r="E331" i="4"/>
  <c r="C323" i="4"/>
  <c r="E323" i="4"/>
  <c r="C315" i="4"/>
  <c r="E315" i="4"/>
  <c r="C307" i="4"/>
  <c r="E307" i="4"/>
  <c r="C299" i="4"/>
  <c r="E299" i="4"/>
  <c r="C291" i="4"/>
  <c r="E291" i="4"/>
  <c r="C283" i="4"/>
  <c r="E283" i="4"/>
  <c r="C275" i="4"/>
  <c r="E275" i="4"/>
  <c r="C267" i="4"/>
  <c r="E267" i="4"/>
  <c r="C259" i="4"/>
  <c r="E259" i="4"/>
  <c r="C251" i="4"/>
  <c r="E251" i="4"/>
  <c r="C243" i="4"/>
  <c r="E243" i="4"/>
  <c r="C235" i="4"/>
  <c r="E235" i="4"/>
  <c r="C227" i="4"/>
  <c r="E227" i="4"/>
  <c r="C219" i="4"/>
  <c r="E219" i="4"/>
  <c r="C211" i="4"/>
  <c r="E211" i="4"/>
  <c r="C203" i="4"/>
  <c r="E203" i="4"/>
  <c r="C195" i="4"/>
  <c r="E195" i="4"/>
  <c r="C187" i="4"/>
  <c r="E187" i="4"/>
  <c r="C179" i="4"/>
  <c r="E179" i="4"/>
  <c r="C171" i="4"/>
  <c r="E171" i="4"/>
  <c r="C163" i="4"/>
  <c r="E163" i="4"/>
  <c r="C155" i="4"/>
  <c r="E155" i="4"/>
  <c r="C147" i="4"/>
  <c r="E147" i="4"/>
  <c r="C139" i="4"/>
  <c r="E139" i="4"/>
  <c r="C131" i="4"/>
  <c r="E131" i="4"/>
  <c r="C123" i="4"/>
  <c r="E123" i="4"/>
  <c r="C115" i="4"/>
  <c r="E115" i="4"/>
  <c r="C107" i="4"/>
  <c r="E107" i="4"/>
  <c r="C99" i="4"/>
  <c r="E99" i="4"/>
  <c r="C91" i="4"/>
  <c r="E91" i="4"/>
  <c r="C83" i="4"/>
  <c r="E83" i="4"/>
  <c r="C75" i="4"/>
  <c r="E75" i="4"/>
  <c r="C67" i="4"/>
  <c r="E67" i="4"/>
  <c r="C59" i="4"/>
  <c r="E59" i="4"/>
  <c r="C800" i="4"/>
  <c r="E800" i="4"/>
  <c r="C752" i="4"/>
  <c r="E752" i="4"/>
  <c r="C704" i="4"/>
  <c r="E704" i="4"/>
  <c r="C656" i="4"/>
  <c r="E656" i="4"/>
  <c r="C600" i="4"/>
  <c r="E600" i="4"/>
  <c r="C544" i="4"/>
  <c r="E544" i="4"/>
  <c r="C504" i="4"/>
  <c r="E504" i="4"/>
  <c r="C456" i="4"/>
  <c r="E456" i="4"/>
  <c r="C416" i="4"/>
  <c r="E416" i="4"/>
  <c r="C368" i="4"/>
  <c r="E368" i="4"/>
  <c r="C328" i="4"/>
  <c r="E328" i="4"/>
  <c r="C288" i="4"/>
  <c r="E288" i="4"/>
  <c r="C232" i="4"/>
  <c r="E232" i="4"/>
  <c r="C192" i="4"/>
  <c r="E192" i="4"/>
  <c r="C152" i="4"/>
  <c r="E152" i="4"/>
  <c r="C112" i="4"/>
  <c r="E112" i="4"/>
  <c r="C56" i="4"/>
  <c r="E56" i="4"/>
  <c r="C759" i="4"/>
  <c r="E759" i="4"/>
  <c r="C719" i="4"/>
  <c r="E719" i="4"/>
  <c r="C679" i="4"/>
  <c r="E679" i="4"/>
  <c r="C647" i="4"/>
  <c r="E647" i="4"/>
  <c r="C607" i="4"/>
  <c r="E607" i="4"/>
  <c r="C551" i="4"/>
  <c r="E551" i="4"/>
  <c r="C511" i="4"/>
  <c r="E511" i="4"/>
  <c r="C463" i="4"/>
  <c r="E463" i="4"/>
  <c r="C415" i="4"/>
  <c r="E415" i="4"/>
  <c r="C367" i="4"/>
  <c r="E367" i="4"/>
  <c r="C327" i="4"/>
  <c r="E327" i="4"/>
  <c r="C279" i="4"/>
  <c r="E279" i="4"/>
  <c r="C231" i="4"/>
  <c r="E231" i="4"/>
  <c r="C183" i="4"/>
  <c r="E183" i="4"/>
  <c r="C103" i="4"/>
  <c r="E103" i="4"/>
  <c r="C802" i="4"/>
  <c r="E802" i="4"/>
  <c r="C794" i="4"/>
  <c r="E794" i="4"/>
  <c r="C786" i="4"/>
  <c r="E786" i="4"/>
  <c r="C778" i="4"/>
  <c r="E778" i="4"/>
  <c r="C770" i="4"/>
  <c r="E770" i="4"/>
  <c r="C762" i="4"/>
  <c r="E762" i="4"/>
  <c r="C754" i="4"/>
  <c r="E754" i="4"/>
  <c r="C746" i="4"/>
  <c r="E746" i="4"/>
  <c r="C738" i="4"/>
  <c r="E738" i="4"/>
  <c r="C730" i="4"/>
  <c r="E730" i="4"/>
  <c r="C722" i="4"/>
  <c r="E722" i="4"/>
  <c r="C714" i="4"/>
  <c r="E714" i="4"/>
  <c r="C706" i="4"/>
  <c r="E706" i="4"/>
  <c r="C698" i="4"/>
  <c r="E698" i="4"/>
  <c r="C690" i="4"/>
  <c r="E690" i="4"/>
  <c r="C682" i="4"/>
  <c r="E682" i="4"/>
  <c r="C674" i="4"/>
  <c r="E674" i="4"/>
  <c r="C666" i="4"/>
  <c r="E666" i="4"/>
  <c r="C658" i="4"/>
  <c r="E658" i="4"/>
  <c r="C650" i="4"/>
  <c r="E650" i="4"/>
  <c r="C642" i="4"/>
  <c r="E642" i="4"/>
  <c r="C634" i="4"/>
  <c r="E634" i="4"/>
  <c r="C626" i="4"/>
  <c r="E626" i="4"/>
  <c r="C618" i="4"/>
  <c r="E618" i="4"/>
  <c r="C610" i="4"/>
  <c r="E610" i="4"/>
  <c r="C602" i="4"/>
  <c r="E602" i="4"/>
  <c r="C594" i="4"/>
  <c r="E594" i="4"/>
  <c r="C586" i="4"/>
  <c r="E586" i="4"/>
  <c r="C578" i="4"/>
  <c r="E578" i="4"/>
  <c r="C570" i="4"/>
  <c r="E570" i="4"/>
  <c r="C562" i="4"/>
  <c r="E562" i="4"/>
  <c r="C554" i="4"/>
  <c r="E554" i="4"/>
  <c r="C546" i="4"/>
  <c r="E546" i="4"/>
  <c r="C538" i="4"/>
  <c r="E538" i="4"/>
  <c r="C530" i="4"/>
  <c r="E530" i="4"/>
  <c r="C522" i="4"/>
  <c r="E522" i="4"/>
  <c r="C514" i="4"/>
  <c r="E514" i="4"/>
  <c r="C506" i="4"/>
  <c r="E506" i="4"/>
  <c r="C498" i="4"/>
  <c r="E498" i="4"/>
  <c r="C490" i="4"/>
  <c r="E490" i="4"/>
  <c r="C482" i="4"/>
  <c r="E482" i="4"/>
  <c r="C474" i="4"/>
  <c r="E474" i="4"/>
  <c r="C466" i="4"/>
  <c r="E466" i="4"/>
  <c r="C458" i="4"/>
  <c r="E458" i="4"/>
  <c r="C450" i="4"/>
  <c r="E450" i="4"/>
  <c r="C442" i="4"/>
  <c r="E442" i="4"/>
  <c r="C434" i="4"/>
  <c r="E434" i="4"/>
  <c r="C426" i="4"/>
  <c r="E426" i="4"/>
  <c r="C418" i="4"/>
  <c r="E418" i="4"/>
  <c r="C410" i="4"/>
  <c r="E410" i="4"/>
  <c r="C402" i="4"/>
  <c r="E402" i="4"/>
  <c r="C394" i="4"/>
  <c r="E394" i="4"/>
  <c r="C386" i="4"/>
  <c r="E386" i="4"/>
  <c r="C378" i="4"/>
  <c r="E378" i="4"/>
  <c r="C370" i="4"/>
  <c r="E370" i="4"/>
  <c r="C362" i="4"/>
  <c r="E362" i="4"/>
  <c r="C354" i="4"/>
  <c r="E354" i="4"/>
  <c r="C346" i="4"/>
  <c r="E346" i="4"/>
  <c r="C338" i="4"/>
  <c r="E338" i="4"/>
  <c r="C330" i="4"/>
  <c r="E330" i="4"/>
  <c r="C322" i="4"/>
  <c r="E322" i="4"/>
  <c r="C314" i="4"/>
  <c r="E314" i="4"/>
  <c r="C306" i="4"/>
  <c r="E306" i="4"/>
  <c r="C298" i="4"/>
  <c r="E298" i="4"/>
  <c r="C290" i="4"/>
  <c r="E290" i="4"/>
  <c r="C282" i="4"/>
  <c r="E282" i="4"/>
  <c r="C274" i="4"/>
  <c r="E274" i="4"/>
  <c r="C266" i="4"/>
  <c r="E266" i="4"/>
  <c r="C258" i="4"/>
  <c r="E258" i="4"/>
  <c r="C250" i="4"/>
  <c r="E250" i="4"/>
  <c r="C242" i="4"/>
  <c r="E242" i="4"/>
  <c r="C234" i="4"/>
  <c r="E234" i="4"/>
  <c r="C226" i="4"/>
  <c r="E226" i="4"/>
  <c r="C218" i="4"/>
  <c r="E218" i="4"/>
  <c r="C210" i="4"/>
  <c r="E210" i="4"/>
  <c r="C202" i="4"/>
  <c r="E202" i="4"/>
  <c r="C194" i="4"/>
  <c r="E194" i="4"/>
  <c r="C186" i="4"/>
  <c r="E186" i="4"/>
  <c r="C178" i="4"/>
  <c r="E178" i="4"/>
  <c r="C170" i="4"/>
  <c r="E170" i="4"/>
  <c r="C162" i="4"/>
  <c r="E162" i="4"/>
  <c r="C154" i="4"/>
  <c r="E154" i="4"/>
  <c r="C146" i="4"/>
  <c r="E146" i="4"/>
  <c r="C138" i="4"/>
  <c r="E138" i="4"/>
  <c r="C130" i="4"/>
  <c r="E130" i="4"/>
  <c r="C122" i="4"/>
  <c r="E122" i="4"/>
  <c r="C114" i="4"/>
  <c r="E114" i="4"/>
  <c r="C106" i="4"/>
  <c r="E106" i="4"/>
  <c r="C98" i="4"/>
  <c r="E98" i="4"/>
  <c r="C90" i="4"/>
  <c r="E90" i="4"/>
  <c r="C82" i="4"/>
  <c r="E82" i="4"/>
  <c r="C74" i="4"/>
  <c r="E74" i="4"/>
  <c r="C66" i="4"/>
  <c r="E66" i="4"/>
  <c r="C58" i="4"/>
  <c r="E58" i="4"/>
  <c r="N6" i="6"/>
  <c r="N10" i="6" s="1"/>
  <c r="N23" i="6" s="1"/>
  <c r="I894" i="8"/>
  <c r="H894" i="8"/>
  <c r="H1040" i="8"/>
  <c r="I1040" i="8"/>
  <c r="H411" i="8"/>
  <c r="I411" i="8"/>
  <c r="H755" i="8"/>
  <c r="I755" i="8"/>
  <c r="H640" i="8"/>
  <c r="I640" i="8"/>
  <c r="H978" i="8"/>
  <c r="I978" i="8"/>
  <c r="H1045" i="8"/>
  <c r="I1045" i="8"/>
  <c r="H829" i="8"/>
  <c r="I829" i="8"/>
  <c r="H963" i="8"/>
  <c r="I963" i="8"/>
  <c r="I1164" i="8"/>
  <c r="H1164" i="8"/>
  <c r="I814" i="8"/>
  <c r="H814" i="8"/>
  <c r="H274" i="8"/>
  <c r="I274" i="8"/>
  <c r="H302" i="8"/>
  <c r="I302" i="8"/>
  <c r="H270" i="8"/>
  <c r="I270" i="8"/>
  <c r="H1004" i="8"/>
  <c r="I1004" i="8"/>
  <c r="H392" i="8"/>
  <c r="I392" i="8"/>
  <c r="H994" i="8"/>
  <c r="I994" i="8"/>
  <c r="H1018" i="8"/>
  <c r="I1018" i="8"/>
  <c r="I958" i="8"/>
  <c r="H958" i="8"/>
  <c r="I422" i="8"/>
  <c r="H422" i="8"/>
  <c r="I1091" i="8"/>
  <c r="H1091" i="8"/>
  <c r="H215" i="8"/>
  <c r="I215" i="8"/>
  <c r="H244" i="8"/>
  <c r="I244" i="8"/>
  <c r="H1084" i="8"/>
  <c r="I1084" i="8"/>
  <c r="H459" i="8"/>
  <c r="I459" i="8"/>
  <c r="H130" i="8"/>
  <c r="I130" i="8"/>
  <c r="H297" i="8"/>
  <c r="I297" i="8"/>
  <c r="H293" i="8"/>
  <c r="I293" i="8"/>
  <c r="H1068" i="8"/>
  <c r="I1068" i="8"/>
  <c r="H696" i="8"/>
  <c r="I696" i="8"/>
  <c r="I902" i="8"/>
  <c r="H902" i="8"/>
  <c r="H181" i="8"/>
  <c r="I181" i="8"/>
  <c r="H171" i="8"/>
  <c r="I171" i="8"/>
  <c r="H192" i="8"/>
  <c r="I192" i="8"/>
  <c r="H331" i="8"/>
  <c r="I331" i="8"/>
  <c r="H82" i="8"/>
  <c r="I82" i="8"/>
  <c r="H432" i="8"/>
  <c r="I432" i="8"/>
  <c r="I1232" i="8"/>
  <c r="H1232" i="8"/>
  <c r="I1122" i="8"/>
  <c r="H1122" i="8"/>
  <c r="H1197" i="8"/>
  <c r="I1197" i="8"/>
  <c r="I1132" i="8"/>
  <c r="H1132" i="8"/>
  <c r="I921" i="8"/>
  <c r="H920" i="8"/>
  <c r="I589" i="8"/>
  <c r="H588" i="8"/>
  <c r="I259" i="8"/>
  <c r="H258" i="8"/>
  <c r="H601" i="8"/>
  <c r="I443" i="8"/>
  <c r="H442" i="8"/>
  <c r="I514" i="8"/>
  <c r="H513" i="8"/>
  <c r="I155" i="8"/>
  <c r="H154" i="8"/>
  <c r="I360" i="8"/>
  <c r="H359" i="8"/>
  <c r="I101" i="8"/>
  <c r="H100" i="8"/>
  <c r="I140" i="8"/>
  <c r="H139" i="8"/>
  <c r="H134" i="8"/>
  <c r="I677" i="8"/>
  <c r="H676" i="8"/>
  <c r="I947" i="8"/>
  <c r="H946" i="8"/>
  <c r="H185" i="8"/>
  <c r="I186" i="8"/>
  <c r="H472" i="8"/>
  <c r="H533" i="8"/>
  <c r="I307" i="8"/>
  <c r="H306" i="8"/>
  <c r="I689" i="8"/>
  <c r="H688" i="8"/>
  <c r="H650" i="8"/>
  <c r="H196" i="8"/>
  <c r="I197" i="8"/>
  <c r="I107" i="8"/>
  <c r="H106" i="8"/>
  <c r="I69" i="8"/>
  <c r="H68" i="8"/>
  <c r="H322" i="8"/>
  <c r="I726" i="8"/>
  <c r="H725" i="8"/>
  <c r="H776" i="8"/>
  <c r="H125" i="8"/>
  <c r="H209" i="8"/>
  <c r="I44" i="8"/>
  <c r="H43" i="8"/>
  <c r="H316" i="8"/>
  <c r="H566" i="8"/>
  <c r="I369" i="8"/>
  <c r="H368" i="8"/>
  <c r="I239" i="8"/>
  <c r="H238" i="8"/>
  <c r="I493" i="8"/>
  <c r="H492" i="8"/>
  <c r="H89" i="8"/>
  <c r="I380" i="8"/>
  <c r="H379" i="8"/>
  <c r="I95" i="8"/>
  <c r="H94" i="8"/>
  <c r="H176" i="8"/>
  <c r="H525" i="8"/>
  <c r="I645" i="8"/>
  <c r="H644" i="8"/>
  <c r="H53" i="8"/>
  <c r="I282" i="8"/>
  <c r="H281" i="8"/>
  <c r="H1032" i="8"/>
  <c r="I657" i="8"/>
  <c r="H656" i="8"/>
  <c r="H1024" i="8"/>
  <c r="I252" i="8"/>
  <c r="H251" i="8"/>
  <c r="I229" i="8"/>
  <c r="H228" i="8"/>
  <c r="I1133" i="8" l="1"/>
  <c r="H1133" i="8"/>
  <c r="H534" i="8"/>
  <c r="I534" i="8"/>
  <c r="H602" i="8"/>
  <c r="I602" i="8"/>
  <c r="H90" i="8"/>
  <c r="I90" i="8"/>
  <c r="H1033" i="8"/>
  <c r="I1033" i="8"/>
  <c r="H526" i="8"/>
  <c r="I526" i="8"/>
  <c r="H567" i="8"/>
  <c r="I567" i="8"/>
  <c r="H210" i="8"/>
  <c r="I210" i="8"/>
  <c r="H323" i="8"/>
  <c r="I323" i="8"/>
  <c r="H651" i="8"/>
  <c r="I651" i="8"/>
  <c r="H473" i="8"/>
  <c r="I473" i="8"/>
  <c r="H135" i="8"/>
  <c r="I135" i="8"/>
  <c r="I1233" i="8"/>
  <c r="H1233" i="8"/>
  <c r="H177" i="8"/>
  <c r="I177" i="8"/>
  <c r="H317" i="8"/>
  <c r="I317" i="8"/>
  <c r="H126" i="8"/>
  <c r="I126" i="8"/>
  <c r="I1123" i="8"/>
  <c r="H1123" i="8"/>
  <c r="H1025" i="8"/>
  <c r="I1025" i="8"/>
  <c r="H54" i="8"/>
  <c r="I54" i="8"/>
  <c r="H777" i="8"/>
  <c r="I777" i="8"/>
  <c r="I1092" i="8"/>
  <c r="H1092" i="8"/>
  <c r="H95" i="8"/>
  <c r="H239" i="8"/>
  <c r="I45" i="8"/>
  <c r="F214" i="16" s="1"/>
  <c r="H44" i="8"/>
  <c r="I108" i="8"/>
  <c r="H107" i="8"/>
  <c r="I308" i="8"/>
  <c r="H307" i="8"/>
  <c r="H947" i="8"/>
  <c r="H101" i="8"/>
  <c r="I444" i="8"/>
  <c r="H443" i="8"/>
  <c r="I922" i="8"/>
  <c r="H921" i="8"/>
  <c r="I198" i="8"/>
  <c r="H197" i="8"/>
  <c r="I658" i="8"/>
  <c r="H657" i="8"/>
  <c r="I230" i="8"/>
  <c r="H229" i="8"/>
  <c r="H155" i="8"/>
  <c r="I260" i="8"/>
  <c r="H259" i="8"/>
  <c r="I370" i="8"/>
  <c r="H369" i="8"/>
  <c r="H186" i="8"/>
  <c r="I381" i="8"/>
  <c r="H380" i="8"/>
  <c r="H726" i="8"/>
  <c r="I361" i="8"/>
  <c r="H360" i="8"/>
  <c r="H252" i="8"/>
  <c r="H282" i="8"/>
  <c r="I494" i="8"/>
  <c r="H493" i="8"/>
  <c r="I70" i="8"/>
  <c r="H69" i="8"/>
  <c r="I690" i="8"/>
  <c r="H689" i="8"/>
  <c r="I141" i="8"/>
  <c r="H140" i="8"/>
  <c r="I515" i="8"/>
  <c r="H514" i="8"/>
  <c r="I590" i="8"/>
  <c r="H589" i="8"/>
  <c r="H645" i="8"/>
  <c r="I678" i="8"/>
  <c r="H677" i="8"/>
  <c r="K47" i="6" l="1"/>
  <c r="G214" i="16" s="1"/>
  <c r="H727" i="8"/>
  <c r="I727" i="8"/>
  <c r="H102" i="8"/>
  <c r="I102" i="8"/>
  <c r="I1124" i="8"/>
  <c r="H1124" i="8"/>
  <c r="H156" i="8"/>
  <c r="I156" i="8"/>
  <c r="I1234" i="8"/>
  <c r="H1234" i="8"/>
  <c r="H283" i="8"/>
  <c r="I283" i="8"/>
  <c r="H948" i="8"/>
  <c r="I948" i="8"/>
  <c r="H240" i="8"/>
  <c r="I240" i="8"/>
  <c r="H646" i="8"/>
  <c r="I646" i="8"/>
  <c r="H253" i="8"/>
  <c r="I253" i="8"/>
  <c r="H187" i="8"/>
  <c r="I187" i="8"/>
  <c r="H96" i="8"/>
  <c r="I96" i="8"/>
  <c r="I1093" i="8"/>
  <c r="H1093" i="8"/>
  <c r="H230" i="8"/>
  <c r="I923" i="8"/>
  <c r="H922" i="8"/>
  <c r="I309" i="8"/>
  <c r="H308" i="8"/>
  <c r="I591" i="8"/>
  <c r="H590" i="8"/>
  <c r="I371" i="8"/>
  <c r="H370" i="8"/>
  <c r="H515" i="8"/>
  <c r="I516" i="8"/>
  <c r="H494" i="8"/>
  <c r="I261" i="8"/>
  <c r="H260" i="8"/>
  <c r="I659" i="8"/>
  <c r="H658" i="8"/>
  <c r="H45" i="8"/>
  <c r="I691" i="8"/>
  <c r="H690" i="8"/>
  <c r="I109" i="8"/>
  <c r="H108" i="8"/>
  <c r="H361" i="8"/>
  <c r="I679" i="8"/>
  <c r="H678" i="8"/>
  <c r="I142" i="8"/>
  <c r="H141" i="8"/>
  <c r="I382" i="8"/>
  <c r="H381" i="8"/>
  <c r="I199" i="8"/>
  <c r="H198" i="8"/>
  <c r="I71" i="8"/>
  <c r="H70" i="8"/>
  <c r="I445" i="8"/>
  <c r="H444" i="8"/>
  <c r="F44" i="4"/>
  <c r="A2" i="12" s="1"/>
  <c r="B2" i="12" s="1"/>
  <c r="H362" i="8" l="1"/>
  <c r="I362" i="8"/>
  <c r="H231" i="8"/>
  <c r="I231" i="8"/>
  <c r="H495" i="8"/>
  <c r="I495" i="8"/>
  <c r="H46" i="8"/>
  <c r="I46" i="8"/>
  <c r="I1094" i="8"/>
  <c r="H1094" i="8"/>
  <c r="I1125" i="8"/>
  <c r="H1125" i="8"/>
  <c r="I1235" i="8"/>
  <c r="H1235" i="8"/>
  <c r="I660" i="8"/>
  <c r="H659" i="8"/>
  <c r="I372" i="8"/>
  <c r="H371" i="8"/>
  <c r="I383" i="8"/>
  <c r="H382" i="8"/>
  <c r="I110" i="8"/>
  <c r="H109" i="8"/>
  <c r="I72" i="8"/>
  <c r="H71" i="8"/>
  <c r="I680" i="8"/>
  <c r="H679" i="8"/>
  <c r="H691" i="8"/>
  <c r="I310" i="8"/>
  <c r="H309" i="8"/>
  <c r="I143" i="8"/>
  <c r="H142" i="8"/>
  <c r="H261" i="8"/>
  <c r="H516" i="8"/>
  <c r="I446" i="8"/>
  <c r="H445" i="8"/>
  <c r="I592" i="8"/>
  <c r="H591" i="8"/>
  <c r="I200" i="8"/>
  <c r="H199" i="8"/>
  <c r="I924" i="8"/>
  <c r="H923" i="8"/>
  <c r="C9" i="16"/>
  <c r="B9" i="16" s="1"/>
  <c r="F9" i="16"/>
  <c r="O11" i="16"/>
  <c r="M12" i="16"/>
  <c r="Z13" i="16"/>
  <c r="L17" i="16"/>
  <c r="M17" i="16"/>
  <c r="O17" i="16"/>
  <c r="P17" i="16"/>
  <c r="Q17" i="16"/>
  <c r="S17" i="16"/>
  <c r="T17" i="16"/>
  <c r="U17" i="16"/>
  <c r="W17" i="16"/>
  <c r="AA17" i="16"/>
  <c r="AB17" i="16"/>
  <c r="AC17" i="16"/>
  <c r="AE17" i="16"/>
  <c r="AF17" i="16"/>
  <c r="AG17" i="16"/>
  <c r="AI17" i="16"/>
  <c r="AJ17" i="16"/>
  <c r="AK17" i="16"/>
  <c r="AM17" i="16"/>
  <c r="AN17" i="16"/>
  <c r="AO17" i="16"/>
  <c r="K18" i="16"/>
  <c r="L18" i="16"/>
  <c r="M18" i="16"/>
  <c r="O18" i="16"/>
  <c r="P18" i="16"/>
  <c r="Q18" i="16"/>
  <c r="S18" i="16"/>
  <c r="T18" i="16"/>
  <c r="U18" i="16"/>
  <c r="W18" i="16"/>
  <c r="AA18" i="16"/>
  <c r="AB18" i="16"/>
  <c r="AC18" i="16"/>
  <c r="AE18" i="16"/>
  <c r="AF18" i="16"/>
  <c r="AG18" i="16"/>
  <c r="AI18" i="16"/>
  <c r="AJ18" i="16"/>
  <c r="AK18" i="16"/>
  <c r="AM18" i="16"/>
  <c r="AN18" i="16"/>
  <c r="AO18" i="16"/>
  <c r="K19" i="16"/>
  <c r="L19" i="16"/>
  <c r="M19" i="16"/>
  <c r="O19" i="16"/>
  <c r="P19" i="16"/>
  <c r="Q19" i="16"/>
  <c r="S19" i="16"/>
  <c r="T19" i="16"/>
  <c r="U19" i="16"/>
  <c r="W19" i="16"/>
  <c r="AA19" i="16"/>
  <c r="AB19" i="16"/>
  <c r="AC19" i="16"/>
  <c r="AE19" i="16"/>
  <c r="AF19" i="16"/>
  <c r="AG19" i="16"/>
  <c r="AI19" i="16"/>
  <c r="AJ19" i="16"/>
  <c r="AK19" i="16"/>
  <c r="AM19" i="16"/>
  <c r="AN19" i="16"/>
  <c r="AO19" i="16"/>
  <c r="K20" i="16"/>
  <c r="L20" i="16"/>
  <c r="M20" i="16"/>
  <c r="O20" i="16"/>
  <c r="P20" i="16"/>
  <c r="Q20" i="16"/>
  <c r="S20" i="16"/>
  <c r="T20" i="16"/>
  <c r="U20" i="16"/>
  <c r="W20" i="16"/>
  <c r="AA20" i="16"/>
  <c r="AB20" i="16"/>
  <c r="AC20" i="16"/>
  <c r="AE20" i="16"/>
  <c r="AF20" i="16"/>
  <c r="AG20" i="16"/>
  <c r="AI20" i="16"/>
  <c r="AJ20" i="16"/>
  <c r="AK20" i="16"/>
  <c r="AM20" i="16"/>
  <c r="AN20" i="16"/>
  <c r="AO20" i="16"/>
  <c r="K21" i="16"/>
  <c r="L21" i="16"/>
  <c r="M21" i="16"/>
  <c r="O21" i="16"/>
  <c r="P21" i="16"/>
  <c r="Q21" i="16"/>
  <c r="S21" i="16"/>
  <c r="T21" i="16"/>
  <c r="U21" i="16"/>
  <c r="W21" i="16"/>
  <c r="AA21" i="16"/>
  <c r="AB21" i="16"/>
  <c r="AC21" i="16"/>
  <c r="AE21" i="16"/>
  <c r="AF21" i="16"/>
  <c r="AG21" i="16"/>
  <c r="AI21" i="16"/>
  <c r="AJ21" i="16"/>
  <c r="AK21" i="16"/>
  <c r="AM21" i="16"/>
  <c r="AN21" i="16"/>
  <c r="AO21" i="16"/>
  <c r="K22" i="16"/>
  <c r="L22" i="16"/>
  <c r="M22" i="16"/>
  <c r="O22" i="16"/>
  <c r="P22" i="16"/>
  <c r="Q22" i="16"/>
  <c r="S22" i="16"/>
  <c r="T22" i="16"/>
  <c r="U22" i="16"/>
  <c r="W22" i="16"/>
  <c r="AA22" i="16"/>
  <c r="AB22" i="16"/>
  <c r="AC22" i="16"/>
  <c r="AE22" i="16"/>
  <c r="AF22" i="16"/>
  <c r="AG22" i="16"/>
  <c r="AI22" i="16"/>
  <c r="AJ22" i="16"/>
  <c r="AK22" i="16"/>
  <c r="AM22" i="16"/>
  <c r="AN22" i="16"/>
  <c r="AO22" i="16"/>
  <c r="K23" i="16"/>
  <c r="L23" i="16"/>
  <c r="M23" i="16"/>
  <c r="O23" i="16"/>
  <c r="P23" i="16"/>
  <c r="Q23" i="16"/>
  <c r="S23" i="16"/>
  <c r="T23" i="16"/>
  <c r="U23" i="16"/>
  <c r="W23" i="16"/>
  <c r="AA23" i="16"/>
  <c r="AB23" i="16"/>
  <c r="AC23" i="16"/>
  <c r="AE23" i="16"/>
  <c r="AF23" i="16"/>
  <c r="AG23" i="16"/>
  <c r="AI23" i="16"/>
  <c r="AJ23" i="16"/>
  <c r="AK23" i="16"/>
  <c r="AM23" i="16"/>
  <c r="AN23" i="16"/>
  <c r="AO23" i="16"/>
  <c r="K24" i="16"/>
  <c r="L24" i="16"/>
  <c r="M24" i="16"/>
  <c r="O24" i="16"/>
  <c r="P24" i="16"/>
  <c r="Q24" i="16"/>
  <c r="S24" i="16"/>
  <c r="T24" i="16"/>
  <c r="U24" i="16"/>
  <c r="W24" i="16"/>
  <c r="AA24" i="16"/>
  <c r="AB24" i="16"/>
  <c r="AC24" i="16"/>
  <c r="AE24" i="16"/>
  <c r="AF24" i="16"/>
  <c r="AG24" i="16"/>
  <c r="AI24" i="16"/>
  <c r="AJ24" i="16"/>
  <c r="AK24" i="16"/>
  <c r="AM24" i="16"/>
  <c r="AN24" i="16"/>
  <c r="AO24" i="16"/>
  <c r="K25" i="16"/>
  <c r="L25" i="16"/>
  <c r="M25" i="16"/>
  <c r="O25" i="16"/>
  <c r="P25" i="16"/>
  <c r="Q25" i="16"/>
  <c r="S25" i="16"/>
  <c r="T25" i="16"/>
  <c r="U25" i="16"/>
  <c r="W25" i="16"/>
  <c r="AA25" i="16"/>
  <c r="AB25" i="16"/>
  <c r="AC25" i="16"/>
  <c r="AE25" i="16"/>
  <c r="AF25" i="16"/>
  <c r="AG25" i="16"/>
  <c r="AI25" i="16"/>
  <c r="AJ25" i="16"/>
  <c r="AK25" i="16"/>
  <c r="AM25" i="16"/>
  <c r="AN25" i="16"/>
  <c r="AO25" i="16"/>
  <c r="K26" i="16"/>
  <c r="L26" i="16"/>
  <c r="M26" i="16"/>
  <c r="O26" i="16"/>
  <c r="P26" i="16"/>
  <c r="Q26" i="16"/>
  <c r="S26" i="16"/>
  <c r="T26" i="16"/>
  <c r="U26" i="16"/>
  <c r="W26" i="16"/>
  <c r="AA26" i="16"/>
  <c r="AB26" i="16"/>
  <c r="AC26" i="16"/>
  <c r="AE26" i="16"/>
  <c r="AF26" i="16"/>
  <c r="AG26" i="16"/>
  <c r="AI26" i="16"/>
  <c r="AJ26" i="16"/>
  <c r="AK26" i="16"/>
  <c r="AM26" i="16"/>
  <c r="AN26" i="16"/>
  <c r="AO26" i="16"/>
  <c r="K27" i="16"/>
  <c r="L27" i="16"/>
  <c r="M27" i="16"/>
  <c r="O27" i="16"/>
  <c r="P27" i="16"/>
  <c r="Q27" i="16"/>
  <c r="S27" i="16"/>
  <c r="T27" i="16"/>
  <c r="U27" i="16"/>
  <c r="W27" i="16"/>
  <c r="AA27" i="16"/>
  <c r="AB27" i="16"/>
  <c r="AC27" i="16"/>
  <c r="AE27" i="16"/>
  <c r="AF27" i="16"/>
  <c r="AG27" i="16"/>
  <c r="AI27" i="16"/>
  <c r="AJ27" i="16"/>
  <c r="AK27" i="16"/>
  <c r="AM27" i="16"/>
  <c r="AN27" i="16"/>
  <c r="AO27" i="16"/>
  <c r="K28" i="16"/>
  <c r="L28" i="16"/>
  <c r="M28" i="16"/>
  <c r="O28" i="16"/>
  <c r="P28" i="16"/>
  <c r="Q28" i="16"/>
  <c r="S28" i="16"/>
  <c r="T28" i="16"/>
  <c r="U28" i="16"/>
  <c r="W28" i="16"/>
  <c r="AA28" i="16"/>
  <c r="AB28" i="16"/>
  <c r="AC28" i="16"/>
  <c r="AE28" i="16"/>
  <c r="AF28" i="16"/>
  <c r="AG28" i="16"/>
  <c r="AI28" i="16"/>
  <c r="AJ28" i="16"/>
  <c r="AK28" i="16"/>
  <c r="AM28" i="16"/>
  <c r="AN28" i="16"/>
  <c r="AO28" i="16"/>
  <c r="K29" i="16"/>
  <c r="L29" i="16"/>
  <c r="M29" i="16"/>
  <c r="O29" i="16"/>
  <c r="P29" i="16"/>
  <c r="Q29" i="16"/>
  <c r="S29" i="16"/>
  <c r="T29" i="16"/>
  <c r="U29" i="16"/>
  <c r="W29" i="16"/>
  <c r="AA29" i="16"/>
  <c r="AB29" i="16"/>
  <c r="AC29" i="16"/>
  <c r="AE29" i="16"/>
  <c r="AF29" i="16"/>
  <c r="AG29" i="16"/>
  <c r="AI29" i="16"/>
  <c r="AJ29" i="16"/>
  <c r="AK29" i="16"/>
  <c r="AM29" i="16"/>
  <c r="AN29" i="16"/>
  <c r="AO29" i="16"/>
  <c r="K30" i="16"/>
  <c r="L30" i="16"/>
  <c r="M30" i="16"/>
  <c r="O30" i="16"/>
  <c r="P30" i="16"/>
  <c r="Q30" i="16"/>
  <c r="S30" i="16"/>
  <c r="T30" i="16"/>
  <c r="U30" i="16"/>
  <c r="W30" i="16"/>
  <c r="AA30" i="16"/>
  <c r="AB30" i="16"/>
  <c r="AC30" i="16"/>
  <c r="AE30" i="16"/>
  <c r="AF30" i="16"/>
  <c r="AG30" i="16"/>
  <c r="AI30" i="16"/>
  <c r="AJ30" i="16"/>
  <c r="AK30" i="16"/>
  <c r="AM30" i="16"/>
  <c r="AN30" i="16"/>
  <c r="AO30" i="16"/>
  <c r="K31" i="16"/>
  <c r="L31" i="16"/>
  <c r="M31" i="16"/>
  <c r="O31" i="16"/>
  <c r="P31" i="16"/>
  <c r="Q31" i="16"/>
  <c r="S31" i="16"/>
  <c r="T31" i="16"/>
  <c r="U31" i="16"/>
  <c r="W31" i="16"/>
  <c r="AA31" i="16"/>
  <c r="AB31" i="16"/>
  <c r="AC31" i="16"/>
  <c r="AE31" i="16"/>
  <c r="AF31" i="16"/>
  <c r="AG31" i="16"/>
  <c r="AI31" i="16"/>
  <c r="AJ31" i="16"/>
  <c r="AK31" i="16"/>
  <c r="AM31" i="16"/>
  <c r="AN31" i="16"/>
  <c r="AO31" i="16"/>
  <c r="K32" i="16"/>
  <c r="L32" i="16"/>
  <c r="M32" i="16"/>
  <c r="O32" i="16"/>
  <c r="P32" i="16"/>
  <c r="Q32" i="16"/>
  <c r="S32" i="16"/>
  <c r="T32" i="16"/>
  <c r="U32" i="16"/>
  <c r="W32" i="16"/>
  <c r="AA32" i="16"/>
  <c r="AB32" i="16"/>
  <c r="AC32" i="16"/>
  <c r="AE32" i="16"/>
  <c r="AF32" i="16"/>
  <c r="AG32" i="16"/>
  <c r="AI32" i="16"/>
  <c r="AJ32" i="16"/>
  <c r="AK32" i="16"/>
  <c r="AM32" i="16"/>
  <c r="AN32" i="16"/>
  <c r="AO32" i="16"/>
  <c r="K33" i="16"/>
  <c r="L33" i="16"/>
  <c r="M33" i="16"/>
  <c r="O33" i="16"/>
  <c r="P33" i="16"/>
  <c r="Q33" i="16"/>
  <c r="S33" i="16"/>
  <c r="T33" i="16"/>
  <c r="U33" i="16"/>
  <c r="W33" i="16"/>
  <c r="AA33" i="16"/>
  <c r="AB33" i="16"/>
  <c r="AC33" i="16"/>
  <c r="AE33" i="16"/>
  <c r="AF33" i="16"/>
  <c r="AG33" i="16"/>
  <c r="AI33" i="16"/>
  <c r="AJ33" i="16"/>
  <c r="AK33" i="16"/>
  <c r="AM33" i="16"/>
  <c r="AN33" i="16"/>
  <c r="AO33" i="16"/>
  <c r="K34" i="16"/>
  <c r="L34" i="16"/>
  <c r="M34" i="16"/>
  <c r="O34" i="16"/>
  <c r="P34" i="16"/>
  <c r="Q34" i="16"/>
  <c r="S34" i="16"/>
  <c r="T34" i="16"/>
  <c r="U34" i="16"/>
  <c r="W34" i="16"/>
  <c r="AA34" i="16"/>
  <c r="AB34" i="16"/>
  <c r="AC34" i="16"/>
  <c r="AE34" i="16"/>
  <c r="AF34" i="16"/>
  <c r="AG34" i="16"/>
  <c r="AI34" i="16"/>
  <c r="AJ34" i="16"/>
  <c r="AK34" i="16"/>
  <c r="AM34" i="16"/>
  <c r="AN34" i="16"/>
  <c r="AO34" i="16"/>
  <c r="K35" i="16"/>
  <c r="L35" i="16"/>
  <c r="M35" i="16"/>
  <c r="O35" i="16"/>
  <c r="P35" i="16"/>
  <c r="Q35" i="16"/>
  <c r="S35" i="16"/>
  <c r="T35" i="16"/>
  <c r="U35" i="16"/>
  <c r="W35" i="16"/>
  <c r="AA35" i="16"/>
  <c r="AB35" i="16"/>
  <c r="AC35" i="16"/>
  <c r="AE35" i="16"/>
  <c r="AF35" i="16"/>
  <c r="AG35" i="16"/>
  <c r="AI35" i="16"/>
  <c r="AJ35" i="16"/>
  <c r="AK35" i="16"/>
  <c r="AM35" i="16"/>
  <c r="AN35" i="16"/>
  <c r="AO35" i="16"/>
  <c r="K36" i="16"/>
  <c r="L36" i="16"/>
  <c r="M36" i="16"/>
  <c r="O36" i="16"/>
  <c r="P36" i="16"/>
  <c r="Q36" i="16"/>
  <c r="S36" i="16"/>
  <c r="T36" i="16"/>
  <c r="U36" i="16"/>
  <c r="W36" i="16"/>
  <c r="AA36" i="16"/>
  <c r="AB36" i="16"/>
  <c r="AC36" i="16"/>
  <c r="AE36" i="16"/>
  <c r="AF36" i="16"/>
  <c r="AG36" i="16"/>
  <c r="AI36" i="16"/>
  <c r="AJ36" i="16"/>
  <c r="AK36" i="16"/>
  <c r="AM36" i="16"/>
  <c r="AN36" i="16"/>
  <c r="AO36" i="16"/>
  <c r="K37" i="16"/>
  <c r="L37" i="16"/>
  <c r="M37" i="16"/>
  <c r="O37" i="16"/>
  <c r="P37" i="16"/>
  <c r="Q37" i="16"/>
  <c r="S37" i="16"/>
  <c r="T37" i="16"/>
  <c r="U37" i="16"/>
  <c r="W37" i="16"/>
  <c r="AA37" i="16"/>
  <c r="AB37" i="16"/>
  <c r="AC37" i="16"/>
  <c r="AE37" i="16"/>
  <c r="AF37" i="16"/>
  <c r="AG37" i="16"/>
  <c r="AI37" i="16"/>
  <c r="AJ37" i="16"/>
  <c r="AK37" i="16"/>
  <c r="AM37" i="16"/>
  <c r="AN37" i="16"/>
  <c r="AO37" i="16"/>
  <c r="K38" i="16"/>
  <c r="L38" i="16"/>
  <c r="M38" i="16"/>
  <c r="O38" i="16"/>
  <c r="P38" i="16"/>
  <c r="Q38" i="16"/>
  <c r="S38" i="16"/>
  <c r="T38" i="16"/>
  <c r="U38" i="16"/>
  <c r="W38" i="16"/>
  <c r="AA38" i="16"/>
  <c r="AB38" i="16"/>
  <c r="AC38" i="16"/>
  <c r="AE38" i="16"/>
  <c r="AF38" i="16"/>
  <c r="AG38" i="16"/>
  <c r="AI38" i="16"/>
  <c r="AJ38" i="16"/>
  <c r="AK38" i="16"/>
  <c r="AM38" i="16"/>
  <c r="AN38" i="16"/>
  <c r="AO38" i="16"/>
  <c r="K39" i="16"/>
  <c r="L39" i="16"/>
  <c r="M39" i="16"/>
  <c r="O39" i="16"/>
  <c r="P39" i="16"/>
  <c r="Q39" i="16"/>
  <c r="S39" i="16"/>
  <c r="T39" i="16"/>
  <c r="U39" i="16"/>
  <c r="W39" i="16"/>
  <c r="AA39" i="16"/>
  <c r="AB39" i="16"/>
  <c r="AC39" i="16"/>
  <c r="AE39" i="16"/>
  <c r="AF39" i="16"/>
  <c r="AG39" i="16"/>
  <c r="AI39" i="16"/>
  <c r="AJ39" i="16"/>
  <c r="AK39" i="16"/>
  <c r="AM39" i="16"/>
  <c r="AN39" i="16"/>
  <c r="AO39" i="16"/>
  <c r="K40" i="16"/>
  <c r="L40" i="16"/>
  <c r="M40" i="16"/>
  <c r="O40" i="16"/>
  <c r="P40" i="16"/>
  <c r="Q40" i="16"/>
  <c r="S40" i="16"/>
  <c r="T40" i="16"/>
  <c r="U40" i="16"/>
  <c r="W40" i="16"/>
  <c r="AA40" i="16"/>
  <c r="AB40" i="16"/>
  <c r="AC40" i="16"/>
  <c r="AE40" i="16"/>
  <c r="AF40" i="16"/>
  <c r="AG40" i="16"/>
  <c r="AI40" i="16"/>
  <c r="AJ40" i="16"/>
  <c r="AK40" i="16"/>
  <c r="AM40" i="16"/>
  <c r="AN40" i="16"/>
  <c r="AO40" i="16"/>
  <c r="K41" i="16"/>
  <c r="L41" i="16"/>
  <c r="M41" i="16"/>
  <c r="O41" i="16"/>
  <c r="P41" i="16"/>
  <c r="Q41" i="16"/>
  <c r="S41" i="16"/>
  <c r="T41" i="16"/>
  <c r="U41" i="16"/>
  <c r="W41" i="16"/>
  <c r="AA41" i="16"/>
  <c r="AB41" i="16"/>
  <c r="AC41" i="16"/>
  <c r="AE41" i="16"/>
  <c r="AF41" i="16"/>
  <c r="AG41" i="16"/>
  <c r="AI41" i="16"/>
  <c r="AJ41" i="16"/>
  <c r="AK41" i="16"/>
  <c r="AM41" i="16"/>
  <c r="AN41" i="16"/>
  <c r="AO41" i="16"/>
  <c r="K42" i="16"/>
  <c r="L42" i="16"/>
  <c r="M42" i="16"/>
  <c r="O42" i="16"/>
  <c r="P42" i="16"/>
  <c r="Q42" i="16"/>
  <c r="S42" i="16"/>
  <c r="T42" i="16"/>
  <c r="U42" i="16"/>
  <c r="W42" i="16"/>
  <c r="AA42" i="16"/>
  <c r="AB42" i="16"/>
  <c r="AC42" i="16"/>
  <c r="AE42" i="16"/>
  <c r="AF42" i="16"/>
  <c r="AG42" i="16"/>
  <c r="AI42" i="16"/>
  <c r="AJ42" i="16"/>
  <c r="AK42" i="16"/>
  <c r="AM42" i="16"/>
  <c r="AN42" i="16"/>
  <c r="AO42" i="16"/>
  <c r="K43" i="16"/>
  <c r="L43" i="16"/>
  <c r="M43" i="16"/>
  <c r="O43" i="16"/>
  <c r="P43" i="16"/>
  <c r="Q43" i="16"/>
  <c r="S43" i="16"/>
  <c r="T43" i="16"/>
  <c r="U43" i="16"/>
  <c r="W43" i="16"/>
  <c r="AA43" i="16"/>
  <c r="AB43" i="16"/>
  <c r="AC43" i="16"/>
  <c r="AE43" i="16"/>
  <c r="AF43" i="16"/>
  <c r="AG43" i="16"/>
  <c r="AI43" i="16"/>
  <c r="AJ43" i="16"/>
  <c r="AK43" i="16"/>
  <c r="AM43" i="16"/>
  <c r="AN43" i="16"/>
  <c r="AO43" i="16"/>
  <c r="F45" i="16"/>
  <c r="K45" i="16"/>
  <c r="L45" i="16"/>
  <c r="M45" i="16"/>
  <c r="O45" i="16"/>
  <c r="P45" i="16"/>
  <c r="Q45" i="16"/>
  <c r="S45" i="16"/>
  <c r="T45" i="16"/>
  <c r="U45" i="16"/>
  <c r="W45" i="16"/>
  <c r="AA45" i="16"/>
  <c r="AB45" i="16"/>
  <c r="AC45" i="16"/>
  <c r="AE45" i="16"/>
  <c r="AF45" i="16"/>
  <c r="AG45" i="16"/>
  <c r="AI45" i="16"/>
  <c r="AJ45" i="16"/>
  <c r="AK45" i="16"/>
  <c r="AM45" i="16"/>
  <c r="AN45" i="16"/>
  <c r="AO45" i="16"/>
  <c r="K46" i="16"/>
  <c r="L46" i="16"/>
  <c r="M46" i="16"/>
  <c r="O46" i="16"/>
  <c r="P46" i="16"/>
  <c r="Q46" i="16"/>
  <c r="S46" i="16"/>
  <c r="T46" i="16"/>
  <c r="U46" i="16"/>
  <c r="W46" i="16"/>
  <c r="AA46" i="16"/>
  <c r="AB46" i="16"/>
  <c r="AC46" i="16"/>
  <c r="AE46" i="16"/>
  <c r="AF46" i="16"/>
  <c r="AG46" i="16"/>
  <c r="AI46" i="16"/>
  <c r="AJ46" i="16"/>
  <c r="AK46" i="16"/>
  <c r="AM46" i="16"/>
  <c r="AN46" i="16"/>
  <c r="AO46" i="16"/>
  <c r="K47" i="16"/>
  <c r="L47" i="16"/>
  <c r="M47" i="16"/>
  <c r="O47" i="16"/>
  <c r="P47" i="16"/>
  <c r="Q47" i="16"/>
  <c r="S47" i="16"/>
  <c r="T47" i="16"/>
  <c r="U47" i="16"/>
  <c r="W47" i="16"/>
  <c r="AA47" i="16"/>
  <c r="AB47" i="16"/>
  <c r="AC47" i="16"/>
  <c r="AE47" i="16"/>
  <c r="AF47" i="16"/>
  <c r="AG47" i="16"/>
  <c r="AI47" i="16"/>
  <c r="AJ47" i="16"/>
  <c r="AK47" i="16"/>
  <c r="AM47" i="16"/>
  <c r="AN47" i="16"/>
  <c r="AO47" i="16"/>
  <c r="K48" i="16"/>
  <c r="L48" i="16"/>
  <c r="M48" i="16"/>
  <c r="O48" i="16"/>
  <c r="P48" i="16"/>
  <c r="Q48" i="16"/>
  <c r="S48" i="16"/>
  <c r="T48" i="16"/>
  <c r="U48" i="16"/>
  <c r="W48" i="16"/>
  <c r="AA48" i="16"/>
  <c r="AB48" i="16"/>
  <c r="AC48" i="16"/>
  <c r="AE48" i="16"/>
  <c r="AF48" i="16"/>
  <c r="AG48" i="16"/>
  <c r="AI48" i="16"/>
  <c r="AJ48" i="16"/>
  <c r="AK48" i="16"/>
  <c r="AM48" i="16"/>
  <c r="AN48" i="16"/>
  <c r="AO48" i="16"/>
  <c r="K49" i="16"/>
  <c r="L49" i="16"/>
  <c r="M49" i="16"/>
  <c r="O49" i="16"/>
  <c r="P49" i="16"/>
  <c r="Q49" i="16"/>
  <c r="S49" i="16"/>
  <c r="T49" i="16"/>
  <c r="U49" i="16"/>
  <c r="W49" i="16"/>
  <c r="AA49" i="16"/>
  <c r="AB49" i="16"/>
  <c r="AC49" i="16"/>
  <c r="AE49" i="16"/>
  <c r="AF49" i="16"/>
  <c r="AG49" i="16"/>
  <c r="AI49" i="16"/>
  <c r="AJ49" i="16"/>
  <c r="AK49" i="16"/>
  <c r="AM49" i="16"/>
  <c r="AN49" i="16"/>
  <c r="AO49" i="16"/>
  <c r="K50" i="16"/>
  <c r="L50" i="16"/>
  <c r="M50" i="16"/>
  <c r="O50" i="16"/>
  <c r="P50" i="16"/>
  <c r="Q50" i="16"/>
  <c r="S50" i="16"/>
  <c r="T50" i="16"/>
  <c r="U50" i="16"/>
  <c r="W50" i="16"/>
  <c r="AA50" i="16"/>
  <c r="AB50" i="16"/>
  <c r="AC50" i="16"/>
  <c r="AE50" i="16"/>
  <c r="AF50" i="16"/>
  <c r="AG50" i="16"/>
  <c r="AI50" i="16"/>
  <c r="AJ50" i="16"/>
  <c r="AK50" i="16"/>
  <c r="AM50" i="16"/>
  <c r="AN50" i="16"/>
  <c r="AO50" i="16"/>
  <c r="K51" i="16"/>
  <c r="L51" i="16"/>
  <c r="M51" i="16"/>
  <c r="O51" i="16"/>
  <c r="P51" i="16"/>
  <c r="Q51" i="16"/>
  <c r="S51" i="16"/>
  <c r="T51" i="16"/>
  <c r="U51" i="16"/>
  <c r="W51" i="16"/>
  <c r="AA51" i="16"/>
  <c r="AB51" i="16"/>
  <c r="AC51" i="16"/>
  <c r="AE51" i="16"/>
  <c r="AF51" i="16"/>
  <c r="AG51" i="16"/>
  <c r="AI51" i="16"/>
  <c r="AJ51" i="16"/>
  <c r="AK51" i="16"/>
  <c r="AM51" i="16"/>
  <c r="AN51" i="16"/>
  <c r="AO51" i="16"/>
  <c r="K52" i="16"/>
  <c r="L52" i="16"/>
  <c r="M52" i="16"/>
  <c r="O52" i="16"/>
  <c r="P52" i="16"/>
  <c r="Q52" i="16"/>
  <c r="S52" i="16"/>
  <c r="T52" i="16"/>
  <c r="U52" i="16"/>
  <c r="W52" i="16"/>
  <c r="AA52" i="16"/>
  <c r="AB52" i="16"/>
  <c r="AC52" i="16"/>
  <c r="AE52" i="16"/>
  <c r="AF52" i="16"/>
  <c r="AG52" i="16"/>
  <c r="AI52" i="16"/>
  <c r="AJ52" i="16"/>
  <c r="AK52" i="16"/>
  <c r="AM52" i="16"/>
  <c r="AN52" i="16"/>
  <c r="AO52" i="16"/>
  <c r="K53" i="16"/>
  <c r="L53" i="16"/>
  <c r="M53" i="16"/>
  <c r="O53" i="16"/>
  <c r="P53" i="16"/>
  <c r="Q53" i="16"/>
  <c r="S53" i="16"/>
  <c r="T53" i="16"/>
  <c r="U53" i="16"/>
  <c r="W53" i="16"/>
  <c r="AA53" i="16"/>
  <c r="AB53" i="16"/>
  <c r="AC53" i="16"/>
  <c r="AE53" i="16"/>
  <c r="AF53" i="16"/>
  <c r="AG53" i="16"/>
  <c r="AI53" i="16"/>
  <c r="AJ53" i="16"/>
  <c r="AK53" i="16"/>
  <c r="AM53" i="16"/>
  <c r="AN53" i="16"/>
  <c r="AO53" i="16"/>
  <c r="K54" i="16"/>
  <c r="L54" i="16"/>
  <c r="M54" i="16"/>
  <c r="O54" i="16"/>
  <c r="P54" i="16"/>
  <c r="Q54" i="16"/>
  <c r="S54" i="16"/>
  <c r="T54" i="16"/>
  <c r="U54" i="16"/>
  <c r="W54" i="16"/>
  <c r="AA54" i="16"/>
  <c r="AB54" i="16"/>
  <c r="AC54" i="16"/>
  <c r="AE54" i="16"/>
  <c r="AF54" i="16"/>
  <c r="AG54" i="16"/>
  <c r="AI54" i="16"/>
  <c r="AJ54" i="16"/>
  <c r="AK54" i="16"/>
  <c r="AM54" i="16"/>
  <c r="AN54" i="16"/>
  <c r="AO54" i="16"/>
  <c r="K55" i="16"/>
  <c r="L55" i="16"/>
  <c r="M55" i="16"/>
  <c r="O55" i="16"/>
  <c r="P55" i="16"/>
  <c r="Q55" i="16"/>
  <c r="S55" i="16"/>
  <c r="T55" i="16"/>
  <c r="U55" i="16"/>
  <c r="W55" i="16"/>
  <c r="AA55" i="16"/>
  <c r="AB55" i="16"/>
  <c r="AC55" i="16"/>
  <c r="AE55" i="16"/>
  <c r="AF55" i="16"/>
  <c r="AG55" i="16"/>
  <c r="AI55" i="16"/>
  <c r="AJ55" i="16"/>
  <c r="AK55" i="16"/>
  <c r="AM55" i="16"/>
  <c r="AN55" i="16"/>
  <c r="AO55" i="16"/>
  <c r="K56" i="16"/>
  <c r="L56" i="16"/>
  <c r="M56" i="16"/>
  <c r="O56" i="16"/>
  <c r="P56" i="16"/>
  <c r="Q56" i="16"/>
  <c r="S56" i="16"/>
  <c r="T56" i="16"/>
  <c r="U56" i="16"/>
  <c r="W56" i="16"/>
  <c r="AA56" i="16"/>
  <c r="AB56" i="16"/>
  <c r="AC56" i="16"/>
  <c r="AE56" i="16"/>
  <c r="AF56" i="16"/>
  <c r="AG56" i="16"/>
  <c r="AI56" i="16"/>
  <c r="AJ56" i="16"/>
  <c r="AK56" i="16"/>
  <c r="AM56" i="16"/>
  <c r="AN56" i="16"/>
  <c r="AO56" i="16"/>
  <c r="K57" i="16"/>
  <c r="L57" i="16"/>
  <c r="M57" i="16"/>
  <c r="O57" i="16"/>
  <c r="P57" i="16"/>
  <c r="Q57" i="16"/>
  <c r="S57" i="16"/>
  <c r="T57" i="16"/>
  <c r="U57" i="16"/>
  <c r="W57" i="16"/>
  <c r="AA57" i="16"/>
  <c r="AB57" i="16"/>
  <c r="AC57" i="16"/>
  <c r="AE57" i="16"/>
  <c r="AF57" i="16"/>
  <c r="AG57" i="16"/>
  <c r="AI57" i="16"/>
  <c r="AJ57" i="16"/>
  <c r="AK57" i="16"/>
  <c r="AM57" i="16"/>
  <c r="AN57" i="16"/>
  <c r="AO57" i="16"/>
  <c r="K58" i="16"/>
  <c r="L58" i="16"/>
  <c r="M58" i="16"/>
  <c r="O58" i="16"/>
  <c r="P58" i="16"/>
  <c r="Q58" i="16"/>
  <c r="S58" i="16"/>
  <c r="T58" i="16"/>
  <c r="U58" i="16"/>
  <c r="W58" i="16"/>
  <c r="AA58" i="16"/>
  <c r="AB58" i="16"/>
  <c r="AC58" i="16"/>
  <c r="AE58" i="16"/>
  <c r="AF58" i="16"/>
  <c r="AG58" i="16"/>
  <c r="AI58" i="16"/>
  <c r="AJ58" i="16"/>
  <c r="AK58" i="16"/>
  <c r="AM58" i="16"/>
  <c r="AN58" i="16"/>
  <c r="AO58" i="16"/>
  <c r="K59" i="16"/>
  <c r="L59" i="16"/>
  <c r="M59" i="16"/>
  <c r="O59" i="16"/>
  <c r="P59" i="16"/>
  <c r="Q59" i="16"/>
  <c r="S59" i="16"/>
  <c r="T59" i="16"/>
  <c r="U59" i="16"/>
  <c r="W59" i="16"/>
  <c r="AA59" i="16"/>
  <c r="AB59" i="16"/>
  <c r="AC59" i="16"/>
  <c r="AE59" i="16"/>
  <c r="AF59" i="16"/>
  <c r="AG59" i="16"/>
  <c r="AI59" i="16"/>
  <c r="AJ59" i="16"/>
  <c r="AK59" i="16"/>
  <c r="AM59" i="16"/>
  <c r="AN59" i="16"/>
  <c r="AO59" i="16"/>
  <c r="K60" i="16"/>
  <c r="L60" i="16"/>
  <c r="M60" i="16"/>
  <c r="O60" i="16"/>
  <c r="P60" i="16"/>
  <c r="Q60" i="16"/>
  <c r="S60" i="16"/>
  <c r="T60" i="16"/>
  <c r="U60" i="16"/>
  <c r="W60" i="16"/>
  <c r="AA60" i="16"/>
  <c r="AB60" i="16"/>
  <c r="AC60" i="16"/>
  <c r="AE60" i="16"/>
  <c r="AF60" i="16"/>
  <c r="AG60" i="16"/>
  <c r="AI60" i="16"/>
  <c r="AJ60" i="16"/>
  <c r="AK60" i="16"/>
  <c r="AM60" i="16"/>
  <c r="AN60" i="16"/>
  <c r="AO60" i="16"/>
  <c r="K61" i="16"/>
  <c r="L61" i="16"/>
  <c r="M61" i="16"/>
  <c r="O61" i="16"/>
  <c r="P61" i="16"/>
  <c r="Q61" i="16"/>
  <c r="S61" i="16"/>
  <c r="T61" i="16"/>
  <c r="U61" i="16"/>
  <c r="W61" i="16"/>
  <c r="AA61" i="16"/>
  <c r="AB61" i="16"/>
  <c r="AC61" i="16"/>
  <c r="AE61" i="16"/>
  <c r="AF61" i="16"/>
  <c r="AG61" i="16"/>
  <c r="AI61" i="16"/>
  <c r="AJ61" i="16"/>
  <c r="AK61" i="16"/>
  <c r="AM61" i="16"/>
  <c r="AN61" i="16"/>
  <c r="AO61" i="16"/>
  <c r="K62" i="16"/>
  <c r="L62" i="16"/>
  <c r="M62" i="16"/>
  <c r="O62" i="16"/>
  <c r="P62" i="16"/>
  <c r="Q62" i="16"/>
  <c r="S62" i="16"/>
  <c r="T62" i="16"/>
  <c r="U62" i="16"/>
  <c r="W62" i="16"/>
  <c r="AA62" i="16"/>
  <c r="AB62" i="16"/>
  <c r="AC62" i="16"/>
  <c r="AE62" i="16"/>
  <c r="AF62" i="16"/>
  <c r="AG62" i="16"/>
  <c r="AI62" i="16"/>
  <c r="AJ62" i="16"/>
  <c r="AK62" i="16"/>
  <c r="AM62" i="16"/>
  <c r="AN62" i="16"/>
  <c r="AO62" i="16"/>
  <c r="F63" i="16"/>
  <c r="K63" i="16"/>
  <c r="L63" i="16"/>
  <c r="M63" i="16"/>
  <c r="O63" i="16"/>
  <c r="P63" i="16"/>
  <c r="Q63" i="16"/>
  <c r="S63" i="16"/>
  <c r="T63" i="16"/>
  <c r="U63" i="16"/>
  <c r="W63" i="16"/>
  <c r="AA63" i="16"/>
  <c r="AB63" i="16"/>
  <c r="AC63" i="16"/>
  <c r="AE63" i="16"/>
  <c r="AF63" i="16"/>
  <c r="AG63" i="16"/>
  <c r="AI63" i="16"/>
  <c r="AJ63" i="16"/>
  <c r="AK63" i="16"/>
  <c r="AM63" i="16"/>
  <c r="AN63" i="16"/>
  <c r="AO63" i="16"/>
  <c r="E64" i="16"/>
  <c r="F64" i="16"/>
  <c r="H64" i="16"/>
  <c r="K64" i="16"/>
  <c r="L64" i="16"/>
  <c r="M64" i="16"/>
  <c r="O64" i="16"/>
  <c r="P64" i="16"/>
  <c r="Q64" i="16"/>
  <c r="S64" i="16"/>
  <c r="T64" i="16"/>
  <c r="U64" i="16"/>
  <c r="W64" i="16"/>
  <c r="AA64" i="16"/>
  <c r="AB64" i="16"/>
  <c r="AC64" i="16"/>
  <c r="AE64" i="16"/>
  <c r="AF64" i="16"/>
  <c r="AG64" i="16"/>
  <c r="AI64" i="16"/>
  <c r="AJ64" i="16"/>
  <c r="AK64" i="16"/>
  <c r="AM64" i="16"/>
  <c r="AN64" i="16"/>
  <c r="AO64" i="16"/>
  <c r="K65" i="16"/>
  <c r="M65" i="16"/>
  <c r="N65" i="16"/>
  <c r="O65" i="16"/>
  <c r="Q65" i="16"/>
  <c r="R65" i="16"/>
  <c r="S65" i="16"/>
  <c r="U65" i="16"/>
  <c r="V65" i="16"/>
  <c r="W65" i="16"/>
  <c r="AA65" i="16"/>
  <c r="AC65" i="16"/>
  <c r="AD65" i="16"/>
  <c r="AE65" i="16"/>
  <c r="AG65" i="16"/>
  <c r="AH65" i="16"/>
  <c r="AI65" i="16"/>
  <c r="AK65" i="16"/>
  <c r="AL65" i="16"/>
  <c r="AM65" i="16"/>
  <c r="AO65" i="16"/>
  <c r="AP65" i="16"/>
  <c r="E73" i="16"/>
  <c r="G73" i="16"/>
  <c r="H73" i="16"/>
  <c r="K73" i="16"/>
  <c r="M73" i="16"/>
  <c r="N73" i="16"/>
  <c r="O73" i="16"/>
  <c r="Q73" i="16"/>
  <c r="R73" i="16"/>
  <c r="S73" i="16"/>
  <c r="U73" i="16"/>
  <c r="V73" i="16"/>
  <c r="W73" i="16"/>
  <c r="AA73" i="16"/>
  <c r="AC73" i="16"/>
  <c r="AD73" i="16"/>
  <c r="AE73" i="16"/>
  <c r="AG73" i="16"/>
  <c r="AH73" i="16"/>
  <c r="AI73" i="16"/>
  <c r="AK73" i="16"/>
  <c r="AL73" i="16"/>
  <c r="AM73" i="16"/>
  <c r="AO73" i="16"/>
  <c r="AP73" i="16"/>
  <c r="G75" i="16"/>
  <c r="K75" i="16"/>
  <c r="M75" i="16"/>
  <c r="N75" i="16"/>
  <c r="O75" i="16"/>
  <c r="Q75" i="16"/>
  <c r="R75" i="16"/>
  <c r="S75" i="16"/>
  <c r="U75" i="16"/>
  <c r="V75" i="16"/>
  <c r="W75" i="16"/>
  <c r="AA75" i="16"/>
  <c r="AC75" i="16"/>
  <c r="AD75" i="16"/>
  <c r="AE75" i="16"/>
  <c r="AG75" i="16"/>
  <c r="AH75" i="16"/>
  <c r="AI75" i="16"/>
  <c r="AK75" i="16"/>
  <c r="AL75" i="16"/>
  <c r="AM75" i="16"/>
  <c r="AO75" i="16"/>
  <c r="AP75" i="16"/>
  <c r="G76" i="16"/>
  <c r="K76" i="16"/>
  <c r="M76" i="16"/>
  <c r="N76" i="16"/>
  <c r="O76" i="16"/>
  <c r="Q76" i="16"/>
  <c r="R76" i="16"/>
  <c r="S76" i="16"/>
  <c r="U76" i="16"/>
  <c r="V76" i="16"/>
  <c r="W76" i="16"/>
  <c r="AA76" i="16"/>
  <c r="AC76" i="16"/>
  <c r="AD76" i="16"/>
  <c r="AE76" i="16"/>
  <c r="AG76" i="16"/>
  <c r="AH76" i="16"/>
  <c r="AI76" i="16"/>
  <c r="AK76" i="16"/>
  <c r="AL76" i="16"/>
  <c r="AM76" i="16"/>
  <c r="AO76" i="16"/>
  <c r="AP76" i="16"/>
  <c r="G77" i="16"/>
  <c r="K77" i="16"/>
  <c r="M77" i="16"/>
  <c r="N77" i="16"/>
  <c r="O77" i="16"/>
  <c r="Q77" i="16"/>
  <c r="R77" i="16"/>
  <c r="S77" i="16"/>
  <c r="U77" i="16"/>
  <c r="V77" i="16"/>
  <c r="W77" i="16"/>
  <c r="AA77" i="16"/>
  <c r="AC77" i="16"/>
  <c r="AD77" i="16"/>
  <c r="AE77" i="16"/>
  <c r="AG77" i="16"/>
  <c r="AH77" i="16"/>
  <c r="AI77" i="16"/>
  <c r="AK77" i="16"/>
  <c r="AL77" i="16"/>
  <c r="AM77" i="16"/>
  <c r="AO77" i="16"/>
  <c r="AP77" i="16"/>
  <c r="G78" i="16"/>
  <c r="K78" i="16"/>
  <c r="M78" i="16"/>
  <c r="N78" i="16"/>
  <c r="O78" i="16"/>
  <c r="Q78" i="16"/>
  <c r="R78" i="16"/>
  <c r="S78" i="16"/>
  <c r="U78" i="16"/>
  <c r="V78" i="16"/>
  <c r="W78" i="16"/>
  <c r="AA78" i="16"/>
  <c r="AC78" i="16"/>
  <c r="AD78" i="16"/>
  <c r="AE78" i="16"/>
  <c r="AG78" i="16"/>
  <c r="AH78" i="16"/>
  <c r="AI78" i="16"/>
  <c r="AK78" i="16"/>
  <c r="AL78" i="16"/>
  <c r="AM78" i="16"/>
  <c r="AO78" i="16"/>
  <c r="AP78" i="16"/>
  <c r="G79" i="16"/>
  <c r="H79" i="16"/>
  <c r="K79" i="16"/>
  <c r="M79" i="16"/>
  <c r="N79" i="16"/>
  <c r="O79" i="16"/>
  <c r="Q79" i="16"/>
  <c r="R79" i="16"/>
  <c r="S79" i="16"/>
  <c r="U79" i="16"/>
  <c r="V79" i="16"/>
  <c r="W79" i="16"/>
  <c r="AA79" i="16"/>
  <c r="AC79" i="16"/>
  <c r="AD79" i="16"/>
  <c r="AE79" i="16"/>
  <c r="AG79" i="16"/>
  <c r="AH79" i="16"/>
  <c r="AI79" i="16"/>
  <c r="AK79" i="16"/>
  <c r="AL79" i="16"/>
  <c r="AM79" i="16"/>
  <c r="AO79" i="16"/>
  <c r="AP79" i="16"/>
  <c r="E80" i="16"/>
  <c r="G80" i="16"/>
  <c r="H80" i="16"/>
  <c r="K80" i="16"/>
  <c r="M80" i="16"/>
  <c r="N80" i="16"/>
  <c r="O80" i="16"/>
  <c r="Q80" i="16"/>
  <c r="R80" i="16"/>
  <c r="S80" i="16"/>
  <c r="U80" i="16"/>
  <c r="V80" i="16"/>
  <c r="W80" i="16"/>
  <c r="AA80" i="16"/>
  <c r="AC80" i="16"/>
  <c r="AD80" i="16"/>
  <c r="AE80" i="16"/>
  <c r="AG80" i="16"/>
  <c r="AH80" i="16"/>
  <c r="AI80" i="16"/>
  <c r="AK80" i="16"/>
  <c r="AL80" i="16"/>
  <c r="AM80" i="16"/>
  <c r="AO80" i="16"/>
  <c r="AP80" i="16"/>
  <c r="K83" i="16"/>
  <c r="O83" i="16"/>
  <c r="S83" i="16"/>
  <c r="W83" i="16"/>
  <c r="AA83" i="16"/>
  <c r="AE83" i="16"/>
  <c r="AI83" i="16"/>
  <c r="AM83" i="16"/>
  <c r="K85" i="16"/>
  <c r="O85" i="16"/>
  <c r="S85" i="16"/>
  <c r="W85" i="16"/>
  <c r="AA85" i="16"/>
  <c r="AE85" i="16"/>
  <c r="AI85" i="16"/>
  <c r="AM85" i="16"/>
  <c r="K86" i="16"/>
  <c r="O86" i="16"/>
  <c r="S86" i="16"/>
  <c r="W86" i="16"/>
  <c r="AA86" i="16"/>
  <c r="AE86" i="16"/>
  <c r="AI86" i="16"/>
  <c r="AM86" i="16"/>
  <c r="K89" i="16"/>
  <c r="O89" i="16"/>
  <c r="S89" i="16"/>
  <c r="W89" i="16"/>
  <c r="AA89" i="16"/>
  <c r="AE89" i="16"/>
  <c r="AI89" i="16"/>
  <c r="AM89" i="16"/>
  <c r="K92" i="16"/>
  <c r="M92" i="16"/>
  <c r="O92" i="16"/>
  <c r="Q92" i="16"/>
  <c r="S92" i="16"/>
  <c r="U92" i="16"/>
  <c r="W92" i="16"/>
  <c r="AA92" i="16"/>
  <c r="AC92" i="16"/>
  <c r="AE92" i="16"/>
  <c r="AG92" i="16"/>
  <c r="AI92" i="16"/>
  <c r="AK92" i="16"/>
  <c r="AM92" i="16"/>
  <c r="AO92" i="16"/>
  <c r="K93" i="16"/>
  <c r="O93" i="16"/>
  <c r="S93" i="16"/>
  <c r="W93" i="16"/>
  <c r="AA93" i="16"/>
  <c r="AE93" i="16"/>
  <c r="AI93" i="16"/>
  <c r="AM93" i="16"/>
  <c r="K94" i="16"/>
  <c r="M94" i="16"/>
  <c r="O94" i="16"/>
  <c r="Q94" i="16"/>
  <c r="S94" i="16"/>
  <c r="U94" i="16"/>
  <c r="W94" i="16"/>
  <c r="AA94" i="16"/>
  <c r="AC94" i="16"/>
  <c r="AE94" i="16"/>
  <c r="AG94" i="16"/>
  <c r="AI94" i="16"/>
  <c r="AK94" i="16"/>
  <c r="AM94" i="16"/>
  <c r="AO94" i="16"/>
  <c r="K95" i="16"/>
  <c r="O95" i="16"/>
  <c r="S95" i="16"/>
  <c r="W95" i="16"/>
  <c r="AA95" i="16"/>
  <c r="AE95" i="16"/>
  <c r="AI95" i="16"/>
  <c r="AM95" i="16"/>
  <c r="K96" i="16"/>
  <c r="M96" i="16"/>
  <c r="O96" i="16"/>
  <c r="Q96" i="16"/>
  <c r="S96" i="16"/>
  <c r="U96" i="16"/>
  <c r="W96" i="16"/>
  <c r="AA96" i="16"/>
  <c r="AC96" i="16"/>
  <c r="AE96" i="16"/>
  <c r="AG96" i="16"/>
  <c r="AI96" i="16"/>
  <c r="AK96" i="16"/>
  <c r="AM96" i="16"/>
  <c r="AO96" i="16"/>
  <c r="K97" i="16"/>
  <c r="O97" i="16"/>
  <c r="S97" i="16"/>
  <c r="W97" i="16"/>
  <c r="AA97" i="16"/>
  <c r="AE97" i="16"/>
  <c r="AI97" i="16"/>
  <c r="AM97" i="16"/>
  <c r="K98" i="16"/>
  <c r="M98" i="16"/>
  <c r="O98" i="16"/>
  <c r="Q98" i="16"/>
  <c r="S98" i="16"/>
  <c r="U98" i="16"/>
  <c r="W98" i="16"/>
  <c r="AA98" i="16"/>
  <c r="AC98" i="16"/>
  <c r="AE98" i="16"/>
  <c r="AG98" i="16"/>
  <c r="AI98" i="16"/>
  <c r="AK98" i="16"/>
  <c r="AM98" i="16"/>
  <c r="AO98" i="16"/>
  <c r="K99" i="16"/>
  <c r="O99" i="16"/>
  <c r="S99" i="16"/>
  <c r="W99" i="16"/>
  <c r="AA99" i="16"/>
  <c r="AE99" i="16"/>
  <c r="AI99" i="16"/>
  <c r="AM99" i="16"/>
  <c r="K100" i="16"/>
  <c r="M100" i="16"/>
  <c r="O100" i="16"/>
  <c r="Q100" i="16"/>
  <c r="S100" i="16"/>
  <c r="U100" i="16"/>
  <c r="W100" i="16"/>
  <c r="AA100" i="16"/>
  <c r="AC100" i="16"/>
  <c r="AE100" i="16"/>
  <c r="AG100" i="16"/>
  <c r="AI100" i="16"/>
  <c r="AK100" i="16"/>
  <c r="AM100" i="16"/>
  <c r="AO100" i="16"/>
  <c r="K101" i="16"/>
  <c r="O101" i="16"/>
  <c r="S101" i="16"/>
  <c r="W101" i="16"/>
  <c r="AA101" i="16"/>
  <c r="AE101" i="16"/>
  <c r="AI101" i="16"/>
  <c r="AM101" i="16"/>
  <c r="K102" i="16"/>
  <c r="M102" i="16"/>
  <c r="O102" i="16"/>
  <c r="Q102" i="16"/>
  <c r="S102" i="16"/>
  <c r="U102" i="16"/>
  <c r="W102" i="16"/>
  <c r="AA102" i="16"/>
  <c r="AC102" i="16"/>
  <c r="AE102" i="16"/>
  <c r="AG102" i="16"/>
  <c r="AI102" i="16"/>
  <c r="AK102" i="16"/>
  <c r="AM102" i="16"/>
  <c r="AO102" i="16"/>
  <c r="K103" i="16"/>
  <c r="O103" i="16"/>
  <c r="S103" i="16"/>
  <c r="W103" i="16"/>
  <c r="AA103" i="16"/>
  <c r="AE103" i="16"/>
  <c r="AI103" i="16"/>
  <c r="AM103" i="16"/>
  <c r="K104" i="16"/>
  <c r="M104" i="16"/>
  <c r="O104" i="16"/>
  <c r="Q104" i="16"/>
  <c r="S104" i="16"/>
  <c r="U104" i="16"/>
  <c r="W104" i="16"/>
  <c r="AA104" i="16"/>
  <c r="AC104" i="16"/>
  <c r="AE104" i="16"/>
  <c r="AG104" i="16"/>
  <c r="AI104" i="16"/>
  <c r="AK104" i="16"/>
  <c r="AM104" i="16"/>
  <c r="AO104" i="16"/>
  <c r="K105" i="16"/>
  <c r="M105" i="16"/>
  <c r="O105" i="16"/>
  <c r="Q105" i="16"/>
  <c r="S105" i="16"/>
  <c r="U105" i="16"/>
  <c r="W105" i="16"/>
  <c r="AA105" i="16"/>
  <c r="AC105" i="16"/>
  <c r="AE105" i="16"/>
  <c r="AG105" i="16"/>
  <c r="AI105" i="16"/>
  <c r="AK105" i="16"/>
  <c r="AM105" i="16"/>
  <c r="AO105" i="16"/>
  <c r="K106" i="16"/>
  <c r="M106" i="16"/>
  <c r="O106" i="16"/>
  <c r="Q106" i="16"/>
  <c r="S106" i="16"/>
  <c r="U106" i="16"/>
  <c r="W106" i="16"/>
  <c r="AA106" i="16"/>
  <c r="AC106" i="16"/>
  <c r="AE106" i="16"/>
  <c r="AG106" i="16"/>
  <c r="AI106" i="16"/>
  <c r="AK106" i="16"/>
  <c r="AM106" i="16"/>
  <c r="AO106" i="16"/>
  <c r="K107" i="16"/>
  <c r="M107" i="16"/>
  <c r="O107" i="16"/>
  <c r="Q107" i="16"/>
  <c r="S107" i="16"/>
  <c r="U107" i="16"/>
  <c r="W107" i="16"/>
  <c r="AA107" i="16"/>
  <c r="AC107" i="16"/>
  <c r="AE107" i="16"/>
  <c r="AG107" i="16"/>
  <c r="AI107" i="16"/>
  <c r="AK107" i="16"/>
  <c r="AM107" i="16"/>
  <c r="AO107" i="16"/>
  <c r="K108" i="16"/>
  <c r="O108" i="16"/>
  <c r="S108" i="16"/>
  <c r="W108" i="16"/>
  <c r="AA108" i="16"/>
  <c r="AE108" i="16"/>
  <c r="K109" i="16"/>
  <c r="O109" i="16"/>
  <c r="S109" i="16"/>
  <c r="W109" i="16"/>
  <c r="AA109" i="16"/>
  <c r="AE109" i="16"/>
  <c r="I110" i="16"/>
  <c r="J110" i="16"/>
  <c r="K110" i="16"/>
  <c r="O110" i="16"/>
  <c r="S110" i="16"/>
  <c r="W110" i="16"/>
  <c r="AA110" i="16"/>
  <c r="AE110" i="16"/>
  <c r="AI110" i="16"/>
  <c r="AM110" i="16"/>
  <c r="H112" i="16"/>
  <c r="K112" i="16"/>
  <c r="L112" i="16"/>
  <c r="M112" i="16"/>
  <c r="O112" i="16"/>
  <c r="P112" i="16"/>
  <c r="Q112" i="16"/>
  <c r="S112" i="16"/>
  <c r="T112" i="16"/>
  <c r="U112" i="16"/>
  <c r="W112" i="16"/>
  <c r="AA112" i="16"/>
  <c r="AB112" i="16"/>
  <c r="AC112" i="16"/>
  <c r="AE112" i="16"/>
  <c r="AF112" i="16"/>
  <c r="AG112" i="16"/>
  <c r="AI112" i="16"/>
  <c r="AJ112" i="16"/>
  <c r="AK112" i="16"/>
  <c r="AM112" i="16"/>
  <c r="AN112" i="16"/>
  <c r="AO112" i="16"/>
  <c r="H113" i="16"/>
  <c r="K113" i="16"/>
  <c r="L113" i="16"/>
  <c r="M113" i="16"/>
  <c r="O113" i="16"/>
  <c r="P113" i="16"/>
  <c r="Q113" i="16"/>
  <c r="S113" i="16"/>
  <c r="T113" i="16"/>
  <c r="U113" i="16"/>
  <c r="W113" i="16"/>
  <c r="AA113" i="16"/>
  <c r="AB113" i="16"/>
  <c r="AC113" i="16"/>
  <c r="AE113" i="16"/>
  <c r="AF113" i="16"/>
  <c r="AG113" i="16"/>
  <c r="AI113" i="16"/>
  <c r="AJ113" i="16"/>
  <c r="AK113" i="16"/>
  <c r="AM113" i="16"/>
  <c r="AN113" i="16"/>
  <c r="AO113" i="16"/>
  <c r="H114" i="16"/>
  <c r="K114" i="16"/>
  <c r="L114" i="16"/>
  <c r="M114" i="16"/>
  <c r="O114" i="16"/>
  <c r="P114" i="16"/>
  <c r="Q114" i="16"/>
  <c r="S114" i="16"/>
  <c r="T114" i="16"/>
  <c r="U114" i="16"/>
  <c r="W114" i="16"/>
  <c r="AA114" i="16"/>
  <c r="AB114" i="16"/>
  <c r="AC114" i="16"/>
  <c r="AE114" i="16"/>
  <c r="AF114" i="16"/>
  <c r="AG114" i="16"/>
  <c r="AI114" i="16"/>
  <c r="AJ114" i="16"/>
  <c r="AK114" i="16"/>
  <c r="AM114" i="16"/>
  <c r="AN114" i="16"/>
  <c r="AO114" i="16"/>
  <c r="H115" i="16"/>
  <c r="K115" i="16"/>
  <c r="L115" i="16"/>
  <c r="M115" i="16"/>
  <c r="O115" i="16"/>
  <c r="P115" i="16"/>
  <c r="Q115" i="16"/>
  <c r="S115" i="16"/>
  <c r="T115" i="16"/>
  <c r="U115" i="16"/>
  <c r="W115" i="16"/>
  <c r="AA115" i="16"/>
  <c r="AB115" i="16"/>
  <c r="AC115" i="16"/>
  <c r="AE115" i="16"/>
  <c r="AF115" i="16"/>
  <c r="AG115" i="16"/>
  <c r="AI115" i="16"/>
  <c r="AJ115" i="16"/>
  <c r="AK115" i="16"/>
  <c r="AM115" i="16"/>
  <c r="AN115" i="16"/>
  <c r="AO115" i="16"/>
  <c r="H116" i="16"/>
  <c r="K116" i="16"/>
  <c r="L116" i="16"/>
  <c r="M116" i="16"/>
  <c r="O116" i="16"/>
  <c r="P116" i="16"/>
  <c r="Q116" i="16"/>
  <c r="S116" i="16"/>
  <c r="T116" i="16"/>
  <c r="U116" i="16"/>
  <c r="W116" i="16"/>
  <c r="AA116" i="16"/>
  <c r="AB116" i="16"/>
  <c r="AC116" i="16"/>
  <c r="AE116" i="16"/>
  <c r="AF116" i="16"/>
  <c r="AG116" i="16"/>
  <c r="AI116" i="16"/>
  <c r="AJ116" i="16"/>
  <c r="AK116" i="16"/>
  <c r="AM116" i="16"/>
  <c r="AN116" i="16"/>
  <c r="AO116" i="16"/>
  <c r="H117" i="16"/>
  <c r="K117" i="16"/>
  <c r="L117" i="16"/>
  <c r="M117" i="16"/>
  <c r="O117" i="16"/>
  <c r="P117" i="16"/>
  <c r="Q117" i="16"/>
  <c r="S117" i="16"/>
  <c r="T117" i="16"/>
  <c r="U117" i="16"/>
  <c r="W117" i="16"/>
  <c r="AA117" i="16"/>
  <c r="AB117" i="16"/>
  <c r="AC117" i="16"/>
  <c r="AE117" i="16"/>
  <c r="AF117" i="16"/>
  <c r="AG117" i="16"/>
  <c r="AI117" i="16"/>
  <c r="AJ117" i="16"/>
  <c r="AK117" i="16"/>
  <c r="AM117" i="16"/>
  <c r="AN117" i="16"/>
  <c r="AO117" i="16"/>
  <c r="H118" i="16"/>
  <c r="K118" i="16"/>
  <c r="L118" i="16"/>
  <c r="M118" i="16"/>
  <c r="O118" i="16"/>
  <c r="P118" i="16"/>
  <c r="Q118" i="16"/>
  <c r="S118" i="16"/>
  <c r="T118" i="16"/>
  <c r="U118" i="16"/>
  <c r="W118" i="16"/>
  <c r="AA118" i="16"/>
  <c r="AB118" i="16"/>
  <c r="AC118" i="16"/>
  <c r="AE118" i="16"/>
  <c r="AF118" i="16"/>
  <c r="AG118" i="16"/>
  <c r="AI118" i="16"/>
  <c r="AJ118" i="16"/>
  <c r="AK118" i="16"/>
  <c r="AM118" i="16"/>
  <c r="AN118" i="16"/>
  <c r="AO118" i="16"/>
  <c r="H119" i="16"/>
  <c r="K119" i="16"/>
  <c r="L119" i="16"/>
  <c r="M119" i="16"/>
  <c r="O119" i="16"/>
  <c r="P119" i="16"/>
  <c r="Q119" i="16"/>
  <c r="S119" i="16"/>
  <c r="T119" i="16"/>
  <c r="U119" i="16"/>
  <c r="W119" i="16"/>
  <c r="AA119" i="16"/>
  <c r="AB119" i="16"/>
  <c r="AC119" i="16"/>
  <c r="AE119" i="16"/>
  <c r="AF119" i="16"/>
  <c r="AG119" i="16"/>
  <c r="AI119" i="16"/>
  <c r="AJ119" i="16"/>
  <c r="AK119" i="16"/>
  <c r="AM119" i="16"/>
  <c r="AN119" i="16"/>
  <c r="AO119" i="16"/>
  <c r="H120" i="16"/>
  <c r="K120" i="16"/>
  <c r="L120" i="16"/>
  <c r="M120" i="16"/>
  <c r="O120" i="16"/>
  <c r="P120" i="16"/>
  <c r="Q120" i="16"/>
  <c r="S120" i="16"/>
  <c r="T120" i="16"/>
  <c r="U120" i="16"/>
  <c r="W120" i="16"/>
  <c r="AA120" i="16"/>
  <c r="AB120" i="16"/>
  <c r="AC120" i="16"/>
  <c r="AE120" i="16"/>
  <c r="AF120" i="16"/>
  <c r="AG120" i="16"/>
  <c r="AI120" i="16"/>
  <c r="AJ120" i="16"/>
  <c r="AK120" i="16"/>
  <c r="AM120" i="16"/>
  <c r="AN120" i="16"/>
  <c r="AO120" i="16"/>
  <c r="H121" i="16"/>
  <c r="K121" i="16"/>
  <c r="L121" i="16"/>
  <c r="M121" i="16"/>
  <c r="O121" i="16"/>
  <c r="P121" i="16"/>
  <c r="Q121" i="16"/>
  <c r="S121" i="16"/>
  <c r="T121" i="16"/>
  <c r="U121" i="16"/>
  <c r="W121" i="16"/>
  <c r="AA121" i="16"/>
  <c r="AB121" i="16"/>
  <c r="AC121" i="16"/>
  <c r="AE121" i="16"/>
  <c r="AF121" i="16"/>
  <c r="AG121" i="16"/>
  <c r="AI121" i="16"/>
  <c r="AJ121" i="16"/>
  <c r="AK121" i="16"/>
  <c r="AM121" i="16"/>
  <c r="AN121" i="16"/>
  <c r="AO121" i="16"/>
  <c r="K122" i="16"/>
  <c r="M122" i="16"/>
  <c r="N122" i="16"/>
  <c r="O122" i="16"/>
  <c r="Q122" i="16"/>
  <c r="R122" i="16"/>
  <c r="S122" i="16"/>
  <c r="U122" i="16"/>
  <c r="V122" i="16"/>
  <c r="W122" i="16"/>
  <c r="AA122" i="16"/>
  <c r="AC122" i="16"/>
  <c r="AD122" i="16"/>
  <c r="AE122" i="16"/>
  <c r="AG122" i="16"/>
  <c r="AH122" i="16"/>
  <c r="AI122" i="16"/>
  <c r="AK122" i="16"/>
  <c r="AL122" i="16"/>
  <c r="AM122" i="16"/>
  <c r="AO122" i="16"/>
  <c r="AP122" i="16"/>
  <c r="K123" i="16"/>
  <c r="M123" i="16"/>
  <c r="N123" i="16"/>
  <c r="O123" i="16"/>
  <c r="Q123" i="16"/>
  <c r="R123" i="16"/>
  <c r="S123" i="16"/>
  <c r="U123" i="16"/>
  <c r="V123" i="16"/>
  <c r="W123" i="16"/>
  <c r="AA123" i="16"/>
  <c r="AC123" i="16"/>
  <c r="AD123" i="16"/>
  <c r="AE123" i="16"/>
  <c r="AG123" i="16"/>
  <c r="AH123" i="16"/>
  <c r="AI123" i="16"/>
  <c r="AK123" i="16"/>
  <c r="AL123" i="16"/>
  <c r="AM123" i="16"/>
  <c r="AO123" i="16"/>
  <c r="AP123" i="16"/>
  <c r="K124" i="16"/>
  <c r="M124" i="16"/>
  <c r="N124" i="16"/>
  <c r="O124" i="16"/>
  <c r="Q124" i="16"/>
  <c r="R124" i="16"/>
  <c r="S124" i="16"/>
  <c r="U124" i="16"/>
  <c r="V124" i="16"/>
  <c r="W124" i="16"/>
  <c r="AA124" i="16"/>
  <c r="AC124" i="16"/>
  <c r="AD124" i="16"/>
  <c r="AE124" i="16"/>
  <c r="AG124" i="16"/>
  <c r="AH124" i="16"/>
  <c r="AI124" i="16"/>
  <c r="AK124" i="16"/>
  <c r="AL124" i="16"/>
  <c r="AM124" i="16"/>
  <c r="AO124" i="16"/>
  <c r="AP124" i="16"/>
  <c r="K125" i="16"/>
  <c r="M125" i="16"/>
  <c r="N125" i="16"/>
  <c r="O125" i="16"/>
  <c r="Q125" i="16"/>
  <c r="R125" i="16"/>
  <c r="S125" i="16"/>
  <c r="U125" i="16"/>
  <c r="V125" i="16"/>
  <c r="W125" i="16"/>
  <c r="AA125" i="16"/>
  <c r="AC125" i="16"/>
  <c r="AD125" i="16"/>
  <c r="AE125" i="16"/>
  <c r="AG125" i="16"/>
  <c r="AH125" i="16"/>
  <c r="AI125" i="16"/>
  <c r="AK125" i="16"/>
  <c r="AL125" i="16"/>
  <c r="AM125" i="16"/>
  <c r="AO125" i="16"/>
  <c r="AP125" i="16"/>
  <c r="K126" i="16"/>
  <c r="M126" i="16"/>
  <c r="N126" i="16"/>
  <c r="O126" i="16"/>
  <c r="Q126" i="16"/>
  <c r="R126" i="16"/>
  <c r="S126" i="16"/>
  <c r="U126" i="16"/>
  <c r="V126" i="16"/>
  <c r="W126" i="16"/>
  <c r="AA126" i="16"/>
  <c r="AC126" i="16"/>
  <c r="AD126" i="16"/>
  <c r="AE126" i="16"/>
  <c r="AG126" i="16"/>
  <c r="AH126" i="16"/>
  <c r="AI126" i="16"/>
  <c r="AK126" i="16"/>
  <c r="AL126" i="16"/>
  <c r="AM126" i="16"/>
  <c r="AO126" i="16"/>
  <c r="AP126" i="16"/>
  <c r="K127" i="16"/>
  <c r="M127" i="16"/>
  <c r="N127" i="16"/>
  <c r="O127" i="16"/>
  <c r="Q127" i="16"/>
  <c r="R127" i="16"/>
  <c r="S127" i="16"/>
  <c r="U127" i="16"/>
  <c r="V127" i="16"/>
  <c r="W127" i="16"/>
  <c r="AA127" i="16"/>
  <c r="AC127" i="16"/>
  <c r="AD127" i="16"/>
  <c r="AE127" i="16"/>
  <c r="AG127" i="16"/>
  <c r="AH127" i="16"/>
  <c r="AI127" i="16"/>
  <c r="AK127" i="16"/>
  <c r="AL127" i="16"/>
  <c r="AM127" i="16"/>
  <c r="AO127" i="16"/>
  <c r="AP127" i="16"/>
  <c r="K128" i="16"/>
  <c r="M128" i="16"/>
  <c r="N128" i="16"/>
  <c r="O128" i="16"/>
  <c r="Q128" i="16"/>
  <c r="R128" i="16"/>
  <c r="S128" i="16"/>
  <c r="U128" i="16"/>
  <c r="V128" i="16"/>
  <c r="W128" i="16"/>
  <c r="AA128" i="16"/>
  <c r="AC128" i="16"/>
  <c r="AD128" i="16"/>
  <c r="AE128" i="16"/>
  <c r="AG128" i="16"/>
  <c r="AH128" i="16"/>
  <c r="AI128" i="16"/>
  <c r="AK128" i="16"/>
  <c r="AL128" i="16"/>
  <c r="AM128" i="16"/>
  <c r="AO128" i="16"/>
  <c r="AP128" i="16"/>
  <c r="K129" i="16"/>
  <c r="M129" i="16"/>
  <c r="N129" i="16"/>
  <c r="O129" i="16"/>
  <c r="Q129" i="16"/>
  <c r="R129" i="16"/>
  <c r="S129" i="16"/>
  <c r="U129" i="16"/>
  <c r="V129" i="16"/>
  <c r="W129" i="16"/>
  <c r="AA129" i="16"/>
  <c r="AC129" i="16"/>
  <c r="AD129" i="16"/>
  <c r="AE129" i="16"/>
  <c r="AG129" i="16"/>
  <c r="AH129" i="16"/>
  <c r="AI129" i="16"/>
  <c r="AK129" i="16"/>
  <c r="AL129" i="16"/>
  <c r="AM129" i="16"/>
  <c r="AO129" i="16"/>
  <c r="AP129" i="16"/>
  <c r="K130" i="16"/>
  <c r="M130" i="16"/>
  <c r="N130" i="16"/>
  <c r="O130" i="16"/>
  <c r="Q130" i="16"/>
  <c r="R130" i="16"/>
  <c r="S130" i="16"/>
  <c r="U130" i="16"/>
  <c r="V130" i="16"/>
  <c r="W130" i="16"/>
  <c r="AA130" i="16"/>
  <c r="AC130" i="16"/>
  <c r="AD130" i="16"/>
  <c r="AE130" i="16"/>
  <c r="AG130" i="16"/>
  <c r="AH130" i="16"/>
  <c r="AI130" i="16"/>
  <c r="AK130" i="16"/>
  <c r="AL130" i="16"/>
  <c r="AM130" i="16"/>
  <c r="AO130" i="16"/>
  <c r="AP130" i="16"/>
  <c r="K131" i="16"/>
  <c r="O131" i="16"/>
  <c r="S131" i="16"/>
  <c r="W131" i="16"/>
  <c r="AA131" i="16"/>
  <c r="AE131" i="16"/>
  <c r="AI131" i="16"/>
  <c r="AM131" i="16"/>
  <c r="K132" i="16"/>
  <c r="O132" i="16"/>
  <c r="S132" i="16"/>
  <c r="W132" i="16"/>
  <c r="AA132" i="16"/>
  <c r="AE132" i="16"/>
  <c r="AI132" i="16"/>
  <c r="AM132" i="16"/>
  <c r="K133" i="16"/>
  <c r="O133" i="16"/>
  <c r="S133" i="16"/>
  <c r="W133" i="16"/>
  <c r="AA133" i="16"/>
  <c r="AE133" i="16"/>
  <c r="AI133" i="16"/>
  <c r="AM133" i="16"/>
  <c r="K134" i="16"/>
  <c r="O134" i="16"/>
  <c r="S134" i="16"/>
  <c r="W134" i="16"/>
  <c r="AA134" i="16"/>
  <c r="AE134" i="16"/>
  <c r="AI134" i="16"/>
  <c r="AM134" i="16"/>
  <c r="K135" i="16"/>
  <c r="O135" i="16"/>
  <c r="S135" i="16"/>
  <c r="W135" i="16"/>
  <c r="AA135" i="16"/>
  <c r="AE135" i="16"/>
  <c r="AI135" i="16"/>
  <c r="AM135" i="16"/>
  <c r="K136" i="16"/>
  <c r="O136" i="16"/>
  <c r="S136" i="16"/>
  <c r="W136" i="16"/>
  <c r="AA136" i="16"/>
  <c r="AE136" i="16"/>
  <c r="AI136" i="16"/>
  <c r="AM136" i="16"/>
  <c r="K137" i="16"/>
  <c r="O137" i="16"/>
  <c r="S137" i="16"/>
  <c r="W137" i="16"/>
  <c r="AA137" i="16"/>
  <c r="AE137" i="16"/>
  <c r="AI137" i="16"/>
  <c r="AM137" i="16"/>
  <c r="K138" i="16"/>
  <c r="O138" i="16"/>
  <c r="S138" i="16"/>
  <c r="W138" i="16"/>
  <c r="AA138" i="16"/>
  <c r="AE138" i="16"/>
  <c r="AI138" i="16"/>
  <c r="AM138" i="16"/>
  <c r="K139" i="16"/>
  <c r="O139" i="16"/>
  <c r="S139" i="16"/>
  <c r="W139" i="16"/>
  <c r="AA139" i="16"/>
  <c r="AE139" i="16"/>
  <c r="AI139" i="16"/>
  <c r="AM139" i="16"/>
  <c r="K140" i="16"/>
  <c r="O140" i="16"/>
  <c r="S140" i="16"/>
  <c r="W140" i="16"/>
  <c r="AA140" i="16"/>
  <c r="AE140" i="16"/>
  <c r="AI140" i="16"/>
  <c r="AM140" i="16"/>
  <c r="K141" i="16"/>
  <c r="O141" i="16"/>
  <c r="S141" i="16"/>
  <c r="W141" i="16"/>
  <c r="AA141" i="16"/>
  <c r="AE141" i="16"/>
  <c r="AI141" i="16"/>
  <c r="AM141" i="16"/>
  <c r="K142" i="16"/>
  <c r="O142" i="16"/>
  <c r="S142" i="16"/>
  <c r="W142" i="16"/>
  <c r="AA142" i="16"/>
  <c r="AE142" i="16"/>
  <c r="AI142" i="16"/>
  <c r="AM142" i="16"/>
  <c r="K143" i="16"/>
  <c r="O143" i="16"/>
  <c r="S143" i="16"/>
  <c r="W143" i="16"/>
  <c r="AA143" i="16"/>
  <c r="AE143" i="16"/>
  <c r="AI143" i="16"/>
  <c r="AM143" i="16"/>
  <c r="K144" i="16"/>
  <c r="O144" i="16"/>
  <c r="S144" i="16"/>
  <c r="W144" i="16"/>
  <c r="AA144" i="16"/>
  <c r="AE144" i="16"/>
  <c r="AI144" i="16"/>
  <c r="AM144" i="16"/>
  <c r="K145" i="16"/>
  <c r="O145" i="16"/>
  <c r="S145" i="16"/>
  <c r="W145" i="16"/>
  <c r="AA145" i="16"/>
  <c r="AE145" i="16"/>
  <c r="AI145" i="16"/>
  <c r="AM145" i="16"/>
  <c r="K146" i="16"/>
  <c r="O146" i="16"/>
  <c r="S146" i="16"/>
  <c r="W146" i="16"/>
  <c r="AA146" i="16"/>
  <c r="AE146" i="16"/>
  <c r="AI146" i="16"/>
  <c r="AM146" i="16"/>
  <c r="K147" i="16"/>
  <c r="O147" i="16"/>
  <c r="S147" i="16"/>
  <c r="W147" i="16"/>
  <c r="AA147" i="16"/>
  <c r="AE147" i="16"/>
  <c r="AI147" i="16"/>
  <c r="AM147" i="16"/>
  <c r="K148" i="16"/>
  <c r="O148" i="16"/>
  <c r="S148" i="16"/>
  <c r="W148" i="16"/>
  <c r="AA148" i="16"/>
  <c r="AE148" i="16"/>
  <c r="AI148" i="16"/>
  <c r="AM148" i="16"/>
  <c r="K149" i="16"/>
  <c r="O149" i="16"/>
  <c r="S149" i="16"/>
  <c r="W149" i="16"/>
  <c r="AA149" i="16"/>
  <c r="AE149" i="16"/>
  <c r="AI149" i="16"/>
  <c r="AM149" i="16"/>
  <c r="K150" i="16"/>
  <c r="O150" i="16"/>
  <c r="S150" i="16"/>
  <c r="W150" i="16"/>
  <c r="AA150" i="16"/>
  <c r="AE150" i="16"/>
  <c r="AI150" i="16"/>
  <c r="AM150" i="16"/>
  <c r="K151" i="16"/>
  <c r="O151" i="16"/>
  <c r="S151" i="16"/>
  <c r="W151" i="16"/>
  <c r="AA151" i="16"/>
  <c r="AE151" i="16"/>
  <c r="AI151" i="16"/>
  <c r="AM151" i="16"/>
  <c r="K152" i="16"/>
  <c r="O152" i="16"/>
  <c r="S152" i="16"/>
  <c r="W152" i="16"/>
  <c r="AA152" i="16"/>
  <c r="AE152" i="16"/>
  <c r="AI152" i="16"/>
  <c r="AM152" i="16"/>
  <c r="K153" i="16"/>
  <c r="O153" i="16"/>
  <c r="S153" i="16"/>
  <c r="W153" i="16"/>
  <c r="AA153" i="16"/>
  <c r="AE153" i="16"/>
  <c r="AI153" i="16"/>
  <c r="AM153" i="16"/>
  <c r="K154" i="16"/>
  <c r="O154" i="16"/>
  <c r="S154" i="16"/>
  <c r="W154" i="16"/>
  <c r="AA154" i="16"/>
  <c r="AE154" i="16"/>
  <c r="AI154" i="16"/>
  <c r="AM154" i="16"/>
  <c r="K155" i="16"/>
  <c r="O155" i="16"/>
  <c r="S155" i="16"/>
  <c r="W155" i="16"/>
  <c r="AA155" i="16"/>
  <c r="AE155" i="16"/>
  <c r="AI155" i="16"/>
  <c r="AM155" i="16"/>
  <c r="K156" i="16"/>
  <c r="O156" i="16"/>
  <c r="S156" i="16"/>
  <c r="W156" i="16"/>
  <c r="AA156" i="16"/>
  <c r="AE156" i="16"/>
  <c r="AI156" i="16"/>
  <c r="AM156" i="16"/>
  <c r="K157" i="16"/>
  <c r="O157" i="16"/>
  <c r="S157" i="16"/>
  <c r="W157" i="16"/>
  <c r="AA157" i="16"/>
  <c r="AE157" i="16"/>
  <c r="AI157" i="16"/>
  <c r="AM157" i="16"/>
  <c r="K158" i="16"/>
  <c r="O158" i="16"/>
  <c r="S158" i="16"/>
  <c r="W158" i="16"/>
  <c r="AA158" i="16"/>
  <c r="AE158" i="16"/>
  <c r="AI158" i="16"/>
  <c r="AM158" i="16"/>
  <c r="K159" i="16"/>
  <c r="O159" i="16"/>
  <c r="S159" i="16"/>
  <c r="W159" i="16"/>
  <c r="AA159" i="16"/>
  <c r="AE159" i="16"/>
  <c r="AI159" i="16"/>
  <c r="AM159" i="16"/>
  <c r="K160" i="16"/>
  <c r="O160" i="16"/>
  <c r="S160" i="16"/>
  <c r="W160" i="16"/>
  <c r="AA160" i="16"/>
  <c r="AE160" i="16"/>
  <c r="AI160" i="16"/>
  <c r="AM160" i="16"/>
  <c r="I162" i="16"/>
  <c r="J162" i="16"/>
  <c r="K162" i="16"/>
  <c r="L162" i="16"/>
  <c r="M162" i="16"/>
  <c r="N162" i="16"/>
  <c r="I163" i="16"/>
  <c r="J163" i="16"/>
  <c r="K163" i="16"/>
  <c r="L163" i="16"/>
  <c r="M163" i="16"/>
  <c r="N163" i="16"/>
  <c r="I164" i="16"/>
  <c r="J164" i="16"/>
  <c r="K164" i="16"/>
  <c r="L164" i="16"/>
  <c r="M164" i="16"/>
  <c r="N164" i="16"/>
  <c r="I165" i="16"/>
  <c r="J165" i="16"/>
  <c r="K165" i="16"/>
  <c r="L165" i="16"/>
  <c r="M165" i="16"/>
  <c r="N165" i="16"/>
  <c r="K166" i="16"/>
  <c r="L166" i="16"/>
  <c r="M166" i="16"/>
  <c r="N166" i="16"/>
  <c r="K167" i="16"/>
  <c r="L167" i="16"/>
  <c r="M167" i="16"/>
  <c r="N167" i="16"/>
  <c r="K168" i="16"/>
  <c r="L168" i="16"/>
  <c r="M168" i="16"/>
  <c r="N168" i="16"/>
  <c r="I169" i="16"/>
  <c r="J169" i="16"/>
  <c r="K169" i="16"/>
  <c r="L169" i="16"/>
  <c r="M169" i="16"/>
  <c r="N169" i="16"/>
  <c r="I170" i="16"/>
  <c r="J170" i="16"/>
  <c r="K170" i="16"/>
  <c r="L170" i="16"/>
  <c r="M170" i="16"/>
  <c r="N170" i="16"/>
  <c r="K171" i="16"/>
  <c r="L171" i="16"/>
  <c r="M171" i="16"/>
  <c r="N171" i="16"/>
  <c r="K172" i="16"/>
  <c r="L172" i="16"/>
  <c r="M172" i="16"/>
  <c r="N172" i="16"/>
  <c r="E173" i="16"/>
  <c r="I173" i="16"/>
  <c r="J173" i="16"/>
  <c r="K173" i="16"/>
  <c r="L173" i="16"/>
  <c r="M173" i="16"/>
  <c r="N173" i="16"/>
  <c r="I174" i="16"/>
  <c r="J174" i="16"/>
  <c r="K174" i="16"/>
  <c r="L174" i="16"/>
  <c r="M174" i="16"/>
  <c r="N174" i="16"/>
  <c r="I175" i="16"/>
  <c r="J175" i="16"/>
  <c r="K175" i="16"/>
  <c r="L175" i="16"/>
  <c r="M175" i="16"/>
  <c r="N175" i="16"/>
  <c r="I176" i="16"/>
  <c r="J176" i="16"/>
  <c r="K176" i="16"/>
  <c r="L176" i="16"/>
  <c r="M176" i="16"/>
  <c r="N176" i="16"/>
  <c r="I177" i="16"/>
  <c r="J177" i="16"/>
  <c r="K177" i="16"/>
  <c r="L177" i="16"/>
  <c r="M177" i="16"/>
  <c r="N177" i="16"/>
  <c r="BE11" i="16" l="1"/>
  <c r="BM11" i="16"/>
  <c r="BN11" i="16"/>
  <c r="BG11" i="16"/>
  <c r="BH11" i="16"/>
  <c r="BP11" i="16"/>
  <c r="BA11" i="16"/>
  <c r="BF11" i="16"/>
  <c r="BO11" i="16"/>
  <c r="BD11" i="16"/>
  <c r="BI11" i="16"/>
  <c r="BQ11" i="16"/>
  <c r="BB11" i="16"/>
  <c r="BJ11" i="16"/>
  <c r="BR11" i="16"/>
  <c r="BC11" i="16"/>
  <c r="BK11" i="16"/>
  <c r="BS11" i="16"/>
  <c r="BL11" i="16"/>
  <c r="P11" i="16"/>
  <c r="Q11" i="16"/>
  <c r="Y11" i="16"/>
  <c r="AG11" i="16"/>
  <c r="AO11" i="16"/>
  <c r="AW11" i="16"/>
  <c r="AM11" i="16"/>
  <c r="R11" i="16"/>
  <c r="Z11" i="16"/>
  <c r="AH11" i="16"/>
  <c r="AP11" i="16"/>
  <c r="AX11" i="16"/>
  <c r="AU11" i="16"/>
  <c r="S11" i="16"/>
  <c r="AA11" i="16"/>
  <c r="AI11" i="16"/>
  <c r="AQ11" i="16"/>
  <c r="AY11" i="16"/>
  <c r="X11" i="16"/>
  <c r="T11" i="16"/>
  <c r="AB11" i="16"/>
  <c r="AJ11" i="16"/>
  <c r="AR11" i="16"/>
  <c r="AZ11" i="16"/>
  <c r="AS11" i="16"/>
  <c r="AF11" i="16"/>
  <c r="U11" i="16"/>
  <c r="AC11" i="16"/>
  <c r="AK11" i="16"/>
  <c r="AV11" i="16"/>
  <c r="V11" i="16"/>
  <c r="AD11" i="16"/>
  <c r="AL11" i="16"/>
  <c r="AT11" i="16"/>
  <c r="W11" i="16"/>
  <c r="AE11" i="16"/>
  <c r="AN11" i="16"/>
  <c r="AH71" i="16"/>
  <c r="AH69" i="16"/>
  <c r="AG67" i="16"/>
  <c r="V67" i="16"/>
  <c r="H262" i="8"/>
  <c r="I262" i="8"/>
  <c r="I1095" i="8"/>
  <c r="H1095" i="8"/>
  <c r="H517" i="8"/>
  <c r="I517" i="8"/>
  <c r="H692" i="8"/>
  <c r="I692" i="8"/>
  <c r="H1236" i="8"/>
  <c r="I1236" i="8"/>
  <c r="I447" i="8"/>
  <c r="H446" i="8"/>
  <c r="I925" i="8"/>
  <c r="H924" i="8"/>
  <c r="I384" i="8"/>
  <c r="H383" i="8"/>
  <c r="I311" i="8"/>
  <c r="H310" i="8"/>
  <c r="H200" i="8"/>
  <c r="I681" i="8"/>
  <c r="H680" i="8"/>
  <c r="H372" i="8"/>
  <c r="I111" i="8"/>
  <c r="H110" i="8"/>
  <c r="I593" i="8"/>
  <c r="H592" i="8"/>
  <c r="I144" i="8"/>
  <c r="H143" i="8"/>
  <c r="I73" i="8"/>
  <c r="H72" i="8"/>
  <c r="I661" i="8"/>
  <c r="H660" i="8"/>
  <c r="AM67" i="16"/>
  <c r="AG71" i="16"/>
  <c r="AK67" i="16"/>
  <c r="Z67" i="16"/>
  <c r="Y71" i="16"/>
  <c r="AL69" i="16"/>
  <c r="AC71" i="16"/>
  <c r="AH67" i="16"/>
  <c r="AN44" i="16"/>
  <c r="AC44" i="16"/>
  <c r="M69" i="16"/>
  <c r="V71" i="16"/>
  <c r="N71" i="16"/>
  <c r="Q69" i="16"/>
  <c r="R71" i="16"/>
  <c r="M67" i="16"/>
  <c r="K69" i="16"/>
  <c r="K67" i="16"/>
  <c r="K81" i="16"/>
  <c r="K44" i="16"/>
  <c r="S81" i="16"/>
  <c r="AM81" i="16"/>
  <c r="O81" i="16"/>
  <c r="AI81" i="16"/>
  <c r="K71" i="16"/>
  <c r="AM71" i="16"/>
  <c r="AA69" i="16"/>
  <c r="O67" i="16"/>
  <c r="S44" i="16"/>
  <c r="AE81" i="16"/>
  <c r="AA81" i="16"/>
  <c r="W67" i="16"/>
  <c r="W81" i="16"/>
  <c r="AI71" i="16"/>
  <c r="W69" i="16"/>
  <c r="AL71" i="16"/>
  <c r="AA71" i="16"/>
  <c r="Q71" i="16"/>
  <c r="AK69" i="16"/>
  <c r="Z69" i="16"/>
  <c r="O69" i="16"/>
  <c r="AI67" i="16"/>
  <c r="Y67" i="16"/>
  <c r="N67" i="16"/>
  <c r="AK71" i="16"/>
  <c r="Z71" i="16"/>
  <c r="O71" i="16"/>
  <c r="AI69" i="16"/>
  <c r="Y69" i="16"/>
  <c r="N69" i="16"/>
  <c r="AK44" i="16"/>
  <c r="AA44" i="16"/>
  <c r="P44" i="16"/>
  <c r="AP67" i="16"/>
  <c r="AE67" i="16"/>
  <c r="U67" i="16"/>
  <c r="AI44" i="16"/>
  <c r="X44" i="16"/>
  <c r="M44" i="16"/>
  <c r="AJ44" i="16"/>
  <c r="AP69" i="16"/>
  <c r="AE69" i="16"/>
  <c r="U69" i="16"/>
  <c r="AO67" i="16"/>
  <c r="AD67" i="16"/>
  <c r="S67" i="16"/>
  <c r="AG44" i="16"/>
  <c r="W44" i="16"/>
  <c r="L44" i="16"/>
  <c r="Y44" i="16"/>
  <c r="AP71" i="16"/>
  <c r="AE71" i="16"/>
  <c r="U71" i="16"/>
  <c r="AO69" i="16"/>
  <c r="AD69" i="16"/>
  <c r="S69" i="16"/>
  <c r="AC67" i="16"/>
  <c r="R67" i="16"/>
  <c r="AF44" i="16"/>
  <c r="U44" i="16"/>
  <c r="O44" i="16"/>
  <c r="W71" i="16"/>
  <c r="M71" i="16"/>
  <c r="AO71" i="16"/>
  <c r="AD71" i="16"/>
  <c r="S71" i="16"/>
  <c r="AG69" i="16"/>
  <c r="V69" i="16"/>
  <c r="AM69" i="16"/>
  <c r="AC69" i="16"/>
  <c r="R69" i="16"/>
  <c r="AL67" i="16"/>
  <c r="AA67" i="16"/>
  <c r="Q67" i="16"/>
  <c r="AM44" i="16"/>
  <c r="AB44" i="16"/>
  <c r="Q44" i="16"/>
  <c r="AO44" i="16"/>
  <c r="AE44" i="16"/>
  <c r="T44" i="16"/>
  <c r="H1096" i="8" l="1"/>
  <c r="I1096" i="8"/>
  <c r="H201" i="8"/>
  <c r="I201" i="8"/>
  <c r="H373" i="8"/>
  <c r="I373" i="8"/>
  <c r="I662" i="8"/>
  <c r="H661" i="8"/>
  <c r="H311" i="8"/>
  <c r="I74" i="8"/>
  <c r="H73" i="8"/>
  <c r="I385" i="8"/>
  <c r="H384" i="8"/>
  <c r="I112" i="8"/>
  <c r="H111" i="8"/>
  <c r="I145" i="8"/>
  <c r="H144" i="8"/>
  <c r="I682" i="8"/>
  <c r="H681" i="8"/>
  <c r="H925" i="8"/>
  <c r="H593" i="8"/>
  <c r="I448" i="8"/>
  <c r="H447" i="8"/>
  <c r="F42" i="4"/>
  <c r="A2" i="11" s="1"/>
  <c r="D2" i="11" s="1"/>
  <c r="A63" i="19"/>
  <c r="H594" i="8" l="1"/>
  <c r="I594" i="8"/>
  <c r="H926" i="8"/>
  <c r="I926" i="8"/>
  <c r="H312" i="8"/>
  <c r="I312" i="8"/>
  <c r="I386" i="8"/>
  <c r="H385" i="8"/>
  <c r="H682" i="8"/>
  <c r="H74" i="8"/>
  <c r="I449" i="8"/>
  <c r="H448" i="8"/>
  <c r="I146" i="8"/>
  <c r="H145" i="8"/>
  <c r="I113" i="8"/>
  <c r="H112" i="8"/>
  <c r="I663" i="8"/>
  <c r="H662" i="8"/>
  <c r="H75" i="8" l="1"/>
  <c r="I75" i="8"/>
  <c r="H683" i="8"/>
  <c r="I683" i="8"/>
  <c r="H449" i="8"/>
  <c r="I664" i="8"/>
  <c r="H663" i="8"/>
  <c r="H113" i="8"/>
  <c r="I147" i="8"/>
  <c r="H146" i="8"/>
  <c r="H386" i="8"/>
  <c r="A52" i="19"/>
  <c r="O10" i="6"/>
  <c r="O23" i="6" s="1"/>
  <c r="A55" i="19"/>
  <c r="A50" i="19"/>
  <c r="A54" i="19"/>
  <c r="H387" i="8" l="1"/>
  <c r="I387" i="8"/>
  <c r="H450" i="8"/>
  <c r="I450" i="8"/>
  <c r="I114" i="8"/>
  <c r="H147" i="8"/>
  <c r="H114" i="8"/>
  <c r="I665" i="8"/>
  <c r="H664" i="8"/>
  <c r="A49" i="19"/>
  <c r="A48" i="19"/>
  <c r="A41" i="19"/>
  <c r="A40" i="19"/>
  <c r="M20" i="1" l="1"/>
  <c r="Q20" i="1"/>
  <c r="I115" i="8"/>
  <c r="H148" i="8"/>
  <c r="I148" i="8"/>
  <c r="M161" i="22"/>
  <c r="M131" i="22"/>
  <c r="M252" i="22"/>
  <c r="M72" i="22"/>
  <c r="M47" i="22"/>
  <c r="M45" i="22"/>
  <c r="M109" i="22"/>
  <c r="M301" i="22"/>
  <c r="M226" i="22"/>
  <c r="M182" i="22"/>
  <c r="M89" i="22"/>
  <c r="M247" i="22"/>
  <c r="M66" i="22"/>
  <c r="M50" i="22"/>
  <c r="M31" i="22"/>
  <c r="M193" i="22"/>
  <c r="M139" i="22"/>
  <c r="M296" i="22"/>
  <c r="M126" i="22"/>
  <c r="M58" i="22"/>
  <c r="M111" i="22"/>
  <c r="M41" i="22"/>
  <c r="M93" i="22"/>
  <c r="M74" i="22"/>
  <c r="M314" i="22"/>
  <c r="M239" i="22"/>
  <c r="M295" i="22"/>
  <c r="M313" i="22"/>
  <c r="M315" i="22"/>
  <c r="M238" i="22"/>
  <c r="M211" i="22"/>
  <c r="M283" i="22"/>
  <c r="M49" i="22"/>
  <c r="M170" i="22"/>
  <c r="M117" i="22"/>
  <c r="M78" i="22"/>
  <c r="M214" i="22"/>
  <c r="M299" i="22"/>
  <c r="M61" i="22"/>
  <c r="M197" i="22"/>
  <c r="M185" i="22"/>
  <c r="M146" i="22"/>
  <c r="M39" i="22"/>
  <c r="M115" i="22"/>
  <c r="M237" i="22"/>
  <c r="M152" i="22"/>
  <c r="M60" i="22"/>
  <c r="M261" i="22"/>
  <c r="M192" i="22"/>
  <c r="M276" i="22"/>
  <c r="M199" i="22"/>
  <c r="M174" i="22"/>
  <c r="M172" i="22"/>
  <c r="M165" i="22"/>
  <c r="M181" i="22"/>
  <c r="M108" i="22"/>
  <c r="M168" i="22"/>
  <c r="M87" i="22"/>
  <c r="M233" i="22"/>
  <c r="M37" i="22"/>
  <c r="M312" i="22"/>
  <c r="M143" i="22"/>
  <c r="M44" i="22"/>
  <c r="M71" i="22"/>
  <c r="M130" i="22"/>
  <c r="M104" i="22"/>
  <c r="M298" i="22"/>
  <c r="M232" i="22"/>
  <c r="M241" i="22"/>
  <c r="M250" i="22"/>
  <c r="M244" i="22"/>
  <c r="M235" i="22"/>
  <c r="M150" i="22"/>
  <c r="M242" i="22"/>
  <c r="M134" i="22"/>
  <c r="M212" i="22"/>
  <c r="M184" i="22"/>
  <c r="M290" i="22"/>
  <c r="M274" i="22"/>
  <c r="M254" i="22"/>
  <c r="M137" i="22"/>
  <c r="M54" i="22"/>
  <c r="M156" i="22"/>
  <c r="M225" i="22"/>
  <c r="M32" i="22"/>
  <c r="M145" i="22"/>
  <c r="M253" i="22"/>
  <c r="M159" i="22"/>
  <c r="M121" i="22"/>
  <c r="M53" i="22"/>
  <c r="M304" i="22"/>
  <c r="M292" i="22"/>
  <c r="M129" i="22"/>
  <c r="M248" i="22"/>
  <c r="M322" i="22"/>
  <c r="M65" i="22"/>
  <c r="M279" i="22"/>
  <c r="M85" i="22"/>
  <c r="M91" i="22"/>
  <c r="M84" i="22"/>
  <c r="M307" i="22"/>
  <c r="M142" i="22"/>
  <c r="M220" i="22"/>
  <c r="M280" i="22"/>
  <c r="M293" i="22"/>
  <c r="M228" i="22"/>
  <c r="M154" i="22"/>
  <c r="M147" i="22"/>
  <c r="M63" i="22"/>
  <c r="M269" i="22"/>
  <c r="M144" i="22"/>
  <c r="M40" i="22"/>
  <c r="M56" i="22"/>
  <c r="M110" i="22"/>
  <c r="M256" i="22"/>
  <c r="M200" i="22"/>
  <c r="M125" i="22"/>
  <c r="M114" i="22"/>
  <c r="M46" i="22"/>
  <c r="M265" i="22"/>
  <c r="M194" i="22"/>
  <c r="M51" i="22"/>
  <c r="M116" i="22"/>
  <c r="M107" i="22"/>
  <c r="M73" i="22"/>
  <c r="M55" i="22"/>
  <c r="M291" i="22"/>
  <c r="M224" i="22"/>
  <c r="M153" i="22"/>
  <c r="M105" i="22"/>
  <c r="M97" i="22"/>
  <c r="M206" i="22"/>
  <c r="M132" i="22"/>
  <c r="M227" i="22"/>
  <c r="M257" i="22"/>
  <c r="M282" i="22"/>
  <c r="M258" i="22"/>
  <c r="M166" i="22"/>
  <c r="M128" i="22"/>
  <c r="M264" i="22"/>
  <c r="M205" i="22"/>
  <c r="M271" i="22"/>
  <c r="M208" i="22"/>
  <c r="M42" i="22"/>
  <c r="M101" i="22"/>
  <c r="M124" i="22"/>
  <c r="M33" i="22"/>
  <c r="F53" i="1" s="1"/>
  <c r="M38" i="22"/>
  <c r="M190" i="22"/>
  <c r="M213" i="22"/>
  <c r="M140" i="22"/>
  <c r="M99" i="22"/>
  <c r="M204" i="22"/>
  <c r="M81" i="22"/>
  <c r="M321" i="22"/>
  <c r="M246" i="22"/>
  <c r="M178" i="22"/>
  <c r="M175" i="22"/>
  <c r="M223" i="22"/>
  <c r="M103" i="22"/>
  <c r="M245" i="22"/>
  <c r="M67" i="22"/>
  <c r="M80" i="22"/>
  <c r="M289" i="22"/>
  <c r="M70" i="22"/>
  <c r="M267" i="22"/>
  <c r="M29" i="22"/>
  <c r="M221" i="22"/>
  <c r="M217" i="22"/>
  <c r="M148" i="22"/>
  <c r="M68" i="22"/>
  <c r="M92" i="22"/>
  <c r="M323" i="22"/>
  <c r="M270" i="22"/>
  <c r="M231" i="22"/>
  <c r="M216" i="22"/>
  <c r="M198" i="22"/>
  <c r="M187" i="22"/>
  <c r="M183" i="22"/>
  <c r="M75" i="22"/>
  <c r="M281" i="22"/>
  <c r="M278" i="22"/>
  <c r="M138" i="22"/>
  <c r="M294" i="22"/>
  <c r="M34" i="22"/>
  <c r="M308" i="22"/>
  <c r="M77" i="22"/>
  <c r="M300" i="22"/>
  <c r="M162" i="22"/>
  <c r="M43" i="22"/>
  <c r="M273" i="22"/>
  <c r="M120" i="22"/>
  <c r="M262" i="22"/>
  <c r="M171" i="22"/>
  <c r="M94" i="22"/>
  <c r="M196" i="22"/>
  <c r="M259" i="22"/>
  <c r="M151" i="22"/>
  <c r="M102" i="22"/>
  <c r="M285" i="22"/>
  <c r="M310" i="22"/>
  <c r="M135" i="22"/>
  <c r="M122" i="22"/>
  <c r="M90" i="22"/>
  <c r="M157" i="22"/>
  <c r="M96" i="22"/>
  <c r="M136" i="22"/>
  <c r="M48" i="22"/>
  <c r="M229" i="22"/>
  <c r="M255" i="22"/>
  <c r="M163" i="22"/>
  <c r="M302" i="22"/>
  <c r="M320" i="22"/>
  <c r="M305" i="22"/>
  <c r="M177" i="22"/>
  <c r="M268" i="22"/>
  <c r="M79" i="22"/>
  <c r="M160" i="22"/>
  <c r="M100" i="22"/>
  <c r="M266" i="22"/>
  <c r="M30" i="22"/>
  <c r="M316" i="22"/>
  <c r="M287" i="22"/>
  <c r="M306" i="22"/>
  <c r="M164" i="22"/>
  <c r="M119" i="22"/>
  <c r="M149" i="22"/>
  <c r="M167" i="22"/>
  <c r="M311" i="22"/>
  <c r="M219" i="22"/>
  <c r="M284" i="22"/>
  <c r="M201" i="22"/>
  <c r="M64" i="22"/>
  <c r="M86" i="22"/>
  <c r="M251" i="22"/>
  <c r="M318" i="22"/>
  <c r="M203" i="22"/>
  <c r="M95" i="22"/>
  <c r="M173" i="22"/>
  <c r="M112" i="22"/>
  <c r="M275" i="22"/>
  <c r="M209" i="22"/>
  <c r="M82" i="22"/>
  <c r="M210" i="22"/>
  <c r="M191" i="22"/>
  <c r="M207" i="22"/>
  <c r="M272" i="22"/>
  <c r="M195" i="22"/>
  <c r="M309" i="22"/>
  <c r="M218" i="22"/>
  <c r="M240" i="22"/>
  <c r="M243" i="22"/>
  <c r="M123" i="22"/>
  <c r="M176" i="22"/>
  <c r="M263" i="22"/>
  <c r="M249" i="22"/>
  <c r="M69" i="22"/>
  <c r="M76" i="22"/>
  <c r="M189" i="22"/>
  <c r="M288" i="22"/>
  <c r="M98" i="22"/>
  <c r="M222" i="22"/>
  <c r="M230" i="22"/>
  <c r="M297" i="22"/>
  <c r="M57" i="22"/>
  <c r="M319" i="22"/>
  <c r="M236" i="22"/>
  <c r="M179" i="22"/>
  <c r="M188" i="22"/>
  <c r="M52" i="22"/>
  <c r="M317" i="22"/>
  <c r="M88" i="22"/>
  <c r="M118" i="22"/>
  <c r="M303" i="22"/>
  <c r="M286" i="22"/>
  <c r="M83" i="22"/>
  <c r="M180" i="22"/>
  <c r="M35" i="22"/>
  <c r="M133" i="22"/>
  <c r="M260" i="22"/>
  <c r="M155" i="22"/>
  <c r="M215" i="22"/>
  <c r="M59" i="22"/>
  <c r="M106" i="22"/>
  <c r="M202" i="22"/>
  <c r="M113" i="22"/>
  <c r="M141" i="22"/>
  <c r="M186" i="22"/>
  <c r="M158" i="22"/>
  <c r="M62" i="22"/>
  <c r="M36" i="22"/>
  <c r="H665" i="8"/>
  <c r="I116" i="8"/>
  <c r="H115" i="8"/>
  <c r="M10" i="6"/>
  <c r="C112" i="16" l="1"/>
  <c r="D112" i="16"/>
  <c r="E112" i="16"/>
  <c r="AB24" i="1"/>
  <c r="AB21" i="1"/>
  <c r="AN14" i="16"/>
  <c r="V21" i="1"/>
  <c r="AM108" i="16" s="1"/>
  <c r="V24" i="1"/>
  <c r="AM109" i="16" s="1"/>
  <c r="AD21" i="1"/>
  <c r="AD24" i="1"/>
  <c r="W24" i="1"/>
  <c r="W21" i="1"/>
  <c r="X21" i="1"/>
  <c r="X24" i="1"/>
  <c r="AC24" i="1"/>
  <c r="AC21" i="1"/>
  <c r="Y24" i="1"/>
  <c r="Y21" i="1"/>
  <c r="Z24" i="1"/>
  <c r="Z21" i="1"/>
  <c r="AA24" i="1"/>
  <c r="AA21" i="1"/>
  <c r="H666" i="8"/>
  <c r="I666" i="8"/>
  <c r="M127" i="22"/>
  <c r="M234" i="22"/>
  <c r="M277" i="22"/>
  <c r="M169" i="22"/>
  <c r="H116" i="8"/>
  <c r="G55" i="11"/>
  <c r="I117" i="8" l="1"/>
  <c r="I118" i="8"/>
  <c r="H117" i="8"/>
  <c r="I6" i="12"/>
  <c r="I7" i="12"/>
  <c r="I8" i="12"/>
  <c r="I9" i="12"/>
  <c r="I10" i="12"/>
  <c r="I11" i="12"/>
  <c r="I12" i="12"/>
  <c r="I13" i="12"/>
  <c r="I14" i="12"/>
  <c r="I15" i="12"/>
  <c r="I16" i="12"/>
  <c r="I17" i="12"/>
  <c r="I18" i="12"/>
  <c r="I19" i="12"/>
  <c r="I20" i="12"/>
  <c r="I21" i="12"/>
  <c r="I119" i="8" l="1"/>
  <c r="H118" i="8"/>
  <c r="H119" i="8" l="1"/>
  <c r="F131" i="16"/>
  <c r="F134" i="16"/>
  <c r="I120" i="8" l="1"/>
  <c r="F136" i="16"/>
  <c r="F160" i="16"/>
  <c r="F158" i="16"/>
  <c r="F147" i="16"/>
  <c r="F146" i="16"/>
  <c r="F145" i="16"/>
  <c r="F155" i="16"/>
  <c r="F154" i="16"/>
  <c r="F142" i="16"/>
  <c r="F144" i="16"/>
  <c r="F153" i="16"/>
  <c r="F139" i="16"/>
  <c r="F152" i="16"/>
  <c r="F138" i="16"/>
  <c r="F150" i="16"/>
  <c r="F137" i="16"/>
  <c r="H120" i="8"/>
  <c r="F159" i="16"/>
  <c r="F151" i="16"/>
  <c r="F143" i="16"/>
  <c r="F135" i="16"/>
  <c r="F157" i="16"/>
  <c r="F149" i="16"/>
  <c r="F141" i="16"/>
  <c r="F133" i="16"/>
  <c r="F156" i="16"/>
  <c r="F148" i="16"/>
  <c r="F140" i="16"/>
  <c r="F132" i="16"/>
  <c r="G155" i="16"/>
  <c r="G152" i="16"/>
  <c r="G160" i="16"/>
  <c r="G144" i="16"/>
  <c r="G139" i="16"/>
  <c r="G147" i="16"/>
  <c r="G146" i="16"/>
  <c r="G156" i="16"/>
  <c r="G140" i="16"/>
  <c r="G154" i="16"/>
  <c r="G138" i="16"/>
  <c r="G148" i="16"/>
  <c r="G131" i="16"/>
  <c r="G153" i="16"/>
  <c r="G145" i="16"/>
  <c r="G137" i="16"/>
  <c r="G159" i="16"/>
  <c r="G151" i="16"/>
  <c r="G143" i="16"/>
  <c r="G158" i="16"/>
  <c r="G150" i="16"/>
  <c r="G142" i="16"/>
  <c r="G157" i="16"/>
  <c r="G149" i="16"/>
  <c r="G141" i="16"/>
  <c r="M1318" i="8" l="1"/>
  <c r="H121" i="8"/>
  <c r="M1251" i="8" s="1"/>
  <c r="I121" i="8"/>
  <c r="R28" i="8" s="1"/>
  <c r="M3023" i="8"/>
  <c r="M1812" i="8"/>
  <c r="M1049" i="8"/>
  <c r="M124" i="8"/>
  <c r="M1447" i="8"/>
  <c r="M1739" i="8"/>
  <c r="M2311" i="8"/>
  <c r="M2860" i="8"/>
  <c r="M1233" i="8"/>
  <c r="M1936" i="8"/>
  <c r="M2913" i="8"/>
  <c r="M2221" i="8"/>
  <c r="M2419" i="8"/>
  <c r="M1716" i="8"/>
  <c r="M2856" i="8"/>
  <c r="M1566" i="8"/>
  <c r="M1661" i="8"/>
  <c r="M1710" i="8"/>
  <c r="M2837" i="8"/>
  <c r="M2592" i="8"/>
  <c r="M1438" i="8"/>
  <c r="M2111" i="8"/>
  <c r="M168" i="8"/>
  <c r="M2431" i="8"/>
  <c r="M846" i="8"/>
  <c r="M2427" i="8"/>
  <c r="M2013" i="8"/>
  <c r="M258" i="8"/>
  <c r="M2942" i="8"/>
  <c r="M2272" i="8"/>
  <c r="M2282" i="8"/>
  <c r="M591" i="8"/>
  <c r="M1892" i="8"/>
  <c r="M634" i="8"/>
  <c r="M2534" i="8"/>
  <c r="M2818" i="8"/>
  <c r="M106" i="8"/>
  <c r="M1210" i="8"/>
  <c r="M2764" i="8"/>
  <c r="M2560" i="8"/>
  <c r="M2756" i="8"/>
  <c r="M1833" i="8"/>
  <c r="M2401" i="8"/>
  <c r="M1510" i="8"/>
  <c r="M216" i="8"/>
  <c r="M2096" i="8"/>
  <c r="M1094" i="8"/>
  <c r="M1596" i="8"/>
  <c r="M956" i="8"/>
  <c r="M2040" i="8"/>
  <c r="M2509" i="8"/>
  <c r="M608" i="8"/>
  <c r="M713" i="8"/>
  <c r="M1066" i="8"/>
  <c r="M454" i="8"/>
  <c r="M809" i="8"/>
  <c r="M1466" i="8"/>
  <c r="M217" i="8"/>
  <c r="M195" i="8"/>
  <c r="M2487" i="8"/>
  <c r="M394" i="8"/>
  <c r="M2150" i="8"/>
  <c r="M2772" i="8"/>
  <c r="M1837" i="8"/>
  <c r="M130" i="8"/>
  <c r="M1154" i="8"/>
  <c r="M2270" i="8"/>
  <c r="M1756" i="8"/>
  <c r="M2493" i="8"/>
  <c r="M2875" i="8"/>
  <c r="M886" i="8"/>
  <c r="M1873" i="8"/>
  <c r="M1096" i="8"/>
  <c r="M816" i="8"/>
  <c r="M61" i="8"/>
  <c r="M1653" i="8"/>
  <c r="M418" i="8"/>
  <c r="M2979" i="8"/>
  <c r="M562" i="8"/>
  <c r="M1760" i="8"/>
  <c r="M553" i="8"/>
  <c r="M623" i="8"/>
  <c r="M2217" i="8"/>
  <c r="M1034" i="8"/>
  <c r="M912" i="8"/>
  <c r="M2497" i="8"/>
  <c r="M540" i="8"/>
  <c r="M581" i="8"/>
  <c r="M2568" i="8"/>
  <c r="M1807" i="8"/>
  <c r="M158" i="8"/>
  <c r="M760" i="8"/>
  <c r="M2235" i="8"/>
  <c r="M1896" i="8"/>
  <c r="M222" i="8"/>
  <c r="M2744" i="8"/>
  <c r="M2192" i="8"/>
  <c r="M954" i="8"/>
  <c r="M1875" i="8"/>
  <c r="M522" i="8"/>
  <c r="M1464" i="8"/>
  <c r="M1857" i="8"/>
  <c r="M1054" i="8"/>
  <c r="M737" i="8"/>
  <c r="M635" i="8"/>
  <c r="M2812" i="8"/>
  <c r="M2161" i="8"/>
  <c r="M748" i="8"/>
  <c r="M2770" i="8"/>
  <c r="M1478" i="8"/>
  <c r="M2726" i="8"/>
  <c r="M998" i="8"/>
  <c r="M1974" i="8"/>
  <c r="M2131" i="8"/>
  <c r="M2007" i="8"/>
  <c r="M2377" i="8"/>
  <c r="M171" i="8"/>
  <c r="M869" i="8"/>
  <c r="M1507" i="8"/>
  <c r="M2898" i="8"/>
  <c r="M1336" i="8"/>
  <c r="M1983" i="8"/>
  <c r="M2243" i="8"/>
  <c r="M1678" i="8"/>
  <c r="M607" i="8"/>
  <c r="M579" i="8"/>
  <c r="M33" i="8"/>
  <c r="M2473" i="8"/>
  <c r="M2160" i="8"/>
  <c r="M2339" i="8"/>
  <c r="M215" i="8"/>
  <c r="M2949" i="8"/>
  <c r="M2085" i="8"/>
  <c r="M1839" i="8"/>
  <c r="M1346" i="8"/>
  <c r="M804" i="8"/>
  <c r="M750" i="8"/>
  <c r="M398" i="8"/>
  <c r="M776" i="8"/>
  <c r="M2185" i="8"/>
  <c r="M2101" i="8"/>
  <c r="M1583" i="8"/>
  <c r="M826" i="8"/>
  <c r="M290" i="8"/>
  <c r="M3018" i="8"/>
  <c r="M2168" i="8"/>
  <c r="M1931" i="8"/>
  <c r="M2533" i="8"/>
  <c r="M2271" i="8"/>
  <c r="M2883" i="8"/>
  <c r="M1513" i="8"/>
  <c r="M1127" i="8"/>
  <c r="M1206" i="8"/>
  <c r="M1069" i="8"/>
  <c r="M584" i="8"/>
  <c r="M2397" i="8"/>
  <c r="M1415" i="8"/>
  <c r="M1825" i="8"/>
  <c r="M255" i="8"/>
  <c r="M1961" i="8"/>
  <c r="M2480" i="8"/>
  <c r="M2984" i="8"/>
  <c r="M2430" i="8"/>
  <c r="M2349" i="8"/>
  <c r="M1263" i="8"/>
  <c r="M931" i="8"/>
  <c r="M333" i="8"/>
  <c r="M1679" i="8"/>
  <c r="M2003" i="8"/>
  <c r="M422" i="8"/>
  <c r="M2027" i="8"/>
  <c r="M1821" i="8"/>
  <c r="M1865" i="8"/>
  <c r="M2757" i="8"/>
  <c r="M1155" i="8"/>
  <c r="M1309" i="8"/>
  <c r="M2418" i="8"/>
  <c r="M1547" i="8"/>
  <c r="M1321" i="8"/>
  <c r="M147" i="8"/>
  <c r="M2992" i="8"/>
  <c r="M2428" i="8"/>
  <c r="M688" i="8"/>
  <c r="M2326" i="8"/>
  <c r="M1956" i="8"/>
  <c r="M2208" i="8"/>
  <c r="M2678" i="8"/>
  <c r="M769" i="8"/>
  <c r="M2273" i="8"/>
  <c r="M1564" i="8"/>
  <c r="M2581" i="8"/>
  <c r="M1934" i="8"/>
  <c r="M157" i="8"/>
  <c r="M2759" i="8"/>
  <c r="M1474" i="8"/>
  <c r="M1169" i="8"/>
  <c r="M2210" i="8"/>
  <c r="M933" i="8"/>
  <c r="M1718" i="8"/>
  <c r="M2439" i="8"/>
  <c r="M1617" i="8"/>
  <c r="M443" i="8"/>
  <c r="M1638" i="8"/>
  <c r="M631" i="8"/>
  <c r="M2328" i="8"/>
  <c r="M2115" i="8"/>
  <c r="M1849" i="8"/>
  <c r="M618" i="8"/>
  <c r="M1759" i="8"/>
  <c r="M2621" i="8"/>
  <c r="M2514" i="8"/>
  <c r="M1101" i="8"/>
  <c r="M1188" i="8"/>
  <c r="M2206" i="8"/>
  <c r="M989" i="8"/>
  <c r="M1519" i="8"/>
  <c r="M1858" i="8"/>
  <c r="M2902" i="8"/>
  <c r="M1392" i="8"/>
  <c r="M1460" i="8"/>
  <c r="M2463" i="8"/>
  <c r="M2523" i="8"/>
  <c r="M2292" i="8"/>
  <c r="M1822" i="8"/>
  <c r="M563" i="8"/>
  <c r="M2634" i="8"/>
  <c r="M3001" i="8"/>
  <c r="M2043" i="8"/>
  <c r="M830" i="8"/>
  <c r="M1036" i="8"/>
  <c r="M1872" i="8"/>
  <c r="M1627" i="8"/>
  <c r="M2747" i="8"/>
  <c r="M1296" i="8"/>
  <c r="M1918" i="8"/>
  <c r="M151" i="8"/>
  <c r="M1280" i="8"/>
  <c r="M2082" i="8"/>
  <c r="M2095" i="8"/>
  <c r="M1077" i="8"/>
  <c r="M1595" i="8"/>
  <c r="M2575" i="8"/>
  <c r="M1591" i="8"/>
  <c r="M673" i="8"/>
  <c r="M1995" i="8"/>
  <c r="M2720" i="8"/>
  <c r="M354" i="8"/>
  <c r="M428" i="8"/>
  <c r="M2117" i="8"/>
  <c r="M1740" i="8"/>
  <c r="M2011" i="8"/>
  <c r="M700" i="8"/>
  <c r="M74" i="8"/>
  <c r="M317" i="8"/>
  <c r="M2968" i="8"/>
  <c r="M2774" i="8"/>
  <c r="M794" i="8"/>
  <c r="M1315" i="8"/>
  <c r="M2444" i="8"/>
  <c r="M1265" i="8"/>
  <c r="M2550" i="8"/>
  <c r="M179" i="8"/>
  <c r="M1847" i="8"/>
  <c r="M2213" i="8"/>
  <c r="M2358" i="8"/>
  <c r="M2384" i="8"/>
  <c r="M191" i="8"/>
  <c r="M472" i="8"/>
  <c r="M3006" i="8"/>
  <c r="M1516" i="8"/>
  <c r="M1722" i="8"/>
  <c r="M1435" i="8"/>
  <c r="M1195" i="8"/>
  <c r="M1677" i="8"/>
  <c r="M2004" i="8"/>
  <c r="M399" i="8"/>
  <c r="M66" i="8"/>
  <c r="M1364" i="8"/>
  <c r="M1907" i="8"/>
  <c r="M1323" i="8"/>
  <c r="M427" i="8"/>
  <c r="M1712" i="8"/>
  <c r="M801" i="8"/>
  <c r="M2707" i="8"/>
  <c r="M2633" i="8"/>
  <c r="M667" i="8"/>
  <c r="M2494" i="8"/>
  <c r="M2353" i="8"/>
  <c r="M531" i="8"/>
  <c r="M2620" i="8"/>
  <c r="M469" i="8"/>
  <c r="M1401" i="8"/>
  <c r="M2320" i="8"/>
  <c r="M2574" i="8"/>
  <c r="M1842" i="8"/>
  <c r="M1217" i="8"/>
  <c r="M649" i="8"/>
  <c r="M2662" i="8"/>
  <c r="M1928" i="8"/>
  <c r="M2216" i="8"/>
  <c r="M751" i="8"/>
  <c r="M2522" i="8"/>
  <c r="M2062" i="8"/>
  <c r="M2440" i="8"/>
  <c r="M1133" i="8"/>
  <c r="M1781" i="8"/>
  <c r="M1453" i="8"/>
  <c r="M2278" i="8"/>
  <c r="M2211" i="8"/>
  <c r="M2014" i="8"/>
  <c r="M2971" i="8"/>
  <c r="M1220" i="8"/>
  <c r="M237" i="8"/>
  <c r="M819" i="8"/>
  <c r="M756" i="8"/>
  <c r="M1060" i="8"/>
  <c r="M232" i="8"/>
  <c r="M254" i="8"/>
  <c r="M1153" i="8"/>
  <c r="M550" i="8"/>
  <c r="M2835" i="8"/>
  <c r="M1202" i="8"/>
  <c r="M1838" i="8"/>
  <c r="M2489" i="8"/>
  <c r="M680" i="8"/>
  <c r="M1893" i="8"/>
  <c r="M316" i="8"/>
  <c r="M1604" i="8"/>
  <c r="M1899" i="8"/>
  <c r="M1667" i="8"/>
  <c r="M662" i="8"/>
  <c r="M103" i="8"/>
  <c r="M1340" i="8"/>
  <c r="M2517" i="8"/>
  <c r="M85" i="8"/>
  <c r="M2406" i="8"/>
  <c r="M1702" i="8"/>
  <c r="M2356" i="8"/>
  <c r="M1696" i="8"/>
  <c r="M2628" i="8"/>
  <c r="M1147" i="8"/>
  <c r="M2104" i="8"/>
  <c r="M1765" i="8"/>
  <c r="M1330" i="8"/>
  <c r="M2731" i="8"/>
  <c r="M2664" i="8"/>
  <c r="M1215" i="8"/>
  <c r="M457" i="8"/>
  <c r="M952" i="8"/>
  <c r="M174" i="8"/>
  <c r="M2654" i="8"/>
  <c r="M1185" i="8"/>
  <c r="M2251" i="8"/>
  <c r="M1743" i="8"/>
  <c r="M2330" i="8"/>
  <c r="M1165" i="8"/>
  <c r="M1651" i="8"/>
  <c r="M1303" i="8"/>
  <c r="M2885" i="8"/>
  <c r="M401" i="8"/>
  <c r="M1223" i="8"/>
  <c r="M1374" i="8"/>
  <c r="M2455" i="8"/>
  <c r="M1134" i="8"/>
  <c r="M1512" i="8"/>
  <c r="M2230" i="8"/>
  <c r="M923" i="8"/>
  <c r="M2673" i="8"/>
  <c r="M2126" i="8"/>
  <c r="M1305" i="8"/>
  <c r="M2965" i="8"/>
  <c r="M652" i="8"/>
  <c r="M770" i="8"/>
  <c r="M755" i="8"/>
  <c r="M1494" i="8"/>
  <c r="M1229" i="8"/>
  <c r="M2961" i="8"/>
  <c r="M2804" i="8"/>
  <c r="M2087" i="8"/>
  <c r="M162" i="8"/>
  <c r="M1670" i="8"/>
  <c r="M1259" i="8"/>
  <c r="M1465" i="8"/>
  <c r="M1297" i="8"/>
  <c r="M1535" i="8"/>
  <c r="M286" i="8"/>
  <c r="M529" i="8"/>
  <c r="M992" i="8"/>
  <c r="M2504" i="8"/>
  <c r="M2448" i="8"/>
  <c r="M1347" i="8"/>
  <c r="M1243" i="8"/>
  <c r="M2765" i="8"/>
  <c r="M1555" i="8"/>
  <c r="M1015" i="8"/>
  <c r="M1108" i="8"/>
  <c r="M1234" i="8"/>
  <c r="M448" i="8"/>
  <c r="M1836" i="8"/>
  <c r="M1480" i="8"/>
  <c r="M2826" i="8"/>
  <c r="M2938" i="8"/>
  <c r="M298" i="8"/>
  <c r="M2389" i="8"/>
  <c r="M2403" i="8"/>
  <c r="M1941" i="8"/>
  <c r="M2354" i="8"/>
  <c r="M1291" i="8"/>
  <c r="M2727" i="8"/>
  <c r="M1319" i="8"/>
  <c r="M1840" i="8"/>
  <c r="M554" i="8"/>
  <c r="M368" i="8"/>
  <c r="M247" i="8"/>
  <c r="M689" i="8"/>
  <c r="M2578" i="8"/>
  <c r="M2268" i="8"/>
  <c r="M868" i="8"/>
  <c r="M2388" i="8"/>
  <c r="M1353" i="8"/>
  <c r="M1098" i="8"/>
  <c r="M2870" i="8"/>
  <c r="M2269" i="8"/>
  <c r="M597" i="8"/>
  <c r="M2598" i="8"/>
  <c r="M1523" i="8"/>
  <c r="M758" i="8"/>
  <c r="M2471" i="8"/>
  <c r="M2108" i="8"/>
  <c r="M1429" i="8"/>
  <c r="M1639" i="8"/>
  <c r="M342" i="8"/>
  <c r="M1766" i="8"/>
  <c r="M1390" i="8"/>
  <c r="M1874" i="8"/>
  <c r="M1741" i="8"/>
  <c r="M2486" i="8"/>
  <c r="M2209" i="8"/>
  <c r="M1526" i="8"/>
  <c r="M2322" i="8"/>
  <c r="M1734" i="8"/>
  <c r="M938" i="8"/>
  <c r="M466" i="8"/>
  <c r="M1125" i="8"/>
  <c r="M2567" i="8"/>
  <c r="M2691" i="8"/>
  <c r="M482" i="8"/>
  <c r="M1413" i="8"/>
  <c r="M1289" i="8"/>
  <c r="M136" i="8"/>
  <c r="M2124" i="8"/>
  <c r="M2792" i="8"/>
  <c r="M907" i="8"/>
  <c r="M2510" i="8"/>
  <c r="M2157" i="8"/>
  <c r="M903" i="8"/>
  <c r="M1333" i="8"/>
  <c r="M1720" i="8"/>
  <c r="M873" i="8"/>
  <c r="M704" i="8"/>
  <c r="M1637" i="8"/>
  <c r="M2983" i="8"/>
  <c r="M1191" i="8"/>
  <c r="M71" i="8"/>
  <c r="M2611" i="8"/>
  <c r="M2156" i="8"/>
  <c r="M2694" i="8"/>
  <c r="M1800" i="8"/>
  <c r="M2732" i="8"/>
  <c r="M1316" i="8"/>
  <c r="M314" i="8"/>
  <c r="M400" i="8"/>
  <c r="M2106" i="8"/>
  <c r="M2312" i="8"/>
  <c r="M2371" i="8"/>
  <c r="M205" i="8"/>
  <c r="M1724" i="8"/>
  <c r="M874" i="8"/>
  <c r="M2393" i="8"/>
  <c r="M2441" i="8"/>
  <c r="M1118" i="8"/>
  <c r="M1832" i="8"/>
  <c r="M2295" i="8"/>
  <c r="M373" i="8"/>
  <c r="M459" i="8"/>
  <c r="M836" i="8"/>
  <c r="M496" i="8"/>
  <c r="M2852" i="8"/>
  <c r="M2742" i="8"/>
  <c r="M1684" i="8"/>
  <c r="M338" i="8"/>
  <c r="M1151" i="8"/>
  <c r="M2141" i="8"/>
  <c r="M2891" i="8"/>
  <c r="M1360" i="8"/>
  <c r="M1946" i="8"/>
  <c r="M2660" i="8"/>
  <c r="M2325" i="8"/>
  <c r="M1312" i="8"/>
  <c r="M1927" i="8"/>
  <c r="M495" i="8"/>
  <c r="M1686" i="8"/>
  <c r="M2963" i="8"/>
  <c r="M2655" i="8"/>
  <c r="M1997" i="8"/>
  <c r="M2879" i="8"/>
  <c r="M2034" i="8"/>
  <c r="M323" i="8"/>
  <c r="M321" i="8"/>
  <c r="M1548" i="8"/>
  <c r="M1084" i="8"/>
  <c r="M772" i="8"/>
  <c r="M2361" i="8"/>
  <c r="M940" i="8"/>
  <c r="M3012" i="8"/>
  <c r="M887" i="8"/>
  <c r="M308" i="8"/>
  <c r="M2642" i="8"/>
  <c r="M1074" i="8"/>
  <c r="M2078" i="8"/>
  <c r="M2399" i="8"/>
  <c r="M140" i="8"/>
  <c r="M970" i="8"/>
  <c r="M439" i="8"/>
  <c r="M2776" i="8"/>
  <c r="M489" i="8"/>
  <c r="M1749" i="8"/>
  <c r="M386" i="8"/>
  <c r="M1499" i="8"/>
  <c r="M2738" i="8"/>
  <c r="M491" i="8"/>
  <c r="M534" i="8"/>
  <c r="M1092" i="8"/>
  <c r="M385" i="8"/>
  <c r="M1156" i="8"/>
  <c r="M2841" i="8"/>
  <c r="M417" i="8"/>
  <c r="M169" i="8"/>
  <c r="M1921" i="8"/>
  <c r="M1518" i="8"/>
  <c r="M2899" i="8"/>
  <c r="M311" i="8"/>
  <c r="M685" i="8"/>
  <c r="M767" i="8"/>
  <c r="M2920" i="8"/>
  <c r="M1369" i="8"/>
  <c r="M561" i="8"/>
  <c r="M2335" i="8"/>
  <c r="M2705" i="8"/>
  <c r="M797" i="8"/>
  <c r="M1923" i="8"/>
  <c r="M1727" i="8"/>
  <c r="M1011" i="8"/>
  <c r="M1937" i="8"/>
  <c r="M1371" i="8"/>
  <c r="M1871" i="8"/>
  <c r="M1255" i="8"/>
  <c r="M833" i="8"/>
  <c r="M3009" i="8"/>
  <c r="M2780" i="8"/>
  <c r="M2845" i="8"/>
  <c r="M2751" i="8"/>
  <c r="M497" i="8"/>
  <c r="M2932" i="8"/>
  <c r="M2820" i="8"/>
  <c r="M703" i="8"/>
  <c r="M2930" i="8"/>
  <c r="M2425" i="8"/>
  <c r="M1689" i="8"/>
  <c r="M925" i="8"/>
  <c r="M2950" i="8"/>
  <c r="M167" i="8"/>
  <c r="M889" i="8"/>
  <c r="M139" i="8"/>
  <c r="M2201" i="8"/>
  <c r="M2866" i="8"/>
  <c r="M822" i="8"/>
  <c r="M2435" i="8"/>
  <c r="M1468" i="8"/>
  <c r="M2481" i="8"/>
  <c r="M1909" i="8"/>
  <c r="M72" i="8"/>
  <c r="M2355" i="8"/>
  <c r="M1328" i="8"/>
  <c r="M2871" i="8"/>
  <c r="M981" i="8"/>
  <c r="M2089" i="8"/>
  <c r="M343" i="8"/>
  <c r="M2001" i="8"/>
  <c r="M2564" i="8"/>
  <c r="M1450" i="8"/>
  <c r="M145" i="8"/>
  <c r="M1992" i="8"/>
  <c r="M2163" i="8"/>
  <c r="M1989" i="8"/>
  <c r="M2332" i="8"/>
  <c r="M1779" i="8"/>
  <c r="M1533" i="8"/>
  <c r="M741" i="8"/>
  <c r="M2970" i="8"/>
  <c r="M1019" i="8"/>
  <c r="M580" i="8"/>
  <c r="M691" i="8"/>
  <c r="M2569" i="8"/>
  <c r="M2046" i="8"/>
  <c r="M577" i="8"/>
  <c r="M1462" i="8"/>
  <c r="M2296" i="8"/>
  <c r="M3015" i="8"/>
  <c r="M2190" i="8"/>
  <c r="M779" i="8"/>
  <c r="M2921" i="8"/>
  <c r="M2412" i="8"/>
  <c r="M1681" i="8"/>
  <c r="M98" i="8"/>
  <c r="M1228" i="8"/>
  <c r="M854" i="8"/>
  <c r="M2518" i="8"/>
  <c r="M2020" i="8"/>
  <c r="M2258" i="8"/>
  <c r="M974" i="8"/>
  <c r="M1373" i="8"/>
  <c r="M2530" i="8"/>
  <c r="M1796" i="8"/>
  <c r="M1488" i="8"/>
  <c r="M3008" i="8"/>
  <c r="M1621" i="8"/>
  <c r="M2663" i="8"/>
  <c r="M1904" i="8"/>
  <c r="M1585" i="8"/>
  <c r="M872" i="8"/>
  <c r="M1362" i="8"/>
  <c r="M2682" i="8"/>
  <c r="M2183" i="8"/>
  <c r="M1573" i="8"/>
  <c r="M1590" i="8"/>
  <c r="M743" i="8"/>
  <c r="M600" i="8"/>
  <c r="M606" i="8"/>
  <c r="M692" i="8"/>
  <c r="M268" i="8"/>
  <c r="M48" i="8"/>
  <c r="M95" i="8"/>
  <c r="M642" i="8"/>
  <c r="M377" i="8"/>
  <c r="M1182" i="8"/>
  <c r="M378" i="8"/>
  <c r="M1197" i="8"/>
  <c r="M1403" i="8"/>
  <c r="M1124" i="8"/>
  <c r="M792" i="8"/>
  <c r="M560" i="8"/>
  <c r="M435" i="8"/>
  <c r="M2931" i="8"/>
  <c r="M1868" i="8"/>
  <c r="M1258" i="8"/>
  <c r="M1030" i="8"/>
  <c r="M1459" i="8"/>
  <c r="M1598" i="8"/>
  <c r="M564" i="8"/>
  <c r="M530" i="8"/>
  <c r="M573" i="8"/>
  <c r="M2794" i="8"/>
  <c r="M1293" i="8"/>
  <c r="M2420" i="8"/>
  <c r="M170" i="8"/>
  <c r="M1737" i="8"/>
  <c r="M2146" i="8"/>
  <c r="M244" i="8"/>
  <c r="M1658" i="8"/>
  <c r="M1458" i="8"/>
  <c r="M125" i="8"/>
  <c r="M1742" i="8"/>
  <c r="M1697" i="8"/>
  <c r="M917" i="8"/>
  <c r="M934" i="8"/>
  <c r="M844" i="8"/>
  <c r="M1264" i="8"/>
  <c r="M1826" i="8"/>
  <c r="M2903" i="8"/>
  <c r="M1532" i="8"/>
  <c r="M546" i="8"/>
  <c r="M3022" i="8"/>
  <c r="M2297" i="8"/>
  <c r="M481" i="8"/>
  <c r="M260" i="8"/>
  <c r="M2366" i="8"/>
  <c r="M2321" i="8"/>
  <c r="M152" i="8"/>
  <c r="M1111" i="8"/>
  <c r="M719" i="8"/>
  <c r="M2653" i="8"/>
  <c r="M878" i="8"/>
  <c r="M1199" i="8"/>
  <c r="M2810" i="8"/>
  <c r="M1683" i="8"/>
  <c r="M2449" i="8"/>
  <c r="M2978" i="8"/>
  <c r="M615" i="8"/>
  <c r="M1162" i="8"/>
  <c r="M749" i="8"/>
  <c r="M2631" i="8"/>
  <c r="M1633" i="8"/>
  <c r="M1635" i="8"/>
  <c r="M1577" i="8"/>
  <c r="M133" i="8"/>
  <c r="M2254" i="8"/>
  <c r="M3019" i="8"/>
  <c r="M1949" i="8"/>
  <c r="M2609" i="8"/>
  <c r="M2994" i="8"/>
  <c r="M905" i="8"/>
  <c r="M843" i="8"/>
  <c r="M339" i="8"/>
  <c r="M2612" i="8"/>
  <c r="M1456" i="8"/>
  <c r="M379" i="8"/>
  <c r="M2417" i="8"/>
  <c r="M1556" i="8"/>
  <c r="M2618" i="8"/>
  <c r="M2107" i="8"/>
  <c r="M525" i="8"/>
  <c r="M2608" i="8"/>
  <c r="M1250" i="8"/>
  <c r="M1032" i="8"/>
  <c r="M1908" i="8"/>
  <c r="M2127" i="8"/>
  <c r="M651" i="8"/>
  <c r="M1553" i="8"/>
  <c r="M2524" i="8"/>
  <c r="M2492" i="8"/>
  <c r="M2240" i="8"/>
  <c r="M785" i="8"/>
  <c r="M1572" i="8"/>
  <c r="M2374" i="8"/>
  <c r="M2587" i="8"/>
  <c r="M1445" i="8"/>
  <c r="M850" i="8"/>
  <c r="M1471" i="8"/>
  <c r="M1602" i="8"/>
  <c r="M143" i="8"/>
  <c r="M2862" i="8"/>
  <c r="M2252" i="8"/>
  <c r="M2857" i="8"/>
  <c r="M1529" i="8"/>
  <c r="M1920" i="8"/>
  <c r="M821" i="8"/>
  <c r="M2153" i="8"/>
  <c r="M256" i="8"/>
  <c r="M1834" i="8"/>
  <c r="M2337" i="8"/>
  <c r="M2008" i="8"/>
  <c r="M2118" i="8"/>
  <c r="M528" i="8"/>
  <c r="M2641" i="8"/>
  <c r="M2145" i="8"/>
  <c r="M441" i="8"/>
  <c r="M1876" i="8"/>
  <c r="M1767" i="8"/>
  <c r="M1775" i="8"/>
  <c r="M2479" i="8"/>
  <c r="M508" i="8"/>
  <c r="M1506" i="8"/>
  <c r="M1723" i="8"/>
  <c r="M2113" i="8"/>
  <c r="M1444" i="8"/>
  <c r="M745" i="8"/>
  <c r="M1504" i="8"/>
  <c r="M2896" i="8"/>
  <c r="M138" i="8"/>
  <c r="M2009" i="8"/>
  <c r="M734" i="8"/>
  <c r="M2260" i="8"/>
  <c r="M2045" i="8"/>
  <c r="M1601" i="8"/>
  <c r="M297" i="8"/>
  <c r="M2177" i="8"/>
  <c r="M320" i="8"/>
  <c r="M2873" i="8"/>
  <c r="M2196" i="8"/>
  <c r="M1489" i="8"/>
  <c r="M675" i="8"/>
  <c r="M2547" i="8"/>
  <c r="M2472" i="8"/>
  <c r="M960" i="8"/>
  <c r="M1906" i="8"/>
  <c r="M1819" i="8"/>
  <c r="M2670" i="8"/>
  <c r="M2263" i="8"/>
  <c r="M2099" i="8"/>
  <c r="M2995" i="8"/>
  <c r="M1376" i="8"/>
  <c r="M2010" i="8"/>
  <c r="M1859" i="8"/>
  <c r="M225" i="8"/>
  <c r="M1035" i="8"/>
  <c r="M904" i="8"/>
  <c r="M881" i="8"/>
  <c r="M661" i="8"/>
  <c r="M2566" i="8"/>
  <c r="M1271" i="8"/>
  <c r="M2466" i="8"/>
  <c r="M2658" i="8"/>
  <c r="M1214" i="8"/>
  <c r="M2831" i="8"/>
  <c r="M742" i="8"/>
  <c r="M2513" i="8"/>
  <c r="M1705" i="8"/>
  <c r="M1985" i="8"/>
  <c r="M2817" i="8"/>
  <c r="M535" i="8"/>
  <c r="M121" i="8"/>
  <c r="M1232" i="8"/>
  <c r="M2429" i="8"/>
  <c r="M2224" i="8"/>
  <c r="M586" i="8"/>
  <c r="M2869" i="8"/>
  <c r="M2929" i="8"/>
  <c r="M1242" i="8"/>
  <c r="M2811" i="8"/>
  <c r="M1771" i="8"/>
  <c r="M238" i="8"/>
  <c r="M1966" i="8"/>
  <c r="Q29" i="8"/>
  <c r="M2982" i="8"/>
  <c r="M1841" i="8"/>
  <c r="M2247" i="8"/>
  <c r="M942" i="8"/>
  <c r="M939" i="8"/>
  <c r="M1864" i="8"/>
  <c r="M46" i="8"/>
  <c r="M1521" i="8"/>
  <c r="M558" i="8"/>
  <c r="M1298" i="8"/>
  <c r="M485" i="8"/>
  <c r="M2668" i="8"/>
  <c r="M2825" i="8"/>
  <c r="M1421" i="8"/>
  <c r="M281" i="8"/>
  <c r="M1226" i="8"/>
  <c r="M2409" i="8"/>
  <c r="M803" i="8"/>
  <c r="M2119" i="8"/>
  <c r="M1830" i="8"/>
  <c r="M1026" i="8"/>
  <c r="M2069" i="8"/>
  <c r="M1773" i="8"/>
  <c r="M686" i="8"/>
  <c r="M2999" i="8"/>
  <c r="M2433" i="8"/>
  <c r="M3004" i="8"/>
  <c r="M160" i="8"/>
  <c r="M2595" i="8"/>
  <c r="M2619" i="8"/>
  <c r="M2809" i="8"/>
  <c r="M444" i="8"/>
  <c r="M2083" i="8"/>
  <c r="M437" i="8"/>
  <c r="M47" i="8"/>
  <c r="M1150" i="8"/>
  <c r="M78" i="8"/>
  <c r="M1009" i="8"/>
  <c r="M1148" i="8"/>
  <c r="M40" i="8"/>
  <c r="M479" i="8"/>
  <c r="M251" i="8"/>
  <c r="M817" i="8"/>
  <c r="M856" i="8"/>
  <c r="M1735" i="8"/>
  <c r="M1524" i="8"/>
  <c r="M2327" i="8"/>
  <c r="M248" i="8"/>
  <c r="M1554" i="8"/>
  <c r="M2867" i="8"/>
  <c r="M950" i="8"/>
  <c r="M1968" i="8"/>
  <c r="M277" i="8"/>
  <c r="M930" i="8"/>
  <c r="M2672" i="8"/>
  <c r="M2615" i="8"/>
  <c r="M1967" i="8"/>
  <c r="M1924" i="8"/>
  <c r="M452" i="8"/>
  <c r="M263" i="8"/>
  <c r="M2849" i="8"/>
  <c r="M2643" i="8"/>
  <c r="M765" i="8"/>
  <c r="M1562" i="8"/>
  <c r="M1805" i="8"/>
  <c r="M2686" i="8"/>
  <c r="M2526" i="8"/>
  <c r="M2182" i="8"/>
  <c r="M1037" i="8"/>
  <c r="M2223" i="8"/>
  <c r="M1971" i="8"/>
  <c r="M1352" i="8"/>
  <c r="M630" i="8"/>
  <c r="M1012" i="8"/>
  <c r="M753" i="8"/>
  <c r="M2607" i="8"/>
  <c r="M1640" i="8"/>
  <c r="M2635" i="8"/>
  <c r="M382" i="8"/>
  <c r="M2084" i="8"/>
  <c r="M2060" i="8"/>
  <c r="M2799" i="8"/>
  <c r="M1186" i="8"/>
  <c r="M1938" i="8"/>
  <c r="M2591" i="8"/>
  <c r="M1410" i="8"/>
  <c r="M2091" i="8"/>
  <c r="M1018" i="8"/>
  <c r="M2436" i="8"/>
  <c r="M1579" i="8"/>
  <c r="M2024" i="8"/>
  <c r="M1763" i="8"/>
  <c r="M2881" i="8"/>
  <c r="M2067" i="8"/>
  <c r="M2501" i="8"/>
  <c r="M2893" i="8"/>
  <c r="M2894" i="8"/>
  <c r="M504" i="8"/>
  <c r="M1138" i="8"/>
  <c r="M2442" i="8"/>
  <c r="M2422" i="8"/>
  <c r="M2573" i="8"/>
  <c r="M45" i="8"/>
  <c r="M2130" i="8"/>
  <c r="M2236" i="8"/>
  <c r="M548" i="8"/>
  <c r="M1769" i="8"/>
  <c r="M2506" i="8"/>
  <c r="M984" i="8"/>
  <c r="M1790" i="8"/>
  <c r="M2172" i="8"/>
  <c r="M982" i="8"/>
  <c r="M3021" i="8"/>
  <c r="M2962" i="8"/>
  <c r="M2036" i="8"/>
  <c r="M1290" i="8"/>
  <c r="M1451" i="8"/>
  <c r="M1343" i="8"/>
  <c r="M733" i="8"/>
  <c r="M2203" i="8"/>
  <c r="M2246" i="8"/>
  <c r="M358" i="8"/>
  <c r="M2537" i="8"/>
  <c r="M1789" i="8"/>
  <c r="M1266" i="8"/>
  <c r="M471" i="8"/>
  <c r="M2511" i="8"/>
  <c r="M2993" i="8"/>
  <c r="M1884" i="8"/>
  <c r="M1144" i="8"/>
  <c r="M1509" i="8"/>
  <c r="M650" i="8"/>
  <c r="M2966" i="8"/>
  <c r="M1970" i="8"/>
  <c r="M461" i="8"/>
  <c r="M1802" i="8"/>
  <c r="M1396" i="8"/>
  <c r="M41" i="8"/>
  <c r="M590" i="8"/>
  <c r="M513" i="8"/>
  <c r="M1707" i="8"/>
  <c r="M1685" i="8"/>
  <c r="M2806" i="8"/>
  <c r="M1622" i="8"/>
  <c r="M1204" i="8"/>
  <c r="M999" i="8"/>
  <c r="M1801" i="8"/>
  <c r="M2229" i="8"/>
  <c r="M2843" i="8"/>
  <c r="M2884" i="8"/>
  <c r="M1560" i="8"/>
  <c r="M3007" i="8"/>
  <c r="M1490" i="8"/>
  <c r="M83" i="8"/>
  <c r="M451" i="8"/>
  <c r="M1824" i="8"/>
  <c r="M1393" i="8"/>
  <c r="M1384" i="8"/>
  <c r="M1091" i="8"/>
  <c r="M2135" i="8"/>
  <c r="M927" i="8"/>
  <c r="M2381" i="8"/>
  <c r="M2525" i="8"/>
  <c r="M766" i="8"/>
  <c r="M1496" i="8"/>
  <c r="M2544" i="8"/>
  <c r="M1260" i="8"/>
  <c r="M360" i="8"/>
  <c r="M460" i="8"/>
  <c r="M425" i="8"/>
  <c r="M2365" i="8"/>
  <c r="M2241" i="8"/>
  <c r="M1753" i="8"/>
  <c r="M1020" i="8"/>
  <c r="M643" i="8"/>
  <c r="M2800" i="8"/>
  <c r="M1688" i="8"/>
  <c r="M2025" i="8"/>
  <c r="M2953" i="8"/>
  <c r="M1944" i="8"/>
  <c r="M2162" i="8"/>
  <c r="M3000" i="8"/>
  <c r="M220" i="8"/>
  <c r="M2317" i="8"/>
  <c r="M1827" i="8"/>
  <c r="M2233" i="8"/>
  <c r="M486" i="8"/>
  <c r="M664" i="8"/>
  <c r="M2986" i="8"/>
  <c r="M2474" i="8"/>
  <c r="M2225" i="8"/>
  <c r="M54" i="8"/>
  <c r="M1254" i="8"/>
  <c r="M1952" i="8"/>
  <c r="M2750" i="8"/>
  <c r="M37" i="8"/>
  <c r="M2255" i="8"/>
  <c r="M1063" i="8"/>
  <c r="M2300" i="8"/>
  <c r="M1772" i="8"/>
  <c r="M1717" i="8"/>
  <c r="M1269" i="8"/>
  <c r="M2364" i="8"/>
  <c r="M1785" i="8"/>
  <c r="M2632" i="8"/>
  <c r="M2174" i="8"/>
  <c r="M2935" i="8"/>
  <c r="M725" i="8"/>
  <c r="M1479" i="8"/>
  <c r="M2280" i="8"/>
  <c r="M726" i="8"/>
  <c r="M2828" i="8"/>
  <c r="M341" i="8"/>
  <c r="M1668" i="8"/>
  <c r="M1314" i="8"/>
  <c r="M2058" i="8"/>
  <c r="M2766" i="8"/>
  <c r="M1940" i="8"/>
  <c r="M507" i="8"/>
  <c r="M808" i="8"/>
  <c r="S28" i="8"/>
  <c r="T28" i="8"/>
  <c r="M2039" i="8"/>
  <c r="M2498" i="8"/>
  <c r="M1382" i="8"/>
  <c r="M265" i="8"/>
  <c r="M499" i="8"/>
  <c r="M1976" i="8"/>
  <c r="M2277" i="8"/>
  <c r="M858" i="8"/>
  <c r="M1809" i="8"/>
  <c r="M2140" i="8"/>
  <c r="M1449" i="8"/>
  <c r="M2129" i="8"/>
  <c r="M2154" i="8"/>
  <c r="M1059" i="8"/>
  <c r="M1784" i="8"/>
  <c r="M1061" i="8"/>
  <c r="M2985" i="8"/>
  <c r="M2836" i="8"/>
  <c r="M2198" i="8"/>
  <c r="M891" i="8"/>
  <c r="M1213" i="8"/>
  <c r="M2531" i="8"/>
  <c r="M1818" i="8"/>
  <c r="M687" i="8"/>
  <c r="M2689" i="8"/>
  <c r="M2644" i="8"/>
  <c r="M1357" i="8"/>
  <c r="M2948" i="8"/>
  <c r="M362" i="8"/>
  <c r="M961" i="8"/>
  <c r="M307" i="8"/>
  <c r="M412" i="8"/>
  <c r="M2098" i="8"/>
  <c r="M2379" i="8"/>
  <c r="M2061" i="8"/>
  <c r="M847" i="8"/>
  <c r="M2706" i="8"/>
  <c r="M884" i="8"/>
  <c r="M1230" i="8"/>
  <c r="M2636" i="8"/>
  <c r="M1711" i="8"/>
  <c r="M429" i="8"/>
  <c r="M1006" i="8"/>
  <c r="M621" i="8"/>
  <c r="M1889" i="8"/>
  <c r="M1996" i="8"/>
  <c r="M958" i="8"/>
  <c r="M2773" i="8"/>
  <c r="M2023" i="8"/>
  <c r="M1339" i="8"/>
  <c r="M1043" i="8"/>
  <c r="M1247" i="8"/>
  <c r="M2939" i="8"/>
  <c r="M2283" i="8"/>
  <c r="M629" i="8"/>
  <c r="M1179" i="8"/>
  <c r="M2475" i="8"/>
  <c r="M2432" i="8"/>
  <c r="M926" i="8"/>
  <c r="M73" i="8"/>
  <c r="M1040" i="8"/>
  <c r="M1870" i="8"/>
  <c r="M1695" i="8"/>
  <c r="M2838" i="8"/>
  <c r="M1008" i="8"/>
  <c r="M1744" i="8"/>
  <c r="M414" i="8"/>
  <c r="M977" i="8"/>
  <c r="M2138" i="8"/>
  <c r="M1663" i="8"/>
  <c r="M574" i="8"/>
  <c r="M2028" i="8"/>
  <c r="M1582" i="8"/>
  <c r="M946" i="8"/>
  <c r="M2289" i="8"/>
  <c r="M214" i="8"/>
  <c r="M1274" i="8"/>
  <c r="M2527" i="8"/>
  <c r="M948" i="8"/>
  <c r="M177" i="8"/>
  <c r="M1137" i="8"/>
  <c r="M2249" i="8"/>
  <c r="M2546" i="8"/>
  <c r="M240" i="8"/>
  <c r="M860" i="8"/>
  <c r="M1354" i="8"/>
  <c r="M2476" i="8"/>
  <c r="M276" i="8"/>
  <c r="M568" i="8"/>
  <c r="M84" i="8"/>
  <c r="M1417" i="8"/>
  <c r="M2063" i="8"/>
  <c r="M2877" i="8"/>
  <c r="M149" i="8"/>
  <c r="M2842" i="8"/>
  <c r="M2175" i="8"/>
  <c r="M616" i="8"/>
  <c r="M1965" i="8"/>
  <c r="M2586" i="8"/>
  <c r="M1576" i="8"/>
  <c r="M1294" i="8"/>
  <c r="M2051" i="8"/>
  <c r="M185" i="8"/>
  <c r="M2350" i="8"/>
  <c r="M178" i="8"/>
  <c r="M1614" i="8"/>
  <c r="M1430" i="8"/>
  <c r="M2256" i="8"/>
  <c r="M773" i="8"/>
  <c r="M1381" i="8"/>
  <c r="M602" i="8"/>
  <c r="M353" i="8"/>
  <c r="M859" i="8"/>
  <c r="M1706" i="8"/>
  <c r="M68" i="8"/>
  <c r="M159" i="8"/>
  <c r="M1605" i="8"/>
  <c r="M1624" i="8"/>
  <c r="M2674" i="8"/>
  <c r="M331" i="8"/>
  <c r="M709" i="8"/>
  <c r="M825" i="8"/>
  <c r="M796" i="8"/>
  <c r="M657" i="8"/>
  <c r="M1192" i="8"/>
  <c r="M708" i="8"/>
  <c r="M837" i="8"/>
  <c r="M1087" i="8"/>
  <c r="M633" i="8"/>
  <c r="M99" i="8"/>
  <c r="M569" i="8"/>
  <c r="M1080" i="8"/>
  <c r="M2237" i="8"/>
  <c r="M543" i="8"/>
  <c r="M654" i="8"/>
  <c r="M1632" i="8"/>
  <c r="M2854" i="8"/>
  <c r="M714" i="8"/>
  <c r="M374" i="8"/>
  <c r="M918" i="8"/>
  <c r="M2394" i="8"/>
  <c r="M721" i="8"/>
  <c r="M1142" i="8"/>
  <c r="M1714" i="8"/>
  <c r="M2465" i="8"/>
  <c r="M1698" i="8"/>
  <c r="M1877" i="8"/>
  <c r="M1107" i="8"/>
  <c r="M2336" i="8"/>
  <c r="M966" i="8"/>
  <c r="M1284" i="8"/>
  <c r="M2170" i="8"/>
  <c r="M2180" i="8"/>
  <c r="M2543" i="8"/>
  <c r="M180" i="8"/>
  <c r="M2052" i="8"/>
  <c r="M2445" i="8"/>
  <c r="M1782" i="8"/>
  <c r="M2590" i="8"/>
  <c r="M2331" i="8"/>
  <c r="M1141" i="8"/>
  <c r="M1855" i="8"/>
  <c r="M1887" i="8"/>
  <c r="M921" i="8"/>
  <c r="M2790" i="8"/>
  <c r="M283" i="8"/>
  <c r="M2056" i="8"/>
  <c r="M1845" i="8"/>
  <c r="M1404" i="8"/>
  <c r="M1405" i="8"/>
  <c r="M2458" i="8"/>
  <c r="M2646" i="8"/>
  <c r="M1999" i="8"/>
  <c r="M2846" i="8"/>
  <c r="M890" i="8"/>
  <c r="M2284" i="8"/>
  <c r="M2188" i="8"/>
  <c r="M3010" i="8"/>
  <c r="M49" i="8"/>
  <c r="M348" i="8"/>
  <c r="M2184" i="8"/>
  <c r="M1424" i="8"/>
  <c r="M1642" i="8"/>
  <c r="M2923" i="8"/>
  <c r="M111" i="8"/>
  <c r="M346" i="8"/>
  <c r="M381" i="8"/>
  <c r="M628" i="8"/>
  <c r="M2348" i="8"/>
  <c r="M433" i="8"/>
  <c r="M2207" i="8"/>
  <c r="M2341" i="8"/>
  <c r="M1984" i="8"/>
  <c r="M707" i="8"/>
  <c r="M1329" i="8"/>
  <c r="M35" i="8"/>
  <c r="M1986" i="8"/>
  <c r="M1803" i="8"/>
  <c r="M462" i="8"/>
  <c r="M154" i="8"/>
  <c r="M2324" i="8"/>
  <c r="M2092" i="8"/>
  <c r="M359" i="8"/>
  <c r="M1612" i="8"/>
  <c r="M2507" i="8"/>
  <c r="M840" i="8"/>
  <c r="M1988" i="8"/>
  <c r="M2582" i="8"/>
  <c r="M2955" i="8"/>
  <c r="M955" i="8"/>
  <c r="M1549" i="8"/>
  <c r="M310" i="8"/>
  <c r="M731" i="8"/>
  <c r="M226" i="8"/>
  <c r="M2081" i="8"/>
  <c r="M1878" i="8"/>
  <c r="M200" i="8"/>
  <c r="M2760" i="8"/>
  <c r="M2453" i="8"/>
  <c r="M498" i="8"/>
  <c r="M1902" i="8"/>
  <c r="M284" i="8"/>
  <c r="M2496" i="8"/>
  <c r="M2102" i="8"/>
  <c r="M1432" i="8"/>
  <c r="M1046" i="8"/>
  <c r="M278" i="8"/>
  <c r="M1257" i="8"/>
  <c r="M1272" i="8"/>
  <c r="M1973" i="8"/>
  <c r="M2205" i="8"/>
  <c r="M1163" i="8"/>
  <c r="M1778" i="8"/>
  <c r="M610" i="8"/>
  <c r="M1193" i="8"/>
  <c r="M1675" i="8"/>
  <c r="M1498" i="8"/>
  <c r="M2038" i="8"/>
  <c r="M2945" i="8"/>
  <c r="M583" i="8"/>
  <c r="M722" i="8"/>
  <c r="M264" i="8"/>
  <c r="M646" i="8"/>
  <c r="M1960" i="8"/>
  <c r="M2274" i="8"/>
  <c r="M620" i="8"/>
  <c r="M2661" i="8"/>
  <c r="M1848" i="8"/>
  <c r="M404" i="8"/>
  <c r="M1325" i="8"/>
  <c r="M1104" i="8"/>
  <c r="M1570" i="8"/>
  <c r="M2687" i="8"/>
  <c r="M2754" i="8"/>
  <c r="M2789" i="8"/>
  <c r="M292" i="8"/>
  <c r="M1224" i="8"/>
  <c r="M1038" i="8"/>
  <c r="M2624" i="8"/>
  <c r="M1943" i="8"/>
  <c r="M1793" i="8"/>
  <c r="M2491" i="8"/>
  <c r="M922" i="8"/>
  <c r="M416" i="8"/>
  <c r="M1916" i="8"/>
  <c r="M1419" i="8"/>
  <c r="M432" i="8"/>
  <c r="M1327" i="8"/>
  <c r="M2309" i="8"/>
  <c r="M2151" i="8"/>
  <c r="M190" i="8"/>
  <c r="M1926" i="8"/>
  <c r="M1379" i="8"/>
  <c r="M1205" i="8"/>
  <c r="M896" i="8"/>
  <c r="M1093" i="8"/>
  <c r="M2133" i="8"/>
  <c r="M2100" i="8"/>
  <c r="M995" i="8"/>
  <c r="M503" i="8"/>
  <c r="M1337" i="8"/>
  <c r="M1351" i="8"/>
  <c r="M2261" i="8"/>
  <c r="M988" i="8"/>
  <c r="M511" i="8"/>
  <c r="M1028" i="8"/>
  <c r="M1539" i="8"/>
  <c r="M2779" i="8"/>
  <c r="M805" i="8"/>
  <c r="M1905" i="8"/>
  <c r="M1380" i="8"/>
  <c r="M327" i="8"/>
  <c r="M1721" i="8"/>
  <c r="M1428" i="8"/>
  <c r="M64" i="8"/>
  <c r="M2090" i="8"/>
  <c r="M2041" i="8"/>
  <c r="M123" i="8"/>
  <c r="M521" i="8"/>
  <c r="M330" i="8"/>
  <c r="M2657" i="8"/>
  <c r="M2338" i="8"/>
  <c r="M1894" i="8"/>
  <c r="M1389" i="8"/>
  <c r="M325" i="8"/>
  <c r="M2464" i="8"/>
  <c r="M2080" i="8"/>
  <c r="G136" i="16"/>
  <c r="G134" i="16"/>
  <c r="G133" i="16"/>
  <c r="G132" i="16"/>
  <c r="G135" i="16"/>
  <c r="M480" i="8" l="1"/>
  <c r="M1660" i="8"/>
  <c r="M434" i="8"/>
  <c r="M384" i="8"/>
  <c r="M1402" i="8"/>
  <c r="M1246" i="8"/>
  <c r="M1175" i="8"/>
  <c r="M762" i="8"/>
  <c r="M2378" i="8"/>
  <c r="M2847" i="8"/>
  <c r="M2250" i="8"/>
  <c r="M2572" i="8"/>
  <c r="M845" i="8"/>
  <c r="M2137" i="8"/>
  <c r="M2722" i="8"/>
  <c r="M228" i="8"/>
  <c r="M570" i="8"/>
  <c r="M1477" i="8"/>
  <c r="M757" i="8"/>
  <c r="M2305" i="8"/>
  <c r="M1334" i="8"/>
  <c r="M2264" i="8"/>
  <c r="M2390" i="8"/>
  <c r="M2802" i="8"/>
  <c r="M2375" i="8"/>
  <c r="M411" i="8"/>
  <c r="M2696" i="8"/>
  <c r="M1745" i="8"/>
  <c r="M2888" i="8"/>
  <c r="M1365" i="8"/>
  <c r="M1922" i="8"/>
  <c r="M1418" i="8"/>
  <c r="M1196" i="8"/>
  <c r="M1972" i="8"/>
  <c r="M356" i="8"/>
  <c r="M1994" i="8"/>
  <c r="M2319" i="8"/>
  <c r="M524" i="8"/>
  <c r="M2029" i="8"/>
  <c r="M1082" i="8"/>
  <c r="M2502" i="8"/>
  <c r="M1313" i="8"/>
  <c r="M783" i="8"/>
  <c r="M2484" i="8"/>
  <c r="M135" i="8"/>
  <c r="M52" i="8"/>
  <c r="M1644" i="8"/>
  <c r="M920" i="8"/>
  <c r="M909" i="8"/>
  <c r="M2333" i="8"/>
  <c r="M2340" i="8"/>
  <c r="M2438" i="8"/>
  <c r="M1370" i="8"/>
  <c r="M388" i="8"/>
  <c r="M2685" i="8"/>
  <c r="M1171" i="8"/>
  <c r="M349" i="8"/>
  <c r="M1733" i="8"/>
  <c r="M2967" i="8"/>
  <c r="M2763" i="8"/>
  <c r="M2490" i="8"/>
  <c r="M1341" i="8"/>
  <c r="M824" i="8"/>
  <c r="M387" i="8"/>
  <c r="M1016" i="8"/>
  <c r="M987" i="8"/>
  <c r="M2627" i="8"/>
  <c r="M315" i="8"/>
  <c r="M1406" i="8"/>
  <c r="M1574" i="8"/>
  <c r="M2515" i="8"/>
  <c r="M2231" i="8"/>
  <c r="M447" i="8"/>
  <c r="M533" i="8"/>
  <c r="M1436" i="8"/>
  <c r="M1211" i="8"/>
  <c r="M1563" i="8"/>
  <c r="M75" i="8"/>
  <c r="M2746" i="8"/>
  <c r="M744" i="8"/>
  <c r="M1537" i="8"/>
  <c r="M1655" i="8"/>
  <c r="M1856" i="8"/>
  <c r="M1694" i="8"/>
  <c r="M739" i="8"/>
  <c r="M1095" i="8"/>
  <c r="M288" i="8"/>
  <c r="M1051" i="8"/>
  <c r="M296" i="8"/>
  <c r="M1277" i="8"/>
  <c r="M2596" i="8"/>
  <c r="M2357" i="8"/>
  <c r="M2121" i="8"/>
  <c r="M1930" i="8"/>
  <c r="M2680" i="8"/>
  <c r="M681" i="8"/>
  <c r="M2539" i="8"/>
  <c r="M2094" i="8"/>
  <c r="M627" i="8"/>
  <c r="M1719" i="8"/>
  <c r="M614" i="8"/>
  <c r="M754" i="8"/>
  <c r="M2957" i="8"/>
  <c r="M2142" i="8"/>
  <c r="M2725" i="8"/>
  <c r="M2918" i="8"/>
  <c r="M2434" i="8"/>
  <c r="M1713" i="8"/>
  <c r="M3024" i="8"/>
  <c r="M2599" i="8"/>
  <c r="M1409" i="8"/>
  <c r="M979" i="8"/>
  <c r="M1407" i="8"/>
  <c r="M2093" i="8"/>
  <c r="M2571" i="8"/>
  <c r="M1768" i="8"/>
  <c r="M2606" i="8"/>
  <c r="M1433" i="8"/>
  <c r="M1190" i="8"/>
  <c r="M1062" i="8"/>
  <c r="M1013" i="8"/>
  <c r="M638" i="8"/>
  <c r="M1804" i="8"/>
  <c r="M716" i="8"/>
  <c r="M935" i="8"/>
  <c r="M76" i="8"/>
  <c r="M2303" i="8"/>
  <c r="M1463" i="8"/>
  <c r="M2882" i="8"/>
  <c r="M2824" i="8"/>
  <c r="M337" i="8"/>
  <c r="M1508" i="8"/>
  <c r="M2132" i="8"/>
  <c r="M2964" i="8"/>
  <c r="M937" i="8"/>
  <c r="M1486" i="8"/>
  <c r="M1166" i="8"/>
  <c r="M609" i="8"/>
  <c r="M1469" i="8"/>
  <c r="M863" i="8"/>
  <c r="M3011" i="8"/>
  <c r="M1422" i="8"/>
  <c r="M2088" i="8"/>
  <c r="M110" i="8"/>
  <c r="M2956" i="8"/>
  <c r="M1672" i="8"/>
  <c r="M3002" i="8"/>
  <c r="M2193" i="8"/>
  <c r="M102" i="8"/>
  <c r="M1288" i="8"/>
  <c r="M814" i="8"/>
  <c r="M2652" i="8"/>
  <c r="M1654" i="8"/>
  <c r="M2801" i="8"/>
  <c r="M1751" i="8"/>
  <c r="M1170" i="8"/>
  <c r="M2874" i="8"/>
  <c r="M34" i="8"/>
  <c r="M470" i="8"/>
  <c r="M2671" i="8"/>
  <c r="M1071" i="8"/>
  <c r="M1880" i="8"/>
  <c r="M1219" i="8"/>
  <c r="M1786" i="8"/>
  <c r="M2865" i="8"/>
  <c r="M552" i="8"/>
  <c r="M2785" i="8"/>
  <c r="M267" i="8"/>
  <c r="M759" i="8"/>
  <c r="M1398" i="8"/>
  <c r="M2782" i="8"/>
  <c r="M2077" i="8"/>
  <c r="M566" i="8"/>
  <c r="M1120" i="8"/>
  <c r="M1349" i="8"/>
  <c r="M1987" i="8"/>
  <c r="M1212" i="8"/>
  <c r="M764" i="8"/>
  <c r="M269" i="8"/>
  <c r="M914" i="8"/>
  <c r="M1882" i="8"/>
  <c r="M2783" i="8"/>
  <c r="M1888" i="8"/>
  <c r="M1816" i="8"/>
  <c r="M2922" i="8"/>
  <c r="M1470" i="8"/>
  <c r="M96" i="8"/>
  <c r="M302" i="8"/>
  <c r="M1963" i="8"/>
  <c r="M2076" i="8"/>
  <c r="M2214" i="8"/>
  <c r="M505" i="8"/>
  <c r="M2692" i="8"/>
  <c r="M2583" i="8"/>
  <c r="M203" i="8"/>
  <c r="M791" i="8"/>
  <c r="M1088" i="8"/>
  <c r="M2301" i="8"/>
  <c r="M1646" i="8"/>
  <c r="M1331" i="8"/>
  <c r="M1958" i="8"/>
  <c r="M1700" i="8"/>
  <c r="M1911" i="8"/>
  <c r="M684" i="8"/>
  <c r="M644" i="8"/>
  <c r="M1623" i="8"/>
  <c r="M538" i="8"/>
  <c r="M2519" i="8"/>
  <c r="M1484" i="8"/>
  <c r="M2740" i="8"/>
  <c r="M2933" i="8"/>
  <c r="M1320" i="8"/>
  <c r="M727" i="8"/>
  <c r="M1522" i="8"/>
  <c r="M1301" i="8"/>
  <c r="M1064" i="8"/>
  <c r="M2363" i="8"/>
  <c r="M2803" i="8"/>
  <c r="M1178" i="8"/>
  <c r="M1831" i="8"/>
  <c r="M1042" i="8"/>
  <c r="M2360" i="8"/>
  <c r="M2640" i="8"/>
  <c r="M1338" i="8"/>
  <c r="M2840" i="8"/>
  <c r="M332" i="8"/>
  <c r="M1552" i="8"/>
  <c r="M2771" i="8"/>
  <c r="M367" i="8"/>
  <c r="M2895" i="8"/>
  <c r="M1616" i="8"/>
  <c r="M1792" i="8"/>
  <c r="M2793" i="8"/>
  <c r="M65" i="8"/>
  <c r="M701" i="8"/>
  <c r="M2044" i="8"/>
  <c r="M246" i="8"/>
  <c r="M1762" i="8"/>
  <c r="M1787" i="8"/>
  <c r="M516" i="8"/>
  <c r="M1481" i="8"/>
  <c r="M578" i="8"/>
  <c r="M1917" i="8"/>
  <c r="M1814" i="8"/>
  <c r="M2299" i="8"/>
  <c r="M2830" i="8"/>
  <c r="M2304" i="8"/>
  <c r="M421" i="8"/>
  <c r="M2815" i="8"/>
  <c r="M2610" i="8"/>
  <c r="M1112" i="8"/>
  <c r="M186" i="8"/>
  <c r="M1912" i="8"/>
  <c r="M1578" i="8"/>
  <c r="M1408" i="8"/>
  <c r="M1708" i="8"/>
  <c r="M295" i="8"/>
  <c r="M1846" i="8"/>
  <c r="M1348" i="8"/>
  <c r="M1650" i="8"/>
  <c r="M2558" i="8"/>
  <c r="M2716" i="8"/>
  <c r="M1747" i="8"/>
  <c r="M1890" i="8"/>
  <c r="M2315" i="8"/>
  <c r="M2234" i="8"/>
  <c r="M2739" i="8"/>
  <c r="M2561" i="8"/>
  <c r="M42" i="8"/>
  <c r="M2407" i="8"/>
  <c r="M275" i="8"/>
  <c r="M1862" i="8"/>
  <c r="M1452" i="8"/>
  <c r="M285" i="8"/>
  <c r="M676" i="8"/>
  <c r="M2050" i="8"/>
  <c r="M1794" i="8"/>
  <c r="M1953" i="8"/>
  <c r="M1487" i="8"/>
  <c r="M2861" i="8"/>
  <c r="M155" i="8"/>
  <c r="M2951" i="8"/>
  <c r="M738" i="8"/>
  <c r="M1659" i="8"/>
  <c r="M2768" i="8"/>
  <c r="M1041" i="8"/>
  <c r="M2391" i="8"/>
  <c r="M605" i="8"/>
  <c r="M369" i="8"/>
  <c r="M1867" i="8"/>
  <c r="M144" i="8"/>
  <c r="M2617" i="8"/>
  <c r="M1991" i="8"/>
  <c r="M971" i="8"/>
  <c r="M423" i="8"/>
  <c r="M1423" i="8"/>
  <c r="M1977" i="8"/>
  <c r="M544" i="8"/>
  <c r="M2977" i="8"/>
  <c r="M1375" i="8"/>
  <c r="M1730" i="8"/>
  <c r="M1130" i="8"/>
  <c r="M1427" i="8"/>
  <c r="M1225" i="8"/>
  <c r="M1652" i="8"/>
  <c r="M2626" i="8"/>
  <c r="M1203" i="8"/>
  <c r="M2478" i="8"/>
  <c r="M1915" i="8"/>
  <c r="M699" i="8"/>
  <c r="M2037" i="8"/>
  <c r="M1933" i="8"/>
  <c r="M209" i="8"/>
  <c r="M1699" i="8"/>
  <c r="M2551" i="8"/>
  <c r="M902" i="8"/>
  <c r="M1335" i="8"/>
  <c r="M153" i="8"/>
  <c r="M2165" i="8"/>
  <c r="M1895" i="8"/>
  <c r="M1386" i="8"/>
  <c r="M319" i="8"/>
  <c r="M1052" i="8"/>
  <c r="M1085" i="8"/>
  <c r="M301" i="8"/>
  <c r="M357" i="8"/>
  <c r="M2667" i="8"/>
  <c r="M245" i="8"/>
  <c r="M2807" i="8"/>
  <c r="M150" i="8"/>
  <c r="M2123" i="8"/>
  <c r="M594" i="8"/>
  <c r="M2155" i="8"/>
  <c r="M119" i="8"/>
  <c r="M2373" i="8"/>
  <c r="M2469" i="8"/>
  <c r="M2248" i="8"/>
  <c r="M1441" i="8"/>
  <c r="M851" i="8"/>
  <c r="M1123" i="8"/>
  <c r="M1414" i="8"/>
  <c r="M2451" i="8"/>
  <c r="M1501" i="8"/>
  <c r="M1990" i="8"/>
  <c r="M1962" i="8"/>
  <c r="M1073" i="8"/>
  <c r="M2015" i="8"/>
  <c r="M1493" i="8"/>
  <c r="M1072" i="8"/>
  <c r="M2346" i="8"/>
  <c r="M2839" i="8"/>
  <c r="M1754" i="8"/>
  <c r="M985" i="8"/>
  <c r="M2314" i="8"/>
  <c r="M2532" i="8"/>
  <c r="M30" i="8"/>
  <c r="M2724" i="8"/>
  <c r="M1715" i="8"/>
  <c r="M1866" i="8"/>
  <c r="M1592" i="8"/>
  <c r="M2594" i="8"/>
  <c r="M1954" i="8"/>
  <c r="M1584" i="8"/>
  <c r="M1119" i="8"/>
  <c r="M1454" i="8"/>
  <c r="M250" i="8"/>
  <c r="M1701" i="8"/>
  <c r="M1332" i="8"/>
  <c r="M2372" i="8"/>
  <c r="M1914" i="8"/>
  <c r="M113" i="8"/>
  <c r="M728" i="8"/>
  <c r="M1610" i="8"/>
  <c r="M1500" i="8"/>
  <c r="M965" i="8"/>
  <c r="M1981" i="8"/>
  <c r="M2281" i="8"/>
  <c r="M928" i="8"/>
  <c r="M492" i="8"/>
  <c r="M1755" i="8"/>
  <c r="M291" i="8"/>
  <c r="M2521" i="8"/>
  <c r="M968" i="8"/>
  <c r="M2736" i="8"/>
  <c r="M2189" i="8"/>
  <c r="M2173" i="8"/>
  <c r="M181" i="8"/>
  <c r="M2666" i="8"/>
  <c r="M2164" i="8"/>
  <c r="M2623" i="8"/>
  <c r="M1344" i="8"/>
  <c r="M1881" i="8"/>
  <c r="M1615" i="8"/>
  <c r="M1542" i="8"/>
  <c r="M1536" i="8"/>
  <c r="M1236" i="8"/>
  <c r="M671" i="8"/>
  <c r="M710" i="8"/>
  <c r="M309" i="8"/>
  <c r="M1262" i="8"/>
  <c r="M2554" i="8"/>
  <c r="M128" i="8"/>
  <c r="M1860" i="8"/>
  <c r="M2334" i="8"/>
  <c r="M344" i="8"/>
  <c r="M1897" i="8"/>
  <c r="M2821" i="8"/>
  <c r="M2876" i="8"/>
  <c r="M1571" i="8"/>
  <c r="M2512" i="8"/>
  <c r="M236" i="8"/>
  <c r="M2178" i="8"/>
  <c r="M1358" i="8"/>
  <c r="M2622" i="8"/>
  <c r="M1657" i="8"/>
  <c r="M705" i="8"/>
  <c r="M2191" i="8"/>
  <c r="M1587" i="8"/>
  <c r="M2022" i="8"/>
  <c r="M1757" i="8"/>
  <c r="M413" i="8"/>
  <c r="M1886" i="8"/>
  <c r="M1391" i="8"/>
  <c r="M2385" i="8"/>
  <c r="M2600" i="8"/>
  <c r="M2179" i="8"/>
  <c r="M1324" i="8"/>
  <c r="M1649" i="8"/>
  <c r="M1629" i="8"/>
  <c r="M2169" i="8"/>
  <c r="M62" i="8"/>
  <c r="M2693" i="8"/>
  <c r="M2158" i="8"/>
  <c r="M1235" i="8"/>
  <c r="M2275" i="8"/>
  <c r="M1394" i="8"/>
  <c r="M916" i="8"/>
  <c r="M2042" i="8"/>
  <c r="M2602" i="8"/>
  <c r="M242" i="8"/>
  <c r="M219" i="8"/>
  <c r="M1728" i="8"/>
  <c r="M1237" i="8"/>
  <c r="M1363" i="8"/>
  <c r="M2262" i="8"/>
  <c r="M2645" i="8"/>
  <c r="M1903" i="8"/>
  <c r="M1788" i="8"/>
  <c r="M300" i="8"/>
  <c r="M2684" i="8"/>
  <c r="M1951" i="8"/>
  <c r="M1216" i="8"/>
  <c r="M142" i="8"/>
  <c r="M1017" i="8"/>
  <c r="M2386" i="8"/>
  <c r="M1641" i="8"/>
  <c r="M2109" i="8"/>
  <c r="M2125" i="8"/>
  <c r="M2914" i="8"/>
  <c r="M419" i="8"/>
  <c r="M1913" i="8"/>
  <c r="M2245" i="8"/>
  <c r="M1813" i="8"/>
  <c r="M2814" i="8"/>
  <c r="M100" i="8"/>
  <c r="M1565" i="8"/>
  <c r="M1378" i="8"/>
  <c r="M746" i="8"/>
  <c r="M2166" i="8"/>
  <c r="M2548" i="8"/>
  <c r="M799" i="8"/>
  <c r="M2887" i="8"/>
  <c r="M1861" i="8"/>
  <c r="M1311" i="8"/>
  <c r="M182" i="8"/>
  <c r="M2786" i="8"/>
  <c r="M2195" i="8"/>
  <c r="M2242" i="8"/>
  <c r="M1307" i="8"/>
  <c r="M1027" i="8"/>
  <c r="M1400" i="8"/>
  <c r="M390" i="8"/>
  <c r="M2577" i="8"/>
  <c r="M1969" i="8"/>
  <c r="M2816" i="8"/>
  <c r="M132" i="8"/>
  <c r="M465" i="8"/>
  <c r="M1136" i="8"/>
  <c r="M2079" i="8"/>
  <c r="M1503" i="8"/>
  <c r="M1919" i="8"/>
  <c r="M2359" i="8"/>
  <c r="M198" i="8"/>
  <c r="M1149" i="8"/>
  <c r="M2110" i="8"/>
  <c r="M2777" i="8"/>
  <c r="M1517" i="8"/>
  <c r="M324" i="8"/>
  <c r="M272" i="8"/>
  <c r="M645" i="8"/>
  <c r="M1282" i="8"/>
  <c r="M829" i="8"/>
  <c r="M2097" i="8"/>
  <c r="M793" i="8"/>
  <c r="M2823" i="8"/>
  <c r="M2767" i="8"/>
  <c r="M2710" i="8"/>
  <c r="M1597" i="8"/>
  <c r="M53" i="8"/>
  <c r="M2997" i="8"/>
  <c r="M2122" i="8"/>
  <c r="M2900" i="8"/>
  <c r="M949" i="8"/>
  <c r="M2907" i="8"/>
  <c r="M2717" i="8"/>
  <c r="M724" i="8"/>
  <c r="M1643" i="8"/>
  <c r="M1173" i="8"/>
  <c r="M1656" i="8"/>
  <c r="M2149" i="8"/>
  <c r="M2302" i="8"/>
  <c r="M122" i="8"/>
  <c r="M2049" i="8"/>
  <c r="M1599" i="8"/>
  <c r="M2988" i="8"/>
  <c r="M38" i="8"/>
  <c r="M2413" i="8"/>
  <c r="M1891" i="8"/>
  <c r="M567" i="8"/>
  <c r="M1109" i="8"/>
  <c r="M520" i="8"/>
  <c r="M2749" i="8"/>
  <c r="M1023" i="8"/>
  <c r="M2488" i="8"/>
  <c r="M2047" i="8"/>
  <c r="M2941" i="8"/>
  <c r="M1774" i="8"/>
  <c r="M1669" i="8"/>
  <c r="M329" i="8"/>
  <c r="M2589" i="8"/>
  <c r="M1982" i="8"/>
  <c r="M1729" i="8"/>
  <c r="M476" i="8"/>
  <c r="M2834" i="8"/>
  <c r="M2159" i="8"/>
  <c r="M2202" i="8"/>
  <c r="M2719" i="8"/>
  <c r="M293" i="8"/>
  <c r="M221" i="8"/>
  <c r="M2649" i="8"/>
  <c r="M59" i="8"/>
  <c r="M1492" i="8"/>
  <c r="M2980" i="8"/>
  <c r="M2423" i="8"/>
  <c r="M2758" i="8"/>
  <c r="M2105" i="8"/>
  <c r="M2053" i="8"/>
  <c r="M1497" i="8"/>
  <c r="M512" i="8"/>
  <c r="M1558" i="8"/>
  <c r="M193" i="8"/>
  <c r="M407" i="8"/>
  <c r="M81" i="8"/>
  <c r="M639" i="8"/>
  <c r="M2026" i="8"/>
  <c r="M2734" i="8"/>
  <c r="M2400" i="8"/>
  <c r="M2886" i="8"/>
  <c r="M2387" i="8"/>
  <c r="M51" i="8"/>
  <c r="M2752" i="8"/>
  <c r="M1620" i="8"/>
  <c r="M780" i="8"/>
  <c r="M2228" i="8"/>
  <c r="M2019" i="8"/>
  <c r="M2244" i="8"/>
  <c r="M2784" i="8"/>
  <c r="M972" i="8"/>
  <c r="M2699" i="8"/>
  <c r="M2226" i="8"/>
  <c r="M1550" i="8"/>
  <c r="M1286" i="8"/>
  <c r="M351" i="8"/>
  <c r="M2557" i="8"/>
  <c r="M702" i="8"/>
  <c r="M2580" i="8"/>
  <c r="M669" i="8"/>
  <c r="M978" i="8"/>
  <c r="M1368" i="8"/>
  <c r="M2538" i="8"/>
  <c r="M2128" i="8"/>
  <c r="M1078" i="8"/>
  <c r="M723" i="8"/>
  <c r="M527" i="8"/>
  <c r="M798" i="8"/>
  <c r="M1117" i="8"/>
  <c r="M1388" i="8"/>
  <c r="M2563" i="8"/>
  <c r="M1143" i="8"/>
  <c r="M239" i="8"/>
  <c r="M1317" i="8"/>
  <c r="M1281" i="8"/>
  <c r="M2584" i="8"/>
  <c r="M2901" i="8"/>
  <c r="M1799" i="8"/>
  <c r="M2143" i="8"/>
  <c r="M1189" i="8"/>
  <c r="M1367" i="8"/>
  <c r="M2832" i="8"/>
  <c r="M2669" i="8"/>
  <c r="M2848" i="8"/>
  <c r="M1534" i="8"/>
  <c r="M1780" i="8"/>
  <c r="M2990" i="8"/>
  <c r="M1910" i="8"/>
  <c r="M2073" i="8"/>
  <c r="M547" i="8"/>
  <c r="M430" i="8"/>
  <c r="M2676" i="8"/>
  <c r="M2288" i="8"/>
  <c r="M2187" i="8"/>
  <c r="M641" i="8"/>
  <c r="M1738" i="8"/>
  <c r="M2285" i="8"/>
  <c r="M953" i="8"/>
  <c r="M1105" i="8"/>
  <c r="M1625" i="8"/>
  <c r="M1455" i="8"/>
  <c r="M77" i="8"/>
  <c r="M1434" i="8"/>
  <c r="M120" i="8"/>
  <c r="M1541" i="8"/>
  <c r="M2656" i="8"/>
  <c r="M2416" i="8"/>
  <c r="M802" i="8"/>
  <c r="M1777" i="8"/>
  <c r="M2625" i="8"/>
  <c r="M2021" i="8"/>
  <c r="M2708" i="8"/>
  <c r="M1528" i="8"/>
  <c r="M1283" i="8"/>
  <c r="M1950" i="8"/>
  <c r="M582" i="8"/>
  <c r="M1978" i="8"/>
  <c r="M1473" i="8"/>
  <c r="M109" i="8"/>
  <c r="M1268" i="8"/>
  <c r="M1709" i="8"/>
  <c r="M279" i="8"/>
  <c r="M1820" i="8"/>
  <c r="M1177" i="8"/>
  <c r="M2200" i="8"/>
  <c r="M1606" i="8"/>
  <c r="M1446" i="8"/>
  <c r="M1472" i="8"/>
  <c r="M876" i="8"/>
  <c r="M2690" i="8"/>
  <c r="M1618" i="8"/>
  <c r="M1306" i="8"/>
  <c r="M788" i="8"/>
  <c r="M1139" i="8"/>
  <c r="M1244" i="8"/>
  <c r="M1200" i="8"/>
  <c r="M1299" i="8"/>
  <c r="M175" i="8"/>
  <c r="M2614" i="8"/>
  <c r="M2718" i="8"/>
  <c r="M2723" i="8"/>
  <c r="M2855" i="8"/>
  <c r="M1544" i="8"/>
  <c r="M1835" i="8"/>
  <c r="M612" i="8"/>
  <c r="M2267" i="8"/>
  <c r="M2408" i="8"/>
  <c r="M1029" i="8"/>
  <c r="M1411" i="8"/>
  <c r="M90" i="8"/>
  <c r="M2715" i="8"/>
  <c r="M2675" i="8"/>
  <c r="M2253" i="8"/>
  <c r="M867" i="8"/>
  <c r="M1929" i="8"/>
  <c r="M2638" i="8"/>
  <c r="M490" i="8"/>
  <c r="M693" i="8"/>
  <c r="M2915" i="8"/>
  <c r="M1692" i="8"/>
  <c r="M666" i="8"/>
  <c r="M601" i="8"/>
  <c r="M361" i="8"/>
  <c r="M1044" i="8"/>
  <c r="M63" i="8"/>
  <c r="M1083" i="8"/>
  <c r="M92" i="8"/>
  <c r="M2367" i="8"/>
  <c r="M1935" i="8"/>
  <c r="M289" i="8"/>
  <c r="M2470" i="8"/>
  <c r="M515" i="8"/>
  <c r="M778" i="8"/>
  <c r="M2711" i="8"/>
  <c r="M261" i="8"/>
  <c r="M2844" i="8"/>
  <c r="M271" i="8"/>
  <c r="M539" i="8"/>
  <c r="M1287" i="8"/>
  <c r="M2813" i="8"/>
  <c r="M1068" i="8"/>
  <c r="M1883" i="8"/>
  <c r="M908" i="8"/>
  <c r="M1925" i="8"/>
  <c r="M893" i="8"/>
  <c r="M442" i="8"/>
  <c r="M230" i="8"/>
  <c r="M477" i="8"/>
  <c r="M1145" i="8"/>
  <c r="M340" i="8"/>
  <c r="M94" i="8"/>
  <c r="M184" i="8"/>
  <c r="M366" i="8"/>
  <c r="M1004" i="8"/>
  <c r="M1002" i="8"/>
  <c r="M1249" i="8"/>
  <c r="M208" i="8"/>
  <c r="M787" i="8"/>
  <c r="M1121" i="8"/>
  <c r="M596" i="8"/>
  <c r="M1090" i="8"/>
  <c r="M262" i="8"/>
  <c r="M148" i="8"/>
  <c r="M670" i="8"/>
  <c r="M882" i="8"/>
  <c r="M571" i="8"/>
  <c r="M1025" i="8"/>
  <c r="M224" i="8"/>
  <c r="M257" i="8"/>
  <c r="M1075" i="8"/>
  <c r="M473" i="8"/>
  <c r="M234" i="8"/>
  <c r="M810" i="8"/>
  <c r="M565" i="8"/>
  <c r="M410" i="8"/>
  <c r="M389" i="8"/>
  <c r="M576" i="8"/>
  <c r="M1174" i="8"/>
  <c r="M97" i="8"/>
  <c r="M328" i="8"/>
  <c r="M478" i="8"/>
  <c r="M1164" i="8"/>
  <c r="M883" i="8"/>
  <c r="M604" i="8"/>
  <c r="M864" i="8"/>
  <c r="M1050" i="8"/>
  <c r="M929" i="8"/>
  <c r="M488" i="8"/>
  <c r="M997" i="8"/>
  <c r="M446" i="8"/>
  <c r="M197" i="8"/>
  <c r="M484" i="8"/>
  <c r="M1056" i="8"/>
  <c r="M393" i="8"/>
  <c r="M380" i="8"/>
  <c r="M229" i="8"/>
  <c r="M172" i="8"/>
  <c r="M828" i="8"/>
  <c r="M510" i="8"/>
  <c r="M350" i="8"/>
  <c r="M274" i="8"/>
  <c r="M1183" i="8"/>
  <c r="M976" i="8"/>
  <c r="M509" i="8"/>
  <c r="M656" i="8"/>
  <c r="M294" i="8"/>
  <c r="M1058" i="8"/>
  <c r="M213" i="8"/>
  <c r="M915" i="8"/>
  <c r="M280" i="8"/>
  <c r="M834" i="8"/>
  <c r="M253" i="8"/>
  <c r="M165" i="8"/>
  <c r="M1239" i="8"/>
  <c r="M196" i="8"/>
  <c r="M233" i="8"/>
  <c r="M108" i="8"/>
  <c r="M207" i="8"/>
  <c r="M299" i="8"/>
  <c r="M789" i="8"/>
  <c r="M715" i="8"/>
  <c r="M56" i="8"/>
  <c r="M897" i="8"/>
  <c r="M936" i="8"/>
  <c r="M660" i="8"/>
  <c r="M463" i="8"/>
  <c r="M194" i="8"/>
  <c r="M1100" i="8"/>
  <c r="M975" i="8"/>
  <c r="M188" i="8"/>
  <c r="M1081" i="8"/>
  <c r="M575" i="8"/>
  <c r="M1172" i="8"/>
  <c r="M1248" i="8"/>
  <c r="M848" i="8"/>
  <c r="M962" i="8"/>
  <c r="M87" i="8"/>
  <c r="M192" i="8"/>
  <c r="M549" i="8"/>
  <c r="M730" i="8"/>
  <c r="M818" i="8"/>
  <c r="M464" i="8"/>
  <c r="M866" i="8"/>
  <c r="M541" i="8"/>
  <c r="M519" i="8"/>
  <c r="M706" i="8"/>
  <c r="M82" i="8"/>
  <c r="M901" i="8"/>
  <c r="M993" i="8"/>
  <c r="M996" i="8"/>
  <c r="M677" i="8"/>
  <c r="M1176" i="8"/>
  <c r="M786" i="8"/>
  <c r="M647" i="8"/>
  <c r="M431" i="8"/>
  <c r="M114" i="8"/>
  <c r="M1115" i="8"/>
  <c r="M1132" i="8"/>
  <c r="M655" i="8"/>
  <c r="M1024" i="8"/>
  <c r="M409" i="8"/>
  <c r="M782" i="8"/>
  <c r="M475" i="8"/>
  <c r="M957" i="8"/>
  <c r="M455" i="8"/>
  <c r="M831" i="8"/>
  <c r="M235" i="8"/>
  <c r="M304" i="8"/>
  <c r="M1181" i="8"/>
  <c r="M91" i="8"/>
  <c r="M696" i="8"/>
  <c r="M199" i="8"/>
  <c r="M1159" i="8"/>
  <c r="M1161" i="8"/>
  <c r="M919" i="8"/>
  <c r="M1116" i="8"/>
  <c r="M502" i="8"/>
  <c r="M880" i="8"/>
  <c r="M474" i="8"/>
  <c r="M632" i="8"/>
  <c r="M118" i="8"/>
  <c r="M711" i="8"/>
  <c r="M1160" i="8"/>
  <c r="M506" i="8"/>
  <c r="M1194" i="8"/>
  <c r="M55" i="8"/>
  <c r="M900" i="8"/>
  <c r="M849" i="8"/>
  <c r="M690" i="8"/>
  <c r="M1208" i="8"/>
  <c r="M877" i="8"/>
  <c r="M740" i="8"/>
  <c r="M1122" i="8"/>
  <c r="M1110" i="8"/>
  <c r="M807" i="8"/>
  <c r="M523" i="8"/>
  <c r="M134" i="8"/>
  <c r="M383" i="8"/>
  <c r="M32" i="8"/>
  <c r="M672" i="8"/>
  <c r="M899" i="8"/>
  <c r="M1039" i="8"/>
  <c r="M93" i="8"/>
  <c r="M1114" i="8"/>
  <c r="M345" i="8"/>
  <c r="M862" i="8"/>
  <c r="M1057" i="8"/>
  <c r="M906" i="8"/>
  <c r="M648" i="8"/>
  <c r="M1126" i="8"/>
  <c r="M595" i="8"/>
  <c r="M1079" i="8"/>
  <c r="M364" i="8"/>
  <c r="M88" i="8"/>
  <c r="M678" i="8"/>
  <c r="M450" i="8"/>
  <c r="M898" i="8"/>
  <c r="M1152" i="8"/>
  <c r="M732" i="8"/>
  <c r="M201" i="8"/>
  <c r="M494" i="8"/>
  <c r="M842" i="8"/>
  <c r="M131" i="8"/>
  <c r="M870" i="8"/>
  <c r="M668" i="8"/>
  <c r="M599" i="8"/>
  <c r="M129" i="8"/>
  <c r="M1045" i="8"/>
  <c r="M885" i="8"/>
  <c r="M415" i="8"/>
  <c r="M303" i="8"/>
  <c r="M403" i="8"/>
  <c r="M335" i="8"/>
  <c r="M747" i="8"/>
  <c r="M990" i="8"/>
  <c r="M1157" i="8"/>
  <c r="M1065" i="8"/>
  <c r="M781" i="8"/>
  <c r="M1135" i="8"/>
  <c r="M334" i="8"/>
  <c r="M980" i="8"/>
  <c r="M895" i="8"/>
  <c r="M363" i="8"/>
  <c r="M800" i="8"/>
  <c r="M223" i="8"/>
  <c r="M910" i="8"/>
  <c r="M682" i="8"/>
  <c r="M679" i="8"/>
  <c r="M967" i="8"/>
  <c r="M587" i="8"/>
  <c r="M1158" i="8"/>
  <c r="M694" i="8"/>
  <c r="M1227" i="8"/>
  <c r="M838" i="8"/>
  <c r="M1113" i="8"/>
  <c r="M436" i="8"/>
  <c r="M43" i="8"/>
  <c r="M774" i="8"/>
  <c r="M252" i="8"/>
  <c r="M559" i="8"/>
  <c r="M322" i="8"/>
  <c r="M729" i="8"/>
  <c r="M259" i="8"/>
  <c r="M370" i="8"/>
  <c r="M603" i="8"/>
  <c r="M266" i="8"/>
  <c r="M164" i="8"/>
  <c r="M227" i="8"/>
  <c r="M619" i="8"/>
  <c r="M1201" i="8"/>
  <c r="M674" i="8"/>
  <c r="M625" i="8"/>
  <c r="M440" i="8"/>
  <c r="M861" i="8"/>
  <c r="M624" i="8"/>
  <c r="M1014" i="8"/>
  <c r="M105" i="8"/>
  <c r="M1031" i="8"/>
  <c r="M852" i="8"/>
  <c r="M39" i="8"/>
  <c r="M501" i="8"/>
  <c r="M857" i="8"/>
  <c r="M1003" i="8"/>
  <c r="M1218" i="8"/>
  <c r="M2383" i="8"/>
  <c r="M1502" i="8"/>
  <c r="M637" i="8"/>
  <c r="M204" i="8"/>
  <c r="M1448" i="8"/>
  <c r="M2735" i="8"/>
  <c r="M1746" i="8"/>
  <c r="M2787" i="8"/>
  <c r="M1815" i="8"/>
  <c r="M2016" i="8"/>
  <c r="M1279" i="8"/>
  <c r="M626" i="8"/>
  <c r="M2313" i="8"/>
  <c r="M2347" i="8"/>
  <c r="M2975" i="8"/>
  <c r="M2380" i="8"/>
  <c r="M537" i="8"/>
  <c r="M1491" i="8"/>
  <c r="M2559" i="8"/>
  <c r="M2075" i="8"/>
  <c r="M1942" i="8"/>
  <c r="M1611" i="8"/>
  <c r="M117" i="8"/>
  <c r="M2721" i="8"/>
  <c r="M1010" i="8"/>
  <c r="M945" i="8"/>
  <c r="M1725" i="8"/>
  <c r="M636" i="8"/>
  <c r="M1545" i="8"/>
  <c r="M1666" i="8"/>
  <c r="M1645" i="8"/>
  <c r="M1752" i="8"/>
  <c r="M1808" i="8"/>
  <c r="M3003" i="8"/>
  <c r="M2500" i="8"/>
  <c r="M1001" i="8"/>
  <c r="M973" i="8"/>
  <c r="M1776" i="8"/>
  <c r="M1551" i="8"/>
  <c r="M1979" i="8"/>
  <c r="M1267" i="8"/>
  <c r="M1567" i="8"/>
  <c r="M589" i="8"/>
  <c r="M542" i="8"/>
  <c r="M161" i="8"/>
  <c r="M1948" i="8"/>
  <c r="M1901" i="8"/>
  <c r="M855" i="8"/>
  <c r="M86" i="8"/>
  <c r="M1674" i="8"/>
  <c r="M2954" i="8"/>
  <c r="M2103" i="8"/>
  <c r="M1355" i="8"/>
  <c r="M2911" i="8"/>
  <c r="M2495" i="8"/>
  <c r="M2415" i="8"/>
  <c r="M2545" i="8"/>
  <c r="M2755" i="8"/>
  <c r="M2683" i="8"/>
  <c r="M1829" i="8"/>
  <c r="M210" i="8"/>
  <c r="M1440" i="8"/>
  <c r="M1964" i="8"/>
  <c r="M3013" i="8"/>
  <c r="M1932" i="8"/>
  <c r="M2936" i="8"/>
  <c r="M951" i="8"/>
  <c r="M426" i="8"/>
  <c r="M2114" i="8"/>
  <c r="M2410" i="8"/>
  <c r="M514" i="8"/>
  <c r="M211" i="8"/>
  <c r="M944" i="8"/>
  <c r="M1366" i="8"/>
  <c r="M2851" i="8"/>
  <c r="M1690" i="8"/>
  <c r="M2057" i="8"/>
  <c r="M2120" i="8"/>
  <c r="M176" i="8"/>
  <c r="M2976" i="8"/>
  <c r="M2086" i="8"/>
  <c r="M1527" i="8"/>
  <c r="M1483" i="8"/>
  <c r="M58" i="8"/>
  <c r="M2958" i="8"/>
  <c r="M1594" i="8"/>
  <c r="M79" i="8"/>
  <c r="M1538" i="8"/>
  <c r="M1630" i="8"/>
  <c r="M832" i="8"/>
  <c r="M2917" i="8"/>
  <c r="M820" i="8"/>
  <c r="M2769" i="8"/>
  <c r="M1420" i="8"/>
  <c r="M2257" i="8"/>
  <c r="M282" i="8"/>
  <c r="M241" i="8"/>
  <c r="M2503" i="8"/>
  <c r="M1626" i="8"/>
  <c r="M2996" i="8"/>
  <c r="M2298" i="8"/>
  <c r="M2477" i="8"/>
  <c r="M2197" i="8"/>
  <c r="M2148" i="8"/>
  <c r="M2878" i="8"/>
  <c r="M1395" i="8"/>
  <c r="M2549" i="8"/>
  <c r="M1586" i="8"/>
  <c r="M2924" i="8"/>
  <c r="M2405" i="8"/>
  <c r="M2171" i="8"/>
  <c r="M2181" i="8"/>
  <c r="M1256" i="8"/>
  <c r="M2499" i="8"/>
  <c r="M1476" i="8"/>
  <c r="M80" i="8"/>
  <c r="M2651" i="8"/>
  <c r="M2974" i="8"/>
  <c r="M717" i="8"/>
  <c r="M1634" i="8"/>
  <c r="M2421" i="8"/>
  <c r="M2947" i="8"/>
  <c r="M2134" i="8"/>
  <c r="M2529" i="8"/>
  <c r="M1086" i="8"/>
  <c r="M2553" i="8"/>
  <c r="M1676" i="8"/>
  <c r="M2798" i="8"/>
  <c r="M1067" i="8"/>
  <c r="M104" i="8"/>
  <c r="M395" i="8"/>
  <c r="M613" i="8"/>
  <c r="M1671" i="8"/>
  <c r="M392" i="8"/>
  <c r="M2795" i="8"/>
  <c r="M2733" i="8"/>
  <c r="M2603" i="8"/>
  <c r="M659" i="8"/>
  <c r="M2265" i="8"/>
  <c r="M2761" i="8"/>
  <c r="M2152" i="8"/>
  <c r="M1589" i="8"/>
  <c r="M2889" i="8"/>
  <c r="M2702" i="8"/>
  <c r="M1275" i="8"/>
  <c r="M2219" i="8"/>
  <c r="M1947" i="8"/>
  <c r="M1854" i="8"/>
  <c r="M551" i="8"/>
  <c r="P28" i="8" s="1"/>
  <c r="M588" i="8"/>
  <c r="M947" i="8"/>
  <c r="M518" i="8"/>
  <c r="M1810" i="8"/>
  <c r="M2426" i="8"/>
  <c r="M468" i="8"/>
  <c r="M2601" i="8"/>
  <c r="M1770" i="8"/>
  <c r="M2032" i="8"/>
  <c r="M663" i="8"/>
  <c r="M815" i="8"/>
  <c r="M1076" i="8"/>
  <c r="M875" i="8"/>
  <c r="M653" i="8"/>
  <c r="M2872" i="8"/>
  <c r="M2648" i="8"/>
  <c r="M2926" i="8"/>
  <c r="M2925" i="8"/>
  <c r="M2446" i="8"/>
  <c r="M1292" i="8"/>
  <c r="M1682" i="8"/>
  <c r="M994" i="8"/>
  <c r="M598" i="8"/>
  <c r="M2796" i="8"/>
  <c r="M1372" i="8"/>
  <c r="M718" i="8"/>
  <c r="M456" i="8"/>
  <c r="M1304" i="8"/>
  <c r="M1253" i="8"/>
  <c r="M2316" i="8"/>
  <c r="M101" i="8"/>
  <c r="M1515" i="8"/>
  <c r="M2700" i="8"/>
  <c r="M2850" i="8"/>
  <c r="M1385" i="8"/>
  <c r="M166" i="8"/>
  <c r="M2238" i="8"/>
  <c r="M2002" i="8"/>
  <c r="M2858" i="8"/>
  <c r="M2232" i="8"/>
  <c r="M572" i="8"/>
  <c r="M2376" i="8"/>
  <c r="M1588" i="8"/>
  <c r="M458" i="8"/>
  <c r="M1580" i="8"/>
  <c r="M1097" i="8"/>
  <c r="M2116" i="8"/>
  <c r="M1345" i="8"/>
  <c r="M841" i="8"/>
  <c r="M1505" i="8"/>
  <c r="M2012" i="8"/>
  <c r="M969" i="8"/>
  <c r="M2072" i="8"/>
  <c r="M1726" i="8"/>
  <c r="M2555" i="8"/>
  <c r="M312" i="8"/>
  <c r="M206" i="8"/>
  <c r="M1817" i="8"/>
  <c r="M2743" i="8"/>
  <c r="M2659" i="8"/>
  <c r="M1308" i="8"/>
  <c r="M2030" i="8"/>
  <c r="M2369" i="8"/>
  <c r="M2467" i="8"/>
  <c r="M467" i="8"/>
  <c r="M2457" i="8"/>
  <c r="M835" i="8"/>
  <c r="M1680" i="8"/>
  <c r="M2863" i="8"/>
  <c r="M1795" i="8"/>
  <c r="M2199" i="8"/>
  <c r="M2071" i="8"/>
  <c r="M1900" i="8"/>
  <c r="M2536" i="8"/>
  <c r="M1828" i="8"/>
  <c r="M2703" i="8"/>
  <c r="M1761" i="8"/>
  <c r="M406" i="8"/>
  <c r="M963" i="8"/>
  <c r="M50" i="8"/>
  <c r="M3005" i="8"/>
  <c r="M1797" i="8"/>
  <c r="M2946" i="8"/>
  <c r="M2808" i="8"/>
  <c r="M556" i="8"/>
  <c r="M2927" i="8"/>
  <c r="M2565" i="8"/>
  <c r="M493" i="8"/>
  <c r="M212" i="8"/>
  <c r="M1245" i="8"/>
  <c r="M2897" i="8"/>
  <c r="M943" i="8"/>
  <c r="M1495" i="8"/>
  <c r="M1647" i="8"/>
  <c r="M1665" i="8"/>
  <c r="M853" i="8"/>
  <c r="M273" i="8"/>
  <c r="M453" i="8"/>
  <c r="M2588" i="8"/>
  <c r="M1140" i="8"/>
  <c r="M924" i="8"/>
  <c r="M1613" i="8"/>
  <c r="M445" i="8"/>
  <c r="M2998" i="8"/>
  <c r="M408" i="8"/>
  <c r="M827" i="8"/>
  <c r="M983" i="8"/>
  <c r="M1033" i="8"/>
  <c r="M156" i="8"/>
  <c r="M371" i="8"/>
  <c r="M2308" i="8"/>
  <c r="M2822" i="8"/>
  <c r="M1207" i="8"/>
  <c r="M2959" i="8"/>
  <c r="M2827" i="8"/>
  <c r="M2695" i="8"/>
  <c r="M2460" i="8"/>
  <c r="M2593" i="8"/>
  <c r="M823" i="8"/>
  <c r="M1852" i="8"/>
  <c r="M1673" i="8"/>
  <c r="M1252" i="8"/>
  <c r="M2797" i="8"/>
  <c r="M306" i="8"/>
  <c r="M2068" i="8"/>
  <c r="M1569" i="8"/>
  <c r="M305" i="8"/>
  <c r="M811" i="8"/>
  <c r="M2737" i="8"/>
  <c r="M1851" i="8"/>
  <c r="M67" i="8"/>
  <c r="M932" i="8"/>
  <c r="M2880" i="8"/>
  <c r="M2186" i="8"/>
  <c r="M2424" i="8"/>
  <c r="M2411" i="8"/>
  <c r="M127" i="8"/>
  <c r="M2868" i="8"/>
  <c r="M2005" i="8"/>
  <c r="M1783" i="8"/>
  <c r="M2287" i="8"/>
  <c r="M126" i="8"/>
  <c r="M2585" i="8"/>
  <c r="M913" i="8"/>
  <c r="M813" i="8"/>
  <c r="M1431" i="8"/>
  <c r="M2909" i="8"/>
  <c r="M2459" i="8"/>
  <c r="M2579" i="8"/>
  <c r="M2677" i="8"/>
  <c r="M2144" i="8"/>
  <c r="M2452" i="8"/>
  <c r="M640" i="8"/>
  <c r="M1461" i="8"/>
  <c r="M1609" i="8"/>
  <c r="M517" i="8"/>
  <c r="M2074" i="8"/>
  <c r="M593" i="8"/>
  <c r="M1758" i="8"/>
  <c r="M1898" i="8"/>
  <c r="M2318" i="8"/>
  <c r="M1426" i="8"/>
  <c r="M2788" i="8"/>
  <c r="M768" i="8"/>
  <c r="M986" i="8"/>
  <c r="M287" i="8"/>
  <c r="M163" i="8"/>
  <c r="M763" i="8"/>
  <c r="M1361" i="8"/>
  <c r="M1593" i="8"/>
  <c r="M2290" i="8"/>
  <c r="M2286" i="8"/>
  <c r="M1285" i="8"/>
  <c r="M526" i="8"/>
  <c r="M2294" i="8"/>
  <c r="M2307" i="8"/>
  <c r="M536" i="8"/>
  <c r="M1397" i="8"/>
  <c r="M622" i="8"/>
  <c r="M1359" i="8"/>
  <c r="M698" i="8"/>
  <c r="M202" i="8"/>
  <c r="M318" i="8"/>
  <c r="M665" i="8"/>
  <c r="M2778" i="8"/>
  <c r="M2066" i="8"/>
  <c r="M2908" i="8"/>
  <c r="M617" i="8"/>
  <c r="M2944" i="8"/>
  <c r="M1387" i="8"/>
  <c r="M795" i="8"/>
  <c r="M2310" i="8"/>
  <c r="M1879" i="8"/>
  <c r="M2650" i="8"/>
  <c r="M1511" i="8"/>
  <c r="M806" i="8"/>
  <c r="M2323" i="8"/>
  <c r="M1530" i="8"/>
  <c r="M2220" i="8"/>
  <c r="M2342" i="8"/>
  <c r="M2616" i="8"/>
  <c r="M1959" i="8"/>
  <c r="M2112" i="8"/>
  <c r="M487" i="8"/>
  <c r="M1806" i="8"/>
  <c r="M2919" i="8"/>
  <c r="M2943" i="8"/>
  <c r="M2762" i="8"/>
  <c r="M1240" i="8"/>
  <c r="M1300" i="8"/>
  <c r="M1326" i="8"/>
  <c r="M70" i="8"/>
  <c r="M2712" i="8"/>
  <c r="M2714" i="8"/>
  <c r="M2562" i="8"/>
  <c r="M1885" i="8"/>
  <c r="M3014" i="8"/>
  <c r="M1557" i="8"/>
  <c r="M1322" i="8"/>
  <c r="M2345" i="8"/>
  <c r="M2485" i="8"/>
  <c r="M2556" i="8"/>
  <c r="M2000" i="8"/>
  <c r="M1764" i="8"/>
  <c r="M2552" i="8"/>
  <c r="M1636" i="8"/>
  <c r="M1273" i="8"/>
  <c r="M1184" i="8"/>
  <c r="M116" i="8"/>
  <c r="M405" i="8"/>
  <c r="M2987" i="8"/>
  <c r="M611" i="8"/>
  <c r="M449" i="8"/>
  <c r="M1543" i="8"/>
  <c r="M1844" i="8"/>
  <c r="M2194" i="8"/>
  <c r="M500" i="8"/>
  <c r="M683" i="8"/>
  <c r="M2630" i="8"/>
  <c r="M1843" i="8"/>
  <c r="M352" i="8"/>
  <c r="M695" i="8"/>
  <c r="M402" i="8"/>
  <c r="M777" i="8"/>
  <c r="M2392" i="8"/>
  <c r="M1791" i="8"/>
  <c r="M557" i="8"/>
  <c r="M1869" i="8"/>
  <c r="M1221" i="8"/>
  <c r="M1103" i="8"/>
  <c r="M2637" i="8"/>
  <c r="M2239" i="8"/>
  <c r="M2775" i="8"/>
  <c r="M879" i="8"/>
  <c r="M964" i="8"/>
  <c r="M2570" i="8"/>
  <c r="M2276" i="8"/>
  <c r="M2395" i="8"/>
  <c r="M375" i="8"/>
  <c r="M2218" i="8"/>
  <c r="M218" i="8"/>
  <c r="M1443" i="8"/>
  <c r="M36" i="8"/>
  <c r="M1955" i="8"/>
  <c r="M532" i="8"/>
  <c r="M2508" i="8"/>
  <c r="M1631" i="8"/>
  <c r="M1687" i="8"/>
  <c r="M44" i="8"/>
  <c r="M1600" i="8"/>
  <c r="M2629" i="8"/>
  <c r="M1546" i="8"/>
  <c r="M1278" i="8"/>
  <c r="M1439" i="8"/>
  <c r="M424" i="8"/>
  <c r="M2054" i="8"/>
  <c r="M2681" i="8"/>
  <c r="M1022" i="8"/>
  <c r="M2859" i="8"/>
  <c r="M2912" i="8"/>
  <c r="M761" i="8"/>
  <c r="M1099" i="8"/>
  <c r="M2505" i="8"/>
  <c r="M89" i="8"/>
  <c r="M790" i="8"/>
  <c r="M2404" i="8"/>
  <c r="M1053" i="8"/>
  <c r="M2352" i="8"/>
  <c r="M941" i="8"/>
  <c r="M2605" i="8"/>
  <c r="M2704" i="8"/>
  <c r="M1089" i="8"/>
  <c r="M1128" i="8"/>
  <c r="M545" i="8"/>
  <c r="M2462" i="8"/>
  <c r="M2344" i="8"/>
  <c r="M911" i="8"/>
  <c r="M712" i="8"/>
  <c r="M2227" i="8"/>
  <c r="M1608" i="8"/>
  <c r="M2306" i="8"/>
  <c r="M1106" i="8"/>
  <c r="M1732" i="8"/>
  <c r="M249" i="8"/>
  <c r="M1238" i="8"/>
  <c r="M991" i="8"/>
  <c r="M697" i="8"/>
  <c r="M871" i="8"/>
  <c r="M1980" i="8"/>
  <c r="M1231" i="8"/>
  <c r="M1514" i="8"/>
  <c r="M1005" i="8"/>
  <c r="M2991" i="8"/>
  <c r="M2065" i="8"/>
  <c r="M1048" i="8"/>
  <c r="M336" i="8"/>
  <c r="M1939" i="8"/>
  <c r="M420" i="8"/>
  <c r="M839" i="8"/>
  <c r="M1295" i="8"/>
  <c r="M1998" i="8"/>
  <c r="M2279" i="8"/>
  <c r="M1607" i="8"/>
  <c r="M2368" i="8"/>
  <c r="M2006" i="8"/>
  <c r="M2468" i="8"/>
  <c r="M2709" i="8"/>
  <c r="M1485" i="8"/>
  <c r="M1437" i="8"/>
  <c r="M2212" i="8"/>
  <c r="M2343" i="8"/>
  <c r="M2528" i="8"/>
  <c r="M1425" i="8"/>
  <c r="M720" i="8"/>
  <c r="M1241" i="8"/>
  <c r="M2679" i="8"/>
  <c r="M775" i="8"/>
  <c r="M1975" i="8"/>
  <c r="M1412" i="8"/>
  <c r="M2064" i="8"/>
  <c r="M3020" i="8"/>
  <c r="M1475" i="8"/>
  <c r="M1180" i="8"/>
  <c r="M2745" i="8"/>
  <c r="M2398" i="8"/>
  <c r="M1823" i="8"/>
  <c r="M1798" i="8"/>
  <c r="M2540" i="8"/>
  <c r="M2741" i="8"/>
  <c r="M270" i="8"/>
  <c r="M2542" i="8"/>
  <c r="M1276" i="8"/>
  <c r="M31" i="8"/>
  <c r="M2017" i="8"/>
  <c r="M2382" i="8"/>
  <c r="M2215" i="8"/>
  <c r="M555" i="8"/>
  <c r="M69" i="8"/>
  <c r="M1146" i="8"/>
  <c r="M115" i="8"/>
  <c r="M2396" i="8"/>
  <c r="M2729" i="8"/>
  <c r="M2829" i="8"/>
  <c r="M1350" i="8"/>
  <c r="M1581" i="8"/>
  <c r="M2892" i="8"/>
  <c r="M1222" i="8"/>
  <c r="M2597" i="8"/>
  <c r="M1055" i="8"/>
  <c r="M1662" i="8"/>
  <c r="M1863" i="8"/>
  <c r="M146" i="8"/>
  <c r="M1619" i="8"/>
  <c r="M2147" i="8"/>
  <c r="M2167" i="8"/>
  <c r="M1167" i="8"/>
  <c r="M1129" i="8"/>
  <c r="M1568" i="8"/>
  <c r="M1748" i="8"/>
  <c r="M2748" i="8"/>
  <c r="M2604" i="8"/>
  <c r="M1731" i="8"/>
  <c r="M313" i="8"/>
  <c r="M2031" i="8"/>
  <c r="M812" i="8"/>
  <c r="M658" i="8"/>
  <c r="M1704" i="8"/>
  <c r="M2437" i="8"/>
  <c r="M2904" i="8"/>
  <c r="M2402" i="8"/>
  <c r="M2059" i="8"/>
  <c r="M2833" i="8"/>
  <c r="M2454" i="8"/>
  <c r="M2981" i="8"/>
  <c r="M2781" i="8"/>
  <c r="M1736" i="8"/>
  <c r="M137" i="8"/>
  <c r="M2482" i="8"/>
  <c r="M1525" i="8"/>
  <c r="M2890" i="8"/>
  <c r="M2906" i="8"/>
  <c r="M2952" i="8"/>
  <c r="M2070" i="8"/>
  <c r="M1853" i="8"/>
  <c r="M1383" i="8"/>
  <c r="M1261" i="8"/>
  <c r="M2665" i="8"/>
  <c r="M60" i="8"/>
  <c r="M2055" i="8"/>
  <c r="M57" i="8"/>
  <c r="M1957" i="8"/>
  <c r="M2048" i="8"/>
  <c r="M107" i="8"/>
  <c r="M1467" i="8"/>
  <c r="M1561" i="8"/>
  <c r="M2647" i="8"/>
  <c r="M2414" i="8"/>
  <c r="M2139" i="8"/>
  <c r="M1302" i="8"/>
  <c r="M243" i="8"/>
  <c r="M141" i="8"/>
  <c r="M173" i="8"/>
  <c r="M376" i="8"/>
  <c r="M2698" i="8"/>
  <c r="M2688" i="8"/>
  <c r="M1575" i="8"/>
  <c r="M189" i="8"/>
  <c r="M2972" i="8"/>
  <c r="M2928" i="8"/>
  <c r="M892" i="8"/>
  <c r="M2329" i="8"/>
  <c r="M1648" i="8"/>
  <c r="M391" i="8"/>
  <c r="M2989" i="8"/>
  <c r="M1540" i="8"/>
  <c r="M2035" i="8"/>
  <c r="M2853" i="8"/>
  <c r="M2447" i="8"/>
  <c r="M1416" i="8"/>
  <c r="M2516" i="8"/>
  <c r="M2136" i="8"/>
  <c r="M736" i="8"/>
  <c r="M2204" i="8"/>
  <c r="M2535" i="8"/>
  <c r="M2940" i="8"/>
  <c r="M2791" i="8"/>
  <c r="M372" i="8"/>
  <c r="M2713" i="8"/>
  <c r="M888" i="8"/>
  <c r="M2176" i="8"/>
  <c r="M1131" i="8"/>
  <c r="M2905" i="8"/>
  <c r="M1691" i="8"/>
  <c r="M1377" i="8"/>
  <c r="M2443" i="8"/>
  <c r="M2916" i="8"/>
  <c r="M183" i="8"/>
  <c r="M1993" i="8"/>
  <c r="M752" i="8"/>
  <c r="M1310" i="8"/>
  <c r="M2293" i="8"/>
  <c r="M3016" i="8"/>
  <c r="M1703" i="8"/>
  <c r="M1399" i="8"/>
  <c r="M1000" i="8"/>
  <c r="M397" i="8"/>
  <c r="M2291" i="8"/>
  <c r="M2576" i="8"/>
  <c r="M1750" i="8"/>
  <c r="M1187" i="8"/>
  <c r="M771" i="8"/>
  <c r="M347" i="8"/>
  <c r="M2819" i="8"/>
  <c r="M1482" i="8"/>
  <c r="M1198" i="8"/>
  <c r="M1628" i="8"/>
  <c r="M1270" i="8"/>
  <c r="M2461" i="8"/>
  <c r="M2973" i="8"/>
  <c r="M326" i="8"/>
  <c r="M1457" i="8"/>
  <c r="M1047" i="8"/>
  <c r="M231" i="8"/>
  <c r="M894" i="8"/>
  <c r="M1664" i="8"/>
  <c r="M483" i="8"/>
  <c r="M365" i="8"/>
  <c r="M2697" i="8"/>
  <c r="M2520" i="8"/>
  <c r="M865" i="8"/>
  <c r="M2934" i="8"/>
  <c r="M1559" i="8"/>
  <c r="M2483" i="8"/>
  <c r="M1356" i="8"/>
  <c r="M1520" i="8"/>
  <c r="M1007" i="8"/>
  <c r="M396" i="8"/>
  <c r="M1168" i="8"/>
  <c r="M585" i="8"/>
  <c r="M2222" i="8"/>
  <c r="M1850" i="8"/>
  <c r="M592" i="8"/>
  <c r="M2910" i="8"/>
  <c r="M1070" i="8"/>
  <c r="M2259" i="8"/>
  <c r="M2033" i="8"/>
  <c r="M1342" i="8"/>
  <c r="M1531" i="8"/>
  <c r="M1603" i="8"/>
  <c r="M1442" i="8"/>
  <c r="M1945" i="8"/>
  <c r="M2639" i="8"/>
  <c r="M959" i="8"/>
  <c r="M2541" i="8"/>
  <c r="M735" i="8"/>
  <c r="M1021" i="8"/>
  <c r="M2960" i="8"/>
  <c r="M2613" i="8"/>
  <c r="M2362" i="8"/>
  <c r="M2753" i="8"/>
  <c r="M2456" i="8"/>
  <c r="M2450" i="8"/>
  <c r="M112" i="8"/>
  <c r="M438" i="8"/>
  <c r="M2728" i="8"/>
  <c r="M2864" i="8"/>
  <c r="M2351" i="8"/>
  <c r="M2370" i="8"/>
  <c r="M1209" i="8"/>
  <c r="M355" i="8"/>
  <c r="M2969" i="8"/>
  <c r="M187" i="8"/>
  <c r="M2266" i="8"/>
  <c r="M1693" i="8"/>
  <c r="M2018" i="8"/>
  <c r="M2730" i="8"/>
  <c r="M3017" i="8"/>
  <c r="M784" i="8"/>
  <c r="M1811" i="8"/>
  <c r="M2937" i="8"/>
  <c r="M2701" i="8"/>
  <c r="M1102" i="8"/>
  <c r="M2805" i="8"/>
  <c r="BE43" i="16" l="1"/>
  <c r="BD43" i="16"/>
  <c r="BC43" i="16"/>
  <c r="E214" i="16" l="1"/>
  <c r="D214" i="16"/>
  <c r="C214" i="16"/>
  <c r="E131" i="16"/>
  <c r="D131" i="16"/>
  <c r="C131" i="16"/>
  <c r="E14" i="12"/>
  <c r="E15" i="12"/>
  <c r="E16" i="12"/>
  <c r="E9" i="12"/>
  <c r="E10" i="12"/>
  <c r="E11" i="12"/>
  <c r="A90" i="19"/>
  <c r="A89" i="19"/>
  <c r="A88" i="19"/>
  <c r="A87" i="19"/>
  <c r="A86" i="19"/>
  <c r="A85" i="19"/>
  <c r="A83" i="19"/>
  <c r="A82" i="19"/>
  <c r="A79" i="19"/>
  <c r="A76" i="19"/>
  <c r="A75" i="19"/>
  <c r="A74" i="19"/>
  <c r="A73" i="19"/>
  <c r="A72" i="19"/>
  <c r="A71" i="19"/>
  <c r="A70" i="19"/>
  <c r="A69" i="19"/>
  <c r="A68" i="19"/>
  <c r="A67" i="19"/>
  <c r="A66" i="19"/>
  <c r="A65" i="19"/>
  <c r="A64" i="19"/>
  <c r="A62" i="19"/>
  <c r="A61" i="19"/>
  <c r="A51" i="19"/>
  <c r="A60" i="19"/>
  <c r="A59" i="19"/>
  <c r="A58" i="19"/>
  <c r="A57" i="19"/>
  <c r="A56" i="19"/>
  <c r="A53" i="19"/>
  <c r="A47" i="19"/>
  <c r="A46" i="19"/>
  <c r="A45" i="19"/>
  <c r="A44" i="19"/>
  <c r="A43" i="19"/>
  <c r="A42"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2" i="19"/>
  <c r="O216" i="16" l="1"/>
  <c r="O214" i="16"/>
  <c r="O215" i="16"/>
  <c r="R215" i="16"/>
  <c r="S215" i="16"/>
  <c r="O217" i="16"/>
  <c r="R217" i="16"/>
  <c r="S217" i="16"/>
  <c r="O218" i="16"/>
  <c r="R218" i="16"/>
  <c r="S218" i="16"/>
  <c r="O219" i="16"/>
  <c r="R219" i="16"/>
  <c r="S219" i="16"/>
  <c r="O220" i="16"/>
  <c r="R220" i="16"/>
  <c r="S220" i="16"/>
  <c r="S213" i="16"/>
  <c r="R213" i="16"/>
  <c r="R212" i="16"/>
  <c r="S212" i="16"/>
  <c r="S211" i="16"/>
  <c r="R211" i="16"/>
  <c r="O213" i="16"/>
  <c r="O212" i="16"/>
  <c r="O211" i="16"/>
  <c r="S210" i="16"/>
  <c r="R210" i="16"/>
  <c r="O210" i="16"/>
  <c r="S209" i="16"/>
  <c r="R209" i="16"/>
  <c r="O209" i="16"/>
  <c r="O81" i="6"/>
  <c r="N81" i="6"/>
  <c r="O80" i="6"/>
  <c r="N80" i="6"/>
  <c r="I109" i="16" l="1"/>
  <c r="J109" i="16"/>
  <c r="L219" i="16"/>
  <c r="M219" i="16"/>
  <c r="L220" i="16"/>
  <c r="M220" i="16"/>
  <c r="L221" i="16"/>
  <c r="M221" i="16"/>
  <c r="M218" i="16"/>
  <c r="L218" i="16"/>
  <c r="L214" i="16"/>
  <c r="M214" i="16"/>
  <c r="L215" i="16"/>
  <c r="M215" i="16"/>
  <c r="L216" i="16"/>
  <c r="M216" i="16"/>
  <c r="M213" i="16"/>
  <c r="L213" i="16"/>
  <c r="L210" i="16"/>
  <c r="M210" i="16"/>
  <c r="L211" i="16"/>
  <c r="M211" i="16"/>
  <c r="L212" i="16"/>
  <c r="M212" i="16"/>
  <c r="F4" i="11"/>
  <c r="M51" i="6" l="1"/>
  <c r="M52" i="6"/>
  <c r="M53" i="6"/>
  <c r="M54" i="6"/>
  <c r="M55" i="6"/>
  <c r="M40" i="6"/>
  <c r="M39" i="6"/>
  <c r="E8" i="12"/>
  <c r="E12" i="12"/>
  <c r="E13" i="12"/>
  <c r="E17" i="12"/>
  <c r="E18" i="12"/>
  <c r="E19" i="12"/>
  <c r="E20" i="12"/>
  <c r="E21" i="12"/>
  <c r="J81" i="16" l="1"/>
  <c r="BU121" i="16"/>
  <c r="BT121" i="16"/>
  <c r="BS121" i="16"/>
  <c r="BQ121" i="16"/>
  <c r="BP121" i="16"/>
  <c r="BO121" i="16"/>
  <c r="BM121" i="16"/>
  <c r="BL121" i="16"/>
  <c r="BK121" i="16"/>
  <c r="BI121" i="16"/>
  <c r="BH121" i="16"/>
  <c r="BG121" i="16"/>
  <c r="BE121" i="16"/>
  <c r="BD121" i="16"/>
  <c r="BC121" i="16"/>
  <c r="BA121" i="16"/>
  <c r="AZ121" i="16"/>
  <c r="AY121" i="16"/>
  <c r="AW121" i="16"/>
  <c r="AV121" i="16"/>
  <c r="AU121" i="16"/>
  <c r="AS121" i="16"/>
  <c r="AR121" i="16"/>
  <c r="AQ121" i="16"/>
  <c r="BU120" i="16"/>
  <c r="BT120" i="16"/>
  <c r="BS120" i="16"/>
  <c r="BQ120" i="16"/>
  <c r="BP120" i="16"/>
  <c r="BO120" i="16"/>
  <c r="BM120" i="16"/>
  <c r="BL120" i="16"/>
  <c r="BK120" i="16"/>
  <c r="BI120" i="16"/>
  <c r="BH120" i="16"/>
  <c r="BG120" i="16"/>
  <c r="BE120" i="16"/>
  <c r="BD120" i="16"/>
  <c r="BC120" i="16"/>
  <c r="BA120" i="16"/>
  <c r="AZ120" i="16"/>
  <c r="AY120" i="16"/>
  <c r="AW120" i="16"/>
  <c r="AV120" i="16"/>
  <c r="AU120" i="16"/>
  <c r="AS120" i="16"/>
  <c r="AR120" i="16"/>
  <c r="AQ120" i="16"/>
  <c r="BU119" i="16"/>
  <c r="BT119" i="16"/>
  <c r="BS119" i="16"/>
  <c r="BQ119" i="16"/>
  <c r="BP119" i="16"/>
  <c r="BO119" i="16"/>
  <c r="BM119" i="16"/>
  <c r="BL119" i="16"/>
  <c r="BK119" i="16"/>
  <c r="BI119" i="16"/>
  <c r="BH119" i="16"/>
  <c r="BG119" i="16"/>
  <c r="BE119" i="16"/>
  <c r="BD119" i="16"/>
  <c r="BC119" i="16"/>
  <c r="BA119" i="16"/>
  <c r="AZ119" i="16"/>
  <c r="AY119" i="16"/>
  <c r="AW119" i="16"/>
  <c r="AV119" i="16"/>
  <c r="AU119" i="16"/>
  <c r="AS119" i="16"/>
  <c r="AR119" i="16"/>
  <c r="AQ119" i="16"/>
  <c r="BU118" i="16"/>
  <c r="BT118" i="16"/>
  <c r="BS118" i="16"/>
  <c r="BQ118" i="16"/>
  <c r="BP118" i="16"/>
  <c r="BO118" i="16"/>
  <c r="BM118" i="16"/>
  <c r="BL118" i="16"/>
  <c r="BK118" i="16"/>
  <c r="BI118" i="16"/>
  <c r="BH118" i="16"/>
  <c r="BG118" i="16"/>
  <c r="BE118" i="16"/>
  <c r="BD118" i="16"/>
  <c r="BC118" i="16"/>
  <c r="BA118" i="16"/>
  <c r="AZ118" i="16"/>
  <c r="AY118" i="16"/>
  <c r="AW118" i="16"/>
  <c r="AV118" i="16"/>
  <c r="AU118" i="16"/>
  <c r="AS118" i="16"/>
  <c r="AR118" i="16"/>
  <c r="AQ118" i="16"/>
  <c r="BU117" i="16"/>
  <c r="BT117" i="16"/>
  <c r="BS117" i="16"/>
  <c r="BQ117" i="16"/>
  <c r="BP117" i="16"/>
  <c r="BO117" i="16"/>
  <c r="BM117" i="16"/>
  <c r="BL117" i="16"/>
  <c r="BK117" i="16"/>
  <c r="BI117" i="16"/>
  <c r="BH117" i="16"/>
  <c r="BG117" i="16"/>
  <c r="BE117" i="16"/>
  <c r="BD117" i="16"/>
  <c r="BC117" i="16"/>
  <c r="BA117" i="16"/>
  <c r="AZ117" i="16"/>
  <c r="AY117" i="16"/>
  <c r="AW117" i="16"/>
  <c r="AV117" i="16"/>
  <c r="AU117" i="16"/>
  <c r="AS117" i="16"/>
  <c r="AR117" i="16"/>
  <c r="AQ117" i="16"/>
  <c r="BS160" i="16"/>
  <c r="BO160" i="16"/>
  <c r="BK160" i="16"/>
  <c r="BG160" i="16"/>
  <c r="BC160" i="16"/>
  <c r="AY160" i="16"/>
  <c r="AU160" i="16"/>
  <c r="AQ160" i="16"/>
  <c r="BS159" i="16"/>
  <c r="BO159" i="16"/>
  <c r="BK159" i="16"/>
  <c r="BG159" i="16"/>
  <c r="BC159" i="16"/>
  <c r="AY159" i="16"/>
  <c r="AU159" i="16"/>
  <c r="AQ159" i="16"/>
  <c r="BS158" i="16"/>
  <c r="BO158" i="16"/>
  <c r="BK158" i="16"/>
  <c r="BG158" i="16"/>
  <c r="BC158" i="16"/>
  <c r="AY158" i="16"/>
  <c r="AU158" i="16"/>
  <c r="AQ158" i="16"/>
  <c r="BS157" i="16"/>
  <c r="BO157" i="16"/>
  <c r="BK157" i="16"/>
  <c r="BG157" i="16"/>
  <c r="BC157" i="16"/>
  <c r="AY157" i="16"/>
  <c r="AU157" i="16"/>
  <c r="AQ157" i="16"/>
  <c r="BS156" i="16"/>
  <c r="BO156" i="16"/>
  <c r="BK156" i="16"/>
  <c r="BG156" i="16"/>
  <c r="BC156" i="16"/>
  <c r="AY156" i="16"/>
  <c r="AU156" i="16"/>
  <c r="AQ156" i="16"/>
  <c r="BS155" i="16"/>
  <c r="BO155" i="16"/>
  <c r="BK155" i="16"/>
  <c r="BG155" i="16"/>
  <c r="BC155" i="16"/>
  <c r="AY155" i="16"/>
  <c r="AU155" i="16"/>
  <c r="AQ155" i="16"/>
  <c r="BS154" i="16"/>
  <c r="BO154" i="16"/>
  <c r="BK154" i="16"/>
  <c r="BG154" i="16"/>
  <c r="BC154" i="16"/>
  <c r="AY154" i="16"/>
  <c r="AU154" i="16"/>
  <c r="AQ154" i="16"/>
  <c r="BS153" i="16"/>
  <c r="BO153" i="16"/>
  <c r="BK153" i="16"/>
  <c r="BG153" i="16"/>
  <c r="BC153" i="16"/>
  <c r="AY153" i="16"/>
  <c r="AU153" i="16"/>
  <c r="AQ153" i="16"/>
  <c r="BS152" i="16"/>
  <c r="BO152" i="16"/>
  <c r="BK152" i="16"/>
  <c r="BG152" i="16"/>
  <c r="BC152" i="16"/>
  <c r="AY152" i="16"/>
  <c r="AU152" i="16"/>
  <c r="AQ152" i="16"/>
  <c r="BS151" i="16"/>
  <c r="BO151" i="16"/>
  <c r="BK151" i="16"/>
  <c r="BG151" i="16"/>
  <c r="BC151" i="16"/>
  <c r="AY151" i="16"/>
  <c r="AU151" i="16"/>
  <c r="AQ151" i="16"/>
  <c r="BS150" i="16"/>
  <c r="BO150" i="16"/>
  <c r="BK150" i="16"/>
  <c r="BG150" i="16"/>
  <c r="BC150" i="16"/>
  <c r="AY150" i="16"/>
  <c r="AU150" i="16"/>
  <c r="AQ150" i="16"/>
  <c r="BS149" i="16"/>
  <c r="BO149" i="16"/>
  <c r="BK149" i="16"/>
  <c r="BG149" i="16"/>
  <c r="BC149" i="16"/>
  <c r="AY149" i="16"/>
  <c r="AU149" i="16"/>
  <c r="AQ149" i="16"/>
  <c r="BS148" i="16"/>
  <c r="BO148" i="16"/>
  <c r="BK148" i="16"/>
  <c r="BG148" i="16"/>
  <c r="BC148" i="16"/>
  <c r="AY148" i="16"/>
  <c r="AU148" i="16"/>
  <c r="AQ148" i="16"/>
  <c r="BS147" i="16"/>
  <c r="BO147" i="16"/>
  <c r="BK147" i="16"/>
  <c r="BG147" i="16"/>
  <c r="BC147" i="16"/>
  <c r="AY147" i="16"/>
  <c r="AU147" i="16"/>
  <c r="AQ147" i="16"/>
  <c r="BS146" i="16"/>
  <c r="BO146" i="16"/>
  <c r="BK146" i="16"/>
  <c r="BG146" i="16"/>
  <c r="BC146" i="16"/>
  <c r="AY146" i="16"/>
  <c r="AU146" i="16"/>
  <c r="AQ146" i="16"/>
  <c r="BS145" i="16" l="1"/>
  <c r="BO145" i="16"/>
  <c r="BK145" i="16"/>
  <c r="BG145" i="16"/>
  <c r="BC145" i="16"/>
  <c r="AY145" i="16"/>
  <c r="AU145" i="16"/>
  <c r="AQ145" i="16"/>
  <c r="BS144" i="16"/>
  <c r="BO144" i="16"/>
  <c r="BK144" i="16"/>
  <c r="BG144" i="16"/>
  <c r="BC144" i="16"/>
  <c r="AY144" i="16"/>
  <c r="AU144" i="16"/>
  <c r="AQ144" i="16"/>
  <c r="BS143" i="16"/>
  <c r="BO143" i="16"/>
  <c r="BK143" i="16"/>
  <c r="BG143" i="16"/>
  <c r="BC143" i="16"/>
  <c r="AY143" i="16"/>
  <c r="AU143" i="16"/>
  <c r="AQ143" i="16"/>
  <c r="BS142" i="16"/>
  <c r="BO142" i="16"/>
  <c r="BK142" i="16"/>
  <c r="BG142" i="16"/>
  <c r="BC142" i="16"/>
  <c r="AY142" i="16"/>
  <c r="AU142" i="16"/>
  <c r="AQ142" i="16"/>
  <c r="BS141" i="16"/>
  <c r="BO141" i="16"/>
  <c r="BK141" i="16"/>
  <c r="BG141" i="16"/>
  <c r="BC141" i="16"/>
  <c r="AY141" i="16"/>
  <c r="AU141" i="16"/>
  <c r="AQ141" i="16"/>
  <c r="BS140" i="16"/>
  <c r="BO140" i="16"/>
  <c r="BK140" i="16"/>
  <c r="BG140" i="16"/>
  <c r="BC140" i="16"/>
  <c r="AY140" i="16"/>
  <c r="AU140" i="16"/>
  <c r="AQ140" i="16"/>
  <c r="BS139" i="16"/>
  <c r="BO139" i="16"/>
  <c r="BK139" i="16"/>
  <c r="BG139" i="16"/>
  <c r="BC139" i="16"/>
  <c r="AY139" i="16"/>
  <c r="AU139" i="16"/>
  <c r="AQ139" i="16"/>
  <c r="BS138" i="16"/>
  <c r="BO138" i="16"/>
  <c r="BK138" i="16"/>
  <c r="BG138" i="16"/>
  <c r="BC138" i="16"/>
  <c r="AY138" i="16"/>
  <c r="AU138" i="16"/>
  <c r="AQ138" i="16"/>
  <c r="BS137" i="16"/>
  <c r="BO137" i="16"/>
  <c r="BK137" i="16"/>
  <c r="BG137" i="16"/>
  <c r="BC137" i="16"/>
  <c r="AY137" i="16"/>
  <c r="AU137" i="16"/>
  <c r="AQ137" i="16"/>
  <c r="BS136" i="16"/>
  <c r="BO136" i="16"/>
  <c r="BK136" i="16"/>
  <c r="BG136" i="16"/>
  <c r="BC136" i="16"/>
  <c r="AY136" i="16"/>
  <c r="AU136" i="16"/>
  <c r="AQ136" i="16"/>
  <c r="BS135" i="16"/>
  <c r="BO135" i="16"/>
  <c r="BK135" i="16"/>
  <c r="BG135" i="16"/>
  <c r="BC135" i="16"/>
  <c r="AY135" i="16"/>
  <c r="AU135" i="16"/>
  <c r="AQ135" i="16"/>
  <c r="BS134" i="16"/>
  <c r="BO134" i="16"/>
  <c r="BK134" i="16"/>
  <c r="BG134" i="16"/>
  <c r="BC134" i="16"/>
  <c r="AY134" i="16"/>
  <c r="AU134" i="16"/>
  <c r="AQ134" i="16"/>
  <c r="BS133" i="16"/>
  <c r="BO133" i="16"/>
  <c r="BK133" i="16"/>
  <c r="BG133" i="16"/>
  <c r="BC133" i="16"/>
  <c r="AY133" i="16"/>
  <c r="AU133" i="16"/>
  <c r="AQ133" i="16"/>
  <c r="BS132" i="16"/>
  <c r="BO132" i="16"/>
  <c r="BK132" i="16"/>
  <c r="BG132" i="16"/>
  <c r="BC132" i="16"/>
  <c r="AY132" i="16"/>
  <c r="AU132" i="16"/>
  <c r="AQ132" i="16"/>
  <c r="BS131" i="16"/>
  <c r="BO131" i="16"/>
  <c r="BK131" i="16"/>
  <c r="BG131" i="16"/>
  <c r="BC131" i="16"/>
  <c r="AY131" i="16"/>
  <c r="AU131" i="16"/>
  <c r="AQ131" i="16"/>
  <c r="BV130" i="16"/>
  <c r="BU130" i="16"/>
  <c r="BS130" i="16"/>
  <c r="BR130" i="16"/>
  <c r="BQ130" i="16"/>
  <c r="BO130" i="16"/>
  <c r="BN130" i="16"/>
  <c r="BM130" i="16"/>
  <c r="BK130" i="16"/>
  <c r="BJ130" i="16"/>
  <c r="BI130" i="16"/>
  <c r="BG130" i="16"/>
  <c r="BF130" i="16"/>
  <c r="BE130" i="16"/>
  <c r="BC130" i="16"/>
  <c r="BB130" i="16"/>
  <c r="BA130" i="16"/>
  <c r="AY130" i="16"/>
  <c r="AX130" i="16"/>
  <c r="AW130" i="16"/>
  <c r="AU130" i="16"/>
  <c r="AT130" i="16"/>
  <c r="AS130" i="16"/>
  <c r="AQ130" i="16"/>
  <c r="BV129" i="16"/>
  <c r="BU129" i="16"/>
  <c r="BS129" i="16"/>
  <c r="BR129" i="16"/>
  <c r="BQ129" i="16"/>
  <c r="BO129" i="16"/>
  <c r="BN129" i="16"/>
  <c r="BM129" i="16"/>
  <c r="BK129" i="16"/>
  <c r="BJ129" i="16"/>
  <c r="BI129" i="16"/>
  <c r="BG129" i="16"/>
  <c r="BF129" i="16"/>
  <c r="BE129" i="16"/>
  <c r="BC129" i="16"/>
  <c r="BB129" i="16"/>
  <c r="BA129" i="16"/>
  <c r="AY129" i="16"/>
  <c r="AX129" i="16"/>
  <c r="AW129" i="16"/>
  <c r="AU129" i="16"/>
  <c r="AT129" i="16"/>
  <c r="AS129" i="16"/>
  <c r="AQ129" i="16"/>
  <c r="BV128" i="16"/>
  <c r="BU128" i="16"/>
  <c r="BS128" i="16"/>
  <c r="BR128" i="16"/>
  <c r="BQ128" i="16"/>
  <c r="BO128" i="16"/>
  <c r="BN128" i="16"/>
  <c r="BM128" i="16"/>
  <c r="BK128" i="16"/>
  <c r="BJ128" i="16"/>
  <c r="BI128" i="16"/>
  <c r="BG128" i="16"/>
  <c r="BF128" i="16"/>
  <c r="BE128" i="16"/>
  <c r="BC128" i="16"/>
  <c r="BB128" i="16"/>
  <c r="BA128" i="16"/>
  <c r="AY128" i="16"/>
  <c r="AX128" i="16"/>
  <c r="AW128" i="16"/>
  <c r="AU128" i="16"/>
  <c r="AT128" i="16"/>
  <c r="AS128" i="16"/>
  <c r="AQ128" i="16"/>
  <c r="BV127" i="16"/>
  <c r="BU127" i="16"/>
  <c r="BS127" i="16"/>
  <c r="BR127" i="16"/>
  <c r="BQ127" i="16"/>
  <c r="BO127" i="16"/>
  <c r="BN127" i="16"/>
  <c r="BM127" i="16"/>
  <c r="BK127" i="16"/>
  <c r="BJ127" i="16"/>
  <c r="BI127" i="16"/>
  <c r="BG127" i="16"/>
  <c r="BF127" i="16"/>
  <c r="BE127" i="16"/>
  <c r="BC127" i="16"/>
  <c r="BB127" i="16"/>
  <c r="BA127" i="16"/>
  <c r="AY127" i="16"/>
  <c r="AX127" i="16"/>
  <c r="AW127" i="16"/>
  <c r="AU127" i="16"/>
  <c r="AT127" i="16"/>
  <c r="AS127" i="16"/>
  <c r="AQ127" i="16"/>
  <c r="BV126" i="16"/>
  <c r="BU126" i="16"/>
  <c r="BS126" i="16"/>
  <c r="BR126" i="16"/>
  <c r="BQ126" i="16"/>
  <c r="BO126" i="16"/>
  <c r="BN126" i="16"/>
  <c r="BM126" i="16"/>
  <c r="BK126" i="16"/>
  <c r="BJ126" i="16"/>
  <c r="BI126" i="16"/>
  <c r="BG126" i="16"/>
  <c r="BF126" i="16"/>
  <c r="BE126" i="16"/>
  <c r="BC126" i="16"/>
  <c r="BB126" i="16"/>
  <c r="BA126" i="16"/>
  <c r="AY126" i="16"/>
  <c r="AX126" i="16"/>
  <c r="AW126" i="16"/>
  <c r="AU126" i="16"/>
  <c r="AT126" i="16"/>
  <c r="AS126" i="16"/>
  <c r="AQ126" i="16"/>
  <c r="BV125" i="16"/>
  <c r="BU125" i="16"/>
  <c r="BS125" i="16"/>
  <c r="BR125" i="16"/>
  <c r="BQ125" i="16"/>
  <c r="BO125" i="16"/>
  <c r="BN125" i="16"/>
  <c r="BM125" i="16"/>
  <c r="BK125" i="16"/>
  <c r="BJ125" i="16"/>
  <c r="BI125" i="16"/>
  <c r="BG125" i="16"/>
  <c r="BF125" i="16"/>
  <c r="BE125" i="16"/>
  <c r="BC125" i="16"/>
  <c r="BB125" i="16"/>
  <c r="BA125" i="16"/>
  <c r="AY125" i="16"/>
  <c r="AX125" i="16"/>
  <c r="AW125" i="16"/>
  <c r="AU125" i="16"/>
  <c r="AT125" i="16"/>
  <c r="AS125" i="16"/>
  <c r="AQ125" i="16"/>
  <c r="BV124" i="16"/>
  <c r="BU124" i="16"/>
  <c r="BS124" i="16"/>
  <c r="BR124" i="16"/>
  <c r="BQ124" i="16"/>
  <c r="BO124" i="16"/>
  <c r="BN124" i="16"/>
  <c r="BM124" i="16"/>
  <c r="BK124" i="16"/>
  <c r="BJ124" i="16"/>
  <c r="BI124" i="16"/>
  <c r="BG124" i="16"/>
  <c r="BF124" i="16"/>
  <c r="BE124" i="16"/>
  <c r="BC124" i="16"/>
  <c r="BB124" i="16"/>
  <c r="BA124" i="16"/>
  <c r="AY124" i="16"/>
  <c r="AX124" i="16"/>
  <c r="AW124" i="16"/>
  <c r="AU124" i="16"/>
  <c r="AT124" i="16"/>
  <c r="AS124" i="16"/>
  <c r="AQ124" i="16"/>
  <c r="BV123" i="16"/>
  <c r="BU123" i="16"/>
  <c r="BS123" i="16"/>
  <c r="BR123" i="16"/>
  <c r="BQ123" i="16"/>
  <c r="BO123" i="16"/>
  <c r="BN123" i="16"/>
  <c r="BM123" i="16"/>
  <c r="BK123" i="16"/>
  <c r="BJ123" i="16"/>
  <c r="BI123" i="16"/>
  <c r="BG123" i="16"/>
  <c r="BF123" i="16"/>
  <c r="BE123" i="16"/>
  <c r="BC123" i="16"/>
  <c r="BB123" i="16"/>
  <c r="BA123" i="16"/>
  <c r="AY123" i="16"/>
  <c r="AX123" i="16"/>
  <c r="AW123" i="16"/>
  <c r="AU123" i="16"/>
  <c r="AT123" i="16"/>
  <c r="AS123" i="16"/>
  <c r="AQ123" i="16"/>
  <c r="BV122" i="16"/>
  <c r="BU122" i="16"/>
  <c r="BS122" i="16"/>
  <c r="BR122" i="16"/>
  <c r="BQ122" i="16"/>
  <c r="BO122" i="16"/>
  <c r="BN122" i="16"/>
  <c r="BM122" i="16"/>
  <c r="BK122" i="16"/>
  <c r="BJ122" i="16"/>
  <c r="BI122" i="16"/>
  <c r="BG122" i="16"/>
  <c r="BF122" i="16"/>
  <c r="BE122" i="16"/>
  <c r="BC122" i="16"/>
  <c r="BB122" i="16"/>
  <c r="BA122" i="16"/>
  <c r="AY122" i="16"/>
  <c r="AX122" i="16"/>
  <c r="AW122" i="16"/>
  <c r="AU122" i="16"/>
  <c r="AT122" i="16"/>
  <c r="AS122" i="16"/>
  <c r="AQ122" i="16"/>
  <c r="BU116" i="16"/>
  <c r="BT116" i="16"/>
  <c r="BS116" i="16"/>
  <c r="BQ116" i="16"/>
  <c r="BP116" i="16"/>
  <c r="BO116" i="16"/>
  <c r="BM116" i="16"/>
  <c r="BL116" i="16"/>
  <c r="BK116" i="16"/>
  <c r="BI116" i="16"/>
  <c r="BH116" i="16"/>
  <c r="BG116" i="16"/>
  <c r="BE116" i="16"/>
  <c r="BD116" i="16"/>
  <c r="BC116" i="16"/>
  <c r="BA116" i="16"/>
  <c r="AZ116" i="16"/>
  <c r="AY116" i="16"/>
  <c r="AW116" i="16"/>
  <c r="AV116" i="16"/>
  <c r="AU116" i="16"/>
  <c r="AS116" i="16"/>
  <c r="AR116" i="16"/>
  <c r="AQ116" i="16"/>
  <c r="BU115" i="16"/>
  <c r="BT115" i="16"/>
  <c r="BS115" i="16"/>
  <c r="BQ115" i="16"/>
  <c r="BP115" i="16"/>
  <c r="BO115" i="16"/>
  <c r="BM115" i="16"/>
  <c r="BL115" i="16"/>
  <c r="BK115" i="16"/>
  <c r="BI115" i="16"/>
  <c r="BH115" i="16"/>
  <c r="BG115" i="16"/>
  <c r="BE115" i="16"/>
  <c r="BD115" i="16"/>
  <c r="BC115" i="16"/>
  <c r="BA115" i="16"/>
  <c r="AZ115" i="16"/>
  <c r="AY115" i="16"/>
  <c r="AW115" i="16"/>
  <c r="AV115" i="16"/>
  <c r="AU115" i="16"/>
  <c r="AS115" i="16"/>
  <c r="AR115" i="16"/>
  <c r="AQ115" i="16"/>
  <c r="BU114" i="16"/>
  <c r="BT114" i="16"/>
  <c r="BS114" i="16"/>
  <c r="BQ114" i="16"/>
  <c r="BP114" i="16"/>
  <c r="BO114" i="16"/>
  <c r="BM114" i="16"/>
  <c r="BL114" i="16"/>
  <c r="BK114" i="16"/>
  <c r="BI114" i="16"/>
  <c r="BH114" i="16"/>
  <c r="BG114" i="16"/>
  <c r="BE114" i="16"/>
  <c r="BD114" i="16"/>
  <c r="BC114" i="16"/>
  <c r="BA114" i="16"/>
  <c r="AZ114" i="16"/>
  <c r="AY114" i="16"/>
  <c r="AW114" i="16"/>
  <c r="AV114" i="16"/>
  <c r="AU114" i="16"/>
  <c r="AS114" i="16"/>
  <c r="AR114" i="16"/>
  <c r="AQ114" i="16"/>
  <c r="BU113" i="16"/>
  <c r="BT113" i="16"/>
  <c r="BS113" i="16"/>
  <c r="BQ113" i="16"/>
  <c r="BP113" i="16"/>
  <c r="BO113" i="16"/>
  <c r="BM113" i="16"/>
  <c r="BL113" i="16"/>
  <c r="BK113" i="16"/>
  <c r="BI113" i="16"/>
  <c r="BH113" i="16"/>
  <c r="BG113" i="16"/>
  <c r="BE113" i="16"/>
  <c r="BD113" i="16"/>
  <c r="BC113" i="16"/>
  <c r="BA113" i="16"/>
  <c r="AZ113" i="16"/>
  <c r="AY113" i="16"/>
  <c r="AW113" i="16"/>
  <c r="AV113" i="16"/>
  <c r="AU113" i="16"/>
  <c r="AS113" i="16"/>
  <c r="AR113" i="16"/>
  <c r="AQ113" i="16"/>
  <c r="BU112" i="16"/>
  <c r="BU44" i="16" s="1"/>
  <c r="BT112" i="16"/>
  <c r="BT44" i="16" s="1"/>
  <c r="BS112" i="16"/>
  <c r="BS44" i="16" s="1"/>
  <c r="BQ112" i="16"/>
  <c r="BQ44" i="16" s="1"/>
  <c r="BP112" i="16"/>
  <c r="BO112" i="16"/>
  <c r="BO44" i="16" s="1"/>
  <c r="BM112" i="16"/>
  <c r="BL112" i="16"/>
  <c r="BK112" i="16"/>
  <c r="BK44" i="16" s="1"/>
  <c r="BI112" i="16"/>
  <c r="BI44" i="16" s="1"/>
  <c r="BH112" i="16"/>
  <c r="BH44" i="16" s="1"/>
  <c r="BG112" i="16"/>
  <c r="BE112" i="16"/>
  <c r="BE44" i="16" s="1"/>
  <c r="BD112" i="16"/>
  <c r="BD44" i="16" s="1"/>
  <c r="BC112" i="16"/>
  <c r="BA112" i="16"/>
  <c r="BA44" i="16" s="1"/>
  <c r="AZ112" i="16"/>
  <c r="AZ44" i="16" s="1"/>
  <c r="AY112" i="16"/>
  <c r="AY44" i="16" s="1"/>
  <c r="AW112" i="16"/>
  <c r="AW44" i="16" s="1"/>
  <c r="AV112" i="16"/>
  <c r="AU112" i="16"/>
  <c r="AU44" i="16" s="1"/>
  <c r="AS112" i="16"/>
  <c r="AS44" i="16" s="1"/>
  <c r="AR112" i="16"/>
  <c r="AQ112" i="16"/>
  <c r="BS110" i="16"/>
  <c r="BO110" i="16"/>
  <c r="BK110" i="16"/>
  <c r="BG110" i="16"/>
  <c r="BC110" i="16"/>
  <c r="AY110" i="16"/>
  <c r="AU110" i="16"/>
  <c r="AQ110" i="16"/>
  <c r="BS109" i="16"/>
  <c r="BO109" i="16"/>
  <c r="BK109" i="16"/>
  <c r="BG109" i="16"/>
  <c r="BC109" i="16"/>
  <c r="AY109" i="16"/>
  <c r="AU109" i="16"/>
  <c r="AQ109" i="16"/>
  <c r="BS108" i="16"/>
  <c r="BO108" i="16"/>
  <c r="BK108" i="16"/>
  <c r="BG108" i="16"/>
  <c r="BC108" i="16"/>
  <c r="AY108" i="16"/>
  <c r="AU108" i="16"/>
  <c r="AQ108" i="16"/>
  <c r="BU107" i="16"/>
  <c r="BS107" i="16"/>
  <c r="BQ107" i="16"/>
  <c r="BO107" i="16"/>
  <c r="BM107" i="16"/>
  <c r="BK107" i="16"/>
  <c r="BI107" i="16"/>
  <c r="BG107" i="16"/>
  <c r="BE107" i="16"/>
  <c r="BC107" i="16"/>
  <c r="BA107" i="16"/>
  <c r="AY107" i="16"/>
  <c r="AW107" i="16"/>
  <c r="AU107" i="16"/>
  <c r="AS107" i="16"/>
  <c r="AQ107" i="16"/>
  <c r="BU106" i="16"/>
  <c r="BS106" i="16"/>
  <c r="BQ106" i="16"/>
  <c r="BO106" i="16"/>
  <c r="BM106" i="16"/>
  <c r="BK106" i="16"/>
  <c r="BI106" i="16"/>
  <c r="BG106" i="16"/>
  <c r="BE106" i="16"/>
  <c r="BC106" i="16"/>
  <c r="BA106" i="16"/>
  <c r="AY106" i="16"/>
  <c r="AW106" i="16"/>
  <c r="AU106" i="16"/>
  <c r="AS106" i="16"/>
  <c r="AQ106" i="16"/>
  <c r="BU105" i="16"/>
  <c r="BS105" i="16"/>
  <c r="BQ105" i="16"/>
  <c r="BO105" i="16"/>
  <c r="BM105" i="16"/>
  <c r="BK105" i="16"/>
  <c r="BI105" i="16"/>
  <c r="BG105" i="16"/>
  <c r="BE105" i="16"/>
  <c r="BC105" i="16"/>
  <c r="BA105" i="16"/>
  <c r="AY105" i="16"/>
  <c r="AW105" i="16"/>
  <c r="AU105" i="16"/>
  <c r="AS105" i="16"/>
  <c r="AQ105" i="16"/>
  <c r="BU104" i="16"/>
  <c r="BS104" i="16"/>
  <c r="BQ104" i="16"/>
  <c r="BO104" i="16"/>
  <c r="BM104" i="16"/>
  <c r="BK104" i="16"/>
  <c r="BI104" i="16"/>
  <c r="BG104" i="16"/>
  <c r="BE104" i="16"/>
  <c r="BC104" i="16"/>
  <c r="BA104" i="16"/>
  <c r="AY104" i="16"/>
  <c r="AW104" i="16"/>
  <c r="AU104" i="16"/>
  <c r="AS104" i="16"/>
  <c r="AQ104" i="16"/>
  <c r="BS103" i="16"/>
  <c r="BO103" i="16"/>
  <c r="BK103" i="16"/>
  <c r="BG103" i="16"/>
  <c r="BC103" i="16"/>
  <c r="AY103" i="16"/>
  <c r="AU103" i="16"/>
  <c r="AQ103" i="16"/>
  <c r="BU102" i="16"/>
  <c r="BS102" i="16"/>
  <c r="BQ102" i="16"/>
  <c r="BO102" i="16"/>
  <c r="BM102" i="16"/>
  <c r="BK102" i="16"/>
  <c r="BI102" i="16"/>
  <c r="BG102" i="16"/>
  <c r="BE102" i="16"/>
  <c r="BC102" i="16"/>
  <c r="BA102" i="16"/>
  <c r="AY102" i="16"/>
  <c r="AW102" i="16"/>
  <c r="AU102" i="16"/>
  <c r="AS102" i="16"/>
  <c r="AQ102" i="16"/>
  <c r="BS101" i="16"/>
  <c r="BO101" i="16"/>
  <c r="BK101" i="16"/>
  <c r="BG101" i="16"/>
  <c r="BC101" i="16"/>
  <c r="AY101" i="16"/>
  <c r="AU101" i="16"/>
  <c r="AQ101" i="16"/>
  <c r="BU100" i="16"/>
  <c r="BS100" i="16"/>
  <c r="BQ100" i="16"/>
  <c r="BO100" i="16"/>
  <c r="BM100" i="16"/>
  <c r="BK100" i="16"/>
  <c r="BI100" i="16"/>
  <c r="BG100" i="16"/>
  <c r="BE100" i="16"/>
  <c r="BC100" i="16"/>
  <c r="BA100" i="16"/>
  <c r="AY100" i="16"/>
  <c r="AW100" i="16"/>
  <c r="AU100" i="16"/>
  <c r="AS100" i="16"/>
  <c r="AQ100" i="16"/>
  <c r="BS99" i="16"/>
  <c r="BO99" i="16"/>
  <c r="BK99" i="16"/>
  <c r="BG99" i="16"/>
  <c r="BC99" i="16"/>
  <c r="AY99" i="16"/>
  <c r="AU99" i="16"/>
  <c r="AQ99" i="16"/>
  <c r="BU98" i="16"/>
  <c r="BS98" i="16"/>
  <c r="BQ98" i="16"/>
  <c r="BO98" i="16"/>
  <c r="BM98" i="16"/>
  <c r="BK98" i="16"/>
  <c r="BI98" i="16"/>
  <c r="BG98" i="16"/>
  <c r="BE98" i="16"/>
  <c r="BC98" i="16"/>
  <c r="BA98" i="16"/>
  <c r="AY98" i="16"/>
  <c r="AW98" i="16"/>
  <c r="AU98" i="16"/>
  <c r="AS98" i="16"/>
  <c r="AQ98" i="16"/>
  <c r="BS97" i="16"/>
  <c r="BO97" i="16"/>
  <c r="BK97" i="16"/>
  <c r="BG97" i="16"/>
  <c r="BC97" i="16"/>
  <c r="AY97" i="16"/>
  <c r="AU97" i="16"/>
  <c r="AQ97" i="16"/>
  <c r="BU96" i="16"/>
  <c r="BS96" i="16"/>
  <c r="BQ96" i="16"/>
  <c r="BO96" i="16"/>
  <c r="BM96" i="16"/>
  <c r="BK96" i="16"/>
  <c r="BI96" i="16"/>
  <c r="BG96" i="16"/>
  <c r="BE96" i="16"/>
  <c r="BC96" i="16"/>
  <c r="BA96" i="16"/>
  <c r="AY96" i="16"/>
  <c r="AW96" i="16"/>
  <c r="AU96" i="16"/>
  <c r="AS96" i="16"/>
  <c r="AQ96" i="16"/>
  <c r="BS95" i="16"/>
  <c r="BO95" i="16"/>
  <c r="BK95" i="16"/>
  <c r="BG95" i="16"/>
  <c r="BC95" i="16"/>
  <c r="AY95" i="16"/>
  <c r="AU95" i="16"/>
  <c r="AQ95" i="16"/>
  <c r="BU94" i="16"/>
  <c r="BS94" i="16"/>
  <c r="BQ94" i="16"/>
  <c r="BO94" i="16"/>
  <c r="BM94" i="16"/>
  <c r="BK94" i="16"/>
  <c r="BI94" i="16"/>
  <c r="BG94" i="16"/>
  <c r="BE94" i="16"/>
  <c r="BC94" i="16"/>
  <c r="BA94" i="16"/>
  <c r="AY94" i="16"/>
  <c r="AW94" i="16"/>
  <c r="AU94" i="16"/>
  <c r="AS94" i="16"/>
  <c r="AQ94" i="16"/>
  <c r="BS93" i="16"/>
  <c r="BO93" i="16"/>
  <c r="BK93" i="16"/>
  <c r="BG93" i="16"/>
  <c r="BC93" i="16"/>
  <c r="AY93" i="16"/>
  <c r="AU93" i="16"/>
  <c r="AQ93" i="16"/>
  <c r="BU92" i="16"/>
  <c r="BS92" i="16"/>
  <c r="BQ92" i="16"/>
  <c r="BO92" i="16"/>
  <c r="BM92" i="16"/>
  <c r="BK92" i="16"/>
  <c r="BI92" i="16"/>
  <c r="BG92" i="16"/>
  <c r="BE92" i="16"/>
  <c r="BC92" i="16"/>
  <c r="BA92" i="16"/>
  <c r="AY92" i="16"/>
  <c r="AW92" i="16"/>
  <c r="AU92" i="16"/>
  <c r="AS92" i="16"/>
  <c r="AQ92" i="16"/>
  <c r="BS89" i="16"/>
  <c r="BO89" i="16"/>
  <c r="BK89" i="16"/>
  <c r="BG89" i="16"/>
  <c r="BC89" i="16"/>
  <c r="AY89" i="16"/>
  <c r="AU89" i="16"/>
  <c r="AQ89" i="16"/>
  <c r="BS86" i="16"/>
  <c r="BO86" i="16"/>
  <c r="BK86" i="16"/>
  <c r="BG86" i="16"/>
  <c r="BC86" i="16"/>
  <c r="AY86" i="16"/>
  <c r="AU86" i="16"/>
  <c r="AQ86" i="16"/>
  <c r="BS85" i="16"/>
  <c r="BO85" i="16"/>
  <c r="BK85" i="16"/>
  <c r="BG85" i="16"/>
  <c r="BC85" i="16"/>
  <c r="AY85" i="16"/>
  <c r="AU85" i="16"/>
  <c r="AQ85" i="16"/>
  <c r="BS83" i="16"/>
  <c r="BO83" i="16"/>
  <c r="BK83" i="16"/>
  <c r="BG83" i="16"/>
  <c r="BC83" i="16"/>
  <c r="AY83" i="16"/>
  <c r="AU83" i="16"/>
  <c r="AQ83" i="16"/>
  <c r="BV80" i="16"/>
  <c r="BU80" i="16"/>
  <c r="BS80" i="16"/>
  <c r="BR80" i="16"/>
  <c r="BQ80" i="16"/>
  <c r="BO80" i="16"/>
  <c r="BN80" i="16"/>
  <c r="BM80" i="16"/>
  <c r="BK80" i="16"/>
  <c r="BJ80" i="16"/>
  <c r="BI80" i="16"/>
  <c r="BG80" i="16"/>
  <c r="BF80" i="16"/>
  <c r="BE80" i="16"/>
  <c r="BC80" i="16"/>
  <c r="BB80" i="16"/>
  <c r="BA80" i="16"/>
  <c r="AY80" i="16"/>
  <c r="AX80" i="16"/>
  <c r="AW80" i="16"/>
  <c r="AU80" i="16"/>
  <c r="AT80" i="16"/>
  <c r="AS80" i="16"/>
  <c r="AQ80" i="16"/>
  <c r="BV79" i="16"/>
  <c r="BU79" i="16"/>
  <c r="BS79" i="16"/>
  <c r="BR79" i="16"/>
  <c r="BQ79" i="16"/>
  <c r="BO79" i="16"/>
  <c r="BN79" i="16"/>
  <c r="BM79" i="16"/>
  <c r="BK79" i="16"/>
  <c r="BJ79" i="16"/>
  <c r="BI79" i="16"/>
  <c r="BG79" i="16"/>
  <c r="BF79" i="16"/>
  <c r="BE79" i="16"/>
  <c r="BC79" i="16"/>
  <c r="BB79" i="16"/>
  <c r="BA79" i="16"/>
  <c r="AY79" i="16"/>
  <c r="AX79" i="16"/>
  <c r="AW79" i="16"/>
  <c r="AU79" i="16"/>
  <c r="AT79" i="16"/>
  <c r="AS79" i="16"/>
  <c r="AQ79" i="16"/>
  <c r="BV78" i="16"/>
  <c r="BU78" i="16"/>
  <c r="BS78" i="16"/>
  <c r="BR78" i="16"/>
  <c r="BQ78" i="16"/>
  <c r="BO78" i="16"/>
  <c r="BN78" i="16"/>
  <c r="BM78" i="16"/>
  <c r="BK78" i="16"/>
  <c r="BJ78" i="16"/>
  <c r="BI78" i="16"/>
  <c r="BG78" i="16"/>
  <c r="BF78" i="16"/>
  <c r="BE78" i="16"/>
  <c r="BC78" i="16"/>
  <c r="BB78" i="16"/>
  <c r="BA78" i="16"/>
  <c r="AY78" i="16"/>
  <c r="AX78" i="16"/>
  <c r="AW78" i="16"/>
  <c r="AU78" i="16"/>
  <c r="AT78" i="16"/>
  <c r="AS78" i="16"/>
  <c r="AQ78" i="16"/>
  <c r="BV77" i="16"/>
  <c r="BU77" i="16"/>
  <c r="BS77" i="16"/>
  <c r="BR77" i="16"/>
  <c r="BQ77" i="16"/>
  <c r="BO77" i="16"/>
  <c r="BN77" i="16"/>
  <c r="BM77" i="16"/>
  <c r="BK77" i="16"/>
  <c r="BJ77" i="16"/>
  <c r="BI77" i="16"/>
  <c r="BG77" i="16"/>
  <c r="BF77" i="16"/>
  <c r="BE77" i="16"/>
  <c r="BC77" i="16"/>
  <c r="BB77" i="16"/>
  <c r="BA77" i="16"/>
  <c r="AY77" i="16"/>
  <c r="AX77" i="16"/>
  <c r="AW77" i="16"/>
  <c r="AU77" i="16"/>
  <c r="AT77" i="16"/>
  <c r="AS77" i="16"/>
  <c r="AQ77" i="16"/>
  <c r="BV76" i="16"/>
  <c r="BU76" i="16"/>
  <c r="BS76" i="16"/>
  <c r="BR76" i="16"/>
  <c r="BQ76" i="16"/>
  <c r="BO76" i="16"/>
  <c r="BN76" i="16"/>
  <c r="BM76" i="16"/>
  <c r="BK76" i="16"/>
  <c r="BJ76" i="16"/>
  <c r="BI76" i="16"/>
  <c r="BG76" i="16"/>
  <c r="BF76" i="16"/>
  <c r="BE76" i="16"/>
  <c r="BC76" i="16"/>
  <c r="BB76" i="16"/>
  <c r="BA76" i="16"/>
  <c r="AY76" i="16"/>
  <c r="AX76" i="16"/>
  <c r="AW76" i="16"/>
  <c r="AU76" i="16"/>
  <c r="AT76" i="16"/>
  <c r="AS76" i="16"/>
  <c r="AQ76" i="16"/>
  <c r="BV75" i="16"/>
  <c r="BU75" i="16"/>
  <c r="BS75" i="16"/>
  <c r="BR75" i="16"/>
  <c r="BQ75" i="16"/>
  <c r="BO75" i="16"/>
  <c r="BN75" i="16"/>
  <c r="BM75" i="16"/>
  <c r="BK75" i="16"/>
  <c r="BJ75" i="16"/>
  <c r="BI75" i="16"/>
  <c r="BG75" i="16"/>
  <c r="BF75" i="16"/>
  <c r="BE75" i="16"/>
  <c r="BC75" i="16"/>
  <c r="BB75" i="16"/>
  <c r="BA75" i="16"/>
  <c r="AY75" i="16"/>
  <c r="AX75" i="16"/>
  <c r="AW75" i="16"/>
  <c r="AU75" i="16"/>
  <c r="AT75" i="16"/>
  <c r="AS75" i="16"/>
  <c r="AQ75" i="16"/>
  <c r="BV73" i="16"/>
  <c r="BU73" i="16"/>
  <c r="BS73" i="16"/>
  <c r="BR73" i="16"/>
  <c r="BQ73" i="16"/>
  <c r="BO73" i="16"/>
  <c r="BN73" i="16"/>
  <c r="BM73" i="16"/>
  <c r="BK73" i="16"/>
  <c r="BJ73" i="16"/>
  <c r="BI73" i="16"/>
  <c r="BG73" i="16"/>
  <c r="BF73" i="16"/>
  <c r="BE73" i="16"/>
  <c r="BC73" i="16"/>
  <c r="BB73" i="16"/>
  <c r="BA73" i="16"/>
  <c r="AY73" i="16"/>
  <c r="AX73" i="16"/>
  <c r="AW73" i="16"/>
  <c r="AU73" i="16"/>
  <c r="AT73" i="16"/>
  <c r="AS73" i="16"/>
  <c r="AQ73" i="16"/>
  <c r="BV65" i="16"/>
  <c r="BU65" i="16"/>
  <c r="BS65" i="16"/>
  <c r="BR65" i="16"/>
  <c r="BQ65" i="16"/>
  <c r="BO65" i="16"/>
  <c r="BN65" i="16"/>
  <c r="BM65" i="16"/>
  <c r="BK65" i="16"/>
  <c r="BJ65" i="16"/>
  <c r="BI65" i="16"/>
  <c r="BG65" i="16"/>
  <c r="BF65" i="16"/>
  <c r="BE65" i="16"/>
  <c r="BC65" i="16"/>
  <c r="BB65" i="16"/>
  <c r="BA65" i="16"/>
  <c r="AY65" i="16"/>
  <c r="AX65" i="16"/>
  <c r="AW65" i="16"/>
  <c r="AU65" i="16"/>
  <c r="AT65" i="16"/>
  <c r="AS65" i="16"/>
  <c r="AQ65" i="16"/>
  <c r="BU64" i="16"/>
  <c r="BT64" i="16"/>
  <c r="BS64" i="16"/>
  <c r="BQ64" i="16"/>
  <c r="BP64" i="16"/>
  <c r="BO64" i="16"/>
  <c r="BM64" i="16"/>
  <c r="BL64" i="16"/>
  <c r="BK64" i="16"/>
  <c r="BI64" i="16"/>
  <c r="BH64" i="16"/>
  <c r="BG64" i="16"/>
  <c r="BE64" i="16"/>
  <c r="BD64" i="16"/>
  <c r="BC64" i="16"/>
  <c r="BA64" i="16"/>
  <c r="AZ64" i="16"/>
  <c r="AY64" i="16"/>
  <c r="AW64" i="16"/>
  <c r="AV64" i="16"/>
  <c r="AU64" i="16"/>
  <c r="AS64" i="16"/>
  <c r="AR64" i="16"/>
  <c r="AQ64" i="16"/>
  <c r="BU63" i="16"/>
  <c r="BT63" i="16"/>
  <c r="BS63" i="16"/>
  <c r="BQ63" i="16"/>
  <c r="BP63" i="16"/>
  <c r="BO63" i="16"/>
  <c r="BM63" i="16"/>
  <c r="BL63" i="16"/>
  <c r="BK63" i="16"/>
  <c r="BI63" i="16"/>
  <c r="BH63" i="16"/>
  <c r="BG63" i="16"/>
  <c r="BE63" i="16"/>
  <c r="BD63" i="16"/>
  <c r="BC63" i="16"/>
  <c r="BA63" i="16"/>
  <c r="AZ63" i="16"/>
  <c r="AY63" i="16"/>
  <c r="AW63" i="16"/>
  <c r="AV63" i="16"/>
  <c r="AU63" i="16"/>
  <c r="AS63" i="16"/>
  <c r="AR63" i="16"/>
  <c r="AQ63" i="16"/>
  <c r="BU62" i="16"/>
  <c r="BT62" i="16"/>
  <c r="BS62" i="16"/>
  <c r="BQ62" i="16"/>
  <c r="BP62" i="16"/>
  <c r="BO62" i="16"/>
  <c r="BM62" i="16"/>
  <c r="BL62" i="16"/>
  <c r="BK62" i="16"/>
  <c r="BI62" i="16"/>
  <c r="BH62" i="16"/>
  <c r="BG62" i="16"/>
  <c r="BE62" i="16"/>
  <c r="BD62" i="16"/>
  <c r="BC62" i="16"/>
  <c r="BA62" i="16"/>
  <c r="AZ62" i="16"/>
  <c r="AY62" i="16"/>
  <c r="AW62" i="16"/>
  <c r="AV62" i="16"/>
  <c r="AU62" i="16"/>
  <c r="AS62" i="16"/>
  <c r="AR62" i="16"/>
  <c r="AQ62" i="16"/>
  <c r="BU61" i="16"/>
  <c r="BT61" i="16"/>
  <c r="BS61" i="16"/>
  <c r="BQ61" i="16"/>
  <c r="BP61" i="16"/>
  <c r="BO61" i="16"/>
  <c r="BM61" i="16"/>
  <c r="BL61" i="16"/>
  <c r="BK61" i="16"/>
  <c r="BI61" i="16"/>
  <c r="BH61" i="16"/>
  <c r="BG61" i="16"/>
  <c r="BE61" i="16"/>
  <c r="BD61" i="16"/>
  <c r="BC61" i="16"/>
  <c r="BA61" i="16"/>
  <c r="AZ61" i="16"/>
  <c r="AY61" i="16"/>
  <c r="AW61" i="16"/>
  <c r="AV61" i="16"/>
  <c r="AU61" i="16"/>
  <c r="AS61" i="16"/>
  <c r="AR61" i="16"/>
  <c r="AQ61" i="16"/>
  <c r="BU60" i="16"/>
  <c r="BT60" i="16"/>
  <c r="BS60" i="16"/>
  <c r="BQ60" i="16"/>
  <c r="BP60" i="16"/>
  <c r="BO60" i="16"/>
  <c r="BM60" i="16"/>
  <c r="BL60" i="16"/>
  <c r="BK60" i="16"/>
  <c r="BI60" i="16"/>
  <c r="BH60" i="16"/>
  <c r="BG60" i="16"/>
  <c r="BE60" i="16"/>
  <c r="BD60" i="16"/>
  <c r="BC60" i="16"/>
  <c r="BA60" i="16"/>
  <c r="AZ60" i="16"/>
  <c r="AY60" i="16"/>
  <c r="AW60" i="16"/>
  <c r="AV60" i="16"/>
  <c r="AU60" i="16"/>
  <c r="AS60" i="16"/>
  <c r="AR60" i="16"/>
  <c r="AQ60" i="16"/>
  <c r="BU59" i="16"/>
  <c r="BT59" i="16"/>
  <c r="BS59" i="16"/>
  <c r="BQ59" i="16"/>
  <c r="BP59" i="16"/>
  <c r="BO59" i="16"/>
  <c r="BM59" i="16"/>
  <c r="BL59" i="16"/>
  <c r="BK59" i="16"/>
  <c r="BI59" i="16"/>
  <c r="BH59" i="16"/>
  <c r="BG59" i="16"/>
  <c r="BE59" i="16"/>
  <c r="BD59" i="16"/>
  <c r="BC59" i="16"/>
  <c r="BA59" i="16"/>
  <c r="AZ59" i="16"/>
  <c r="AY59" i="16"/>
  <c r="AW59" i="16"/>
  <c r="AV59" i="16"/>
  <c r="AU59" i="16"/>
  <c r="AS59" i="16"/>
  <c r="AR59" i="16"/>
  <c r="AQ59" i="16"/>
  <c r="BU58" i="16"/>
  <c r="BT58" i="16"/>
  <c r="BS58" i="16"/>
  <c r="BQ58" i="16"/>
  <c r="BP58" i="16"/>
  <c r="BO58" i="16"/>
  <c r="BM58" i="16"/>
  <c r="BL58" i="16"/>
  <c r="BK58" i="16"/>
  <c r="BI58" i="16"/>
  <c r="BH58" i="16"/>
  <c r="BG58" i="16"/>
  <c r="BE58" i="16"/>
  <c r="BD58" i="16"/>
  <c r="BC58" i="16"/>
  <c r="BA58" i="16"/>
  <c r="AZ58" i="16"/>
  <c r="AY58" i="16"/>
  <c r="AW58" i="16"/>
  <c r="AV58" i="16"/>
  <c r="AU58" i="16"/>
  <c r="AS58" i="16"/>
  <c r="AR58" i="16"/>
  <c r="AQ58" i="16"/>
  <c r="BU57" i="16"/>
  <c r="BT57" i="16"/>
  <c r="BS57" i="16"/>
  <c r="BQ57" i="16"/>
  <c r="BP57" i="16"/>
  <c r="BO57" i="16"/>
  <c r="BM57" i="16"/>
  <c r="BL57" i="16"/>
  <c r="BK57" i="16"/>
  <c r="BI57" i="16"/>
  <c r="BH57" i="16"/>
  <c r="BG57" i="16"/>
  <c r="BE57" i="16"/>
  <c r="BD57" i="16"/>
  <c r="BC57" i="16"/>
  <c r="BA57" i="16"/>
  <c r="AZ57" i="16"/>
  <c r="AY57" i="16"/>
  <c r="AW57" i="16"/>
  <c r="AV57" i="16"/>
  <c r="AU57" i="16"/>
  <c r="AS57" i="16"/>
  <c r="AR57" i="16"/>
  <c r="AQ57" i="16"/>
  <c r="BU56" i="16"/>
  <c r="BT56" i="16"/>
  <c r="BS56" i="16"/>
  <c r="BQ56" i="16"/>
  <c r="BP56" i="16"/>
  <c r="BO56" i="16"/>
  <c r="BM56" i="16"/>
  <c r="BL56" i="16"/>
  <c r="BK56" i="16"/>
  <c r="BI56" i="16"/>
  <c r="BH56" i="16"/>
  <c r="BG56" i="16"/>
  <c r="BE56" i="16"/>
  <c r="BD56" i="16"/>
  <c r="BC56" i="16"/>
  <c r="BA56" i="16"/>
  <c r="AZ56" i="16"/>
  <c r="AY56" i="16"/>
  <c r="AW56" i="16"/>
  <c r="AV56" i="16"/>
  <c r="AU56" i="16"/>
  <c r="AS56" i="16"/>
  <c r="AR56" i="16"/>
  <c r="AQ56" i="16"/>
  <c r="BU55" i="16"/>
  <c r="BT55" i="16"/>
  <c r="BS55" i="16"/>
  <c r="BQ55" i="16"/>
  <c r="BP55" i="16"/>
  <c r="BO55" i="16"/>
  <c r="BM55" i="16"/>
  <c r="BL55" i="16"/>
  <c r="BK55" i="16"/>
  <c r="BI55" i="16"/>
  <c r="BH55" i="16"/>
  <c r="BG55" i="16"/>
  <c r="BE55" i="16"/>
  <c r="BD55" i="16"/>
  <c r="BC55" i="16"/>
  <c r="BA55" i="16"/>
  <c r="AZ55" i="16"/>
  <c r="AY55" i="16"/>
  <c r="AW55" i="16"/>
  <c r="AV55" i="16"/>
  <c r="AU55" i="16"/>
  <c r="AS55" i="16"/>
  <c r="AR55" i="16"/>
  <c r="AQ55" i="16"/>
  <c r="BU54" i="16"/>
  <c r="BT54" i="16"/>
  <c r="BS54" i="16"/>
  <c r="BQ54" i="16"/>
  <c r="BP54" i="16"/>
  <c r="BO54" i="16"/>
  <c r="BM54" i="16"/>
  <c r="BL54" i="16"/>
  <c r="BK54" i="16"/>
  <c r="BI54" i="16"/>
  <c r="BH54" i="16"/>
  <c r="BG54" i="16"/>
  <c r="BE54" i="16"/>
  <c r="BD54" i="16"/>
  <c r="BC54" i="16"/>
  <c r="BA54" i="16"/>
  <c r="AZ54" i="16"/>
  <c r="AY54" i="16"/>
  <c r="AW54" i="16"/>
  <c r="AV54" i="16"/>
  <c r="AU54" i="16"/>
  <c r="AS54" i="16"/>
  <c r="AR54" i="16"/>
  <c r="AQ54" i="16"/>
  <c r="BU53" i="16"/>
  <c r="BT53" i="16"/>
  <c r="BS53" i="16"/>
  <c r="BQ53" i="16"/>
  <c r="BP53" i="16"/>
  <c r="BO53" i="16"/>
  <c r="BM53" i="16"/>
  <c r="BL53" i="16"/>
  <c r="BK53" i="16"/>
  <c r="BI53" i="16"/>
  <c r="BH53" i="16"/>
  <c r="BG53" i="16"/>
  <c r="BE53" i="16"/>
  <c r="BD53" i="16"/>
  <c r="BC53" i="16"/>
  <c r="BA53" i="16"/>
  <c r="AZ53" i="16"/>
  <c r="AY53" i="16"/>
  <c r="AW53" i="16"/>
  <c r="AV53" i="16"/>
  <c r="AU53" i="16"/>
  <c r="AS53" i="16"/>
  <c r="AR53" i="16"/>
  <c r="AQ53" i="16"/>
  <c r="BU52" i="16"/>
  <c r="BT52" i="16"/>
  <c r="BS52" i="16"/>
  <c r="BQ52" i="16"/>
  <c r="BP52" i="16"/>
  <c r="BO52" i="16"/>
  <c r="BM52" i="16"/>
  <c r="BL52" i="16"/>
  <c r="BK52" i="16"/>
  <c r="BI52" i="16"/>
  <c r="BH52" i="16"/>
  <c r="BG52" i="16"/>
  <c r="BE52" i="16"/>
  <c r="BD52" i="16"/>
  <c r="BC52" i="16"/>
  <c r="BA52" i="16"/>
  <c r="AZ52" i="16"/>
  <c r="AY52" i="16"/>
  <c r="AW52" i="16"/>
  <c r="AV52" i="16"/>
  <c r="AU52" i="16"/>
  <c r="AS52" i="16"/>
  <c r="AR52" i="16"/>
  <c r="AQ52" i="16"/>
  <c r="BU51" i="16"/>
  <c r="BT51" i="16"/>
  <c r="BS51" i="16"/>
  <c r="BQ51" i="16"/>
  <c r="BP51" i="16"/>
  <c r="BO51" i="16"/>
  <c r="BM51" i="16"/>
  <c r="BL51" i="16"/>
  <c r="BK51" i="16"/>
  <c r="BI51" i="16"/>
  <c r="BH51" i="16"/>
  <c r="BG51" i="16"/>
  <c r="BE51" i="16"/>
  <c r="BD51" i="16"/>
  <c r="BC51" i="16"/>
  <c r="BA51" i="16"/>
  <c r="AZ51" i="16"/>
  <c r="AY51" i="16"/>
  <c r="AW51" i="16"/>
  <c r="AV51" i="16"/>
  <c r="AU51" i="16"/>
  <c r="AS51" i="16"/>
  <c r="AR51" i="16"/>
  <c r="AQ51" i="16"/>
  <c r="BU50" i="16"/>
  <c r="BT50" i="16"/>
  <c r="BS50" i="16"/>
  <c r="BQ50" i="16"/>
  <c r="BP50" i="16"/>
  <c r="BO50" i="16"/>
  <c r="BM50" i="16"/>
  <c r="BL50" i="16"/>
  <c r="BK50" i="16"/>
  <c r="BI50" i="16"/>
  <c r="BH50" i="16"/>
  <c r="BG50" i="16"/>
  <c r="BE50" i="16"/>
  <c r="BD50" i="16"/>
  <c r="BC50" i="16"/>
  <c r="BA50" i="16"/>
  <c r="AZ50" i="16"/>
  <c r="AY50" i="16"/>
  <c r="AW50" i="16"/>
  <c r="AV50" i="16"/>
  <c r="AU50" i="16"/>
  <c r="AS50" i="16"/>
  <c r="AR50" i="16"/>
  <c r="AQ50" i="16"/>
  <c r="BU49" i="16"/>
  <c r="BT49" i="16"/>
  <c r="BS49" i="16"/>
  <c r="BQ49" i="16"/>
  <c r="BP49" i="16"/>
  <c r="BO49" i="16"/>
  <c r="BM49" i="16"/>
  <c r="BL49" i="16"/>
  <c r="BK49" i="16"/>
  <c r="BI49" i="16"/>
  <c r="BH49" i="16"/>
  <c r="BG49" i="16"/>
  <c r="BE49" i="16"/>
  <c r="BD49" i="16"/>
  <c r="BC49" i="16"/>
  <c r="BA49" i="16"/>
  <c r="AZ49" i="16"/>
  <c r="AY49" i="16"/>
  <c r="AW49" i="16"/>
  <c r="AV49" i="16"/>
  <c r="AU49" i="16"/>
  <c r="AS49" i="16"/>
  <c r="AR49" i="16"/>
  <c r="AQ49" i="16"/>
  <c r="BU48" i="16"/>
  <c r="BT48" i="16"/>
  <c r="BS48" i="16"/>
  <c r="BQ48" i="16"/>
  <c r="BP48" i="16"/>
  <c r="BO48" i="16"/>
  <c r="BM48" i="16"/>
  <c r="BL48" i="16"/>
  <c r="BK48" i="16"/>
  <c r="BI48" i="16"/>
  <c r="BH48" i="16"/>
  <c r="BG48" i="16"/>
  <c r="BE48" i="16"/>
  <c r="BD48" i="16"/>
  <c r="BC48" i="16"/>
  <c r="BA48" i="16"/>
  <c r="AZ48" i="16"/>
  <c r="AY48" i="16"/>
  <c r="AW48" i="16"/>
  <c r="AV48" i="16"/>
  <c r="AU48" i="16"/>
  <c r="AS48" i="16"/>
  <c r="AR48" i="16"/>
  <c r="AQ48" i="16"/>
  <c r="BU47" i="16"/>
  <c r="BT47" i="16"/>
  <c r="BS47" i="16"/>
  <c r="BQ47" i="16"/>
  <c r="BP47" i="16"/>
  <c r="BO47" i="16"/>
  <c r="BM47" i="16"/>
  <c r="BL47" i="16"/>
  <c r="BK47" i="16"/>
  <c r="BI47" i="16"/>
  <c r="BH47" i="16"/>
  <c r="BG47" i="16"/>
  <c r="BE47" i="16"/>
  <c r="BD47" i="16"/>
  <c r="BC47" i="16"/>
  <c r="BA47" i="16"/>
  <c r="AZ47" i="16"/>
  <c r="AY47" i="16"/>
  <c r="AW47" i="16"/>
  <c r="AV47" i="16"/>
  <c r="AU47" i="16"/>
  <c r="AS47" i="16"/>
  <c r="AR47" i="16"/>
  <c r="AQ47" i="16"/>
  <c r="BU46" i="16"/>
  <c r="BT46" i="16"/>
  <c r="BS46" i="16"/>
  <c r="BQ46" i="16"/>
  <c r="BP46" i="16"/>
  <c r="BO46" i="16"/>
  <c r="BM46" i="16"/>
  <c r="BL46" i="16"/>
  <c r="BK46" i="16"/>
  <c r="BI46" i="16"/>
  <c r="BH46" i="16"/>
  <c r="BG46" i="16"/>
  <c r="BE46" i="16"/>
  <c r="BD46" i="16"/>
  <c r="BC46" i="16"/>
  <c r="BA46" i="16"/>
  <c r="AZ46" i="16"/>
  <c r="AY46" i="16"/>
  <c r="AW46" i="16"/>
  <c r="AV46" i="16"/>
  <c r="AU46" i="16"/>
  <c r="AS46" i="16"/>
  <c r="AR46" i="16"/>
  <c r="AQ46" i="16"/>
  <c r="BU45" i="16"/>
  <c r="BT45" i="16"/>
  <c r="BS45" i="16"/>
  <c r="BQ45" i="16"/>
  <c r="BP45" i="16"/>
  <c r="BO45" i="16"/>
  <c r="BM45" i="16"/>
  <c r="BL45" i="16"/>
  <c r="BK45" i="16"/>
  <c r="BI45" i="16"/>
  <c r="BH45" i="16"/>
  <c r="BG45" i="16"/>
  <c r="BE45" i="16"/>
  <c r="BD45" i="16"/>
  <c r="BC45" i="16"/>
  <c r="BA45" i="16"/>
  <c r="AZ45" i="16"/>
  <c r="AY45" i="16"/>
  <c r="AW45" i="16"/>
  <c r="AV45" i="16"/>
  <c r="AU45" i="16"/>
  <c r="AS45" i="16"/>
  <c r="AR45" i="16"/>
  <c r="AQ45" i="16"/>
  <c r="BU43" i="16"/>
  <c r="BT43" i="16"/>
  <c r="BS43" i="16"/>
  <c r="BQ43" i="16"/>
  <c r="BP43" i="16"/>
  <c r="BO43" i="16"/>
  <c r="BM43" i="16"/>
  <c r="BL43" i="16"/>
  <c r="BK43" i="16"/>
  <c r="BI43" i="16"/>
  <c r="BH43" i="16"/>
  <c r="BG43" i="16"/>
  <c r="BA43" i="16"/>
  <c r="AZ43" i="16"/>
  <c r="AY43" i="16"/>
  <c r="AW43" i="16"/>
  <c r="AV43" i="16"/>
  <c r="AU43" i="16"/>
  <c r="AS43" i="16"/>
  <c r="AR43" i="16"/>
  <c r="AQ43" i="16"/>
  <c r="BU42" i="16"/>
  <c r="BT42" i="16"/>
  <c r="BS42" i="16"/>
  <c r="BQ42" i="16"/>
  <c r="BP42" i="16"/>
  <c r="BO42" i="16"/>
  <c r="BM42" i="16"/>
  <c r="BL42" i="16"/>
  <c r="BK42" i="16"/>
  <c r="BI42" i="16"/>
  <c r="BH42" i="16"/>
  <c r="BG42" i="16"/>
  <c r="BE42" i="16"/>
  <c r="BD42" i="16"/>
  <c r="BC42" i="16"/>
  <c r="BA42" i="16"/>
  <c r="AZ42" i="16"/>
  <c r="AY42" i="16"/>
  <c r="AW42" i="16"/>
  <c r="AV42" i="16"/>
  <c r="AU42" i="16"/>
  <c r="AS42" i="16"/>
  <c r="AR42" i="16"/>
  <c r="AQ42" i="16"/>
  <c r="BU41" i="16"/>
  <c r="BT41" i="16"/>
  <c r="BS41" i="16"/>
  <c r="BQ41" i="16"/>
  <c r="BP41" i="16"/>
  <c r="BO41" i="16"/>
  <c r="BM41" i="16"/>
  <c r="BL41" i="16"/>
  <c r="BK41" i="16"/>
  <c r="BI41" i="16"/>
  <c r="BH41" i="16"/>
  <c r="BG41" i="16"/>
  <c r="BE41" i="16"/>
  <c r="BD41" i="16"/>
  <c r="BC41" i="16"/>
  <c r="BA41" i="16"/>
  <c r="AZ41" i="16"/>
  <c r="AY41" i="16"/>
  <c r="AW41" i="16"/>
  <c r="AV41" i="16"/>
  <c r="AU41" i="16"/>
  <c r="AS41" i="16"/>
  <c r="AR41" i="16"/>
  <c r="AQ41" i="16"/>
  <c r="BU40" i="16"/>
  <c r="BT40" i="16"/>
  <c r="BS40" i="16"/>
  <c r="BQ40" i="16"/>
  <c r="BP40" i="16"/>
  <c r="BO40" i="16"/>
  <c r="BM40" i="16"/>
  <c r="BL40" i="16"/>
  <c r="BK40" i="16"/>
  <c r="BI40" i="16"/>
  <c r="BH40" i="16"/>
  <c r="BG40" i="16"/>
  <c r="BE40" i="16"/>
  <c r="BD40" i="16"/>
  <c r="BC40" i="16"/>
  <c r="BA40" i="16"/>
  <c r="AZ40" i="16"/>
  <c r="AY40" i="16"/>
  <c r="AW40" i="16"/>
  <c r="AV40" i="16"/>
  <c r="AU40" i="16"/>
  <c r="AS40" i="16"/>
  <c r="AR40" i="16"/>
  <c r="AQ40" i="16"/>
  <c r="BU39" i="16"/>
  <c r="BT39" i="16"/>
  <c r="BS39" i="16"/>
  <c r="BQ39" i="16"/>
  <c r="BP39" i="16"/>
  <c r="BO39" i="16"/>
  <c r="BM39" i="16"/>
  <c r="BL39" i="16"/>
  <c r="BK39" i="16"/>
  <c r="BI39" i="16"/>
  <c r="BH39" i="16"/>
  <c r="BG39" i="16"/>
  <c r="BE39" i="16"/>
  <c r="BD39" i="16"/>
  <c r="BC39" i="16"/>
  <c r="BA39" i="16"/>
  <c r="AZ39" i="16"/>
  <c r="AY39" i="16"/>
  <c r="AW39" i="16"/>
  <c r="AV39" i="16"/>
  <c r="AU39" i="16"/>
  <c r="AS39" i="16"/>
  <c r="AR39" i="16"/>
  <c r="AQ39" i="16"/>
  <c r="BU38" i="16"/>
  <c r="BT38" i="16"/>
  <c r="BS38" i="16"/>
  <c r="BQ38" i="16"/>
  <c r="BP38" i="16"/>
  <c r="BO38" i="16"/>
  <c r="BM38" i="16"/>
  <c r="BL38" i="16"/>
  <c r="BK38" i="16"/>
  <c r="BI38" i="16"/>
  <c r="BH38" i="16"/>
  <c r="BG38" i="16"/>
  <c r="BE38" i="16"/>
  <c r="BD38" i="16"/>
  <c r="BC38" i="16"/>
  <c r="BA38" i="16"/>
  <c r="AZ38" i="16"/>
  <c r="AY38" i="16"/>
  <c r="AW38" i="16"/>
  <c r="AV38" i="16"/>
  <c r="AU38" i="16"/>
  <c r="AS38" i="16"/>
  <c r="AR38" i="16"/>
  <c r="AQ38" i="16"/>
  <c r="BU37" i="16"/>
  <c r="BT37" i="16"/>
  <c r="BS37" i="16"/>
  <c r="BQ37" i="16"/>
  <c r="BP37" i="16"/>
  <c r="BO37" i="16"/>
  <c r="BM37" i="16"/>
  <c r="BL37" i="16"/>
  <c r="BK37" i="16"/>
  <c r="BI37" i="16"/>
  <c r="BH37" i="16"/>
  <c r="BG37" i="16"/>
  <c r="BE37" i="16"/>
  <c r="BD37" i="16"/>
  <c r="BC37" i="16"/>
  <c r="BA37" i="16"/>
  <c r="AZ37" i="16"/>
  <c r="AY37" i="16"/>
  <c r="AW37" i="16"/>
  <c r="AV37" i="16"/>
  <c r="AU37" i="16"/>
  <c r="AS37" i="16"/>
  <c r="AR37" i="16"/>
  <c r="AQ37" i="16"/>
  <c r="BU36" i="16"/>
  <c r="BT36" i="16"/>
  <c r="BS36" i="16"/>
  <c r="BQ36" i="16"/>
  <c r="BP36" i="16"/>
  <c r="BO36" i="16"/>
  <c r="BM36" i="16"/>
  <c r="BL36" i="16"/>
  <c r="BK36" i="16"/>
  <c r="BI36" i="16"/>
  <c r="BH36" i="16"/>
  <c r="BG36" i="16"/>
  <c r="BE36" i="16"/>
  <c r="BD36" i="16"/>
  <c r="BC36" i="16"/>
  <c r="BA36" i="16"/>
  <c r="AZ36" i="16"/>
  <c r="AY36" i="16"/>
  <c r="AW36" i="16"/>
  <c r="AV36" i="16"/>
  <c r="AU36" i="16"/>
  <c r="AS36" i="16"/>
  <c r="AR36" i="16"/>
  <c r="AQ36" i="16"/>
  <c r="BU35" i="16"/>
  <c r="BT35" i="16"/>
  <c r="BS35" i="16"/>
  <c r="BQ35" i="16"/>
  <c r="BP35" i="16"/>
  <c r="BO35" i="16"/>
  <c r="BM35" i="16"/>
  <c r="BL35" i="16"/>
  <c r="BK35" i="16"/>
  <c r="BI35" i="16"/>
  <c r="BH35" i="16"/>
  <c r="BG35" i="16"/>
  <c r="BE35" i="16"/>
  <c r="BD35" i="16"/>
  <c r="BC35" i="16"/>
  <c r="BA35" i="16"/>
  <c r="AZ35" i="16"/>
  <c r="AY35" i="16"/>
  <c r="AW35" i="16"/>
  <c r="AV35" i="16"/>
  <c r="AU35" i="16"/>
  <c r="AS35" i="16"/>
  <c r="AR35" i="16"/>
  <c r="AQ35" i="16"/>
  <c r="BU34" i="16"/>
  <c r="BT34" i="16"/>
  <c r="BS34" i="16"/>
  <c r="BQ34" i="16"/>
  <c r="BP34" i="16"/>
  <c r="BO34" i="16"/>
  <c r="BM34" i="16"/>
  <c r="BL34" i="16"/>
  <c r="BK34" i="16"/>
  <c r="BI34" i="16"/>
  <c r="BH34" i="16"/>
  <c r="BG34" i="16"/>
  <c r="BE34" i="16"/>
  <c r="BD34" i="16"/>
  <c r="BC34" i="16"/>
  <c r="BA34" i="16"/>
  <c r="AZ34" i="16"/>
  <c r="AY34" i="16"/>
  <c r="AW34" i="16"/>
  <c r="AV34" i="16"/>
  <c r="AU34" i="16"/>
  <c r="AS34" i="16"/>
  <c r="AR34" i="16"/>
  <c r="AQ34" i="16"/>
  <c r="BU33" i="16"/>
  <c r="BT33" i="16"/>
  <c r="BS33" i="16"/>
  <c r="BQ33" i="16"/>
  <c r="BP33" i="16"/>
  <c r="BO33" i="16"/>
  <c r="BM33" i="16"/>
  <c r="BL33" i="16"/>
  <c r="BK33" i="16"/>
  <c r="BI33" i="16"/>
  <c r="BH33" i="16"/>
  <c r="BG33" i="16"/>
  <c r="BE33" i="16"/>
  <c r="BD33" i="16"/>
  <c r="BC33" i="16"/>
  <c r="BA33" i="16"/>
  <c r="AZ33" i="16"/>
  <c r="AY33" i="16"/>
  <c r="AW33" i="16"/>
  <c r="AV33" i="16"/>
  <c r="AU33" i="16"/>
  <c r="AS33" i="16"/>
  <c r="AR33" i="16"/>
  <c r="AQ33" i="16"/>
  <c r="BU32" i="16"/>
  <c r="BT32" i="16"/>
  <c r="BS32" i="16"/>
  <c r="BQ32" i="16"/>
  <c r="BP32" i="16"/>
  <c r="BO32" i="16"/>
  <c r="BM32" i="16"/>
  <c r="BL32" i="16"/>
  <c r="BK32" i="16"/>
  <c r="BI32" i="16"/>
  <c r="BH32" i="16"/>
  <c r="BG32" i="16"/>
  <c r="BE32" i="16"/>
  <c r="BD32" i="16"/>
  <c r="BC32" i="16"/>
  <c r="BA32" i="16"/>
  <c r="AZ32" i="16"/>
  <c r="AY32" i="16"/>
  <c r="AW32" i="16"/>
  <c r="AV32" i="16"/>
  <c r="AU32" i="16"/>
  <c r="AS32" i="16"/>
  <c r="AR32" i="16"/>
  <c r="AQ32" i="16"/>
  <c r="BU31" i="16"/>
  <c r="BT31" i="16"/>
  <c r="BS31" i="16"/>
  <c r="BQ31" i="16"/>
  <c r="BP31" i="16"/>
  <c r="BO31" i="16"/>
  <c r="BM31" i="16"/>
  <c r="BL31" i="16"/>
  <c r="BK31" i="16"/>
  <c r="BI31" i="16"/>
  <c r="BH31" i="16"/>
  <c r="BG31" i="16"/>
  <c r="BE31" i="16"/>
  <c r="BD31" i="16"/>
  <c r="BC31" i="16"/>
  <c r="BA31" i="16"/>
  <c r="AZ31" i="16"/>
  <c r="AY31" i="16"/>
  <c r="AW31" i="16"/>
  <c r="AV31" i="16"/>
  <c r="AU31" i="16"/>
  <c r="AS31" i="16"/>
  <c r="AR31" i="16"/>
  <c r="AQ31" i="16"/>
  <c r="BU30" i="16"/>
  <c r="BT30" i="16"/>
  <c r="BS30" i="16"/>
  <c r="BQ30" i="16"/>
  <c r="BP30" i="16"/>
  <c r="BO30" i="16"/>
  <c r="BM30" i="16"/>
  <c r="BL30" i="16"/>
  <c r="BK30" i="16"/>
  <c r="BI30" i="16"/>
  <c r="BH30" i="16"/>
  <c r="BG30" i="16"/>
  <c r="BE30" i="16"/>
  <c r="BD30" i="16"/>
  <c r="BC30" i="16"/>
  <c r="BA30" i="16"/>
  <c r="AZ30" i="16"/>
  <c r="AY30" i="16"/>
  <c r="AW30" i="16"/>
  <c r="AV30" i="16"/>
  <c r="AU30" i="16"/>
  <c r="AS30" i="16"/>
  <c r="AR30" i="16"/>
  <c r="AQ30" i="16"/>
  <c r="BU29" i="16"/>
  <c r="BT29" i="16"/>
  <c r="BS29" i="16"/>
  <c r="BQ29" i="16"/>
  <c r="BP29" i="16"/>
  <c r="BO29" i="16"/>
  <c r="BM29" i="16"/>
  <c r="BL29" i="16"/>
  <c r="BK29" i="16"/>
  <c r="BI29" i="16"/>
  <c r="BH29" i="16"/>
  <c r="BG29" i="16"/>
  <c r="BE29" i="16"/>
  <c r="BD29" i="16"/>
  <c r="BC29" i="16"/>
  <c r="BA29" i="16"/>
  <c r="AZ29" i="16"/>
  <c r="AY29" i="16"/>
  <c r="AW29" i="16"/>
  <c r="AV29" i="16"/>
  <c r="AU29" i="16"/>
  <c r="AS29" i="16"/>
  <c r="AR29" i="16"/>
  <c r="AQ29" i="16"/>
  <c r="BU28" i="16"/>
  <c r="BT28" i="16"/>
  <c r="BS28" i="16"/>
  <c r="BQ28" i="16"/>
  <c r="BP28" i="16"/>
  <c r="BO28" i="16"/>
  <c r="BM28" i="16"/>
  <c r="BL28" i="16"/>
  <c r="BK28" i="16"/>
  <c r="BI28" i="16"/>
  <c r="BH28" i="16"/>
  <c r="BG28" i="16"/>
  <c r="BE28" i="16"/>
  <c r="BD28" i="16"/>
  <c r="BC28" i="16"/>
  <c r="BA28" i="16"/>
  <c r="AZ28" i="16"/>
  <c r="AY28" i="16"/>
  <c r="AW28" i="16"/>
  <c r="AV28" i="16"/>
  <c r="AU28" i="16"/>
  <c r="AS28" i="16"/>
  <c r="AR28" i="16"/>
  <c r="AQ28" i="16"/>
  <c r="BU27" i="16"/>
  <c r="BT27" i="16"/>
  <c r="BS27" i="16"/>
  <c r="BQ27" i="16"/>
  <c r="BP27" i="16"/>
  <c r="BO27" i="16"/>
  <c r="BM27" i="16"/>
  <c r="BL27" i="16"/>
  <c r="BK27" i="16"/>
  <c r="BI27" i="16"/>
  <c r="BH27" i="16"/>
  <c r="BG27" i="16"/>
  <c r="BE27" i="16"/>
  <c r="BD27" i="16"/>
  <c r="BC27" i="16"/>
  <c r="BA27" i="16"/>
  <c r="AZ27" i="16"/>
  <c r="AY27" i="16"/>
  <c r="AW27" i="16"/>
  <c r="AV27" i="16"/>
  <c r="AU27" i="16"/>
  <c r="AS27" i="16"/>
  <c r="AR27" i="16"/>
  <c r="AQ27" i="16"/>
  <c r="BU26" i="16"/>
  <c r="BT26" i="16"/>
  <c r="BS26" i="16"/>
  <c r="BQ26" i="16"/>
  <c r="BP26" i="16"/>
  <c r="BO26" i="16"/>
  <c r="BM26" i="16"/>
  <c r="BL26" i="16"/>
  <c r="BK26" i="16"/>
  <c r="BI26" i="16"/>
  <c r="BH26" i="16"/>
  <c r="BG26" i="16"/>
  <c r="BE26" i="16"/>
  <c r="BD26" i="16"/>
  <c r="BC26" i="16"/>
  <c r="BA26" i="16"/>
  <c r="AZ26" i="16"/>
  <c r="AY26" i="16"/>
  <c r="AW26" i="16"/>
  <c r="AV26" i="16"/>
  <c r="AU26" i="16"/>
  <c r="AS26" i="16"/>
  <c r="AR26" i="16"/>
  <c r="AQ26" i="16"/>
  <c r="BU25" i="16"/>
  <c r="BT25" i="16"/>
  <c r="BS25" i="16"/>
  <c r="BQ25" i="16"/>
  <c r="BP25" i="16"/>
  <c r="BO25" i="16"/>
  <c r="BM25" i="16"/>
  <c r="BL25" i="16"/>
  <c r="BK25" i="16"/>
  <c r="BI25" i="16"/>
  <c r="BH25" i="16"/>
  <c r="BG25" i="16"/>
  <c r="BE25" i="16"/>
  <c r="BD25" i="16"/>
  <c r="BC25" i="16"/>
  <c r="BA25" i="16"/>
  <c r="AZ25" i="16"/>
  <c r="AY25" i="16"/>
  <c r="AW25" i="16"/>
  <c r="AV25" i="16"/>
  <c r="AU25" i="16"/>
  <c r="AS25" i="16"/>
  <c r="AR25" i="16"/>
  <c r="AQ25" i="16"/>
  <c r="BU24" i="16"/>
  <c r="BT24" i="16"/>
  <c r="BS24" i="16"/>
  <c r="BQ24" i="16"/>
  <c r="BP24" i="16"/>
  <c r="BO24" i="16"/>
  <c r="BM24" i="16"/>
  <c r="BL24" i="16"/>
  <c r="BK24" i="16"/>
  <c r="BI24" i="16"/>
  <c r="BH24" i="16"/>
  <c r="BG24" i="16"/>
  <c r="BE24" i="16"/>
  <c r="BD24" i="16"/>
  <c r="BC24" i="16"/>
  <c r="BA24" i="16"/>
  <c r="AZ24" i="16"/>
  <c r="AY24" i="16"/>
  <c r="AW24" i="16"/>
  <c r="AV24" i="16"/>
  <c r="AU24" i="16"/>
  <c r="AS24" i="16"/>
  <c r="AR24" i="16"/>
  <c r="AQ24" i="16"/>
  <c r="BU23" i="16"/>
  <c r="BT23" i="16"/>
  <c r="BS23" i="16"/>
  <c r="BQ23" i="16"/>
  <c r="BP23" i="16"/>
  <c r="BO23" i="16"/>
  <c r="BM23" i="16"/>
  <c r="BL23" i="16"/>
  <c r="BK23" i="16"/>
  <c r="BI23" i="16"/>
  <c r="BH23" i="16"/>
  <c r="BG23" i="16"/>
  <c r="BE23" i="16"/>
  <c r="BD23" i="16"/>
  <c r="BC23" i="16"/>
  <c r="BA23" i="16"/>
  <c r="AZ23" i="16"/>
  <c r="AY23" i="16"/>
  <c r="AW23" i="16"/>
  <c r="AV23" i="16"/>
  <c r="AU23" i="16"/>
  <c r="AS23" i="16"/>
  <c r="AR23" i="16"/>
  <c r="AQ23" i="16"/>
  <c r="BU22" i="16"/>
  <c r="BT22" i="16"/>
  <c r="BS22" i="16"/>
  <c r="BQ22" i="16"/>
  <c r="BP22" i="16"/>
  <c r="BO22" i="16"/>
  <c r="BM22" i="16"/>
  <c r="BL22" i="16"/>
  <c r="BK22" i="16"/>
  <c r="BI22" i="16"/>
  <c r="BH22" i="16"/>
  <c r="BG22" i="16"/>
  <c r="BE22" i="16"/>
  <c r="BD22" i="16"/>
  <c r="BC22" i="16"/>
  <c r="BA22" i="16"/>
  <c r="AZ22" i="16"/>
  <c r="AY22" i="16"/>
  <c r="AW22" i="16"/>
  <c r="AV22" i="16"/>
  <c r="AU22" i="16"/>
  <c r="AS22" i="16"/>
  <c r="AR22" i="16"/>
  <c r="AQ22" i="16"/>
  <c r="BU21" i="16"/>
  <c r="BT21" i="16"/>
  <c r="BS21" i="16"/>
  <c r="BQ21" i="16"/>
  <c r="BP21" i="16"/>
  <c r="BO21" i="16"/>
  <c r="BM21" i="16"/>
  <c r="BL21" i="16"/>
  <c r="BK21" i="16"/>
  <c r="BI21" i="16"/>
  <c r="BH21" i="16"/>
  <c r="BG21" i="16"/>
  <c r="BE21" i="16"/>
  <c r="BD21" i="16"/>
  <c r="BC21" i="16"/>
  <c r="BA21" i="16"/>
  <c r="AZ21" i="16"/>
  <c r="AY21" i="16"/>
  <c r="AW21" i="16"/>
  <c r="AV21" i="16"/>
  <c r="AU21" i="16"/>
  <c r="AS21" i="16"/>
  <c r="AR21" i="16"/>
  <c r="AQ21" i="16"/>
  <c r="BU20" i="16"/>
  <c r="BT20" i="16"/>
  <c r="BS20" i="16"/>
  <c r="BQ20" i="16"/>
  <c r="BP20" i="16"/>
  <c r="BO20" i="16"/>
  <c r="BM20" i="16"/>
  <c r="BL20" i="16"/>
  <c r="BK20" i="16"/>
  <c r="BI20" i="16"/>
  <c r="BH20" i="16"/>
  <c r="BG20" i="16"/>
  <c r="BE20" i="16"/>
  <c r="BD20" i="16"/>
  <c r="BC20" i="16"/>
  <c r="BA20" i="16"/>
  <c r="AZ20" i="16"/>
  <c r="AY20" i="16"/>
  <c r="AW20" i="16"/>
  <c r="AV20" i="16"/>
  <c r="AU20" i="16"/>
  <c r="AS20" i="16"/>
  <c r="AR20" i="16"/>
  <c r="AQ20" i="16"/>
  <c r="BU19" i="16"/>
  <c r="BT19" i="16"/>
  <c r="BS19" i="16"/>
  <c r="BQ19" i="16"/>
  <c r="BP19" i="16"/>
  <c r="BO19" i="16"/>
  <c r="BM19" i="16"/>
  <c r="BL19" i="16"/>
  <c r="BK19" i="16"/>
  <c r="BI19" i="16"/>
  <c r="BH19" i="16"/>
  <c r="BG19" i="16"/>
  <c r="BE19" i="16"/>
  <c r="BD19" i="16"/>
  <c r="BC19" i="16"/>
  <c r="BA19" i="16"/>
  <c r="AZ19" i="16"/>
  <c r="AY19" i="16"/>
  <c r="AW19" i="16"/>
  <c r="AV19" i="16"/>
  <c r="AU19" i="16"/>
  <c r="AS19" i="16"/>
  <c r="AR19" i="16"/>
  <c r="AQ19" i="16"/>
  <c r="BU18" i="16"/>
  <c r="BT18" i="16"/>
  <c r="BS18" i="16"/>
  <c r="BQ18" i="16"/>
  <c r="BP18" i="16"/>
  <c r="BO18" i="16"/>
  <c r="BM18" i="16"/>
  <c r="BL18" i="16"/>
  <c r="BK18" i="16"/>
  <c r="BI18" i="16"/>
  <c r="BH18" i="16"/>
  <c r="BG18" i="16"/>
  <c r="BE18" i="16"/>
  <c r="BD18" i="16"/>
  <c r="BC18" i="16"/>
  <c r="BA18" i="16"/>
  <c r="AZ18" i="16"/>
  <c r="AY18" i="16"/>
  <c r="AW18" i="16"/>
  <c r="AV18" i="16"/>
  <c r="AU18" i="16"/>
  <c r="AS18" i="16"/>
  <c r="AR18" i="16"/>
  <c r="AQ18" i="16"/>
  <c r="BU17" i="16"/>
  <c r="BT17" i="16"/>
  <c r="BS17" i="16"/>
  <c r="BQ17" i="16"/>
  <c r="BP17" i="16"/>
  <c r="BO17" i="16"/>
  <c r="BM17" i="16"/>
  <c r="BL17" i="16"/>
  <c r="BK17" i="16"/>
  <c r="BI17" i="16"/>
  <c r="BH17" i="16"/>
  <c r="BG17" i="16"/>
  <c r="BE17" i="16"/>
  <c r="BD17" i="16"/>
  <c r="BC17" i="16"/>
  <c r="BA17" i="16"/>
  <c r="AZ17" i="16"/>
  <c r="AY17" i="16"/>
  <c r="AW17" i="16"/>
  <c r="AV17" i="16"/>
  <c r="AU17" i="16"/>
  <c r="AS17" i="16"/>
  <c r="AR17" i="16"/>
  <c r="AQ17" i="16"/>
  <c r="BO81" i="16" l="1"/>
  <c r="BG81" i="16"/>
  <c r="BS81" i="16"/>
  <c r="BK81" i="16"/>
  <c r="AY81" i="16"/>
  <c r="BL44" i="16"/>
  <c r="AR44" i="16"/>
  <c r="BC44" i="16"/>
  <c r="BP44" i="16"/>
  <c r="BC81" i="16"/>
  <c r="AQ44" i="16"/>
  <c r="AQ81" i="16"/>
  <c r="BG44" i="16"/>
  <c r="AV44" i="16"/>
  <c r="BM44" i="16"/>
  <c r="AU81" i="16"/>
  <c r="BF67" i="16"/>
  <c r="BR69" i="16"/>
  <c r="BA67" i="16"/>
  <c r="BQ67" i="16"/>
  <c r="AT67" i="16"/>
  <c r="BJ67" i="16"/>
  <c r="AW69" i="16"/>
  <c r="BM69" i="16"/>
  <c r="BF69" i="16"/>
  <c r="BV69" i="16"/>
  <c r="AS71" i="16"/>
  <c r="BI71" i="16"/>
  <c r="BB69" i="16"/>
  <c r="BN71" i="16"/>
  <c r="BO67" i="16"/>
  <c r="AX71" i="16"/>
  <c r="BV67" i="16"/>
  <c r="AY67" i="16"/>
  <c r="AX67" i="16"/>
  <c r="BB67" i="16"/>
  <c r="BR67" i="16"/>
  <c r="AU67" i="16"/>
  <c r="AX69" i="16"/>
  <c r="BN69" i="16"/>
  <c r="AQ69" i="16"/>
  <c r="AT71" i="16"/>
  <c r="BJ71" i="16"/>
  <c r="BC71" i="16"/>
  <c r="AQ67" i="16"/>
  <c r="BG67" i="16"/>
  <c r="BC69" i="16"/>
  <c r="AY71" i="16"/>
  <c r="BO71" i="16"/>
  <c r="BA71" i="16"/>
  <c r="BQ71" i="16"/>
  <c r="BB71" i="16"/>
  <c r="BR71" i="16"/>
  <c r="BK67" i="16"/>
  <c r="BG69" i="16"/>
  <c r="BS71" i="16"/>
  <c r="BN67" i="16"/>
  <c r="BS69" i="16"/>
  <c r="BC67" i="16"/>
  <c r="BS67" i="16"/>
  <c r="AW67" i="16"/>
  <c r="BM67" i="16"/>
  <c r="AY69" i="16"/>
  <c r="BO69" i="16"/>
  <c r="AS69" i="16"/>
  <c r="BI69" i="16"/>
  <c r="AU71" i="16"/>
  <c r="BK71" i="16"/>
  <c r="BE71" i="16"/>
  <c r="BU71" i="16"/>
  <c r="AW71" i="16"/>
  <c r="BM71" i="16"/>
  <c r="BF71" i="16"/>
  <c r="BV71" i="16"/>
  <c r="BE67" i="16"/>
  <c r="BU67" i="16"/>
  <c r="BA69" i="16"/>
  <c r="BQ69" i="16"/>
  <c r="AT69" i="16"/>
  <c r="BJ69" i="16"/>
  <c r="AS67" i="16"/>
  <c r="BI67" i="16"/>
  <c r="AU69" i="16"/>
  <c r="BK69" i="16"/>
  <c r="BE69" i="16"/>
  <c r="BU69" i="16"/>
  <c r="AQ71" i="16"/>
  <c r="BG71" i="16"/>
  <c r="O78" i="6"/>
  <c r="J108" i="16" s="1"/>
  <c r="N78" i="6"/>
  <c r="I108" i="16" s="1"/>
  <c r="F54" i="11"/>
  <c r="E54" i="11"/>
  <c r="F53" i="11"/>
  <c r="E53" i="11"/>
  <c r="F52" i="11"/>
  <c r="E52" i="11"/>
  <c r="F51" i="11"/>
  <c r="E51" i="11"/>
  <c r="F50" i="11"/>
  <c r="E50" i="11"/>
  <c r="F49" i="11"/>
  <c r="E49" i="11"/>
  <c r="F48" i="11"/>
  <c r="E48" i="11"/>
  <c r="F47" i="11"/>
  <c r="E47" i="11"/>
  <c r="F46" i="11"/>
  <c r="E46" i="11"/>
  <c r="W54" i="11"/>
  <c r="K54" i="11" s="1"/>
  <c r="V54" i="11"/>
  <c r="J54" i="11" s="1"/>
  <c r="W53" i="11"/>
  <c r="K53" i="11" s="1"/>
  <c r="V53" i="11"/>
  <c r="J53" i="11" s="1"/>
  <c r="W52" i="11"/>
  <c r="K52" i="11" s="1"/>
  <c r="V52" i="11"/>
  <c r="J52" i="11" s="1"/>
  <c r="W51" i="11"/>
  <c r="K51" i="11" s="1"/>
  <c r="V51" i="11"/>
  <c r="J51" i="11" s="1"/>
  <c r="W50" i="11"/>
  <c r="K50" i="11" s="1"/>
  <c r="V50" i="11"/>
  <c r="J50" i="11" s="1"/>
  <c r="W49" i="11"/>
  <c r="K49" i="11" s="1"/>
  <c r="V49" i="11"/>
  <c r="J49" i="11" s="1"/>
  <c r="W48" i="11"/>
  <c r="K48" i="11" s="1"/>
  <c r="V48" i="11"/>
  <c r="J48" i="11" s="1"/>
  <c r="Q62" i="1"/>
  <c r="M62" i="1" s="1"/>
  <c r="H54" i="11" s="1"/>
  <c r="Q61" i="1"/>
  <c r="I53" i="11" s="1"/>
  <c r="Q60" i="1"/>
  <c r="M60" i="1" s="1"/>
  <c r="H52" i="11" s="1"/>
  <c r="Q59" i="1"/>
  <c r="M59" i="1" s="1"/>
  <c r="H51" i="11" s="1"/>
  <c r="Q58" i="1"/>
  <c r="M58" i="1" s="1"/>
  <c r="H50" i="11" s="1"/>
  <c r="Q57" i="1"/>
  <c r="I49" i="11" s="1"/>
  <c r="Q56" i="1"/>
  <c r="M56" i="1" s="1"/>
  <c r="H48" i="11" s="1"/>
  <c r="W141" i="11"/>
  <c r="K141" i="11" s="1"/>
  <c r="W140" i="11"/>
  <c r="K140" i="11" s="1"/>
  <c r="W139" i="11"/>
  <c r="K139" i="11" s="1"/>
  <c r="W138" i="11"/>
  <c r="K138" i="11" s="1"/>
  <c r="W136" i="11"/>
  <c r="K136" i="11" s="1"/>
  <c r="W134" i="11"/>
  <c r="K134" i="11" s="1"/>
  <c r="W132" i="11"/>
  <c r="K132" i="11" s="1"/>
  <c r="W130" i="11"/>
  <c r="K130" i="11" s="1"/>
  <c r="W128" i="11"/>
  <c r="K128" i="11" s="1"/>
  <c r="W126" i="11"/>
  <c r="K126" i="11" s="1"/>
  <c r="X91" i="11"/>
  <c r="L91" i="11" s="1"/>
  <c r="W91" i="11"/>
  <c r="K91" i="11" s="1"/>
  <c r="X90" i="11"/>
  <c r="W90" i="11"/>
  <c r="X89" i="11"/>
  <c r="L89" i="11" s="1"/>
  <c r="W89" i="11"/>
  <c r="K89" i="11" s="1"/>
  <c r="X88" i="11"/>
  <c r="L88" i="11" s="1"/>
  <c r="W88" i="11"/>
  <c r="X87" i="11"/>
  <c r="L87" i="11" s="1"/>
  <c r="W87" i="11"/>
  <c r="K87" i="11" s="1"/>
  <c r="X86" i="11"/>
  <c r="L86" i="11" s="1"/>
  <c r="W86" i="11"/>
  <c r="X85" i="11"/>
  <c r="L85" i="11" s="1"/>
  <c r="W85" i="11"/>
  <c r="K85" i="11" s="1"/>
  <c r="X84" i="11"/>
  <c r="L84" i="11" s="1"/>
  <c r="W84" i="11"/>
  <c r="K84" i="11" s="1"/>
  <c r="X83" i="11"/>
  <c r="L83" i="11" s="1"/>
  <c r="W83" i="11"/>
  <c r="K83" i="11" s="1"/>
  <c r="X82" i="11"/>
  <c r="L82" i="11" s="1"/>
  <c r="W82" i="11"/>
  <c r="X81" i="11"/>
  <c r="L81" i="11" s="1"/>
  <c r="W81" i="11"/>
  <c r="K81" i="11" s="1"/>
  <c r="X80" i="11"/>
  <c r="L80" i="11" s="1"/>
  <c r="W80" i="11"/>
  <c r="X79" i="11"/>
  <c r="L79" i="11" s="1"/>
  <c r="W79" i="11"/>
  <c r="K79" i="11" s="1"/>
  <c r="X78" i="11"/>
  <c r="W78" i="11"/>
  <c r="X77" i="11"/>
  <c r="L77" i="11" s="1"/>
  <c r="W77" i="11"/>
  <c r="K77" i="11" s="1"/>
  <c r="X76" i="11"/>
  <c r="L76" i="11" s="1"/>
  <c r="W76" i="11"/>
  <c r="X75" i="11"/>
  <c r="L75" i="11" s="1"/>
  <c r="W75" i="11"/>
  <c r="K75" i="11" s="1"/>
  <c r="W74" i="11"/>
  <c r="K74" i="11" s="1"/>
  <c r="V74" i="11"/>
  <c r="W73" i="11"/>
  <c r="K73" i="11" s="1"/>
  <c r="V73" i="11"/>
  <c r="J73" i="11" s="1"/>
  <c r="W72" i="11"/>
  <c r="K72" i="11" s="1"/>
  <c r="V72" i="11"/>
  <c r="J72" i="11" s="1"/>
  <c r="W71" i="11"/>
  <c r="K71" i="11" s="1"/>
  <c r="V71" i="11"/>
  <c r="J71" i="11" s="1"/>
  <c r="W70" i="11"/>
  <c r="K70" i="11" s="1"/>
  <c r="V70" i="11"/>
  <c r="J70" i="11" s="1"/>
  <c r="W69" i="11"/>
  <c r="K69" i="11" s="1"/>
  <c r="V69" i="11"/>
  <c r="J69" i="11" s="1"/>
  <c r="W68" i="11"/>
  <c r="K68" i="11" s="1"/>
  <c r="V68" i="11"/>
  <c r="W67" i="11"/>
  <c r="K67" i="11" s="1"/>
  <c r="V67" i="11"/>
  <c r="J67" i="11" s="1"/>
  <c r="W66" i="11"/>
  <c r="K66" i="11" s="1"/>
  <c r="V66" i="11"/>
  <c r="W65" i="11"/>
  <c r="K65" i="11" s="1"/>
  <c r="V65" i="11"/>
  <c r="W64" i="11"/>
  <c r="K64" i="11" s="1"/>
  <c r="V64" i="11"/>
  <c r="W63" i="11"/>
  <c r="K63" i="11" s="1"/>
  <c r="V63" i="11"/>
  <c r="J63" i="11" s="1"/>
  <c r="W62" i="11"/>
  <c r="K62" i="11" s="1"/>
  <c r="V62" i="11"/>
  <c r="J62" i="11" s="1"/>
  <c r="W61" i="11"/>
  <c r="K61" i="11" s="1"/>
  <c r="V61" i="11"/>
  <c r="J61" i="11" s="1"/>
  <c r="W60" i="11"/>
  <c r="K60" i="11" s="1"/>
  <c r="V60" i="11"/>
  <c r="J60" i="11" s="1"/>
  <c r="W59" i="11"/>
  <c r="K59" i="11" s="1"/>
  <c r="V59" i="11"/>
  <c r="J59" i="11" s="1"/>
  <c r="W58" i="11"/>
  <c r="K58" i="11" s="1"/>
  <c r="V58" i="11"/>
  <c r="W57" i="11"/>
  <c r="K57" i="11" s="1"/>
  <c r="V57" i="11"/>
  <c r="J57" i="11" s="1"/>
  <c r="W56" i="11"/>
  <c r="K56" i="11" s="1"/>
  <c r="V56" i="11"/>
  <c r="J56" i="11" s="1"/>
  <c r="W55" i="11"/>
  <c r="K55" i="11" s="1"/>
  <c r="V55" i="11"/>
  <c r="J55" i="11" s="1"/>
  <c r="W47" i="11"/>
  <c r="K47" i="11" s="1"/>
  <c r="V47" i="11"/>
  <c r="J47" i="11" s="1"/>
  <c r="W46" i="11"/>
  <c r="K46" i="11" s="1"/>
  <c r="V46" i="11"/>
  <c r="J46" i="11" s="1"/>
  <c r="W45" i="11"/>
  <c r="K45" i="11" s="1"/>
  <c r="V45" i="11"/>
  <c r="W44" i="11"/>
  <c r="K44" i="11" s="1"/>
  <c r="V44" i="11"/>
  <c r="W43" i="11"/>
  <c r="K43" i="11" s="1"/>
  <c r="V43" i="11"/>
  <c r="W42" i="11"/>
  <c r="K42" i="11" s="1"/>
  <c r="V42" i="11"/>
  <c r="J42" i="11" s="1"/>
  <c r="W41" i="11"/>
  <c r="K41" i="11" s="1"/>
  <c r="V41" i="11"/>
  <c r="J41" i="11" s="1"/>
  <c r="W40" i="11"/>
  <c r="K40" i="11" s="1"/>
  <c r="V40" i="11"/>
  <c r="J40" i="11" s="1"/>
  <c r="W39" i="11"/>
  <c r="K39" i="11" s="1"/>
  <c r="V39" i="11"/>
  <c r="J39" i="11" s="1"/>
  <c r="W38" i="11"/>
  <c r="K38" i="11" s="1"/>
  <c r="V38" i="11"/>
  <c r="J38" i="11" s="1"/>
  <c r="W37" i="11"/>
  <c r="K37" i="11" s="1"/>
  <c r="V37" i="11"/>
  <c r="J37" i="11" s="1"/>
  <c r="W36" i="11"/>
  <c r="K36" i="11" s="1"/>
  <c r="V36" i="11"/>
  <c r="J36" i="11" s="1"/>
  <c r="W35" i="11"/>
  <c r="K35" i="11" s="1"/>
  <c r="V35" i="11"/>
  <c r="W34" i="11"/>
  <c r="K34" i="11" s="1"/>
  <c r="V34" i="11"/>
  <c r="J34" i="11" s="1"/>
  <c r="W33" i="11"/>
  <c r="K33" i="11" s="1"/>
  <c r="V33" i="11"/>
  <c r="W32" i="11"/>
  <c r="K32" i="11" s="1"/>
  <c r="V32" i="11"/>
  <c r="W31" i="11"/>
  <c r="K31" i="11" s="1"/>
  <c r="V31" i="11"/>
  <c r="J31" i="11" s="1"/>
  <c r="W30" i="11"/>
  <c r="K30" i="11" s="1"/>
  <c r="V30" i="11"/>
  <c r="J30" i="11" s="1"/>
  <c r="W29" i="11"/>
  <c r="K29" i="11" s="1"/>
  <c r="V29" i="11"/>
  <c r="J29" i="11" s="1"/>
  <c r="W28" i="11"/>
  <c r="K28" i="11" s="1"/>
  <c r="V28" i="11"/>
  <c r="J28" i="11" s="1"/>
  <c r="W27" i="11"/>
  <c r="K27" i="11" s="1"/>
  <c r="V27" i="11"/>
  <c r="W26" i="11"/>
  <c r="K26" i="11" s="1"/>
  <c r="V26" i="11"/>
  <c r="J26" i="11" s="1"/>
  <c r="W25" i="11"/>
  <c r="K25" i="11" s="1"/>
  <c r="V25" i="11"/>
  <c r="W24" i="11"/>
  <c r="K24" i="11" s="1"/>
  <c r="V24" i="11"/>
  <c r="J24" i="11" s="1"/>
  <c r="W23" i="11"/>
  <c r="K23" i="11" s="1"/>
  <c r="V23" i="11"/>
  <c r="J23" i="11" s="1"/>
  <c r="W22" i="11"/>
  <c r="K22" i="11" s="1"/>
  <c r="V22" i="11"/>
  <c r="J22" i="11" s="1"/>
  <c r="W21" i="11"/>
  <c r="V21" i="11"/>
  <c r="J21" i="11" s="1"/>
  <c r="W20" i="11"/>
  <c r="K20" i="11" s="1"/>
  <c r="V20" i="11"/>
  <c r="J20" i="11" s="1"/>
  <c r="W19" i="11"/>
  <c r="K19" i="11" s="1"/>
  <c r="V19" i="11"/>
  <c r="W18" i="11"/>
  <c r="K18" i="11" s="1"/>
  <c r="V18" i="11"/>
  <c r="J18" i="11" s="1"/>
  <c r="L90" i="11"/>
  <c r="K90" i="11"/>
  <c r="K88" i="11"/>
  <c r="K86" i="11"/>
  <c r="K82" i="11"/>
  <c r="K80" i="11"/>
  <c r="L78" i="11"/>
  <c r="K78" i="11"/>
  <c r="K76" i="11"/>
  <c r="J74" i="11"/>
  <c r="J68" i="11"/>
  <c r="J66" i="11"/>
  <c r="J65" i="11"/>
  <c r="J64" i="11"/>
  <c r="J58" i="11"/>
  <c r="J45" i="11"/>
  <c r="J44" i="11"/>
  <c r="J43" i="11"/>
  <c r="J35" i="11"/>
  <c r="J33" i="11"/>
  <c r="J32" i="11"/>
  <c r="J27" i="11"/>
  <c r="J25" i="11"/>
  <c r="K21" i="11"/>
  <c r="J19"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Q121" i="1"/>
  <c r="I113" i="11" s="1"/>
  <c r="Q123" i="1"/>
  <c r="M123" i="1" s="1"/>
  <c r="H115" i="11" s="1"/>
  <c r="Q122" i="1"/>
  <c r="M122" i="1" s="1"/>
  <c r="H114" i="11" s="1"/>
  <c r="Q114" i="1"/>
  <c r="M114" i="1" s="1"/>
  <c r="H106" i="11" s="1"/>
  <c r="Q113" i="1"/>
  <c r="I105" i="11" s="1"/>
  <c r="Q112" i="1"/>
  <c r="M112" i="1" s="1"/>
  <c r="H104" i="11" s="1"/>
  <c r="Q111" i="1"/>
  <c r="M111" i="1" s="1"/>
  <c r="H103" i="11" s="1"/>
  <c r="Q110" i="1"/>
  <c r="M110" i="1" s="1"/>
  <c r="H102" i="11" s="1"/>
  <c r="Q109" i="1"/>
  <c r="I101" i="11" s="1"/>
  <c r="Q120" i="1"/>
  <c r="I112" i="11" s="1"/>
  <c r="Q119" i="1"/>
  <c r="M119" i="1" s="1"/>
  <c r="H111" i="11" s="1"/>
  <c r="Q118" i="1"/>
  <c r="M118" i="1" s="1"/>
  <c r="H110" i="11" s="1"/>
  <c r="Q117" i="1"/>
  <c r="M117" i="1" s="1"/>
  <c r="H109" i="11" s="1"/>
  <c r="Q116" i="1"/>
  <c r="M116" i="1" s="1"/>
  <c r="H108" i="11" s="1"/>
  <c r="Q115" i="1"/>
  <c r="M115" i="1" s="1"/>
  <c r="H107" i="11" s="1"/>
  <c r="M57" i="1" l="1"/>
  <c r="H49" i="11" s="1"/>
  <c r="M121" i="1"/>
  <c r="H113" i="11" s="1"/>
  <c r="I54" i="11"/>
  <c r="M113" i="1"/>
  <c r="H105" i="11" s="1"/>
  <c r="M61" i="1"/>
  <c r="H53" i="11" s="1"/>
  <c r="I48" i="11"/>
  <c r="I52" i="11"/>
  <c r="M109" i="1"/>
  <c r="H101" i="11" s="1"/>
  <c r="I50" i="11"/>
  <c r="M120" i="1"/>
  <c r="H112" i="11" s="1"/>
  <c r="I102" i="11"/>
  <c r="I104" i="11"/>
  <c r="I106" i="11"/>
  <c r="I108" i="11"/>
  <c r="I110" i="11"/>
  <c r="I114" i="11"/>
  <c r="I51" i="11"/>
  <c r="I103" i="11"/>
  <c r="I107" i="11"/>
  <c r="I109" i="11"/>
  <c r="I111" i="11"/>
  <c r="I115" i="11"/>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M79" i="6" l="1"/>
  <c r="K35" i="6"/>
  <c r="K34" i="6"/>
  <c r="K33" i="6"/>
  <c r="K32" i="6"/>
  <c r="K31" i="6"/>
  <c r="K30" i="6"/>
  <c r="K29" i="6"/>
  <c r="K83" i="1"/>
  <c r="K76" i="1"/>
  <c r="K75" i="1"/>
  <c r="K74" i="1"/>
  <c r="K73" i="1"/>
  <c r="K72" i="1"/>
  <c r="K71" i="1"/>
  <c r="K27" i="1"/>
  <c r="K28" i="1"/>
  <c r="K29" i="1"/>
  <c r="K30" i="1"/>
  <c r="K31" i="1"/>
  <c r="K32" i="1"/>
  <c r="K33" i="1"/>
  <c r="K34" i="1"/>
  <c r="K35" i="1"/>
  <c r="K36" i="1"/>
  <c r="K37" i="1"/>
  <c r="K38" i="1"/>
  <c r="K39" i="1"/>
  <c r="K40" i="1"/>
  <c r="K41" i="1"/>
  <c r="K42" i="1"/>
  <c r="K43" i="1"/>
  <c r="K44" i="1"/>
  <c r="K45" i="1"/>
  <c r="K46" i="1"/>
  <c r="K47" i="1"/>
  <c r="K48" i="1"/>
  <c r="K49" i="1"/>
  <c r="K50" i="1"/>
  <c r="K51" i="1"/>
  <c r="K52" i="1"/>
  <c r="K26" i="1"/>
  <c r="Q28" i="1" l="1"/>
  <c r="M28" i="1" s="1"/>
  <c r="Q29" i="1"/>
  <c r="M29" i="1" s="1"/>
  <c r="Q30" i="1"/>
  <c r="M30" i="1" s="1"/>
  <c r="Q31" i="1"/>
  <c r="M31" i="1" s="1"/>
  <c r="Q32" i="1"/>
  <c r="M32" i="1" s="1"/>
  <c r="Q33" i="1"/>
  <c r="M33" i="1" s="1"/>
  <c r="Q34" i="1"/>
  <c r="M34" i="1" s="1"/>
  <c r="Q35" i="1"/>
  <c r="M35" i="1" s="1"/>
  <c r="Q36" i="1"/>
  <c r="M36" i="1" s="1"/>
  <c r="Q37" i="1"/>
  <c r="M37" i="1" s="1"/>
  <c r="Q38" i="1"/>
  <c r="M38" i="1" s="1"/>
  <c r="Q39" i="1"/>
  <c r="M39" i="1" s="1"/>
  <c r="Q40" i="1"/>
  <c r="M40" i="1" s="1"/>
  <c r="Q41" i="1"/>
  <c r="M41" i="1" s="1"/>
  <c r="Q42" i="1"/>
  <c r="M42" i="1" s="1"/>
  <c r="Q43" i="1"/>
  <c r="M43" i="1" s="1"/>
  <c r="Q44" i="1"/>
  <c r="M44" i="1" s="1"/>
  <c r="Q45" i="1"/>
  <c r="M45" i="1" s="1"/>
  <c r="Q46" i="1"/>
  <c r="M46" i="1" s="1"/>
  <c r="Q47" i="1"/>
  <c r="M47" i="1" s="1"/>
  <c r="Q48" i="1"/>
  <c r="M48" i="1" s="1"/>
  <c r="Q49" i="1"/>
  <c r="M49" i="1" s="1"/>
  <c r="Q50" i="1"/>
  <c r="M50" i="1" s="1"/>
  <c r="Q51" i="1"/>
  <c r="M51" i="1" s="1"/>
  <c r="Q52" i="1"/>
  <c r="M52" i="1" s="1"/>
  <c r="Q53" i="1"/>
  <c r="M53" i="1" s="1"/>
  <c r="Q54" i="1"/>
  <c r="Q55" i="1"/>
  <c r="I47" i="11" s="1"/>
  <c r="Q63" i="1"/>
  <c r="M63" i="1" s="1"/>
  <c r="Q64" i="1"/>
  <c r="M64" i="1" s="1"/>
  <c r="Q65" i="1"/>
  <c r="M65" i="1" s="1"/>
  <c r="Q66" i="1"/>
  <c r="M66" i="1" s="1"/>
  <c r="Q67" i="1"/>
  <c r="M67" i="1" s="1"/>
  <c r="Q68" i="1"/>
  <c r="M68" i="1" s="1"/>
  <c r="Q69" i="1"/>
  <c r="M69" i="1" s="1"/>
  <c r="Q70" i="1"/>
  <c r="M70" i="1" s="1"/>
  <c r="Q71" i="1"/>
  <c r="M71" i="1" s="1"/>
  <c r="Q72" i="1"/>
  <c r="M72" i="1" s="1"/>
  <c r="Q73" i="1"/>
  <c r="M73" i="1" s="1"/>
  <c r="Q74" i="1"/>
  <c r="M74" i="1" s="1"/>
  <c r="Q75" i="1"/>
  <c r="M75" i="1" s="1"/>
  <c r="Q76" i="1"/>
  <c r="M76" i="1" s="1"/>
  <c r="Q77" i="1"/>
  <c r="M77" i="1" s="1"/>
  <c r="Q78" i="1"/>
  <c r="M78" i="1" s="1"/>
  <c r="Q79" i="1"/>
  <c r="M79" i="1" s="1"/>
  <c r="Q80" i="1"/>
  <c r="M80" i="1" s="1"/>
  <c r="Q81" i="1"/>
  <c r="M81" i="1" s="1"/>
  <c r="Q82" i="1"/>
  <c r="M82" i="1" s="1"/>
  <c r="Q83" i="1"/>
  <c r="M83" i="1" s="1"/>
  <c r="Q85" i="1"/>
  <c r="M85" i="1" s="1"/>
  <c r="Q86" i="1"/>
  <c r="M86" i="1" s="1"/>
  <c r="Q87" i="1"/>
  <c r="M87" i="1" s="1"/>
  <c r="Q88" i="1"/>
  <c r="M88" i="1" s="1"/>
  <c r="Q89" i="1"/>
  <c r="M89" i="1" s="1"/>
  <c r="Q90" i="1"/>
  <c r="M90" i="1" s="1"/>
  <c r="Q91" i="1"/>
  <c r="M91" i="1" s="1"/>
  <c r="Q92" i="1"/>
  <c r="M92" i="1" s="1"/>
  <c r="Q93" i="1"/>
  <c r="M93" i="1" s="1"/>
  <c r="Q94" i="1"/>
  <c r="M94" i="1" s="1"/>
  <c r="Q95" i="1"/>
  <c r="M95" i="1" s="1"/>
  <c r="Q96" i="1"/>
  <c r="M96" i="1" s="1"/>
  <c r="Q97" i="1"/>
  <c r="M97" i="1" s="1"/>
  <c r="Q98" i="1"/>
  <c r="M98" i="1" s="1"/>
  <c r="Q99" i="1"/>
  <c r="M99" i="1" s="1"/>
  <c r="Q100" i="1"/>
  <c r="M100" i="1" s="1"/>
  <c r="Q101" i="1"/>
  <c r="I93" i="11" s="1"/>
  <c r="Q102" i="1"/>
  <c r="I94" i="11" s="1"/>
  <c r="Q103" i="1"/>
  <c r="Q104" i="1"/>
  <c r="Q105" i="1"/>
  <c r="Q106" i="1"/>
  <c r="Q107" i="1"/>
  <c r="I99" i="11" s="1"/>
  <c r="Q108" i="1"/>
  <c r="I100" i="11" s="1"/>
  <c r="Q124" i="1"/>
  <c r="I116" i="11" s="1"/>
  <c r="Q125" i="1"/>
  <c r="I117" i="11" s="1"/>
  <c r="Q126" i="1"/>
  <c r="I118" i="11" s="1"/>
  <c r="Q127" i="1"/>
  <c r="Q128" i="1"/>
  <c r="Q129" i="1"/>
  <c r="Q130" i="1"/>
  <c r="M130" i="1" s="1"/>
  <c r="Q131" i="1"/>
  <c r="M131" i="1" s="1"/>
  <c r="Q132" i="1"/>
  <c r="M132" i="1" s="1"/>
  <c r="Q133" i="1"/>
  <c r="M133" i="1" s="1"/>
  <c r="Q134" i="1"/>
  <c r="M134" i="1" s="1"/>
  <c r="Q135" i="1"/>
  <c r="M135" i="1" s="1"/>
  <c r="Q136" i="1"/>
  <c r="M136" i="1" s="1"/>
  <c r="Q137" i="1"/>
  <c r="M137" i="1" s="1"/>
  <c r="Q138" i="1"/>
  <c r="M138" i="1" s="1"/>
  <c r="Q139" i="1"/>
  <c r="M139" i="1" s="1"/>
  <c r="Q140" i="1"/>
  <c r="M140" i="1" s="1"/>
  <c r="Q141" i="1"/>
  <c r="M141" i="1" s="1"/>
  <c r="Q142" i="1"/>
  <c r="M142" i="1" s="1"/>
  <c r="Q143" i="1"/>
  <c r="M143" i="1" s="1"/>
  <c r="Q144" i="1"/>
  <c r="M144" i="1" s="1"/>
  <c r="Q145" i="1"/>
  <c r="M145" i="1" s="1"/>
  <c r="Q146" i="1"/>
  <c r="M146" i="1" s="1"/>
  <c r="Q147" i="1"/>
  <c r="M147" i="1" s="1"/>
  <c r="Q148" i="1"/>
  <c r="M148" i="1" s="1"/>
  <c r="Q149" i="1"/>
  <c r="M149" i="1" s="1"/>
  <c r="Q26" i="1"/>
  <c r="M26" i="1" s="1"/>
  <c r="R19" i="1"/>
  <c r="O19" i="1"/>
  <c r="M125" i="1" l="1"/>
  <c r="H117" i="11" s="1"/>
  <c r="M102" i="1"/>
  <c r="H94" i="11" s="1"/>
  <c r="M55" i="1"/>
  <c r="H47" i="11" s="1"/>
  <c r="M108" i="1"/>
  <c r="H100" i="11" s="1"/>
  <c r="M126" i="1"/>
  <c r="H118" i="11" s="1"/>
  <c r="M101" i="1"/>
  <c r="H93" i="11" s="1"/>
  <c r="M124" i="1"/>
  <c r="H116" i="11" s="1"/>
  <c r="M107" i="1"/>
  <c r="H99" i="11" s="1"/>
  <c r="M129" i="1"/>
  <c r="H121" i="11" s="1"/>
  <c r="I121" i="11"/>
  <c r="M106" i="1"/>
  <c r="H98" i="11" s="1"/>
  <c r="I98" i="11"/>
  <c r="M128" i="1"/>
  <c r="H120" i="11" s="1"/>
  <c r="I120" i="11"/>
  <c r="M105" i="1"/>
  <c r="H97" i="11" s="1"/>
  <c r="I97" i="11"/>
  <c r="M127" i="1"/>
  <c r="H119" i="11" s="1"/>
  <c r="I119" i="11"/>
  <c r="M104" i="1"/>
  <c r="H96" i="11" s="1"/>
  <c r="I96" i="11"/>
  <c r="M103" i="1"/>
  <c r="H95" i="11" s="1"/>
  <c r="I95" i="11"/>
  <c r="M54" i="1"/>
  <c r="H46" i="11" s="1"/>
  <c r="I46" i="11"/>
  <c r="Q27" i="1"/>
  <c r="M27" i="1" s="1"/>
  <c r="O22" i="6" l="1"/>
  <c r="M222" i="16" s="1"/>
  <c r="N22" i="6"/>
  <c r="L222" i="16" s="1"/>
  <c r="O16" i="6"/>
  <c r="M217" i="16" s="1"/>
  <c r="N16" i="6"/>
  <c r="L217" i="16" s="1"/>
  <c r="J1" i="12"/>
  <c r="D11" i="16"/>
  <c r="H19" i="11"/>
  <c r="I19" i="11"/>
  <c r="H20" i="11"/>
  <c r="I20" i="11"/>
  <c r="H21" i="11"/>
  <c r="I21" i="11"/>
  <c r="H22" i="11"/>
  <c r="I22" i="11"/>
  <c r="H23" i="11"/>
  <c r="I23" i="11"/>
  <c r="H24" i="11"/>
  <c r="I24" i="11"/>
  <c r="H25" i="11"/>
  <c r="I25" i="11"/>
  <c r="H26" i="11"/>
  <c r="I26" i="11"/>
  <c r="H27" i="11"/>
  <c r="I27" i="11"/>
  <c r="H28" i="11"/>
  <c r="I28" i="11"/>
  <c r="H29" i="11"/>
  <c r="I29" i="11"/>
  <c r="H30" i="11"/>
  <c r="I30" i="11"/>
  <c r="H31" i="11"/>
  <c r="I31" i="11"/>
  <c r="H32" i="11"/>
  <c r="I32" i="11"/>
  <c r="H33" i="11"/>
  <c r="I33" i="11"/>
  <c r="H34" i="11"/>
  <c r="I34" i="11"/>
  <c r="H35" i="11"/>
  <c r="I35" i="11"/>
  <c r="H36" i="11"/>
  <c r="I36" i="11"/>
  <c r="H37" i="11"/>
  <c r="I37" i="11"/>
  <c r="H38" i="11"/>
  <c r="I38" i="11"/>
  <c r="H39" i="11"/>
  <c r="I39" i="11"/>
  <c r="H40" i="11"/>
  <c r="I40" i="11"/>
  <c r="H41" i="11"/>
  <c r="I41" i="11"/>
  <c r="H42" i="11"/>
  <c r="I42" i="11"/>
  <c r="H43" i="11"/>
  <c r="I43" i="11"/>
  <c r="H44" i="11"/>
  <c r="I44" i="11"/>
  <c r="H45" i="11"/>
  <c r="I45" i="11"/>
  <c r="H55" i="11"/>
  <c r="I55" i="11"/>
  <c r="H56" i="11"/>
  <c r="I56" i="11"/>
  <c r="H57" i="11"/>
  <c r="I57" i="11"/>
  <c r="H58" i="11"/>
  <c r="I58" i="11"/>
  <c r="H59" i="11"/>
  <c r="I59" i="11"/>
  <c r="H60" i="11"/>
  <c r="I60" i="11"/>
  <c r="H61" i="11"/>
  <c r="I61" i="11"/>
  <c r="H62" i="11"/>
  <c r="I62" i="11"/>
  <c r="H63" i="11"/>
  <c r="I63" i="11"/>
  <c r="H64" i="11"/>
  <c r="I64" i="11"/>
  <c r="H65" i="11"/>
  <c r="I65" i="11"/>
  <c r="H66" i="11"/>
  <c r="I66" i="11"/>
  <c r="H67" i="11"/>
  <c r="I67" i="11"/>
  <c r="H68" i="11"/>
  <c r="I68" i="11"/>
  <c r="H69" i="11"/>
  <c r="I69" i="11"/>
  <c r="H70" i="11"/>
  <c r="I70" i="11"/>
  <c r="H71" i="11"/>
  <c r="I71" i="11"/>
  <c r="H72" i="11"/>
  <c r="I72" i="11"/>
  <c r="H73" i="11"/>
  <c r="I73" i="11"/>
  <c r="H74" i="11"/>
  <c r="I74" i="11"/>
  <c r="H75" i="11"/>
  <c r="I75" i="11"/>
  <c r="H76" i="11"/>
  <c r="I76" i="11"/>
  <c r="H77" i="11"/>
  <c r="I77" i="11"/>
  <c r="H78" i="11"/>
  <c r="I78" i="11"/>
  <c r="H79" i="11"/>
  <c r="I79" i="11"/>
  <c r="H80" i="11"/>
  <c r="I80" i="11"/>
  <c r="H81" i="11"/>
  <c r="I81" i="11"/>
  <c r="H82" i="11"/>
  <c r="I82" i="11"/>
  <c r="H83" i="11"/>
  <c r="I83" i="11"/>
  <c r="H84" i="11"/>
  <c r="I84" i="11"/>
  <c r="H85" i="11"/>
  <c r="I85" i="11"/>
  <c r="H86" i="11"/>
  <c r="I86" i="11"/>
  <c r="H87" i="11"/>
  <c r="I87" i="11"/>
  <c r="H88" i="11"/>
  <c r="I88" i="11"/>
  <c r="H89" i="11"/>
  <c r="I89" i="11"/>
  <c r="H90" i="11"/>
  <c r="I90" i="11"/>
  <c r="H91" i="11"/>
  <c r="I91" i="11"/>
  <c r="H92" i="11"/>
  <c r="I92" i="11"/>
  <c r="H122" i="11"/>
  <c r="I122" i="11"/>
  <c r="H123" i="11"/>
  <c r="I123" i="11"/>
  <c r="H124" i="11"/>
  <c r="I124" i="11"/>
  <c r="H125" i="11"/>
  <c r="I125" i="11"/>
  <c r="H126" i="11"/>
  <c r="I126" i="11"/>
  <c r="H127" i="11"/>
  <c r="I127" i="11"/>
  <c r="H128" i="11"/>
  <c r="I128" i="11"/>
  <c r="H129" i="11"/>
  <c r="I129" i="11"/>
  <c r="H130" i="11"/>
  <c r="I130" i="11"/>
  <c r="H131" i="11"/>
  <c r="I131" i="11"/>
  <c r="H132" i="11"/>
  <c r="I132" i="11"/>
  <c r="H133" i="11"/>
  <c r="I133" i="11"/>
  <c r="H134" i="11"/>
  <c r="I134" i="11"/>
  <c r="H135" i="11"/>
  <c r="I135" i="11"/>
  <c r="H136" i="11"/>
  <c r="I136" i="11"/>
  <c r="H137" i="11"/>
  <c r="I137" i="11"/>
  <c r="H138" i="11"/>
  <c r="I138" i="11"/>
  <c r="H139" i="11"/>
  <c r="I139" i="11"/>
  <c r="H140" i="11"/>
  <c r="I140" i="11"/>
  <c r="H141" i="11"/>
  <c r="I141" i="11"/>
  <c r="I18" i="11"/>
  <c r="H18" i="11"/>
  <c r="E134" i="11"/>
  <c r="E136" i="11"/>
  <c r="E141" i="11"/>
  <c r="E140" i="11"/>
  <c r="E139" i="11"/>
  <c r="E138" i="11"/>
  <c r="E125" i="11"/>
  <c r="E124" i="11"/>
  <c r="F92" i="11"/>
  <c r="E92" i="11"/>
  <c r="E91" i="11"/>
  <c r="E90" i="11"/>
  <c r="E85" i="11"/>
  <c r="F84" i="11"/>
  <c r="E84" i="11"/>
  <c r="F83" i="11"/>
  <c r="E83" i="11"/>
  <c r="F82" i="11"/>
  <c r="E82" i="11"/>
  <c r="F81" i="11"/>
  <c r="E81" i="11"/>
  <c r="F80" i="11"/>
  <c r="E80" i="11"/>
  <c r="F79" i="11"/>
  <c r="E79" i="11"/>
  <c r="F78" i="11"/>
  <c r="E78" i="11"/>
  <c r="F77" i="11"/>
  <c r="E77" i="11"/>
  <c r="F76" i="11"/>
  <c r="E76" i="11"/>
  <c r="G74" i="11"/>
  <c r="G73" i="11"/>
  <c r="E74" i="11"/>
  <c r="E73" i="11"/>
  <c r="E62" i="11"/>
  <c r="E55" i="11"/>
  <c r="F45" i="11"/>
  <c r="E45" i="11"/>
  <c r="BT14" i="16"/>
  <c r="BP14" i="16"/>
  <c r="BL14" i="16"/>
  <c r="BH14" i="16"/>
  <c r="BD14" i="16"/>
  <c r="AZ14" i="16"/>
  <c r="AV14" i="16"/>
  <c r="AR14" i="16"/>
  <c r="F6" i="11"/>
  <c r="F5" i="11"/>
  <c r="Y13" i="11" s="1"/>
  <c r="H11" i="16"/>
  <c r="H10" i="16"/>
  <c r="E12" i="16"/>
  <c r="F11" i="16"/>
  <c r="M1" i="6" l="1"/>
  <c r="O1" i="11"/>
  <c r="G1" i="16"/>
  <c r="N1" i="1"/>
  <c r="C10" i="16"/>
  <c r="H12" i="16"/>
  <c r="F43" i="4"/>
  <c r="A2" i="6" s="1"/>
  <c r="D2" i="6" s="1"/>
  <c r="F41" i="4"/>
  <c r="A2" i="1" s="1"/>
  <c r="D2" i="1" s="1"/>
  <c r="M223" i="16"/>
  <c r="M209" i="16"/>
  <c r="BC14" i="11"/>
  <c r="BF14" i="11"/>
  <c r="AK14" i="11"/>
  <c r="BI14" i="11"/>
  <c r="AN14" i="11"/>
  <c r="AQ14" i="11"/>
  <c r="AT14" i="11"/>
  <c r="AW14" i="11"/>
  <c r="AZ14" i="11"/>
  <c r="L209" i="16"/>
  <c r="E7" i="12"/>
  <c r="E6" i="12"/>
  <c r="M30" i="6"/>
  <c r="M31" i="6"/>
  <c r="M32" i="6"/>
  <c r="M33" i="6"/>
  <c r="M34" i="6"/>
  <c r="M35" i="6"/>
  <c r="M36" i="6"/>
  <c r="M37" i="6"/>
  <c r="M38" i="6"/>
  <c r="M41" i="6"/>
  <c r="M42" i="6"/>
  <c r="M43" i="6"/>
  <c r="M44" i="6"/>
  <c r="M45" i="6"/>
  <c r="M46" i="6"/>
  <c r="M47" i="6"/>
  <c r="M48" i="6"/>
  <c r="M49" i="6"/>
  <c r="M50" i="6"/>
  <c r="M56" i="6"/>
  <c r="M57" i="6"/>
  <c r="M58" i="6"/>
  <c r="M59" i="6"/>
  <c r="M60" i="6"/>
  <c r="M61" i="6"/>
  <c r="M63" i="6"/>
  <c r="M65" i="6"/>
  <c r="M67" i="6"/>
  <c r="M69" i="6"/>
  <c r="M71" i="6"/>
  <c r="M73" i="6"/>
  <c r="M74" i="6"/>
  <c r="M75" i="6"/>
  <c r="M76" i="6"/>
  <c r="M29" i="6"/>
  <c r="M7" i="6"/>
  <c r="M8" i="6"/>
  <c r="M9" i="6"/>
  <c r="M11" i="6"/>
  <c r="M12" i="6"/>
  <c r="M13" i="6"/>
  <c r="M14" i="6"/>
  <c r="M15" i="6"/>
  <c r="M16" i="6"/>
  <c r="M17" i="6"/>
  <c r="M18" i="6"/>
  <c r="M19" i="6"/>
  <c r="M20" i="6"/>
  <c r="M21" i="6"/>
  <c r="M22" i="6"/>
  <c r="V14" i="11"/>
  <c r="J14" i="11"/>
  <c r="M23" i="6" l="1"/>
  <c r="L223" i="16" l="1"/>
  <c r="F3" i="4"/>
  <c r="A35" i="4"/>
  <c r="AJ14" i="16" l="1"/>
  <c r="AH14" i="11"/>
  <c r="U24" i="1"/>
  <c r="AI109" i="16" s="1"/>
  <c r="U21" i="1"/>
  <c r="AI10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7" authorId="0" shapeId="0" xr:uid="{00000000-0006-0000-05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64" authorId="0" shapeId="0" xr:uid="{00000000-0006-0000-0500-000002000000}">
      <text>
        <r>
          <rPr>
            <b/>
            <sz val="9"/>
            <color indexed="81"/>
            <rFont val="MS P ゴシック"/>
            <family val="3"/>
            <charset val="128"/>
          </rPr>
          <t>作成者:</t>
        </r>
        <r>
          <rPr>
            <sz val="9"/>
            <color indexed="81"/>
            <rFont val="MS P ゴシック"/>
            <family val="3"/>
            <charset val="128"/>
          </rPr>
          <t xml:space="preserve">
黒液とは、製紙工程において、チップをクラフトパルプに加工する際にリグニンなどの｢樹脂｣成分として発生、回収したものをいう。
定期報告書の記入に当たっては、事業用発電、自家発電、産業用蒸気、ボイラー等の燃料として使用したものを計上すること。[省エネ法p14]</t>
        </r>
      </text>
    </comment>
    <comment ref="D65" authorId="0" shapeId="0" xr:uid="{00000000-0006-0000-0500-000003000000}">
      <text>
        <r>
          <rPr>
            <b/>
            <sz val="9"/>
            <color indexed="81"/>
            <rFont val="MS P ゴシック"/>
            <family val="3"/>
            <charset val="128"/>
          </rPr>
          <t>作成者:</t>
        </r>
        <r>
          <rPr>
            <sz val="9"/>
            <color indexed="81"/>
            <rFont val="MS P ゴシック"/>
            <family val="3"/>
            <charset val="128"/>
          </rPr>
          <t xml:space="preserve">
木材とは、森林由来、工場残材由来および建築廃材由来等の木質原料から作られた</t>
        </r>
        <r>
          <rPr>
            <b/>
            <u/>
            <sz val="9"/>
            <color indexed="81"/>
            <rFont val="MS P ゴシック"/>
            <family val="3"/>
            <charset val="128"/>
          </rPr>
          <t>燃料製品</t>
        </r>
        <r>
          <rPr>
            <sz val="9"/>
            <color indexed="81"/>
            <rFont val="MS P ゴシック"/>
            <family val="3"/>
            <charset val="128"/>
          </rPr>
          <t>のことをいう。なお、工場において発生する木質原料を起源とする廃棄物は木材には含まず木質廃材に計上する。
定期報告書の記入に当たっては、事業用発電、自家発電、産業用蒸気、ボイラー等の燃料として使用したものを計上する。[省エネ法p14]</t>
        </r>
      </text>
    </comment>
    <comment ref="D66" authorId="0" shapeId="0" xr:uid="{00000000-0006-0000-0500-000004000000}">
      <text>
        <r>
          <rPr>
            <b/>
            <sz val="9"/>
            <color indexed="81"/>
            <rFont val="MS P ゴシック"/>
            <family val="3"/>
            <charset val="128"/>
          </rPr>
          <t>作成者:</t>
        </r>
        <r>
          <rPr>
            <sz val="9"/>
            <color indexed="81"/>
            <rFont val="MS P ゴシック"/>
            <family val="3"/>
            <charset val="128"/>
          </rPr>
          <t xml:space="preserve">
木質廃材とは、工場において発生する木質原料を起源とする廃棄物等のことをいう。
定期報告書の記入に当たっては、事業用発電、自家発電、産業用蒸気、ボイラー等の燃料として使用したものを計上すること。[省エネ法p14]</t>
        </r>
      </text>
    </comment>
    <comment ref="D67" authorId="0" shapeId="0" xr:uid="{00000000-0006-0000-0500-000005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68" authorId="0" shapeId="0" xr:uid="{00000000-0006-0000-0500-000006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69" authorId="0" shapeId="0" xr:uid="{00000000-0006-0000-0500-000007000000}">
      <text>
        <r>
          <rPr>
            <b/>
            <sz val="9"/>
            <color indexed="81"/>
            <rFont val="MS P ゴシック"/>
            <family val="3"/>
            <charset val="128"/>
          </rPr>
          <t>作成者:</t>
        </r>
        <r>
          <rPr>
            <sz val="9"/>
            <color indexed="81"/>
            <rFont val="MS P ゴシック"/>
            <family val="3"/>
            <charset val="128"/>
          </rPr>
          <t xml:space="preserve">
家畜排泄物、生ごみ、食品残渣、下水処理場等から発生するバイオマス由来の資源から作られたガスを回収し、燃料製品としたものをいう。
※事業用発電、自家発電、産業用蒸気、ボイラー等の燃料として使用したものを計上
[省エネ法 p14]</t>
        </r>
      </text>
    </comment>
    <comment ref="D70" authorId="0" shapeId="0" xr:uid="{00000000-0006-0000-0500-000008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植物や動物などバイオマス由来の資源から作られた主に固体の燃料等で、原料や利用形態が特定できないもの等をいう。
※事業用発電、自家発電、産業用蒸気、ボイラー等の燃料として使用したものを計上する
（例）紙くず、古紙粕、パルプ粕、ペーパースラッジ、畳、乾燥有機汚泥（下水
汚泥、活性汚泥等）、肉骨粉、油脂ピッチ、脂肪酸ピッチ、食品加工時に発生す
る再利用できない副生廃棄物（コーヒー粕、バガス等）
[省エネ法 p15]</t>
        </r>
      </text>
    </comment>
    <comment ref="D71" authorId="0" shapeId="0" xr:uid="{00000000-0006-0000-0500-000009000000}">
      <text>
        <r>
          <rPr>
            <b/>
            <sz val="9"/>
            <color indexed="81"/>
            <rFont val="MS P ゴシック"/>
            <family val="3"/>
            <charset val="128"/>
          </rPr>
          <t>作成者:</t>
        </r>
        <r>
          <rPr>
            <sz val="9"/>
            <color indexed="81"/>
            <rFont val="MS P ゴシック"/>
            <family val="3"/>
            <charset val="128"/>
          </rPr>
          <t xml:space="preserve">
一般廃棄物、産業廃棄物のうち金属等の不燃分や水分を除去、分離し、可燃物を精製固化し添加物を加え、発熱量を調整して燃料製品としたものをいう。
定期報告書の記入に当たっては、事業用発電、自家発電、産業用蒸気、ボイラー等の燃料として使用したものを計上すること。[省エネ法p15]</t>
        </r>
      </text>
    </comment>
    <comment ref="D72" authorId="0" shapeId="0" xr:uid="{00000000-0006-0000-0500-00000A000000}">
      <text>
        <r>
          <rPr>
            <b/>
            <sz val="9"/>
            <color indexed="81"/>
            <rFont val="MS P ゴシック"/>
            <family val="3"/>
            <charset val="128"/>
          </rPr>
          <t>作成者:</t>
        </r>
        <r>
          <rPr>
            <sz val="9"/>
            <color indexed="81"/>
            <rFont val="MS P ゴシック"/>
            <family val="3"/>
            <charset val="128"/>
          </rPr>
          <t xml:space="preserve">
廃プラスチックや再生利用困難な古紙等を混合、成型し、発熱量を調整して燃料製品としたものをいう 。
定期報告書の記入に当たっては、事業用発電、自家発電、産業用蒸気、ボイラー等の燃料として使用したものを計上すること。[省エネ法p15]</t>
        </r>
      </text>
    </comment>
    <comment ref="D73" authorId="0" shapeId="0" xr:uid="{00000000-0006-0000-0500-00000B000000}">
      <text>
        <r>
          <rPr>
            <b/>
            <sz val="9"/>
            <color indexed="81"/>
            <rFont val="MS P ゴシック"/>
            <family val="3"/>
            <charset val="128"/>
          </rPr>
          <t>作成者:</t>
        </r>
        <r>
          <rPr>
            <sz val="9"/>
            <color indexed="81"/>
            <rFont val="MS P ゴシック"/>
            <family val="3"/>
            <charset val="128"/>
          </rPr>
          <t xml:space="preserve">
一般廃棄物や産業廃棄物から分別された 使用済タイヤを燃料として使用するものをい い、破砕品、カット品等を含む 。
定期報告書の記入に当たっては、事業用発電、自家発電、産業用蒸気、ボイラー等の燃料として使用したものを計上すること。[省エネ法p15]</t>
        </r>
      </text>
    </comment>
    <comment ref="D76" authorId="0" shapeId="0" xr:uid="{00000000-0006-0000-0500-00000C000000}">
      <text>
        <r>
          <rPr>
            <b/>
            <sz val="9"/>
            <color indexed="81"/>
            <rFont val="MS P ゴシック"/>
            <family val="3"/>
            <charset val="128"/>
          </rPr>
          <t>作成者:</t>
        </r>
        <r>
          <rPr>
            <sz val="9"/>
            <color indexed="81"/>
            <rFont val="MS P ゴシック"/>
            <family val="3"/>
            <charset val="128"/>
          </rPr>
          <t xml:space="preserve">
廃油とは、廃棄物から分別され、焼却処分される油脂及び油脂等に分離処理等を施し燃料製品としたもののうちバイオマス由来以外のものをいう。
定期報告書の記入に当たっては、ボイラー用又はディーゼル機関等に燃料として使用したものを計上すること。
（例）再生重油等
[省エネ法p15]</t>
        </r>
      </text>
    </comment>
    <comment ref="D77" authorId="0" shapeId="0" xr:uid="{00000000-0006-0000-0500-00000D000000}">
      <text>
        <r>
          <rPr>
            <b/>
            <sz val="9"/>
            <color indexed="81"/>
            <rFont val="MS P ゴシック"/>
            <family val="3"/>
            <charset val="128"/>
          </rPr>
          <t>作成者:</t>
        </r>
        <r>
          <rPr>
            <sz val="9"/>
            <color indexed="81"/>
            <rFont val="MS P ゴシック"/>
            <family val="3"/>
            <charset val="128"/>
          </rPr>
          <t xml:space="preserve">
廃棄物ガスとは、一般廃棄物又は産業廃棄物の埋立処分場等において副生するメ
タン等の可燃性ガスのうち、バイオマスのみを由来としたガスか否かが明らかでないものを回収し、燃料製品としたものをいう。
ないものを回収し、燃料製品としたものをいう。定期報告書の記入に当たって
は、事業用発電、自家発電、産業用蒸気、ボイラー等の燃料として使用したものを計上すること。[省エネ法p15]</t>
        </r>
      </text>
    </comment>
    <comment ref="D78" authorId="0" shapeId="0" xr:uid="{00000000-0006-0000-0500-00000E000000}">
      <text>
        <r>
          <rPr>
            <b/>
            <sz val="9"/>
            <color indexed="81"/>
            <rFont val="MS P ゴシック"/>
            <family val="3"/>
            <charset val="128"/>
          </rPr>
          <t>作成者:</t>
        </r>
        <r>
          <rPr>
            <sz val="9"/>
            <color indexed="81"/>
            <rFont val="MS P ゴシック"/>
            <family val="3"/>
            <charset val="128"/>
          </rPr>
          <t xml:space="preserve">
混合廃材とは、バイオマス由来のみでない固体状の廃材、又は複数の廃材等が混在するものをいう（</t>
        </r>
        <r>
          <rPr>
            <b/>
            <u/>
            <sz val="9"/>
            <color indexed="81"/>
            <rFont val="MS P ゴシック"/>
            <family val="3"/>
            <charset val="128"/>
          </rPr>
          <t>有価物を含む</t>
        </r>
        <r>
          <rPr>
            <sz val="9"/>
            <color indexed="81"/>
            <rFont val="MS P ゴシック"/>
            <family val="3"/>
            <charset val="128"/>
          </rPr>
          <t>）。定期報告書の記入に当たっては、事業用発電、自家発電、産業用蒸気、ボイラー等の燃料として使用したものを計上すること。
（例）布、廃白土、蓄糞たい肥化燃料、含油汚泥、未燃灰、繊維くず等、CPF（フラフ燃料）等[省エネ法p15]</t>
        </r>
      </text>
    </comment>
    <comment ref="D81" authorId="0" shapeId="0" xr:uid="{00000000-0006-0000-0500-00000F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130" authorId="0" shapeId="0" xr:uid="{00000000-0006-0000-0500-000010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131" authorId="0" shapeId="0" xr:uid="{00000000-0006-0000-0500-000011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132" authorId="0" shapeId="0" xr:uid="{00000000-0006-0000-0500-000012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133" authorId="0" shapeId="0" xr:uid="{00000000-0006-0000-0500-000013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134" authorId="0" shapeId="0" xr:uid="{00000000-0006-0000-0500-000014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134" authorId="0" shapeId="0" xr:uid="{00000000-0006-0000-0500-000015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142" authorId="0" shapeId="0" xr:uid="{00000000-0006-0000-0500-000016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146" authorId="0" shapeId="0" xr:uid="{00000000-0006-0000-0500-000017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4" authorId="0" shapeId="0" xr:uid="{00000000-0006-0000-0700-000001000000}">
      <text>
        <r>
          <rPr>
            <b/>
            <sz val="9"/>
            <color indexed="81"/>
            <rFont val="MS P ゴシック"/>
            <family val="3"/>
            <charset val="128"/>
          </rPr>
          <t>作成者:</t>
        </r>
        <r>
          <rPr>
            <sz val="9"/>
            <color indexed="81"/>
            <rFont val="MS P ゴシック"/>
            <family val="3"/>
            <charset val="128"/>
          </rPr>
          <t xml:space="preserve">
ＬＰＧの供給事業者からの使用量が帳票類において立方メートルで表示されている場合には、ＬＰＧの供給事業者に、立方メートル当たりのトンへの換算係数を確認。
供給事業者への確認が困難な場合は、以下の数値を用いてトンに換算。
・プロパン：1/502トン
・ブタン：1/355トン
・プロパン・ブタンの混合：1/458トン
[省エネ法p39]</t>
        </r>
      </text>
    </comment>
    <comment ref="D42" authorId="0" shapeId="0" xr:uid="{00000000-0006-0000-0700-000002000000}">
      <text>
        <r>
          <rPr>
            <b/>
            <sz val="9"/>
            <color indexed="81"/>
            <rFont val="MS P ゴシック"/>
            <family val="3"/>
            <charset val="128"/>
          </rPr>
          <t>作成者:</t>
        </r>
        <r>
          <rPr>
            <sz val="9"/>
            <color indexed="81"/>
            <rFont val="MS P ゴシック"/>
            <family val="3"/>
            <charset val="128"/>
          </rPr>
          <t xml:space="preserve">
植物や動物などバイオマス由来の資源から作られ、ガソリンを代替する液体燃料をいう。
※工場等内のみで使用する自動車用等の燃料として使用したものを計上
[省エネ法　p14]</t>
        </r>
      </text>
    </comment>
    <comment ref="D43" authorId="0" shapeId="0" xr:uid="{00000000-0006-0000-0700-000003000000}">
      <text>
        <r>
          <rPr>
            <b/>
            <sz val="9"/>
            <color indexed="81"/>
            <rFont val="MS P ゴシック"/>
            <family val="3"/>
            <charset val="128"/>
          </rPr>
          <t>作成者:</t>
        </r>
        <r>
          <rPr>
            <sz val="9"/>
            <color indexed="81"/>
            <rFont val="MS P ゴシック"/>
            <family val="3"/>
            <charset val="128"/>
          </rPr>
          <t xml:space="preserve">
廃食用油などバイオマス由来の資源から作られ、軽油を代替する液体燃料をいう。
工場等内のみで使用する自動車等のディーゼル機関、自家発電、産業用蒸気等に燃料として使用したものを計上
[省エネ法 p14]</t>
        </r>
      </text>
    </comment>
    <comment ref="D46" authorId="0" shapeId="0" xr:uid="{00000000-0006-0000-0700-000004000000}">
      <text>
        <r>
          <rPr>
            <b/>
            <sz val="9"/>
            <color indexed="81"/>
            <rFont val="MS P ゴシック"/>
            <family val="3"/>
            <charset val="128"/>
          </rPr>
          <t>作成者:</t>
        </r>
        <r>
          <rPr>
            <sz val="9"/>
            <color indexed="81"/>
            <rFont val="MS P ゴシック"/>
            <family val="3"/>
            <charset val="128"/>
          </rPr>
          <t xml:space="preserve">
黒液、木材、木質廃材、その他バイオマス、廃タイヤ、廃プラスチック、廃油、混合廃材については、実測等により、使用した燃料の発熱量を算定するうえで適切と認められる熱量換算係数を求めることができるとき、必要に応じて、燃料の熱量換算係数に代えて、当該係数を用いることができる。
その場合、右欄に、当該非化石燃料の名称を記入したうえで、一年間の使用量の合計を熱量換算して記入し、併せて「非化石燃料の熱量換算係数の根拠となる資料」を添付し提出
[省エネ法 p41]</t>
        </r>
      </text>
    </comment>
    <comment ref="G57" authorId="0" shapeId="0" xr:uid="{00000000-0006-0000-0700-000005000000}">
      <text>
        <r>
          <rPr>
            <b/>
            <sz val="9"/>
            <color indexed="81"/>
            <rFont val="MS P ゴシック"/>
            <family val="3"/>
            <charset val="128"/>
          </rPr>
          <t>作成者:</t>
        </r>
        <r>
          <rPr>
            <sz val="9"/>
            <color indexed="81"/>
            <rFont val="MS P ゴシック"/>
            <family val="3"/>
            <charset val="128"/>
          </rPr>
          <t xml:space="preserve">
オフサイト型PPA契約によって供給されている非燃料由来の電気（事業所の敷地外に設置した第三者保有の太陽光発電所等で発電した電気を、一般送配電事業者、送電事業者及び特定送配電事業者が維持し、及び運用する電線路を介して供給を受ける電気）の使用量を入力
[省エネ法 p44]</t>
        </r>
      </text>
    </comment>
    <comment ref="G58" authorId="0" shapeId="0" xr:uid="{00000000-0006-0000-0700-000006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 燃料を投じて発電された電気を除く非化石電気の使用量を入力
[省エネ法 p44]</t>
        </r>
      </text>
    </comment>
    <comment ref="D59" authorId="0" shapeId="0" xr:uid="{00000000-0006-0000-0700-000007000000}">
      <text>
        <r>
          <rPr>
            <b/>
            <sz val="9"/>
            <color indexed="81"/>
            <rFont val="MS P ゴシック"/>
            <family val="3"/>
            <charset val="128"/>
          </rPr>
          <t>作成者:</t>
        </r>
        <r>
          <rPr>
            <sz val="9"/>
            <color indexed="81"/>
            <rFont val="MS P ゴシック"/>
            <family val="3"/>
            <charset val="128"/>
          </rPr>
          <t xml:space="preserve">
自己託送制度によって供給を受けた電気のうち、燃料を投じて発電された電気の使用量を入力
[省エネ法 p44]</t>
        </r>
      </text>
    </comment>
    <comment ref="D60" authorId="0" shapeId="0" xr:uid="{00000000-0006-0000-0700-000008000000}">
      <text>
        <r>
          <rPr>
            <b/>
            <sz val="9"/>
            <color indexed="81"/>
            <rFont val="MS P ゴシック"/>
            <family val="3"/>
            <charset val="128"/>
          </rPr>
          <t>作成者:</t>
        </r>
        <r>
          <rPr>
            <sz val="9"/>
            <color indexed="81"/>
            <rFont val="MS P ゴシック"/>
            <family val="3"/>
            <charset val="128"/>
          </rPr>
          <t xml:space="preserve">
１．自営線を用いて他者から供給を受けている電気の使用量
　※使用した電力量(千kWh)に8.64(千kWh)を乗じて熱量換算。ただし、「太陽光」「風力」「地熱」「水力」などの再生可能エネルギーによって発電された電気の場合には、使用した電力量千kWh)に3.60(千kWh)を乗じて熱量換算
２．オフサイト型PPA契約で燃料によって発電された電気（バイオマス発電電気等）の供給を受けている場合の使用電力量
　※自由記入欄に「オフサイト型PPA（燃料）」と記載し、8.64（GJ/千kWh）を乗じて熱量換算
３．バーチャルPPA契約で電気の供給を受けている場合の使用電力量
　※自由記入欄に「パーチャルPPA」と記載し、8.64（GJ/千kWh）を乗じて熱量換算
[省エネ法 p44-45]</t>
        </r>
      </text>
    </comment>
    <comment ref="C61" authorId="0" shapeId="0" xr:uid="{00000000-0006-0000-0700-000009000000}">
      <text>
        <r>
          <rPr>
            <b/>
            <sz val="9"/>
            <color indexed="81"/>
            <rFont val="MS P ゴシック"/>
            <family val="3"/>
            <charset val="128"/>
          </rPr>
          <t>作成者:</t>
        </r>
        <r>
          <rPr>
            <sz val="9"/>
            <color indexed="81"/>
            <rFont val="MS P ゴシック"/>
            <family val="3"/>
            <charset val="128"/>
          </rPr>
          <t xml:space="preserve">
事業者にエネルギー管理権原のある発電設備等で発電された電気のうち、工場等内で使用した全ての電気の１年間の使用量を、由来となったエネルギー等ごとに分けて報告。
なお、「太陽光」、「風力」等や「その他（非燃料由来の非化石）」によって発生させた電気については、他社に供給した電気の量は記入する必要はない。
[省エネ法p45]</t>
        </r>
      </text>
    </comment>
    <comment ref="D61" authorId="0" shapeId="0" xr:uid="{00000000-0006-0000-0700-00000A000000}">
      <text>
        <r>
          <rPr>
            <b/>
            <sz val="9"/>
            <color indexed="81"/>
            <rFont val="MS P ゴシック"/>
            <family val="3"/>
            <charset val="128"/>
          </rPr>
          <t>作成者:</t>
        </r>
        <r>
          <rPr>
            <sz val="9"/>
            <color indexed="81"/>
            <rFont val="MS P ゴシック"/>
            <family val="3"/>
            <charset val="128"/>
          </rPr>
          <t xml:space="preserve">
オンサイトＰＰＡ（敷地内に第三者が太陽光発電施設を設置）により供給された電気の使用量はこの行に入力</t>
        </r>
      </text>
    </comment>
    <comment ref="D69" authorId="0" shapeId="0" xr:uid="{00000000-0006-0000-0700-00000B000000}">
      <text>
        <r>
          <rPr>
            <b/>
            <sz val="9"/>
            <color indexed="81"/>
            <rFont val="MS P ゴシック"/>
            <family val="3"/>
            <charset val="128"/>
          </rPr>
          <t>作成者:</t>
        </r>
        <r>
          <rPr>
            <sz val="9"/>
            <color indexed="81"/>
            <rFont val="MS P ゴシック"/>
            <family val="3"/>
            <charset val="128"/>
          </rPr>
          <t xml:space="preserve">
原子力発電所構内で使用される原子力発電由来電気、廃棄物を焼却した際に発生した熱を利用して発電した電気を自社の事業所内で使用している場合の電気など[省エネp46]</t>
        </r>
      </text>
    </comment>
    <comment ref="D73" authorId="0" shapeId="0" xr:uid="{00000000-0006-0000-0700-00000C000000}">
      <text>
        <r>
          <rPr>
            <b/>
            <sz val="9"/>
            <color indexed="81"/>
            <rFont val="MS P ゴシック"/>
            <family val="3"/>
            <charset val="128"/>
          </rPr>
          <t>作成者:</t>
        </r>
        <r>
          <rPr>
            <sz val="9"/>
            <color indexed="81"/>
            <rFont val="MS P ゴシック"/>
            <family val="3"/>
            <charset val="128"/>
          </rPr>
          <t xml:space="preserve">
「燃料」や「他社から購入した熱」を投じて発電し、その発電した電気の使用量を記入（その他（熱）も同様）
</t>
        </r>
        <r>
          <rPr>
            <sz val="9"/>
            <color indexed="10"/>
            <rFont val="MS P ゴシック"/>
            <family val="3"/>
            <charset val="128"/>
          </rPr>
          <t>【注意】
使用した燃料、熱の量は別の欄でも重複計上のため、ここで算出したエネルギーは、エネルギー使用量の小計には含めない</t>
        </r>
        <r>
          <rPr>
            <sz val="9"/>
            <color indexed="81"/>
            <rFont val="MS P ゴシック"/>
            <family val="3"/>
            <charset val="128"/>
          </rPr>
          <t>（非化石電気の使用状況の算出に使用）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00000000-0006-0000-0900-000001000000}">
      <text>
        <r>
          <rPr>
            <b/>
            <sz val="9"/>
            <color indexed="81"/>
            <rFont val="MS P ゴシック"/>
            <family val="3"/>
            <charset val="128"/>
          </rPr>
          <t>生産数量又は建物延床面積、その他の温室効果ガス排出量と密接な関係を持つ値</t>
        </r>
      </text>
    </comment>
  </commentList>
</comments>
</file>

<file path=xl/sharedStrings.xml><?xml version="1.0" encoding="utf-8"?>
<sst xmlns="http://schemas.openxmlformats.org/spreadsheetml/2006/main" count="46943" uniqueCount="6939">
  <si>
    <r>
      <t>設計メモ</t>
    </r>
    <r>
      <rPr>
        <b/>
        <sz val="12"/>
        <color rgb="FFFF0000"/>
        <rFont val="游ゴシック"/>
        <family val="3"/>
        <charset val="128"/>
        <scheme val="minor"/>
      </rPr>
      <t>（非表示）</t>
    </r>
    <rPh sb="0" eb="2">
      <t>セッケイ</t>
    </rPh>
    <rPh sb="5" eb="8">
      <t>ヒヒョウジ</t>
    </rPh>
    <phoneticPr fontId="4"/>
  </si>
  <si>
    <r>
      <t>エラーチェック</t>
    </r>
    <r>
      <rPr>
        <b/>
        <sz val="12"/>
        <color rgb="FFFF0000"/>
        <rFont val="游ゴシック"/>
        <family val="3"/>
        <charset val="128"/>
        <scheme val="minor"/>
      </rPr>
      <t>（非表示）</t>
    </r>
    <rPh sb="8" eb="11">
      <t>ヒヒョウジ</t>
    </rPh>
    <phoneticPr fontId="4"/>
  </si>
  <si>
    <r>
      <t>設計メモ（エラーチェック用）</t>
    </r>
    <r>
      <rPr>
        <b/>
        <sz val="12"/>
        <color rgb="FFFF0000"/>
        <rFont val="游ゴシック"/>
        <family val="3"/>
        <charset val="128"/>
        <scheme val="minor"/>
      </rPr>
      <t>（非表示）</t>
    </r>
    <rPh sb="0" eb="2">
      <t>セッケイ</t>
    </rPh>
    <rPh sb="12" eb="13">
      <t>ヨウ</t>
    </rPh>
    <rPh sb="15" eb="18">
      <t>ヒヒョウジ</t>
    </rPh>
    <phoneticPr fontId="4"/>
  </si>
  <si>
    <t>単位</t>
    <rPh sb="0" eb="2">
      <t>タンイ</t>
    </rPh>
    <phoneticPr fontId="4"/>
  </si>
  <si>
    <t>初期表示</t>
    <rPh sb="0" eb="2">
      <t>ショキ</t>
    </rPh>
    <rPh sb="2" eb="4">
      <t>ヒョウジ</t>
    </rPh>
    <phoneticPr fontId="4"/>
  </si>
  <si>
    <t>追加表示1_その他化石燃料</t>
    <rPh sb="8" eb="9">
      <t>タ</t>
    </rPh>
    <rPh sb="9" eb="11">
      <t>カセキ</t>
    </rPh>
    <rPh sb="11" eb="13">
      <t>ネンリョウ</t>
    </rPh>
    <phoneticPr fontId="4"/>
  </si>
  <si>
    <t>燃料</t>
    <rPh sb="0" eb="2">
      <t>ネンリョウ</t>
    </rPh>
    <phoneticPr fontId="4"/>
  </si>
  <si>
    <t>化石燃料</t>
    <rPh sb="0" eb="2">
      <t>カセキ</t>
    </rPh>
    <phoneticPr fontId="4"/>
  </si>
  <si>
    <t>原油(コンデンセートを除く)</t>
  </si>
  <si>
    <t>原油のうちコンデンセート(NGL)</t>
    <rPh sb="0" eb="2">
      <t>ゲンユ</t>
    </rPh>
    <phoneticPr fontId="18"/>
  </si>
  <si>
    <t>揮発油（ガソリン）</t>
    <phoneticPr fontId="4"/>
  </si>
  <si>
    <t>ナフサ</t>
  </si>
  <si>
    <t>ジェット燃料油</t>
    <rPh sb="4" eb="7">
      <t>ネンリョウユ</t>
    </rPh>
    <phoneticPr fontId="12"/>
  </si>
  <si>
    <t>灯油</t>
  </si>
  <si>
    <t>軽油</t>
  </si>
  <si>
    <t>Ａ重油</t>
  </si>
  <si>
    <t>Ｂ・Ｃ重油</t>
  </si>
  <si>
    <t>t</t>
    <phoneticPr fontId="4"/>
  </si>
  <si>
    <t>石油アスファルト</t>
  </si>
  <si>
    <t>石油コークス</t>
  </si>
  <si>
    <t>石油ガス_液化石油ガス(ＬＰＧ)</t>
    <rPh sb="0" eb="2">
      <t>セキユ</t>
    </rPh>
    <phoneticPr fontId="4"/>
  </si>
  <si>
    <t>石油ガス_石油系炭化水素ガス</t>
    <phoneticPr fontId="4"/>
  </si>
  <si>
    <t>可燃性天然ガス_液化天然ガス（ＬＮＧ）</t>
    <phoneticPr fontId="4"/>
  </si>
  <si>
    <t>可燃性天然ガス_その他可燃性天然ガス</t>
    <phoneticPr fontId="4"/>
  </si>
  <si>
    <t>石炭_輸入原料炭</t>
    <rPh sb="0" eb="2">
      <t>セキタン</t>
    </rPh>
    <rPh sb="3" eb="5">
      <t>ユニュウ</t>
    </rPh>
    <phoneticPr fontId="12"/>
  </si>
  <si>
    <t>石炭_コークス用原料炭</t>
    <rPh sb="7" eb="8">
      <t>ヨウ</t>
    </rPh>
    <rPh sb="8" eb="10">
      <t>ゲンリョウ</t>
    </rPh>
    <rPh sb="10" eb="11">
      <t>スミ</t>
    </rPh>
    <phoneticPr fontId="12"/>
  </si>
  <si>
    <t>石炭_吹込用原料炭</t>
    <rPh sb="3" eb="5">
      <t>フキコ</t>
    </rPh>
    <rPh sb="5" eb="6">
      <t>ヨウ</t>
    </rPh>
    <rPh sb="6" eb="8">
      <t>ゲンリョウ</t>
    </rPh>
    <rPh sb="8" eb="9">
      <t>スミ</t>
    </rPh>
    <phoneticPr fontId="12"/>
  </si>
  <si>
    <t>石炭_輸入一般炭</t>
    <rPh sb="3" eb="5">
      <t>ユニュウ</t>
    </rPh>
    <phoneticPr fontId="12"/>
  </si>
  <si>
    <t>石炭_国産一般炭</t>
    <rPh sb="3" eb="5">
      <t>コクサン</t>
    </rPh>
    <rPh sb="5" eb="7">
      <t>イッパン</t>
    </rPh>
    <rPh sb="7" eb="8">
      <t>スミ</t>
    </rPh>
    <phoneticPr fontId="12"/>
  </si>
  <si>
    <t>石炭_輸入無煙炭</t>
    <rPh sb="3" eb="5">
      <t>ユニュウ</t>
    </rPh>
    <phoneticPr fontId="12"/>
  </si>
  <si>
    <t>石炭コークス</t>
  </si>
  <si>
    <t>コールタール</t>
  </si>
  <si>
    <t>コークス炉ガス</t>
  </si>
  <si>
    <t>高炉ガス</t>
  </si>
  <si>
    <t>発電用高炉ガス</t>
    <rPh sb="2" eb="3">
      <t>ヨウ</t>
    </rPh>
    <phoneticPr fontId="12"/>
  </si>
  <si>
    <t>転炉ガス</t>
  </si>
  <si>
    <t>その他の化石燃料</t>
    <rPh sb="2" eb="3">
      <t>タ</t>
    </rPh>
    <rPh sb="4" eb="6">
      <t>カセキ</t>
    </rPh>
    <rPh sb="6" eb="8">
      <t>ネンリョウ</t>
    </rPh>
    <phoneticPr fontId="4"/>
  </si>
  <si>
    <t>追加表示2_その他非化石燃料</t>
    <rPh sb="8" eb="9">
      <t>タ</t>
    </rPh>
    <rPh sb="9" eb="10">
      <t>ヒ</t>
    </rPh>
    <rPh sb="10" eb="12">
      <t>カセキ</t>
    </rPh>
    <rPh sb="12" eb="14">
      <t>ネンリョウ</t>
    </rPh>
    <phoneticPr fontId="4"/>
  </si>
  <si>
    <t>非化石燃料</t>
    <rPh sb="0" eb="1">
      <t>ヒ</t>
    </rPh>
    <rPh sb="1" eb="3">
      <t>カセキ</t>
    </rPh>
    <phoneticPr fontId="4"/>
  </si>
  <si>
    <t>黒液</t>
    <rPh sb="0" eb="2">
      <t>クロエキ</t>
    </rPh>
    <phoneticPr fontId="12"/>
  </si>
  <si>
    <t>t(絶乾)</t>
    <rPh sb="2" eb="3">
      <t>ゼツ</t>
    </rPh>
    <rPh sb="3" eb="4">
      <t>イヌイ</t>
    </rPh>
    <phoneticPr fontId="4"/>
  </si>
  <si>
    <t>木材</t>
    <rPh sb="0" eb="2">
      <t>モクザイ</t>
    </rPh>
    <phoneticPr fontId="12"/>
  </si>
  <si>
    <t>木質廃材</t>
    <rPh sb="0" eb="4">
      <t>モクシツハイザイ</t>
    </rPh>
    <phoneticPr fontId="12"/>
  </si>
  <si>
    <t>バイオエタノール</t>
  </si>
  <si>
    <t>バイオディーゼル</t>
  </si>
  <si>
    <t>バイオガス</t>
  </si>
  <si>
    <t>その他バイオマス</t>
    <rPh sb="2" eb="3">
      <t>タ</t>
    </rPh>
    <phoneticPr fontId="12"/>
  </si>
  <si>
    <t>RDF</t>
  </si>
  <si>
    <t>RPF</t>
  </si>
  <si>
    <t>廃タイヤ</t>
    <rPh sb="0" eb="1">
      <t>ハイ</t>
    </rPh>
    <phoneticPr fontId="12"/>
  </si>
  <si>
    <t>廃プラスチック（一般廃棄物）</t>
    <rPh sb="0" eb="1">
      <t>ハイ</t>
    </rPh>
    <rPh sb="8" eb="13">
      <t>イッパンハイキブツ</t>
    </rPh>
    <phoneticPr fontId="12"/>
  </si>
  <si>
    <t>廃プラスチック（産業廃棄物）</t>
    <rPh sb="0" eb="1">
      <t>ハイ</t>
    </rPh>
    <rPh sb="8" eb="13">
      <t>サンギョウハイキブツ</t>
    </rPh>
    <phoneticPr fontId="12"/>
  </si>
  <si>
    <t>廃油</t>
    <rPh sb="0" eb="2">
      <t>ハイユ</t>
    </rPh>
    <phoneticPr fontId="12"/>
  </si>
  <si>
    <t>廃棄物ガス</t>
    <rPh sb="0" eb="3">
      <t>ハイキブツ</t>
    </rPh>
    <phoneticPr fontId="12"/>
  </si>
  <si>
    <t>混合廃材</t>
    <rPh sb="0" eb="4">
      <t>コンゴウハイザイ</t>
    </rPh>
    <phoneticPr fontId="12"/>
  </si>
  <si>
    <t>水素</t>
    <rPh sb="0" eb="2">
      <t>スイソ</t>
    </rPh>
    <phoneticPr fontId="12"/>
  </si>
  <si>
    <t>アンモニア</t>
  </si>
  <si>
    <t>熱</t>
    <rPh sb="0" eb="1">
      <t>ネツ</t>
    </rPh>
    <phoneticPr fontId="4"/>
  </si>
  <si>
    <t>他者から購入した熱</t>
    <rPh sb="0" eb="2">
      <t>タシャ</t>
    </rPh>
    <rPh sb="4" eb="6">
      <t>コウニュウ</t>
    </rPh>
    <rPh sb="8" eb="9">
      <t>ネツ</t>
    </rPh>
    <phoneticPr fontId="4"/>
  </si>
  <si>
    <t>産業用蒸気</t>
    <rPh sb="0" eb="3">
      <t>サンギョウヨウ</t>
    </rPh>
    <rPh sb="3" eb="5">
      <t>ジョウキ</t>
    </rPh>
    <phoneticPr fontId="18"/>
  </si>
  <si>
    <t>その他の購入熱</t>
    <rPh sb="2" eb="3">
      <t>タ</t>
    </rPh>
    <rPh sb="4" eb="6">
      <t>コウニュウ</t>
    </rPh>
    <rPh sb="6" eb="7">
      <t>ネツ</t>
    </rPh>
    <phoneticPr fontId="4"/>
  </si>
  <si>
    <t>追加表示4_その他使用した熱</t>
    <rPh sb="8" eb="9">
      <t>タ</t>
    </rPh>
    <rPh sb="9" eb="11">
      <t>シヨウ</t>
    </rPh>
    <rPh sb="13" eb="14">
      <t>ネツ</t>
    </rPh>
    <phoneticPr fontId="4"/>
  </si>
  <si>
    <t>その他使用した熱</t>
    <rPh sb="3" eb="5">
      <t>シヨウ</t>
    </rPh>
    <rPh sb="7" eb="8">
      <t>ネツ</t>
    </rPh>
    <phoneticPr fontId="4"/>
  </si>
  <si>
    <t>地熱</t>
    <rPh sb="0" eb="2">
      <t>チネツ</t>
    </rPh>
    <phoneticPr fontId="4"/>
  </si>
  <si>
    <t>温泉熱</t>
    <rPh sb="0" eb="2">
      <t>オンセン</t>
    </rPh>
    <rPh sb="2" eb="3">
      <t>ネツ</t>
    </rPh>
    <phoneticPr fontId="4"/>
  </si>
  <si>
    <t>太陽熱</t>
    <rPh sb="0" eb="3">
      <t>タイヨウネツ</t>
    </rPh>
    <phoneticPr fontId="4"/>
  </si>
  <si>
    <t>雪氷熱</t>
    <rPh sb="0" eb="1">
      <t>ユキ</t>
    </rPh>
    <rPh sb="1" eb="2">
      <t>コオリ</t>
    </rPh>
    <rPh sb="2" eb="3">
      <t>ネツ</t>
    </rPh>
    <phoneticPr fontId="4"/>
  </si>
  <si>
    <t>電気</t>
    <rPh sb="0" eb="2">
      <t>デンキ</t>
    </rPh>
    <phoneticPr fontId="4"/>
  </si>
  <si>
    <t>電気事業者からの買電</t>
    <rPh sb="0" eb="2">
      <t>デンキ</t>
    </rPh>
    <rPh sb="8" eb="10">
      <t>カイデン</t>
    </rPh>
    <phoneticPr fontId="18"/>
  </si>
  <si>
    <t>千kWh</t>
    <rPh sb="0" eb="1">
      <t>セン</t>
    </rPh>
    <phoneticPr fontId="18"/>
  </si>
  <si>
    <t>上記以外の買電</t>
    <rPh sb="0" eb="2">
      <t>ジョウキ</t>
    </rPh>
    <rPh sb="2" eb="4">
      <t>イガイ</t>
    </rPh>
    <rPh sb="5" eb="7">
      <t>カイデン</t>
    </rPh>
    <phoneticPr fontId="4"/>
  </si>
  <si>
    <t>オフサイト型ＰＰＡ</t>
    <rPh sb="5" eb="6">
      <t>ガタ</t>
    </rPh>
    <phoneticPr fontId="4"/>
  </si>
  <si>
    <t>自己託送_非燃料由来の非化石電気</t>
    <rPh sb="0" eb="2">
      <t>ジコ</t>
    </rPh>
    <rPh sb="2" eb="4">
      <t>タクソウ</t>
    </rPh>
    <phoneticPr fontId="4"/>
  </si>
  <si>
    <t>上記以外の自己託送</t>
    <rPh sb="0" eb="2">
      <t>ジョウキ</t>
    </rPh>
    <rPh sb="2" eb="4">
      <t>イガイ</t>
    </rPh>
    <rPh sb="5" eb="7">
      <t>ジコ</t>
    </rPh>
    <rPh sb="7" eb="9">
      <t>タクソウ</t>
    </rPh>
    <phoneticPr fontId="4"/>
  </si>
  <si>
    <t>その他の買電</t>
    <rPh sb="2" eb="3">
      <t>タ</t>
    </rPh>
    <rPh sb="4" eb="6">
      <t>カイデン</t>
    </rPh>
    <phoneticPr fontId="4"/>
  </si>
  <si>
    <t>自家発電</t>
    <rPh sb="0" eb="2">
      <t>ジカ</t>
    </rPh>
    <rPh sb="2" eb="4">
      <t>ハツデン</t>
    </rPh>
    <phoneticPr fontId="12"/>
  </si>
  <si>
    <t>その他の燃料(化石)</t>
    <rPh sb="4" eb="6">
      <t>ネンリョウ</t>
    </rPh>
    <rPh sb="7" eb="9">
      <t>カセキ</t>
    </rPh>
    <phoneticPr fontId="4"/>
  </si>
  <si>
    <t>a</t>
    <phoneticPr fontId="4"/>
  </si>
  <si>
    <t>その他の燃料(非化石)</t>
    <rPh sb="4" eb="6">
      <t>ネンリョウ</t>
    </rPh>
    <rPh sb="7" eb="8">
      <t>ヒ</t>
    </rPh>
    <rPh sb="8" eb="10">
      <t>カセキ</t>
    </rPh>
    <phoneticPr fontId="4"/>
  </si>
  <si>
    <t>b</t>
    <phoneticPr fontId="4"/>
  </si>
  <si>
    <t>その他の熱(化石)</t>
    <rPh sb="4" eb="5">
      <t>ネツ</t>
    </rPh>
    <rPh sb="6" eb="8">
      <t>カセキ</t>
    </rPh>
    <phoneticPr fontId="4"/>
  </si>
  <si>
    <t>c</t>
    <phoneticPr fontId="4"/>
  </si>
  <si>
    <t>その他の熱(非化石)</t>
    <rPh sb="4" eb="5">
      <t>ネツ</t>
    </rPh>
    <rPh sb="6" eb="7">
      <t>ヒ</t>
    </rPh>
    <rPh sb="7" eb="9">
      <t>カセキ</t>
    </rPh>
    <phoneticPr fontId="4"/>
  </si>
  <si>
    <t>d</t>
    <phoneticPr fontId="4"/>
  </si>
  <si>
    <t>e</t>
    <phoneticPr fontId="4"/>
  </si>
  <si>
    <t>f</t>
    <phoneticPr fontId="4"/>
  </si>
  <si>
    <t>g</t>
    <phoneticPr fontId="4"/>
  </si>
  <si>
    <t>h</t>
    <phoneticPr fontId="4"/>
  </si>
  <si>
    <t>i</t>
    <phoneticPr fontId="4"/>
  </si>
  <si>
    <t>区分</t>
    <rPh sb="0" eb="2">
      <t>クブン</t>
    </rPh>
    <phoneticPr fontId="3"/>
  </si>
  <si>
    <t>単位</t>
    <rPh sb="0" eb="2">
      <t>タンイ</t>
    </rPh>
    <phoneticPr fontId="3"/>
  </si>
  <si>
    <t>CO2排出係数</t>
    <rPh sb="3" eb="5">
      <t>ハイシュツ</t>
    </rPh>
    <rPh sb="5" eb="7">
      <t>ケイスウ</t>
    </rPh>
    <phoneticPr fontId="3"/>
  </si>
  <si>
    <t>基礎</t>
    <rPh sb="0" eb="2">
      <t>キソ</t>
    </rPh>
    <phoneticPr fontId="3"/>
  </si>
  <si>
    <t>調整後</t>
    <rPh sb="0" eb="2">
      <t>チョウセイ</t>
    </rPh>
    <rPh sb="2" eb="3">
      <t>ゴ</t>
    </rPh>
    <phoneticPr fontId="3"/>
  </si>
  <si>
    <t>←各シートへのシート間リンク設定</t>
    <rPh sb="1" eb="2">
      <t>カク</t>
    </rPh>
    <rPh sb="10" eb="11">
      <t>カン</t>
    </rPh>
    <rPh sb="14" eb="16">
      <t>セッテイ</t>
    </rPh>
    <phoneticPr fontId="4"/>
  </si>
  <si>
    <t>シートタブ</t>
    <phoneticPr fontId="3"/>
  </si>
  <si>
    <t>シート名</t>
    <rPh sb="3" eb="4">
      <t>メイ</t>
    </rPh>
    <phoneticPr fontId="3"/>
  </si>
  <si>
    <t>概要</t>
    <rPh sb="0" eb="2">
      <t>ガイヨウ</t>
    </rPh>
    <phoneticPr fontId="3"/>
  </si>
  <si>
    <t>はじめに</t>
    <phoneticPr fontId="4"/>
  </si>
  <si>
    <t>事業者の名称（法人・団体名）</t>
    <rPh sb="0" eb="3">
      <t>ジギョウシャ</t>
    </rPh>
    <rPh sb="4" eb="6">
      <t>メイショウ</t>
    </rPh>
    <rPh sb="7" eb="9">
      <t>ホウジン</t>
    </rPh>
    <rPh sb="10" eb="12">
      <t>ダンタイ</t>
    </rPh>
    <rPh sb="12" eb="13">
      <t>メイ</t>
    </rPh>
    <phoneticPr fontId="1"/>
  </si>
  <si>
    <t>代表者役職</t>
    <rPh sb="0" eb="3">
      <t>ダイヒョウシャ</t>
    </rPh>
    <rPh sb="3" eb="5">
      <t>ヤクショク</t>
    </rPh>
    <phoneticPr fontId="1"/>
  </si>
  <si>
    <t>代表者氏名</t>
    <rPh sb="0" eb="3">
      <t>ダイヒョウシャ</t>
    </rPh>
    <rPh sb="3" eb="5">
      <t>シメイ</t>
    </rPh>
    <phoneticPr fontId="1"/>
  </si>
  <si>
    <t>昨年度からの状況変更</t>
    <rPh sb="0" eb="3">
      <t>サクネンド</t>
    </rPh>
    <rPh sb="6" eb="8">
      <t>ジョウキョウ</t>
    </rPh>
    <rPh sb="8" eb="10">
      <t>ヘンコウ</t>
    </rPh>
    <phoneticPr fontId="1"/>
  </si>
  <si>
    <t>事業者ＩＤ</t>
    <rPh sb="0" eb="3">
      <t>ジギョウシャ</t>
    </rPh>
    <phoneticPr fontId="3"/>
  </si>
  <si>
    <t>←フィルター機能で該当する事業者の名称を検索できます。</t>
    <rPh sb="6" eb="8">
      <t>キノウ</t>
    </rPh>
    <rPh sb="9" eb="11">
      <t>ガイトウ</t>
    </rPh>
    <rPh sb="13" eb="16">
      <t>ジギョウシャ</t>
    </rPh>
    <rPh sb="17" eb="19">
      <t>メイショウ</t>
    </rPh>
    <rPh sb="20" eb="22">
      <t>ケンサク</t>
    </rPh>
    <phoneticPr fontId="3"/>
  </si>
  <si>
    <t>表示</t>
    <rPh sb="0" eb="2">
      <t>ヒョウジ</t>
    </rPh>
    <phoneticPr fontId="3"/>
  </si>
  <si>
    <t>追加</t>
    <rPh sb="0" eb="2">
      <t>ツイカ</t>
    </rPh>
    <phoneticPr fontId="4"/>
  </si>
  <si>
    <t>←該当するエネルギーが表示されていない場合はフィルターから追加表示してください</t>
    <rPh sb="11" eb="13">
      <t>ヒョウジ</t>
    </rPh>
    <phoneticPr fontId="4"/>
  </si>
  <si>
    <t>指定工場等1</t>
    <rPh sb="0" eb="2">
      <t>シテイ</t>
    </rPh>
    <rPh sb="2" eb="4">
      <t>コウジョウ</t>
    </rPh>
    <rPh sb="4" eb="5">
      <t>トウ</t>
    </rPh>
    <phoneticPr fontId="3"/>
  </si>
  <si>
    <t>指定工場等2</t>
    <rPh sb="0" eb="2">
      <t>シテイ</t>
    </rPh>
    <rPh sb="2" eb="4">
      <t>コウジョウ</t>
    </rPh>
    <rPh sb="4" eb="5">
      <t>トウ</t>
    </rPh>
    <phoneticPr fontId="3"/>
  </si>
  <si>
    <t>指定工場等3</t>
    <rPh sb="0" eb="2">
      <t>シテイ</t>
    </rPh>
    <rPh sb="2" eb="4">
      <t>コウジョウ</t>
    </rPh>
    <rPh sb="4" eb="5">
      <t>トウ</t>
    </rPh>
    <phoneticPr fontId="3"/>
  </si>
  <si>
    <t>指定工場等4</t>
    <rPh sb="0" eb="2">
      <t>シテイ</t>
    </rPh>
    <rPh sb="2" eb="4">
      <t>コウジョウ</t>
    </rPh>
    <rPh sb="4" eb="5">
      <t>トウ</t>
    </rPh>
    <phoneticPr fontId="3"/>
  </si>
  <si>
    <t>指定工場等5</t>
    <rPh sb="0" eb="2">
      <t>シテイ</t>
    </rPh>
    <rPh sb="2" eb="4">
      <t>コウジョウ</t>
    </rPh>
    <rPh sb="4" eb="5">
      <t>トウ</t>
    </rPh>
    <phoneticPr fontId="3"/>
  </si>
  <si>
    <t>指定工場等6</t>
    <rPh sb="0" eb="2">
      <t>シテイ</t>
    </rPh>
    <rPh sb="2" eb="4">
      <t>コウジョウ</t>
    </rPh>
    <rPh sb="4" eb="5">
      <t>トウ</t>
    </rPh>
    <phoneticPr fontId="3"/>
  </si>
  <si>
    <t>指定工場等7</t>
    <rPh sb="0" eb="2">
      <t>シテイ</t>
    </rPh>
    <rPh sb="2" eb="4">
      <t>コウジョウ</t>
    </rPh>
    <rPh sb="4" eb="5">
      <t>トウ</t>
    </rPh>
    <phoneticPr fontId="3"/>
  </si>
  <si>
    <t>指定工場等8</t>
    <rPh sb="0" eb="2">
      <t>シテイ</t>
    </rPh>
    <rPh sb="2" eb="4">
      <t>コウジョウ</t>
    </rPh>
    <rPh sb="4" eb="5">
      <t>トウ</t>
    </rPh>
    <phoneticPr fontId="3"/>
  </si>
  <si>
    <t>指定工場等9</t>
    <rPh sb="0" eb="2">
      <t>シテイ</t>
    </rPh>
    <rPh sb="2" eb="4">
      <t>コウジョウ</t>
    </rPh>
    <rPh sb="4" eb="5">
      <t>トウ</t>
    </rPh>
    <phoneticPr fontId="3"/>
  </si>
  <si>
    <t>指定工場等10</t>
    <rPh sb="0" eb="2">
      <t>シテイ</t>
    </rPh>
    <rPh sb="2" eb="4">
      <t>コウジョウ</t>
    </rPh>
    <rPh sb="4" eb="5">
      <t>トウ</t>
    </rPh>
    <phoneticPr fontId="3"/>
  </si>
  <si>
    <t>(GJ/単位)</t>
    <rPh sb="4" eb="6">
      <t>タンイ</t>
    </rPh>
    <phoneticPr fontId="3"/>
  </si>
  <si>
    <t>発熱量</t>
    <phoneticPr fontId="3"/>
  </si>
  <si>
    <t>追加表示3_他者から購入した熱</t>
    <rPh sb="6" eb="8">
      <t>タシャ</t>
    </rPh>
    <rPh sb="10" eb="12">
      <t>コウニュウ</t>
    </rPh>
    <rPh sb="14" eb="15">
      <t>ネツ</t>
    </rPh>
    <phoneticPr fontId="4"/>
  </si>
  <si>
    <t>追加表示5_電気事業者からの買電</t>
    <rPh sb="6" eb="8">
      <t>デンキ</t>
    </rPh>
    <rPh sb="8" eb="11">
      <t>ジギョウシャ</t>
    </rPh>
    <rPh sb="14" eb="16">
      <t>カイデン</t>
    </rPh>
    <phoneticPr fontId="4"/>
  </si>
  <si>
    <t>追加表示6_その他買電</t>
    <rPh sb="8" eb="9">
      <t>タ</t>
    </rPh>
    <rPh sb="9" eb="11">
      <t>カイデン</t>
    </rPh>
    <phoneticPr fontId="4"/>
  </si>
  <si>
    <t>追加表示7_その他自家発電</t>
    <rPh sb="8" eb="9">
      <t>タ</t>
    </rPh>
    <rPh sb="9" eb="11">
      <t>ジカ</t>
    </rPh>
    <rPh sb="11" eb="13">
      <t>ハツデン</t>
    </rPh>
    <phoneticPr fontId="4"/>
  </si>
  <si>
    <t>全県</t>
    <rPh sb="0" eb="2">
      <t>ゼンケン</t>
    </rPh>
    <phoneticPr fontId="3"/>
  </si>
  <si>
    <t>Ａ</t>
    <phoneticPr fontId="4"/>
  </si>
  <si>
    <t>２　エネルギー使用量等の入力</t>
    <rPh sb="7" eb="10">
      <t>シヨウリョウ</t>
    </rPh>
    <rPh sb="10" eb="11">
      <t>トウ</t>
    </rPh>
    <rPh sb="12" eb="14">
      <t>ニュウリョク</t>
    </rPh>
    <phoneticPr fontId="3"/>
  </si>
  <si>
    <t>事業所数</t>
    <rPh sb="0" eb="2">
      <t>ジギョウ</t>
    </rPh>
    <rPh sb="2" eb="3">
      <t>ショ</t>
    </rPh>
    <rPh sb="3" eb="4">
      <t>スウ</t>
    </rPh>
    <phoneticPr fontId="4"/>
  </si>
  <si>
    <t>県域(横浜・川崎以外)</t>
    <rPh sb="0" eb="1">
      <t>ケン</t>
    </rPh>
    <rPh sb="1" eb="2">
      <t>イキ</t>
    </rPh>
    <rPh sb="3" eb="5">
      <t>ヨコハマ</t>
    </rPh>
    <rPh sb="6" eb="8">
      <t>カワサキ</t>
    </rPh>
    <rPh sb="8" eb="10">
      <t>イガイ</t>
    </rPh>
    <phoneticPr fontId="3"/>
  </si>
  <si>
    <t>横浜・川崎市内</t>
    <rPh sb="0" eb="2">
      <t>ヨコハマ</t>
    </rPh>
    <rPh sb="3" eb="7">
      <t>カワサキシナイ</t>
    </rPh>
    <phoneticPr fontId="3"/>
  </si>
  <si>
    <t>件</t>
    <rPh sb="0" eb="1">
      <t>ケン</t>
    </rPh>
    <phoneticPr fontId="3"/>
  </si>
  <si>
    <t>国内認証排出削減量</t>
    <rPh sb="0" eb="2">
      <t>コクナイ</t>
    </rPh>
    <rPh sb="2" eb="4">
      <t>ニンショウ</t>
    </rPh>
    <rPh sb="4" eb="6">
      <t>ハイシュツ</t>
    </rPh>
    <rPh sb="6" eb="8">
      <t>サクゲン</t>
    </rPh>
    <rPh sb="8" eb="9">
      <t>リョウ</t>
    </rPh>
    <phoneticPr fontId="4"/>
  </si>
  <si>
    <t>グリーンエネルギーCO2削減相当量</t>
    <rPh sb="12" eb="14">
      <t>サクゲン</t>
    </rPh>
    <rPh sb="14" eb="16">
      <t>ソウトウ</t>
    </rPh>
    <rPh sb="16" eb="17">
      <t>リョウ</t>
    </rPh>
    <phoneticPr fontId="4"/>
  </si>
  <si>
    <t>グリーン電力証書</t>
    <rPh sb="4" eb="6">
      <t>デンリョク</t>
    </rPh>
    <rPh sb="6" eb="8">
      <t>ショウショ</t>
    </rPh>
    <phoneticPr fontId="4"/>
  </si>
  <si>
    <t>グリーン熱証書</t>
    <rPh sb="4" eb="5">
      <t>ネツ</t>
    </rPh>
    <rPh sb="5" eb="7">
      <t>ショウショ</t>
    </rPh>
    <phoneticPr fontId="4"/>
  </si>
  <si>
    <t>海外認証排出削減量（JCMクレジット）</t>
    <rPh sb="0" eb="2">
      <t>カイガイ</t>
    </rPh>
    <rPh sb="2" eb="4">
      <t>ニンショウ</t>
    </rPh>
    <rPh sb="4" eb="6">
      <t>ハイシュツ</t>
    </rPh>
    <rPh sb="6" eb="8">
      <t>サクゲン</t>
    </rPh>
    <rPh sb="8" eb="9">
      <t>リョウ</t>
    </rPh>
    <phoneticPr fontId="4"/>
  </si>
  <si>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4"/>
  </si>
  <si>
    <t>国内クレジット</t>
    <rPh sb="0" eb="2">
      <t>コクナイ</t>
    </rPh>
    <phoneticPr fontId="4"/>
  </si>
  <si>
    <t>オフセット・クレジット</t>
    <phoneticPr fontId="3"/>
  </si>
  <si>
    <t>Ｊ－クレジット</t>
    <phoneticPr fontId="4"/>
  </si>
  <si>
    <t>その他</t>
    <rPh sb="2" eb="3">
      <t>タ</t>
    </rPh>
    <phoneticPr fontId="3"/>
  </si>
  <si>
    <t>t-CO2</t>
  </si>
  <si>
    <t>kWh</t>
  </si>
  <si>
    <t>の合計</t>
    <rPh sb="1" eb="3">
      <t>ゴウケイ</t>
    </rPh>
    <phoneticPr fontId="3"/>
  </si>
  <si>
    <t xml:space="preserve"> の合計</t>
    <rPh sb="2" eb="4">
      <t>ゴウケイ</t>
    </rPh>
    <phoneticPr fontId="3"/>
  </si>
  <si>
    <t xml:space="preserve"> 県域(横浜・川崎以外)</t>
    <rPh sb="1" eb="3">
      <t>ケンイキ</t>
    </rPh>
    <rPh sb="4" eb="6">
      <t>ヨコハマ</t>
    </rPh>
    <rPh sb="7" eb="9">
      <t>カワサキ</t>
    </rPh>
    <rPh sb="9" eb="11">
      <t>イガイ</t>
    </rPh>
    <phoneticPr fontId="12"/>
  </si>
  <si>
    <t>電気事業者1</t>
    <rPh sb="0" eb="2">
      <t>デンキ</t>
    </rPh>
    <rPh sb="2" eb="4">
      <t>ジギョウ</t>
    </rPh>
    <rPh sb="4" eb="5">
      <t>シャ</t>
    </rPh>
    <phoneticPr fontId="3"/>
  </si>
  <si>
    <t>電気事業者2</t>
    <rPh sb="0" eb="2">
      <t>デンキ</t>
    </rPh>
    <rPh sb="2" eb="4">
      <t>ジギョウ</t>
    </rPh>
    <rPh sb="4" eb="5">
      <t>シャ</t>
    </rPh>
    <phoneticPr fontId="3"/>
  </si>
  <si>
    <t>電気事業者3</t>
    <rPh sb="0" eb="2">
      <t>デンキ</t>
    </rPh>
    <rPh sb="2" eb="4">
      <t>ジギョウ</t>
    </rPh>
    <rPh sb="4" eb="5">
      <t>シャ</t>
    </rPh>
    <phoneticPr fontId="3"/>
  </si>
  <si>
    <t>電気事業者4</t>
    <rPh sb="0" eb="2">
      <t>デンキ</t>
    </rPh>
    <rPh sb="2" eb="4">
      <t>ジギョウ</t>
    </rPh>
    <rPh sb="4" eb="5">
      <t>シャ</t>
    </rPh>
    <phoneticPr fontId="3"/>
  </si>
  <si>
    <t>電気事業者5</t>
    <rPh sb="0" eb="2">
      <t>デンキ</t>
    </rPh>
    <rPh sb="2" eb="4">
      <t>ジギョウ</t>
    </rPh>
    <rPh sb="4" eb="5">
      <t>シャ</t>
    </rPh>
    <phoneticPr fontId="3"/>
  </si>
  <si>
    <t>電気事業者6</t>
    <rPh sb="0" eb="2">
      <t>デンキ</t>
    </rPh>
    <rPh sb="2" eb="4">
      <t>ジギョウ</t>
    </rPh>
    <rPh sb="4" eb="5">
      <t>シャ</t>
    </rPh>
    <phoneticPr fontId="3"/>
  </si>
  <si>
    <t>電気事業者7</t>
    <rPh sb="0" eb="2">
      <t>デンキ</t>
    </rPh>
    <rPh sb="2" eb="4">
      <t>ジギョウ</t>
    </rPh>
    <rPh sb="4" eb="5">
      <t>シャ</t>
    </rPh>
    <phoneticPr fontId="3"/>
  </si>
  <si>
    <t>電気事業者8</t>
    <rPh sb="0" eb="2">
      <t>デンキ</t>
    </rPh>
    <rPh sb="2" eb="4">
      <t>ジギョウ</t>
    </rPh>
    <rPh sb="4" eb="5">
      <t>シャ</t>
    </rPh>
    <phoneticPr fontId="3"/>
  </si>
  <si>
    <t>電気事業者9</t>
    <rPh sb="0" eb="2">
      <t>デンキ</t>
    </rPh>
    <rPh sb="2" eb="4">
      <t>ジギョウ</t>
    </rPh>
    <rPh sb="4" eb="5">
      <t>シャ</t>
    </rPh>
    <phoneticPr fontId="3"/>
  </si>
  <si>
    <t>電気事業者10</t>
    <rPh sb="0" eb="2">
      <t>デンキ</t>
    </rPh>
    <rPh sb="2" eb="4">
      <t>ジギョウ</t>
    </rPh>
    <rPh sb="4" eb="5">
      <t>シャ</t>
    </rPh>
    <phoneticPr fontId="3"/>
  </si>
  <si>
    <t>電気事業者11</t>
    <rPh sb="0" eb="2">
      <t>デンキ</t>
    </rPh>
    <rPh sb="2" eb="4">
      <t>ジギョウ</t>
    </rPh>
    <rPh sb="4" eb="5">
      <t>シャ</t>
    </rPh>
    <phoneticPr fontId="3"/>
  </si>
  <si>
    <t>電気事業者12</t>
    <rPh sb="0" eb="2">
      <t>デンキ</t>
    </rPh>
    <rPh sb="2" eb="4">
      <t>ジギョウ</t>
    </rPh>
    <rPh sb="4" eb="5">
      <t>シャ</t>
    </rPh>
    <phoneticPr fontId="3"/>
  </si>
  <si>
    <t>電気事業者13</t>
    <rPh sb="0" eb="2">
      <t>デンキ</t>
    </rPh>
    <rPh sb="2" eb="4">
      <t>ジギョウ</t>
    </rPh>
    <rPh sb="4" eb="5">
      <t>シャ</t>
    </rPh>
    <phoneticPr fontId="3"/>
  </si>
  <si>
    <t>電気事業者14</t>
    <rPh sb="0" eb="2">
      <t>デンキ</t>
    </rPh>
    <rPh sb="2" eb="4">
      <t>ジギョウ</t>
    </rPh>
    <rPh sb="4" eb="5">
      <t>シャ</t>
    </rPh>
    <phoneticPr fontId="3"/>
  </si>
  <si>
    <t>電気事業者15</t>
    <rPh sb="0" eb="2">
      <t>デンキ</t>
    </rPh>
    <rPh sb="2" eb="4">
      <t>ジギョウ</t>
    </rPh>
    <rPh sb="4" eb="5">
      <t>シャ</t>
    </rPh>
    <phoneticPr fontId="3"/>
  </si>
  <si>
    <t>その他の熱1</t>
    <rPh sb="2" eb="3">
      <t>タ</t>
    </rPh>
    <rPh sb="4" eb="5">
      <t>ネツ</t>
    </rPh>
    <phoneticPr fontId="4"/>
  </si>
  <si>
    <t>その他の熱2</t>
    <rPh sb="2" eb="3">
      <t>タ</t>
    </rPh>
    <rPh sb="4" eb="5">
      <t>ネツ</t>
    </rPh>
    <phoneticPr fontId="4"/>
  </si>
  <si>
    <t>産業用以外の蒸気1</t>
    <rPh sb="0" eb="3">
      <t>サンギョウヨウ</t>
    </rPh>
    <rPh sb="3" eb="5">
      <t>イガイ</t>
    </rPh>
    <rPh sb="6" eb="8">
      <t>ジョウキ</t>
    </rPh>
    <phoneticPr fontId="18"/>
  </si>
  <si>
    <t>産業用以外の蒸気2</t>
    <rPh sb="0" eb="3">
      <t>サンギョウヨウ</t>
    </rPh>
    <rPh sb="3" eb="5">
      <t>イガイ</t>
    </rPh>
    <rPh sb="6" eb="8">
      <t>ジョウキ</t>
    </rPh>
    <phoneticPr fontId="18"/>
  </si>
  <si>
    <t>産業用以外の蒸気3</t>
    <rPh sb="0" eb="3">
      <t>サンギョウヨウ</t>
    </rPh>
    <rPh sb="3" eb="5">
      <t>イガイ</t>
    </rPh>
    <rPh sb="6" eb="8">
      <t>ジョウキ</t>
    </rPh>
    <phoneticPr fontId="18"/>
  </si>
  <si>
    <t>温水2</t>
    <rPh sb="0" eb="2">
      <t>オンスイ</t>
    </rPh>
    <phoneticPr fontId="18"/>
  </si>
  <si>
    <t>温水1</t>
    <rPh sb="0" eb="2">
      <t>オンスイ</t>
    </rPh>
    <phoneticPr fontId="18"/>
  </si>
  <si>
    <t>温水3</t>
    <rPh sb="0" eb="2">
      <t>オンスイ</t>
    </rPh>
    <phoneticPr fontId="18"/>
  </si>
  <si>
    <t>冷水1</t>
    <rPh sb="0" eb="2">
      <t>レイスイ</t>
    </rPh>
    <phoneticPr fontId="18"/>
  </si>
  <si>
    <t>冷水2</t>
    <rPh sb="0" eb="2">
      <t>レイスイ</t>
    </rPh>
    <phoneticPr fontId="18"/>
  </si>
  <si>
    <t>冷水3</t>
    <rPh sb="0" eb="2">
      <t>レイスイ</t>
    </rPh>
    <phoneticPr fontId="18"/>
  </si>
  <si>
    <t>その他の非化石燃料1</t>
    <rPh sb="2" eb="3">
      <t>タ</t>
    </rPh>
    <rPh sb="4" eb="5">
      <t>ヒ</t>
    </rPh>
    <rPh sb="5" eb="7">
      <t>カセキ</t>
    </rPh>
    <rPh sb="7" eb="9">
      <t>ネンリョウ</t>
    </rPh>
    <phoneticPr fontId="4"/>
  </si>
  <si>
    <t>その他の非化石燃料2</t>
    <rPh sb="2" eb="3">
      <t>ホカ</t>
    </rPh>
    <rPh sb="4" eb="5">
      <t>ヒ</t>
    </rPh>
    <rPh sb="5" eb="7">
      <t>カセキ</t>
    </rPh>
    <rPh sb="7" eb="9">
      <t>ネンリョウ</t>
    </rPh>
    <phoneticPr fontId="4"/>
  </si>
  <si>
    <t>その他の非燃料由来の非化石1</t>
    <rPh sb="2" eb="3">
      <t>タ</t>
    </rPh>
    <rPh sb="4" eb="5">
      <t>ヒ</t>
    </rPh>
    <phoneticPr fontId="4"/>
  </si>
  <si>
    <t>その他の非燃料由来の非化石2</t>
    <rPh sb="2" eb="3">
      <t>タ</t>
    </rPh>
    <rPh sb="4" eb="5">
      <t>ヒ</t>
    </rPh>
    <phoneticPr fontId="4"/>
  </si>
  <si>
    <t>全県</t>
    <rPh sb="0" eb="2">
      <t>ゼンケン</t>
    </rPh>
    <phoneticPr fontId="12"/>
  </si>
  <si>
    <t>エネルギー管理指定工場等</t>
    <rPh sb="5" eb="12">
      <t>カンリシテイコウジョウトウ</t>
    </rPh>
    <phoneticPr fontId="3"/>
  </si>
  <si>
    <t>上記以外の工場等</t>
    <rPh sb="0" eb="2">
      <t>ジョウキ</t>
    </rPh>
    <rPh sb="2" eb="4">
      <t>イガイ</t>
    </rPh>
    <rPh sb="5" eb="7">
      <t>コウジョウ</t>
    </rPh>
    <rPh sb="7" eb="8">
      <t>トウ</t>
    </rPh>
    <phoneticPr fontId="3"/>
  </si>
  <si>
    <t>横浜・川崎市内の合計</t>
    <rPh sb="0" eb="2">
      <t>ヨコハマ</t>
    </rPh>
    <rPh sb="3" eb="5">
      <t>カワサキ</t>
    </rPh>
    <rPh sb="5" eb="6">
      <t>シ</t>
    </rPh>
    <rPh sb="8" eb="10">
      <t>ゴウケイ</t>
    </rPh>
    <phoneticPr fontId="12"/>
  </si>
  <si>
    <t>都市ガス(CNG含む)1</t>
    <rPh sb="0" eb="2">
      <t>トシ</t>
    </rPh>
    <rPh sb="8" eb="9">
      <t>フク</t>
    </rPh>
    <phoneticPr fontId="4"/>
  </si>
  <si>
    <t>都市ガス(CNG含む)2</t>
    <rPh sb="0" eb="2">
      <t>トシ</t>
    </rPh>
    <rPh sb="8" eb="9">
      <t>フク</t>
    </rPh>
    <phoneticPr fontId="4"/>
  </si>
  <si>
    <t>都市ガス(CNG含む)3</t>
    <rPh sb="0" eb="2">
      <t>トシ</t>
    </rPh>
    <rPh sb="8" eb="9">
      <t>フク</t>
    </rPh>
    <phoneticPr fontId="4"/>
  </si>
  <si>
    <t>台</t>
    <rPh sb="0" eb="1">
      <t>ダイ</t>
    </rPh>
    <phoneticPr fontId="4"/>
  </si>
  <si>
    <t>(a-b+c-d)</t>
    <phoneticPr fontId="4"/>
  </si>
  <si>
    <t>うち 電気自動車（EV）</t>
    <rPh sb="3" eb="5">
      <t>デンキ</t>
    </rPh>
    <rPh sb="5" eb="8">
      <t>ジドウシャ</t>
    </rPh>
    <phoneticPr fontId="4"/>
  </si>
  <si>
    <t>うち 燃料電池自動車（FCV）</t>
    <rPh sb="3" eb="5">
      <t>ネンリョウ</t>
    </rPh>
    <rPh sb="5" eb="7">
      <t>デンチ</t>
    </rPh>
    <rPh sb="7" eb="10">
      <t>ジドウシャ</t>
    </rPh>
    <phoneticPr fontId="4"/>
  </si>
  <si>
    <t>j</t>
    <phoneticPr fontId="4"/>
  </si>
  <si>
    <t>k</t>
    <phoneticPr fontId="4"/>
  </si>
  <si>
    <t>l</t>
    <phoneticPr fontId="4"/>
  </si>
  <si>
    <t>m</t>
    <phoneticPr fontId="4"/>
  </si>
  <si>
    <t>n</t>
    <phoneticPr fontId="4"/>
  </si>
  <si>
    <t>o</t>
    <phoneticPr fontId="4"/>
  </si>
  <si>
    <t>p</t>
    <phoneticPr fontId="4"/>
  </si>
  <si>
    <t>q</t>
    <phoneticPr fontId="4"/>
  </si>
  <si>
    <t>(e-f-l)</t>
    <phoneticPr fontId="4"/>
  </si>
  <si>
    <t>r</t>
    <phoneticPr fontId="4"/>
  </si>
  <si>
    <t>※対象自動車が無い場合は０を入力してください。</t>
    <phoneticPr fontId="3"/>
  </si>
  <si>
    <t>事業者の名称等</t>
    <rPh sb="0" eb="3">
      <t>ジギョウシャ</t>
    </rPh>
    <rPh sb="4" eb="6">
      <t>メイショウ</t>
    </rPh>
    <rPh sb="6" eb="7">
      <t>トウ</t>
    </rPh>
    <phoneticPr fontId="3"/>
  </si>
  <si>
    <t>A0002</t>
  </si>
  <si>
    <t>A0003</t>
  </si>
  <si>
    <t>A0004</t>
  </si>
  <si>
    <t>A0006</t>
  </si>
  <si>
    <t>A0007</t>
  </si>
  <si>
    <t>A0008</t>
  </si>
  <si>
    <t>A0011</t>
  </si>
  <si>
    <t>A0012</t>
  </si>
  <si>
    <t>A0013</t>
  </si>
  <si>
    <t>A0014</t>
  </si>
  <si>
    <t>A0015</t>
  </si>
  <si>
    <t>A0016</t>
  </si>
  <si>
    <t>A0018</t>
  </si>
  <si>
    <t>A0019</t>
  </si>
  <si>
    <t>A0020</t>
  </si>
  <si>
    <t>A0021</t>
  </si>
  <si>
    <t>A0024</t>
  </si>
  <si>
    <t>A0025</t>
  </si>
  <si>
    <t>A0027</t>
  </si>
  <si>
    <t>A0031</t>
  </si>
  <si>
    <t>A0032</t>
  </si>
  <si>
    <t>A0034</t>
  </si>
  <si>
    <t>A0035</t>
  </si>
  <si>
    <t>A0036</t>
  </si>
  <si>
    <t>A0039</t>
  </si>
  <si>
    <t>A0042</t>
  </si>
  <si>
    <t>A0043</t>
  </si>
  <si>
    <t>メニューA</t>
  </si>
  <si>
    <t>A0048</t>
  </si>
  <si>
    <t>A0049</t>
  </si>
  <si>
    <t>A0051</t>
  </si>
  <si>
    <t>A0053</t>
  </si>
  <si>
    <t>A0054</t>
  </si>
  <si>
    <t>A0055</t>
  </si>
  <si>
    <t>A0056</t>
  </si>
  <si>
    <t>A0057</t>
  </si>
  <si>
    <t>A0058</t>
  </si>
  <si>
    <t>A0060</t>
  </si>
  <si>
    <t>A0061</t>
  </si>
  <si>
    <t>A0062</t>
  </si>
  <si>
    <t>A0063</t>
  </si>
  <si>
    <t>A0064</t>
  </si>
  <si>
    <t>A0065</t>
  </si>
  <si>
    <t>A0066</t>
  </si>
  <si>
    <t>A0068</t>
  </si>
  <si>
    <t>A0070</t>
  </si>
  <si>
    <t>A0071</t>
  </si>
  <si>
    <t>A0072</t>
  </si>
  <si>
    <t>A0073</t>
  </si>
  <si>
    <t>A0075</t>
  </si>
  <si>
    <t>A0076</t>
  </si>
  <si>
    <t>A0077</t>
  </si>
  <si>
    <t>A0079</t>
  </si>
  <si>
    <t>A0080</t>
  </si>
  <si>
    <t>A0081</t>
  </si>
  <si>
    <t>A0082</t>
  </si>
  <si>
    <t>A0084</t>
  </si>
  <si>
    <t>A0085</t>
  </si>
  <si>
    <t>A0086</t>
  </si>
  <si>
    <t>A0088</t>
  </si>
  <si>
    <t>A0089</t>
  </si>
  <si>
    <t>A0090</t>
  </si>
  <si>
    <t>A0092</t>
  </si>
  <si>
    <t>A0093</t>
  </si>
  <si>
    <t>A0104</t>
  </si>
  <si>
    <t>A0120</t>
  </si>
  <si>
    <t>A0121</t>
  </si>
  <si>
    <t>A0122</t>
  </si>
  <si>
    <t>A0123</t>
  </si>
  <si>
    <t>A0124</t>
  </si>
  <si>
    <t>A0126</t>
  </si>
  <si>
    <t>A0130</t>
  </si>
  <si>
    <t>A0133</t>
  </si>
  <si>
    <t>A0134</t>
  </si>
  <si>
    <t>A0135</t>
  </si>
  <si>
    <t>A0136</t>
  </si>
  <si>
    <t>A0137</t>
  </si>
  <si>
    <t>A0138</t>
  </si>
  <si>
    <t>A0140</t>
  </si>
  <si>
    <t>A0141</t>
  </si>
  <si>
    <t>A0142</t>
  </si>
  <si>
    <t>A0143</t>
  </si>
  <si>
    <t>A0144</t>
  </si>
  <si>
    <t>A0145</t>
  </si>
  <si>
    <t>A0150</t>
  </si>
  <si>
    <t>A0151</t>
  </si>
  <si>
    <t>A0153</t>
  </si>
  <si>
    <t>A0154</t>
  </si>
  <si>
    <t>A0155</t>
  </si>
  <si>
    <t>A0156</t>
  </si>
  <si>
    <t>A0157</t>
  </si>
  <si>
    <t>A0158</t>
  </si>
  <si>
    <t>A0159</t>
  </si>
  <si>
    <t>A0160</t>
  </si>
  <si>
    <t>メニューB</t>
  </si>
  <si>
    <t>A0163</t>
  </si>
  <si>
    <t>A0164</t>
  </si>
  <si>
    <t>A0165</t>
  </si>
  <si>
    <t>A0166</t>
  </si>
  <si>
    <t>A0167</t>
  </si>
  <si>
    <t>A0168</t>
  </si>
  <si>
    <t>A0169</t>
  </si>
  <si>
    <t>A0170</t>
  </si>
  <si>
    <t>A0172</t>
  </si>
  <si>
    <t>A0173</t>
  </si>
  <si>
    <t>A0175</t>
  </si>
  <si>
    <t>A0177</t>
  </si>
  <si>
    <t>A0178</t>
  </si>
  <si>
    <t>A0179</t>
  </si>
  <si>
    <t>A0180</t>
  </si>
  <si>
    <t>A0184</t>
  </si>
  <si>
    <t>A0185</t>
  </si>
  <si>
    <t>A0186</t>
  </si>
  <si>
    <t>A0187</t>
  </si>
  <si>
    <t>A0188</t>
  </si>
  <si>
    <t>A0189</t>
  </si>
  <si>
    <t>A0190</t>
  </si>
  <si>
    <t>A0193</t>
  </si>
  <si>
    <t>A0195</t>
  </si>
  <si>
    <t>A0196</t>
  </si>
  <si>
    <t>A0197</t>
  </si>
  <si>
    <t>A0199</t>
  </si>
  <si>
    <t>A0200</t>
  </si>
  <si>
    <t>A0203</t>
  </si>
  <si>
    <t>A0204</t>
  </si>
  <si>
    <t>A0206</t>
  </si>
  <si>
    <t>A0209</t>
  </si>
  <si>
    <t>A0210</t>
  </si>
  <si>
    <t>A0211</t>
  </si>
  <si>
    <t>A0213</t>
  </si>
  <si>
    <t>A0214</t>
  </si>
  <si>
    <t>A0216</t>
  </si>
  <si>
    <t>A0217</t>
  </si>
  <si>
    <t>A0220</t>
  </si>
  <si>
    <t>A0221</t>
  </si>
  <si>
    <t>A0222</t>
  </si>
  <si>
    <t>A0227</t>
  </si>
  <si>
    <t>A0229</t>
  </si>
  <si>
    <t>A0230</t>
  </si>
  <si>
    <t>A0232</t>
  </si>
  <si>
    <t>A0234</t>
  </si>
  <si>
    <t>A0236</t>
  </si>
  <si>
    <t>A0237</t>
  </si>
  <si>
    <t>A0238</t>
  </si>
  <si>
    <t>A0239</t>
  </si>
  <si>
    <t>A0240</t>
  </si>
  <si>
    <t>A0241</t>
  </si>
  <si>
    <t>A0243</t>
  </si>
  <si>
    <t>A0245</t>
  </si>
  <si>
    <t>A0246</t>
  </si>
  <si>
    <t>A0248</t>
  </si>
  <si>
    <t>A0250</t>
  </si>
  <si>
    <t>A0253</t>
  </si>
  <si>
    <t>A0256</t>
  </si>
  <si>
    <t>A0258</t>
  </si>
  <si>
    <t>A0259</t>
  </si>
  <si>
    <t>A0261</t>
  </si>
  <si>
    <t>A0264</t>
  </si>
  <si>
    <t>A0265</t>
  </si>
  <si>
    <t>A0267</t>
  </si>
  <si>
    <t>A0268</t>
  </si>
  <si>
    <t>A0269</t>
  </si>
  <si>
    <t>A0274</t>
  </si>
  <si>
    <t>A0275</t>
  </si>
  <si>
    <t>A0276</t>
  </si>
  <si>
    <t>A0277</t>
  </si>
  <si>
    <t>A0278</t>
  </si>
  <si>
    <t>A0280</t>
  </si>
  <si>
    <t>A0281</t>
  </si>
  <si>
    <t>A0283</t>
  </si>
  <si>
    <t>A0284</t>
  </si>
  <si>
    <t>A0285</t>
  </si>
  <si>
    <t>A0286</t>
  </si>
  <si>
    <t>A0287</t>
  </si>
  <si>
    <t>A0288</t>
  </si>
  <si>
    <t>A0292</t>
  </si>
  <si>
    <t>A0293</t>
  </si>
  <si>
    <t>A0295</t>
  </si>
  <si>
    <t>A0296</t>
  </si>
  <si>
    <t>A0300</t>
  </si>
  <si>
    <t>A0303</t>
  </si>
  <si>
    <t>A0305</t>
  </si>
  <si>
    <t>A0306</t>
  </si>
  <si>
    <t>A0310</t>
  </si>
  <si>
    <t>A0311</t>
  </si>
  <si>
    <t>A0314</t>
  </si>
  <si>
    <t>A0315</t>
  </si>
  <si>
    <t>A0317</t>
  </si>
  <si>
    <t>A0318</t>
  </si>
  <si>
    <t>A0323</t>
  </si>
  <si>
    <t>A0330</t>
  </si>
  <si>
    <t>A0332</t>
  </si>
  <si>
    <t>A0336</t>
  </si>
  <si>
    <t>A0337</t>
  </si>
  <si>
    <t>A0338</t>
  </si>
  <si>
    <t>A0342</t>
  </si>
  <si>
    <t>A0343</t>
  </si>
  <si>
    <t>A0344</t>
  </si>
  <si>
    <t>A0345</t>
  </si>
  <si>
    <t>A0348</t>
  </si>
  <si>
    <t>A0349</t>
  </si>
  <si>
    <t>A0350</t>
  </si>
  <si>
    <t>A0351</t>
  </si>
  <si>
    <t>A0352</t>
  </si>
  <si>
    <t>A0353</t>
  </si>
  <si>
    <t>A0355</t>
  </si>
  <si>
    <t>A0356</t>
  </si>
  <si>
    <t>A0362</t>
  </si>
  <si>
    <t>A0364</t>
  </si>
  <si>
    <t>A0366</t>
  </si>
  <si>
    <t>A0367</t>
  </si>
  <si>
    <t>A0368</t>
  </si>
  <si>
    <t>A0371</t>
  </si>
  <si>
    <t>A0372</t>
  </si>
  <si>
    <t>A0378</t>
  </si>
  <si>
    <t>A0380</t>
  </si>
  <si>
    <t>A0382</t>
  </si>
  <si>
    <t>A0383</t>
  </si>
  <si>
    <t>A0385</t>
  </si>
  <si>
    <t>A0386</t>
  </si>
  <si>
    <t>A0388</t>
  </si>
  <si>
    <t>A0389</t>
  </si>
  <si>
    <t>A0391</t>
  </si>
  <si>
    <t>A0392</t>
  </si>
  <si>
    <t>A0397</t>
  </si>
  <si>
    <t>A0398</t>
  </si>
  <si>
    <t>A0405</t>
  </si>
  <si>
    <t>A0411</t>
  </si>
  <si>
    <t>A0413</t>
  </si>
  <si>
    <t>A0415</t>
  </si>
  <si>
    <t>A0419</t>
  </si>
  <si>
    <t>A0420</t>
  </si>
  <si>
    <t>A0425</t>
  </si>
  <si>
    <t>A0429</t>
  </si>
  <si>
    <t>A0430</t>
  </si>
  <si>
    <t>A0431</t>
  </si>
  <si>
    <t>A0435</t>
  </si>
  <si>
    <t>A0437</t>
  </si>
  <si>
    <t>A0438</t>
  </si>
  <si>
    <t>A0439</t>
  </si>
  <si>
    <t>A0440</t>
  </si>
  <si>
    <t>A0442</t>
  </si>
  <si>
    <t>A0443</t>
  </si>
  <si>
    <t>A0446</t>
  </si>
  <si>
    <t>A0447</t>
  </si>
  <si>
    <t>A0451</t>
  </si>
  <si>
    <t>A0452</t>
  </si>
  <si>
    <t>A0456</t>
  </si>
  <si>
    <t>A0457</t>
  </si>
  <si>
    <t>A0461</t>
  </si>
  <si>
    <t>A0463</t>
  </si>
  <si>
    <t>メニューC</t>
  </si>
  <si>
    <t>メニューD</t>
  </si>
  <si>
    <t>メニューE</t>
  </si>
  <si>
    <t>メニューF</t>
  </si>
  <si>
    <t>メニューG</t>
  </si>
  <si>
    <t>メニューH</t>
  </si>
  <si>
    <t>A0465</t>
  </si>
  <si>
    <t>A0467</t>
  </si>
  <si>
    <t>A0468</t>
  </si>
  <si>
    <t>A0470</t>
  </si>
  <si>
    <t>A0471</t>
  </si>
  <si>
    <t>A0472</t>
  </si>
  <si>
    <t>A0473</t>
  </si>
  <si>
    <t>A0476</t>
  </si>
  <si>
    <t>A0477</t>
  </si>
  <si>
    <t>A0480</t>
  </si>
  <si>
    <t>A0481</t>
  </si>
  <si>
    <t>A0482</t>
  </si>
  <si>
    <t>A0491</t>
  </si>
  <si>
    <t>A0493</t>
  </si>
  <si>
    <t>A0494</t>
  </si>
  <si>
    <t>A0495</t>
  </si>
  <si>
    <t>A0499</t>
  </si>
  <si>
    <t>A0500</t>
  </si>
  <si>
    <t>A0501</t>
  </si>
  <si>
    <t>A0502</t>
  </si>
  <si>
    <t>A0506</t>
  </si>
  <si>
    <t>A0507</t>
  </si>
  <si>
    <t>A0511</t>
  </si>
  <si>
    <t>A0513</t>
  </si>
  <si>
    <t>A0514</t>
  </si>
  <si>
    <t>A0515</t>
  </si>
  <si>
    <t>A0518</t>
  </si>
  <si>
    <t>A0519</t>
  </si>
  <si>
    <t>A0520</t>
  </si>
  <si>
    <t>A0525</t>
  </si>
  <si>
    <t>A0526</t>
  </si>
  <si>
    <t>A0528</t>
  </si>
  <si>
    <t>A0529</t>
  </si>
  <si>
    <t>A0533</t>
  </si>
  <si>
    <t>A0534</t>
  </si>
  <si>
    <t>A0538</t>
  </si>
  <si>
    <t>A0539</t>
  </si>
  <si>
    <t>A0543</t>
  </si>
  <si>
    <t>A0547</t>
  </si>
  <si>
    <t>A0549</t>
  </si>
  <si>
    <t>A0550</t>
  </si>
  <si>
    <t>A0551</t>
  </si>
  <si>
    <t>A0552</t>
  </si>
  <si>
    <t>A0553</t>
  </si>
  <si>
    <t>A0555</t>
  </si>
  <si>
    <t>A0556</t>
  </si>
  <si>
    <t>A0558</t>
  </si>
  <si>
    <t>A0559</t>
  </si>
  <si>
    <t>A0560</t>
  </si>
  <si>
    <t>A0562</t>
  </si>
  <si>
    <t>A0565</t>
  </si>
  <si>
    <t>A0567</t>
  </si>
  <si>
    <t>A0571</t>
  </si>
  <si>
    <t>A0572</t>
  </si>
  <si>
    <t>A0573</t>
  </si>
  <si>
    <t>A0577</t>
  </si>
  <si>
    <t>A0578</t>
  </si>
  <si>
    <t>A0581</t>
  </si>
  <si>
    <t/>
  </si>
  <si>
    <t>A0582</t>
  </si>
  <si>
    <t>A0584</t>
  </si>
  <si>
    <t>A0586</t>
  </si>
  <si>
    <t>A0587</t>
  </si>
  <si>
    <t>A0589</t>
  </si>
  <si>
    <t>A0590</t>
  </si>
  <si>
    <t>A0596</t>
  </si>
  <si>
    <t>A0598</t>
  </si>
  <si>
    <t>A0602</t>
  </si>
  <si>
    <t>A0603</t>
  </si>
  <si>
    <t>A0605</t>
  </si>
  <si>
    <t>A0609</t>
  </si>
  <si>
    <t>A0610</t>
  </si>
  <si>
    <t>A0611</t>
  </si>
  <si>
    <t>A0615</t>
  </si>
  <si>
    <t>A0617</t>
  </si>
  <si>
    <t>A0620</t>
  </si>
  <si>
    <t>A0622</t>
  </si>
  <si>
    <t>A0624</t>
  </si>
  <si>
    <t>A0627</t>
  </si>
  <si>
    <t>フィンテックラボ協同組合</t>
  </si>
  <si>
    <t>A0629</t>
  </si>
  <si>
    <t>A0631</t>
  </si>
  <si>
    <t>A0632</t>
  </si>
  <si>
    <t>A0639</t>
  </si>
  <si>
    <t>A0640</t>
  </si>
  <si>
    <t>A0641</t>
  </si>
  <si>
    <t>A0642</t>
  </si>
  <si>
    <t>A0644</t>
  </si>
  <si>
    <t>A0648</t>
  </si>
  <si>
    <t>A0649</t>
  </si>
  <si>
    <t>A0650</t>
  </si>
  <si>
    <t>A0653</t>
  </si>
  <si>
    <t>A0654</t>
  </si>
  <si>
    <t>A0655</t>
  </si>
  <si>
    <t>A0656</t>
  </si>
  <si>
    <t>A0659</t>
  </si>
  <si>
    <t>A0660</t>
  </si>
  <si>
    <t>A0664</t>
  </si>
  <si>
    <t>A0666</t>
  </si>
  <si>
    <t>A0667</t>
  </si>
  <si>
    <t>A0668</t>
  </si>
  <si>
    <t>A0670</t>
  </si>
  <si>
    <t>A0673</t>
  </si>
  <si>
    <t>A0677</t>
  </si>
  <si>
    <t>A0680</t>
  </si>
  <si>
    <t>A0681</t>
  </si>
  <si>
    <t>A0683</t>
  </si>
  <si>
    <t>A0685</t>
  </si>
  <si>
    <t>A0687</t>
  </si>
  <si>
    <t>A0689</t>
  </si>
  <si>
    <t>A0690</t>
  </si>
  <si>
    <t>A0693</t>
  </si>
  <si>
    <t>A0695</t>
  </si>
  <si>
    <t>A0696</t>
  </si>
  <si>
    <t>A0698</t>
  </si>
  <si>
    <t>A0699</t>
  </si>
  <si>
    <t>A0702</t>
  </si>
  <si>
    <t>A0703</t>
  </si>
  <si>
    <t>A0704</t>
  </si>
  <si>
    <t>A0705</t>
  </si>
  <si>
    <t>A0708</t>
  </si>
  <si>
    <t>A0709</t>
  </si>
  <si>
    <t>A0711</t>
  </si>
  <si>
    <t>A0712</t>
  </si>
  <si>
    <t>A0714</t>
  </si>
  <si>
    <t>A0715</t>
  </si>
  <si>
    <t>A0716</t>
  </si>
  <si>
    <t>A0718</t>
  </si>
  <si>
    <t>A0721</t>
  </si>
  <si>
    <t>A0722</t>
  </si>
  <si>
    <t>A0726</t>
  </si>
  <si>
    <t>A0730</t>
  </si>
  <si>
    <t>A0732</t>
  </si>
  <si>
    <t>A0738</t>
  </si>
  <si>
    <t>A0739</t>
  </si>
  <si>
    <t>A0740</t>
  </si>
  <si>
    <t>A0742</t>
  </si>
  <si>
    <t>A0743</t>
  </si>
  <si>
    <t>A0744</t>
  </si>
  <si>
    <t>A0746</t>
  </si>
  <si>
    <t>A0747</t>
  </si>
  <si>
    <t>A0748</t>
  </si>
  <si>
    <t>A0752</t>
  </si>
  <si>
    <t>A0753</t>
  </si>
  <si>
    <t>A0759</t>
  </si>
  <si>
    <t>A0760</t>
  </si>
  <si>
    <t>A0764</t>
  </si>
  <si>
    <t>A0770</t>
  </si>
  <si>
    <t>A0783</t>
  </si>
  <si>
    <t>A0785</t>
  </si>
  <si>
    <t>A0786</t>
  </si>
  <si>
    <t>A0793</t>
  </si>
  <si>
    <t>A0796</t>
  </si>
  <si>
    <t>A0798</t>
  </si>
  <si>
    <t>A0803</t>
  </si>
  <si>
    <t>A0806</t>
  </si>
  <si>
    <t>A0808</t>
  </si>
  <si>
    <t>A0809</t>
  </si>
  <si>
    <t>A0817</t>
  </si>
  <si>
    <t>A0819</t>
  </si>
  <si>
    <t>A0820</t>
  </si>
  <si>
    <t>A0822</t>
  </si>
  <si>
    <t>A0826</t>
  </si>
  <si>
    <t>A0827</t>
  </si>
  <si>
    <t>A0829</t>
  </si>
  <si>
    <t>A0835</t>
  </si>
  <si>
    <t>(参考値)事業者全体</t>
  </si>
  <si>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
  </si>
  <si>
    <t>県域以外</t>
    <rPh sb="0" eb="1">
      <t>ケン</t>
    </rPh>
    <rPh sb="1" eb="2">
      <t>イキ</t>
    </rPh>
    <rPh sb="2" eb="4">
      <t>イガイ</t>
    </rPh>
    <phoneticPr fontId="3"/>
  </si>
  <si>
    <t>県域</t>
    <rPh sb="0" eb="2">
      <t>ケンイキ</t>
    </rPh>
    <phoneticPr fontId="3"/>
  </si>
  <si>
    <t>報告対象年度の前年度末に所有していた車両</t>
    <rPh sb="0" eb="2">
      <t>ホウコク</t>
    </rPh>
    <rPh sb="2" eb="4">
      <t>タイショウ</t>
    </rPh>
    <rPh sb="4" eb="6">
      <t>ネンド</t>
    </rPh>
    <rPh sb="7" eb="10">
      <t>ゼンネンド</t>
    </rPh>
    <rPh sb="10" eb="11">
      <t>マツ</t>
    </rPh>
    <rPh sb="12" eb="14">
      <t>ショユウ</t>
    </rPh>
    <rPh sb="18" eb="20">
      <t>シャリョウ</t>
    </rPh>
    <phoneticPr fontId="4"/>
  </si>
  <si>
    <t>報告対象年度中に新規取得した車両</t>
    <rPh sb="0" eb="2">
      <t>ホウコク</t>
    </rPh>
    <rPh sb="2" eb="4">
      <t>タイショウ</t>
    </rPh>
    <rPh sb="4" eb="6">
      <t>ネンド</t>
    </rPh>
    <rPh sb="6" eb="7">
      <t>ナカ</t>
    </rPh>
    <rPh sb="8" eb="10">
      <t>シンキ</t>
    </rPh>
    <rPh sb="10" eb="12">
      <t>シュトク</t>
    </rPh>
    <rPh sb="14" eb="16">
      <t>シャリョウ</t>
    </rPh>
    <phoneticPr fontId="4"/>
  </si>
  <si>
    <t>報告対象年度末に所有していた車両</t>
    <rPh sb="0" eb="2">
      <t>ホウコク</t>
    </rPh>
    <rPh sb="2" eb="4">
      <t>タイショウ</t>
    </rPh>
    <rPh sb="4" eb="6">
      <t>ネンド</t>
    </rPh>
    <rPh sb="6" eb="7">
      <t>マツ</t>
    </rPh>
    <rPh sb="8" eb="10">
      <t>ショユウ</t>
    </rPh>
    <rPh sb="14" eb="16">
      <t>シャリョウ</t>
    </rPh>
    <phoneticPr fontId="4"/>
  </si>
  <si>
    <t>うち 報告対象年度末までに廃止した車両</t>
    <rPh sb="3" eb="5">
      <t>ホウコク</t>
    </rPh>
    <rPh sb="5" eb="7">
      <t>タイショウ</t>
    </rPh>
    <rPh sb="7" eb="9">
      <t>ネンド</t>
    </rPh>
    <rPh sb="9" eb="10">
      <t>マツ</t>
    </rPh>
    <rPh sb="13" eb="15">
      <t>ハイシ</t>
    </rPh>
    <rPh sb="17" eb="19">
      <t>シャリョウ</t>
    </rPh>
    <phoneticPr fontId="4"/>
  </si>
  <si>
    <t>うち プラグインハイブリッド自動車（PHV）</t>
    <rPh sb="14" eb="17">
      <t>ジドウシャ</t>
    </rPh>
    <phoneticPr fontId="4"/>
  </si>
  <si>
    <t>うち ハイブリッド自動車（HV）</t>
    <rPh sb="9" eb="12">
      <t>ジドウシャ</t>
    </rPh>
    <phoneticPr fontId="4"/>
  </si>
  <si>
    <t>１　対象自動車の台数の入力</t>
    <rPh sb="2" eb="4">
      <t>タイショウ</t>
    </rPh>
    <rPh sb="4" eb="7">
      <t>ジドウシャ</t>
    </rPh>
    <rPh sb="8" eb="10">
      <t>ダイスウ</t>
    </rPh>
    <rPh sb="11" eb="13">
      <t>ニュウリョク</t>
    </rPh>
    <phoneticPr fontId="3"/>
  </si>
  <si>
    <t>薄い黄色</t>
    <rPh sb="0" eb="1">
      <t>ウス</t>
    </rPh>
    <rPh sb="2" eb="4">
      <t>キイロ</t>
    </rPh>
    <phoneticPr fontId="3"/>
  </si>
  <si>
    <t>薄い緑色</t>
    <rPh sb="0" eb="1">
      <t>ウス</t>
    </rPh>
    <rPh sb="2" eb="4">
      <t>ミドリイロ</t>
    </rPh>
    <phoneticPr fontId="3"/>
  </si>
  <si>
    <t>（県域以外＋県域）</t>
    <rPh sb="1" eb="2">
      <t>ケン</t>
    </rPh>
    <rPh sb="2" eb="3">
      <t>イキ</t>
    </rPh>
    <rPh sb="3" eb="5">
      <t>イガイ</t>
    </rPh>
    <phoneticPr fontId="3"/>
  </si>
  <si>
    <t>←前年度報告内容シートから抽出</t>
    <rPh sb="1" eb="4">
      <t>ゼンネンド</t>
    </rPh>
    <rPh sb="4" eb="6">
      <t>ホウコク</t>
    </rPh>
    <rPh sb="6" eb="8">
      <t>ナイヨウ</t>
    </rPh>
    <rPh sb="13" eb="15">
      <t>チュウシュツ</t>
    </rPh>
    <phoneticPr fontId="3"/>
  </si>
  <si>
    <t>項目</t>
    <rPh sb="0" eb="2">
      <t>コウモク</t>
    </rPh>
    <phoneticPr fontId="3"/>
  </si>
  <si>
    <t>他者へのエネルギー供給または未利用熱の利用の有無</t>
    <rPh sb="0" eb="2">
      <t>タシャ</t>
    </rPh>
    <rPh sb="9" eb="11">
      <t>キョウキュウ</t>
    </rPh>
    <rPh sb="14" eb="17">
      <t>ミリヨウ</t>
    </rPh>
    <rPh sb="17" eb="18">
      <t>ネツ</t>
    </rPh>
    <rPh sb="19" eb="21">
      <t>リヨウ</t>
    </rPh>
    <rPh sb="22" eb="24">
      <t>ウム</t>
    </rPh>
    <phoneticPr fontId="3"/>
  </si>
  <si>
    <t>継続事業者（昨年度報告時の内容）</t>
    <rPh sb="0" eb="2">
      <t>ケイゾク</t>
    </rPh>
    <rPh sb="2" eb="5">
      <t>ジギョウシャ</t>
    </rPh>
    <rPh sb="13" eb="15">
      <t>ナイヨウ</t>
    </rPh>
    <phoneticPr fontId="3"/>
  </si>
  <si>
    <r>
      <t>：自動転記セル（書き変え</t>
    </r>
    <r>
      <rPr>
        <b/>
        <u/>
        <sz val="12"/>
        <color theme="1"/>
        <rFont val="游ゴシック"/>
        <family val="3"/>
        <charset val="128"/>
        <scheme val="minor"/>
      </rPr>
      <t>可</t>
    </r>
    <r>
      <rPr>
        <b/>
        <sz val="12"/>
        <color theme="1"/>
        <rFont val="游ゴシック"/>
        <family val="3"/>
        <charset val="128"/>
        <scheme val="minor"/>
      </rPr>
      <t>）</t>
    </r>
    <r>
      <rPr>
        <sz val="12"/>
        <color theme="1"/>
        <rFont val="游ゴシック"/>
        <family val="3"/>
        <charset val="128"/>
        <scheme val="minor"/>
      </rPr>
      <t>　　…他の入力内容等から自動転記されます（セルの内容を直接書き変えることができます）</t>
    </r>
    <rPh sb="1" eb="3">
      <t>ジドウ</t>
    </rPh>
    <rPh sb="3" eb="5">
      <t>テンキ</t>
    </rPh>
    <rPh sb="8" eb="9">
      <t>カ</t>
    </rPh>
    <rPh sb="10" eb="11">
      <t>カ</t>
    </rPh>
    <rPh sb="12" eb="13">
      <t>カ</t>
    </rPh>
    <rPh sb="17" eb="18">
      <t>タ</t>
    </rPh>
    <rPh sb="19" eb="21">
      <t>ニュウリョク</t>
    </rPh>
    <rPh sb="21" eb="23">
      <t>ナイヨウ</t>
    </rPh>
    <rPh sb="23" eb="24">
      <t>トウ</t>
    </rPh>
    <rPh sb="26" eb="28">
      <t>ジドウ</t>
    </rPh>
    <rPh sb="28" eb="30">
      <t>テンキ</t>
    </rPh>
    <rPh sb="38" eb="40">
      <t>ナイヨウ</t>
    </rPh>
    <rPh sb="41" eb="43">
      <t>チョクセツ</t>
    </rPh>
    <rPh sb="43" eb="44">
      <t>カ</t>
    </rPh>
    <rPh sb="45" eb="46">
      <t>カ</t>
    </rPh>
    <phoneticPr fontId="3"/>
  </si>
  <si>
    <t>第１号該当事業者</t>
    <phoneticPr fontId="3"/>
  </si>
  <si>
    <t>第２号該当事業者</t>
  </si>
  <si>
    <t>第３号該当事業者</t>
  </si>
  <si>
    <t>第３号該当事業者</t>
    <rPh sb="0" eb="1">
      <t>ダイ</t>
    </rPh>
    <rPh sb="2" eb="3">
      <t>ゴウ</t>
    </rPh>
    <rPh sb="3" eb="5">
      <t>ガイトウ</t>
    </rPh>
    <phoneticPr fontId="4"/>
  </si>
  <si>
    <t>第１・２号該当事業者</t>
    <rPh sb="0" eb="1">
      <t>ダイ</t>
    </rPh>
    <rPh sb="4" eb="5">
      <t>ゴウ</t>
    </rPh>
    <rPh sb="5" eb="7">
      <t>ガイトウ</t>
    </rPh>
    <rPh sb="7" eb="10">
      <t>ジギョウシャ</t>
    </rPh>
    <phoneticPr fontId="4"/>
  </si>
  <si>
    <t>【対象自動車の集計に関する注意事項】</t>
    <rPh sb="1" eb="3">
      <t>タイショウ</t>
    </rPh>
    <rPh sb="3" eb="6">
      <t>ジドウシャ</t>
    </rPh>
    <rPh sb="7" eb="9">
      <t>シュウケイ</t>
    </rPh>
    <rPh sb="10" eb="11">
      <t>カン</t>
    </rPh>
    <rPh sb="13" eb="15">
      <t>チュウイ</t>
    </rPh>
    <rPh sb="15" eb="17">
      <t>ジコウ</t>
    </rPh>
    <phoneticPr fontId="4"/>
  </si>
  <si>
    <r>
      <t>１．集計の</t>
    </r>
    <r>
      <rPr>
        <b/>
        <u/>
        <sz val="12"/>
        <color theme="1"/>
        <rFont val="游ゴシック"/>
        <family val="3"/>
        <charset val="128"/>
        <scheme val="minor"/>
      </rPr>
      <t>対象</t>
    </r>
    <r>
      <rPr>
        <b/>
        <sz val="12"/>
        <color theme="1"/>
        <rFont val="游ゴシック"/>
        <family val="3"/>
        <charset val="128"/>
        <scheme val="minor"/>
      </rPr>
      <t>となる自動車</t>
    </r>
    <rPh sb="2" eb="4">
      <t>シュウケイ</t>
    </rPh>
    <rPh sb="5" eb="7">
      <t>タイショウ</t>
    </rPh>
    <rPh sb="10" eb="13">
      <t>ジドウシャ</t>
    </rPh>
    <phoneticPr fontId="4"/>
  </si>
  <si>
    <t>◆</t>
    <phoneticPr fontId="4"/>
  </si>
  <si>
    <r>
      <t>自動車検査証の</t>
    </r>
    <r>
      <rPr>
        <b/>
        <u/>
        <sz val="12"/>
        <color theme="1"/>
        <rFont val="游ゴシック"/>
        <family val="3"/>
        <charset val="128"/>
        <scheme val="minor"/>
      </rPr>
      <t>「使用者の氏名又は名称」欄が自身（自社）</t>
    </r>
    <r>
      <rPr>
        <sz val="12"/>
        <color theme="1"/>
        <rFont val="游ゴシック"/>
        <family val="2"/>
        <scheme val="minor"/>
      </rPr>
      <t>であり、かつ</t>
    </r>
    <r>
      <rPr>
        <b/>
        <u/>
        <sz val="12"/>
        <color theme="1"/>
        <rFont val="游ゴシック"/>
        <family val="3"/>
        <charset val="128"/>
        <scheme val="minor"/>
      </rPr>
      <t>「使用の本拠の位置」欄が神奈川県内</t>
    </r>
    <r>
      <rPr>
        <sz val="12"/>
        <color theme="1"/>
        <rFont val="游ゴシック"/>
        <family val="2"/>
        <scheme val="minor"/>
      </rPr>
      <t>にある自動車が対象です。</t>
    </r>
    <rPh sb="57" eb="59">
      <t>タイショウ</t>
    </rPh>
    <phoneticPr fontId="4"/>
  </si>
  <si>
    <t>リース車両など、１年以上継続的に借り受けて使用する自動車は、使用者となる事業者の自動車として取扱い、集計対象の台数に含めてください。</t>
    <phoneticPr fontId="4"/>
  </si>
  <si>
    <r>
      <t>２．集計の</t>
    </r>
    <r>
      <rPr>
        <b/>
        <u/>
        <sz val="12"/>
        <color theme="1"/>
        <rFont val="游ゴシック"/>
        <family val="3"/>
        <charset val="128"/>
        <scheme val="minor"/>
      </rPr>
      <t>対象外</t>
    </r>
    <r>
      <rPr>
        <b/>
        <sz val="12"/>
        <color theme="1"/>
        <rFont val="游ゴシック"/>
        <family val="3"/>
        <charset val="128"/>
        <scheme val="minor"/>
      </rPr>
      <t>となる自動車</t>
    </r>
    <rPh sb="2" eb="4">
      <t>シュウケイ</t>
    </rPh>
    <rPh sb="5" eb="7">
      <t>タイショウ</t>
    </rPh>
    <rPh sb="7" eb="8">
      <t>ガイ</t>
    </rPh>
    <rPh sb="11" eb="14">
      <t>ジドウシャ</t>
    </rPh>
    <phoneticPr fontId="4"/>
  </si>
  <si>
    <t>軽自動車</t>
    <rPh sb="0" eb="1">
      <t>ケイ</t>
    </rPh>
    <rPh sb="1" eb="3">
      <t>ジドウ</t>
    </rPh>
    <rPh sb="3" eb="4">
      <t>シャ</t>
    </rPh>
    <phoneticPr fontId="4"/>
  </si>
  <si>
    <t>被けん引車</t>
    <phoneticPr fontId="35"/>
  </si>
  <si>
    <t>貨物運送等を委託する場合に、その受託者が使用する自動車</t>
    <phoneticPr fontId="35"/>
  </si>
  <si>
    <t>中古車等を販売している事業者などが、販売することを前提に所有している自動車</t>
    <phoneticPr fontId="35"/>
  </si>
  <si>
    <r>
      <t>３．集計の結果、</t>
    </r>
    <r>
      <rPr>
        <b/>
        <u/>
        <sz val="12"/>
        <color theme="1"/>
        <rFont val="游ゴシック"/>
        <family val="3"/>
        <charset val="128"/>
        <scheme val="minor"/>
      </rPr>
      <t>前年度以前の報告台数等に誤りがあることが判明した場合</t>
    </r>
    <r>
      <rPr>
        <b/>
        <sz val="12"/>
        <color theme="1"/>
        <rFont val="游ゴシック"/>
        <family val="3"/>
        <charset val="128"/>
        <scheme val="minor"/>
      </rPr>
      <t>の対応</t>
    </r>
    <rPh sb="2" eb="4">
      <t>シュウケイ</t>
    </rPh>
    <rPh sb="5" eb="7">
      <t>ケッカ</t>
    </rPh>
    <rPh sb="8" eb="10">
      <t>ゼンネン</t>
    </rPh>
    <rPh sb="10" eb="11">
      <t>ド</t>
    </rPh>
    <rPh sb="11" eb="13">
      <t>イゼン</t>
    </rPh>
    <rPh sb="14" eb="16">
      <t>ホウコク</t>
    </rPh>
    <rPh sb="16" eb="18">
      <t>ダイスウ</t>
    </rPh>
    <rPh sb="18" eb="19">
      <t>トウ</t>
    </rPh>
    <rPh sb="20" eb="21">
      <t>アヤマ</t>
    </rPh>
    <rPh sb="28" eb="30">
      <t>ハンメイ</t>
    </rPh>
    <rPh sb="32" eb="34">
      <t>バアイ</t>
    </rPh>
    <rPh sb="35" eb="37">
      <t>タイオウ</t>
    </rPh>
    <phoneticPr fontId="4"/>
  </si>
  <si>
    <r>
      <t>従業員の自家用車</t>
    </r>
    <r>
      <rPr>
        <sz val="12"/>
        <color theme="1"/>
        <rFont val="游ゴシック"/>
        <family val="3"/>
        <charset val="128"/>
        <scheme val="minor"/>
      </rPr>
      <t>（車検証の「使用者の氏名又は名称」欄が当該事業者ではないもの）</t>
    </r>
    <rPh sb="0" eb="3">
      <t>ジュウギョウイン</t>
    </rPh>
    <rPh sb="4" eb="8">
      <t>ジカヨウシャ</t>
    </rPh>
    <rPh sb="9" eb="12">
      <t>シャケンショウ</t>
    </rPh>
    <rPh sb="14" eb="17">
      <t>シヨウシャ</t>
    </rPh>
    <rPh sb="18" eb="20">
      <t>シメイ</t>
    </rPh>
    <rPh sb="20" eb="21">
      <t>マタ</t>
    </rPh>
    <rPh sb="22" eb="24">
      <t>メイショウ</t>
    </rPh>
    <rPh sb="25" eb="26">
      <t>ラン</t>
    </rPh>
    <rPh sb="27" eb="29">
      <t>トウガイ</t>
    </rPh>
    <rPh sb="29" eb="31">
      <t>ジギョウ</t>
    </rPh>
    <rPh sb="31" eb="32">
      <t>シャ</t>
    </rPh>
    <phoneticPr fontId="35"/>
  </si>
  <si>
    <r>
      <t>前年度以前の報告台数等は県ホームページ上で公開しており、内容修正のため、</t>
    </r>
    <r>
      <rPr>
        <b/>
        <u/>
        <sz val="12"/>
        <color theme="1"/>
        <rFont val="游ゴシック"/>
        <family val="3"/>
        <charset val="128"/>
        <scheme val="minor"/>
      </rPr>
      <t>「修正理由書」（押印不要）をご提出</t>
    </r>
    <r>
      <rPr>
        <sz val="12"/>
        <color theme="1"/>
        <rFont val="游ゴシック"/>
        <family val="2"/>
        <scheme val="minor"/>
      </rPr>
      <t>いただきます。誤りが判明した場合は、速やかにご相談ください。</t>
    </r>
    <phoneticPr fontId="4"/>
  </si>
  <si>
    <t>年度（4/1～3/31）</t>
    <rPh sb="0" eb="2">
      <t>ネンド</t>
    </rPh>
    <phoneticPr fontId="3"/>
  </si>
  <si>
    <t>法人・団体名</t>
  </si>
  <si>
    <t>代表者役職・氏名</t>
    <rPh sb="6" eb="8">
      <t>シメイ</t>
    </rPh>
    <phoneticPr fontId="3"/>
  </si>
  <si>
    <t>(役職）</t>
    <rPh sb="1" eb="3">
      <t>ヤクショク</t>
    </rPh>
    <phoneticPr fontId="3"/>
  </si>
  <si>
    <t>（氏名）</t>
    <rPh sb="1" eb="3">
      <t>シメイ</t>
    </rPh>
    <phoneticPr fontId="3"/>
  </si>
  <si>
    <t>事業者の住所又は主たる事務所の所在地</t>
  </si>
  <si>
    <t>エネルギー管理指定工場等1</t>
    <phoneticPr fontId="3"/>
  </si>
  <si>
    <t>エネルギー管理指定工場等2</t>
    <phoneticPr fontId="3"/>
  </si>
  <si>
    <t>県域1</t>
    <rPh sb="0" eb="2">
      <t>ケンイキ</t>
    </rPh>
    <phoneticPr fontId="32"/>
  </si>
  <si>
    <t>事業所数</t>
    <rPh sb="0" eb="2">
      <t>ジギョウ</t>
    </rPh>
    <rPh sb="2" eb="3">
      <t>ショ</t>
    </rPh>
    <rPh sb="3" eb="4">
      <t>スウ</t>
    </rPh>
    <phoneticPr fontId="3"/>
  </si>
  <si>
    <t>県域2</t>
    <rPh sb="0" eb="2">
      <t>ケンイキ</t>
    </rPh>
    <phoneticPr fontId="32"/>
  </si>
  <si>
    <t>事業所名</t>
    <rPh sb="0" eb="2">
      <t>ジギョウ</t>
    </rPh>
    <rPh sb="2" eb="3">
      <t>ショ</t>
    </rPh>
    <rPh sb="3" eb="4">
      <t>メイ</t>
    </rPh>
    <phoneticPr fontId="3"/>
  </si>
  <si>
    <t>所在地</t>
    <rPh sb="0" eb="3">
      <t>ショザイチ</t>
    </rPh>
    <phoneticPr fontId="3"/>
  </si>
  <si>
    <t>エネルギーの種類</t>
    <rPh sb="6" eb="8">
      <t>シュルイ</t>
    </rPh>
    <phoneticPr fontId="33"/>
  </si>
  <si>
    <t>単位</t>
    <rPh sb="0" eb="2">
      <t>タンイ</t>
    </rPh>
    <phoneticPr fontId="33"/>
  </si>
  <si>
    <t>GJ/単位</t>
    <rPh sb="3" eb="5">
      <t>タンイ</t>
    </rPh>
    <phoneticPr fontId="3"/>
  </si>
  <si>
    <t>tC/GJ</t>
  </si>
  <si>
    <t>使用量</t>
    <rPh sb="0" eb="3">
      <t>シヨウリョウ</t>
    </rPh>
    <phoneticPr fontId="33"/>
  </si>
  <si>
    <t>外部供給</t>
    <rPh sb="0" eb="2">
      <t>ガイブ</t>
    </rPh>
    <rPh sb="2" eb="4">
      <t>キョウキュウ</t>
    </rPh>
    <phoneticPr fontId="3"/>
  </si>
  <si>
    <t>副生エネルギー</t>
    <rPh sb="0" eb="2">
      <t>フクセイ</t>
    </rPh>
    <phoneticPr fontId="3"/>
  </si>
  <si>
    <t>未利用熱</t>
    <rPh sb="0" eb="3">
      <t>ミリヨウ</t>
    </rPh>
    <rPh sb="3" eb="4">
      <t>ネツ</t>
    </rPh>
    <phoneticPr fontId="33"/>
  </si>
  <si>
    <t>化石燃料</t>
    <rPh sb="0" eb="2">
      <t>カセキ</t>
    </rPh>
    <rPh sb="2" eb="4">
      <t>ネンリョウ</t>
    </rPh>
    <phoneticPr fontId="34"/>
  </si>
  <si>
    <t>原油のうちコンデンセート(NGL)</t>
    <rPh sb="0" eb="2">
      <t>ゲンユ</t>
    </rPh>
    <phoneticPr fontId="34"/>
  </si>
  <si>
    <t>揮発油</t>
  </si>
  <si>
    <t>ジェット燃料油</t>
    <rPh sb="4" eb="7">
      <t>ネンリョウユ</t>
    </rPh>
    <phoneticPr fontId="33"/>
  </si>
  <si>
    <t>石油ガス</t>
  </si>
  <si>
    <t>液化石油ガス（ＬＰＧ）</t>
    <phoneticPr fontId="3"/>
  </si>
  <si>
    <t>石油系炭化水素ガス</t>
    <phoneticPr fontId="3"/>
  </si>
  <si>
    <t>千m3</t>
  </si>
  <si>
    <t>その他可燃性天然ガス</t>
  </si>
  <si>
    <t>輸入原料炭</t>
    <rPh sb="0" eb="2">
      <t>ユニュウ</t>
    </rPh>
    <phoneticPr fontId="33"/>
  </si>
  <si>
    <t>コークス用原料炭</t>
    <rPh sb="4" eb="5">
      <t>ヨウ</t>
    </rPh>
    <rPh sb="5" eb="7">
      <t>ゲンリョウ</t>
    </rPh>
    <rPh sb="7" eb="8">
      <t>スミ</t>
    </rPh>
    <phoneticPr fontId="33"/>
  </si>
  <si>
    <t>吹込用原料炭</t>
    <rPh sb="0" eb="2">
      <t>フキコ</t>
    </rPh>
    <rPh sb="2" eb="3">
      <t>ヨウ</t>
    </rPh>
    <rPh sb="3" eb="5">
      <t>ゲンリョウ</t>
    </rPh>
    <rPh sb="5" eb="6">
      <t>スミ</t>
    </rPh>
    <phoneticPr fontId="33"/>
  </si>
  <si>
    <t>輸入一般炭</t>
    <rPh sb="0" eb="2">
      <t>ユニュウ</t>
    </rPh>
    <phoneticPr fontId="33"/>
  </si>
  <si>
    <t>国産一般炭</t>
    <rPh sb="0" eb="2">
      <t>コクサン</t>
    </rPh>
    <rPh sb="2" eb="4">
      <t>イッパン</t>
    </rPh>
    <rPh sb="4" eb="5">
      <t>スミ</t>
    </rPh>
    <phoneticPr fontId="33"/>
  </si>
  <si>
    <t>輸入無煙炭</t>
    <rPh sb="0" eb="2">
      <t>ユニュウ</t>
    </rPh>
    <phoneticPr fontId="33"/>
  </si>
  <si>
    <t>発電用高炉ガス</t>
    <rPh sb="2" eb="3">
      <t>ヨウ</t>
    </rPh>
    <phoneticPr fontId="33"/>
  </si>
  <si>
    <t>都市ガス</t>
  </si>
  <si>
    <t>非化石燃料</t>
    <rPh sb="0" eb="1">
      <t>ヒ</t>
    </rPh>
    <rPh sb="1" eb="3">
      <t>カセキ</t>
    </rPh>
    <rPh sb="3" eb="5">
      <t>ネンリョウ</t>
    </rPh>
    <phoneticPr fontId="3"/>
  </si>
  <si>
    <t>黒液</t>
    <rPh sb="0" eb="2">
      <t>クロエキ</t>
    </rPh>
    <phoneticPr fontId="33"/>
  </si>
  <si>
    <t>木材</t>
    <rPh sb="0" eb="2">
      <t>モクザイ</t>
    </rPh>
    <phoneticPr fontId="33"/>
  </si>
  <si>
    <t>木質廃材</t>
    <rPh sb="0" eb="4">
      <t>モクシツハイザイ</t>
    </rPh>
    <phoneticPr fontId="33"/>
  </si>
  <si>
    <t>その他バイオマス</t>
    <rPh sb="2" eb="3">
      <t>タ</t>
    </rPh>
    <phoneticPr fontId="33"/>
  </si>
  <si>
    <t>廃タイヤ</t>
    <rPh sb="0" eb="1">
      <t>ハイ</t>
    </rPh>
    <phoneticPr fontId="33"/>
  </si>
  <si>
    <t>廃プラスチック（一般廃棄物）</t>
    <rPh sb="0" eb="1">
      <t>ハイ</t>
    </rPh>
    <rPh sb="8" eb="13">
      <t>イッパンハイキブツ</t>
    </rPh>
    <phoneticPr fontId="33"/>
  </si>
  <si>
    <t>廃プラスチック（産業廃棄物）</t>
    <rPh sb="0" eb="1">
      <t>ハイ</t>
    </rPh>
    <rPh sb="8" eb="13">
      <t>サンギョウハイキブツ</t>
    </rPh>
    <phoneticPr fontId="33"/>
  </si>
  <si>
    <t>廃油</t>
    <rPh sb="0" eb="2">
      <t>ハイユ</t>
    </rPh>
    <phoneticPr fontId="33"/>
  </si>
  <si>
    <t>廃棄物ガス</t>
    <rPh sb="0" eb="3">
      <t>ハイキブツ</t>
    </rPh>
    <phoneticPr fontId="33"/>
  </si>
  <si>
    <t>混合廃材</t>
    <rPh sb="0" eb="4">
      <t>コンゴウハイザイ</t>
    </rPh>
    <phoneticPr fontId="33"/>
  </si>
  <si>
    <t>水素</t>
    <rPh sb="0" eb="2">
      <t>スイソ</t>
    </rPh>
    <phoneticPr fontId="33"/>
  </si>
  <si>
    <t>熱</t>
    <rPh sb="0" eb="1">
      <t>ネツ</t>
    </rPh>
    <phoneticPr fontId="3"/>
  </si>
  <si>
    <t>他者から購入した熱</t>
    <rPh sb="0" eb="2">
      <t>タシャ</t>
    </rPh>
    <rPh sb="4" eb="6">
      <t>コウニュウ</t>
    </rPh>
    <rPh sb="8" eb="9">
      <t>ネツ</t>
    </rPh>
    <phoneticPr fontId="3"/>
  </si>
  <si>
    <t>産業用蒸気</t>
    <phoneticPr fontId="3"/>
  </si>
  <si>
    <t>GJ</t>
  </si>
  <si>
    <t>うち非化石（任意）</t>
    <rPh sb="2" eb="3">
      <t>ヒ</t>
    </rPh>
    <rPh sb="3" eb="5">
      <t>カセキ</t>
    </rPh>
    <rPh sb="6" eb="8">
      <t>ニンイ</t>
    </rPh>
    <phoneticPr fontId="3"/>
  </si>
  <si>
    <t>産業用以外の蒸気</t>
    <rPh sb="0" eb="3">
      <t>サンギョウヨウ</t>
    </rPh>
    <rPh sb="3" eb="5">
      <t>イガイ</t>
    </rPh>
    <rPh sb="6" eb="8">
      <t>ジョウキ</t>
    </rPh>
    <phoneticPr fontId="34"/>
  </si>
  <si>
    <t>うち非化石（任意）</t>
    <rPh sb="2" eb="3">
      <t>ヒ</t>
    </rPh>
    <rPh sb="3" eb="5">
      <t>カセキ</t>
    </rPh>
    <phoneticPr fontId="34"/>
  </si>
  <si>
    <t>温水</t>
    <rPh sb="0" eb="2">
      <t>オンスイ</t>
    </rPh>
    <phoneticPr fontId="34"/>
  </si>
  <si>
    <t>うち非化石（任意）</t>
    <rPh sb="2" eb="3">
      <t>ヒ</t>
    </rPh>
    <rPh sb="3" eb="5">
      <t>カセキ</t>
    </rPh>
    <phoneticPr fontId="3"/>
  </si>
  <si>
    <t>冷水</t>
    <rPh sb="0" eb="2">
      <t>レイスイ</t>
    </rPh>
    <phoneticPr fontId="34"/>
  </si>
  <si>
    <t>その他の熱</t>
    <rPh sb="2" eb="3">
      <t>タ</t>
    </rPh>
    <rPh sb="4" eb="5">
      <t>ネツ</t>
    </rPh>
    <phoneticPr fontId="34"/>
  </si>
  <si>
    <t>その他使用した熱</t>
    <rPh sb="2" eb="3">
      <t>タ</t>
    </rPh>
    <rPh sb="3" eb="5">
      <t>シヨウ</t>
    </rPh>
    <rPh sb="7" eb="8">
      <t>ネツ</t>
    </rPh>
    <phoneticPr fontId="3"/>
  </si>
  <si>
    <t>地熱</t>
    <rPh sb="0" eb="2">
      <t>チネツ</t>
    </rPh>
    <phoneticPr fontId="3"/>
  </si>
  <si>
    <t>温泉熱</t>
    <rPh sb="0" eb="2">
      <t>オンセン</t>
    </rPh>
    <rPh sb="2" eb="3">
      <t>ネツ</t>
    </rPh>
    <phoneticPr fontId="3"/>
  </si>
  <si>
    <t>太陽熱</t>
    <rPh sb="0" eb="3">
      <t>タイヨウネツ</t>
    </rPh>
    <phoneticPr fontId="3"/>
  </si>
  <si>
    <t>雪氷熱</t>
    <rPh sb="0" eb="2">
      <t>セッピョウ</t>
    </rPh>
    <rPh sb="2" eb="3">
      <t>ネツ</t>
    </rPh>
    <phoneticPr fontId="3"/>
  </si>
  <si>
    <t>電
気</t>
    <rPh sb="0" eb="1">
      <t>デン</t>
    </rPh>
    <rPh sb="3" eb="4">
      <t>キ</t>
    </rPh>
    <phoneticPr fontId="34"/>
  </si>
  <si>
    <t>電気事業者からの買電</t>
    <rPh sb="0" eb="2">
      <t>デンキ</t>
    </rPh>
    <rPh sb="8" eb="10">
      <t>カイデン</t>
    </rPh>
    <phoneticPr fontId="34"/>
  </si>
  <si>
    <t>電気事業者</t>
    <rPh sb="0" eb="2">
      <t>デンキ</t>
    </rPh>
    <rPh sb="2" eb="5">
      <t>ジギョウシャ</t>
    </rPh>
    <phoneticPr fontId="34"/>
  </si>
  <si>
    <t>千kWh</t>
    <rPh sb="0" eb="1">
      <t>セン</t>
    </rPh>
    <phoneticPr fontId="34"/>
  </si>
  <si>
    <t>うち非化石分</t>
    <rPh sb="2" eb="6">
      <t>ヒカセキブン</t>
    </rPh>
    <phoneticPr fontId="34"/>
  </si>
  <si>
    <t>上記以外の買電</t>
    <rPh sb="0" eb="2">
      <t>ジョウキ</t>
    </rPh>
    <rPh sb="2" eb="4">
      <t>イガイ</t>
    </rPh>
    <rPh sb="5" eb="7">
      <t>バイデン</t>
    </rPh>
    <phoneticPr fontId="3"/>
  </si>
  <si>
    <t>オフサイト型PPA(重み付けなし）</t>
    <rPh sb="5" eb="6">
      <t>ガタ</t>
    </rPh>
    <rPh sb="10" eb="11">
      <t>オモ</t>
    </rPh>
    <rPh sb="12" eb="13">
      <t>ヅ</t>
    </rPh>
    <phoneticPr fontId="34"/>
  </si>
  <si>
    <t>オフサイト型PPA(重み付けあり）</t>
    <rPh sb="5" eb="6">
      <t>ガタ</t>
    </rPh>
    <rPh sb="10" eb="11">
      <t>オモ</t>
    </rPh>
    <rPh sb="12" eb="13">
      <t>ヅ</t>
    </rPh>
    <phoneticPr fontId="34"/>
  </si>
  <si>
    <t>自己託送（非燃料由来の非化石電気）</t>
    <rPh sb="0" eb="2">
      <t>ジコ</t>
    </rPh>
    <rPh sb="2" eb="4">
      <t>タクソウ</t>
    </rPh>
    <rPh sb="5" eb="8">
      <t>ヒネンリョウ</t>
    </rPh>
    <rPh sb="8" eb="10">
      <t>ユライ</t>
    </rPh>
    <rPh sb="11" eb="14">
      <t>ヒカセキ</t>
    </rPh>
    <rPh sb="14" eb="16">
      <t>デンキ</t>
    </rPh>
    <phoneticPr fontId="33"/>
  </si>
  <si>
    <t>上記以外の自己託送</t>
    <rPh sb="0" eb="2">
      <t>ジョウキ</t>
    </rPh>
    <rPh sb="2" eb="4">
      <t>イガイ</t>
    </rPh>
    <rPh sb="5" eb="7">
      <t>ジコ</t>
    </rPh>
    <rPh sb="7" eb="9">
      <t>タクソウ</t>
    </rPh>
    <phoneticPr fontId="33"/>
  </si>
  <si>
    <t>うち非化石</t>
    <rPh sb="2" eb="3">
      <t>ヒ</t>
    </rPh>
    <rPh sb="3" eb="5">
      <t>カセキ</t>
    </rPh>
    <phoneticPr fontId="33"/>
  </si>
  <si>
    <t>うち重み付け非化石</t>
    <rPh sb="2" eb="3">
      <t>オモ</t>
    </rPh>
    <rPh sb="4" eb="5">
      <t>ヅ</t>
    </rPh>
    <rPh sb="6" eb="7">
      <t>ヒ</t>
    </rPh>
    <rPh sb="7" eb="9">
      <t>カセキ</t>
    </rPh>
    <phoneticPr fontId="33"/>
  </si>
  <si>
    <t>その他の買電</t>
    <rPh sb="2" eb="3">
      <t>タ</t>
    </rPh>
    <rPh sb="4" eb="6">
      <t>カイデン</t>
    </rPh>
    <phoneticPr fontId="33"/>
  </si>
  <si>
    <t>自家発電</t>
    <rPh sb="0" eb="4">
      <t>ジカハツデン</t>
    </rPh>
    <phoneticPr fontId="33"/>
  </si>
  <si>
    <t>太陽光</t>
    <rPh sb="0" eb="3">
      <t>タイヨウコウ</t>
    </rPh>
    <phoneticPr fontId="33"/>
  </si>
  <si>
    <t>kW</t>
  </si>
  <si>
    <t>風力</t>
    <rPh sb="0" eb="2">
      <t>フウリョク</t>
    </rPh>
    <phoneticPr fontId="33"/>
  </si>
  <si>
    <t>地熱</t>
    <rPh sb="0" eb="2">
      <t>チネツ</t>
    </rPh>
    <phoneticPr fontId="33"/>
  </si>
  <si>
    <t>水力</t>
    <rPh sb="0" eb="2">
      <t>スイリョク</t>
    </rPh>
    <phoneticPr fontId="33"/>
  </si>
  <si>
    <t>その他自家発電（燃料）</t>
    <rPh sb="3" eb="6">
      <t>ジカハツ</t>
    </rPh>
    <rPh sb="6" eb="7">
      <t>デン</t>
    </rPh>
    <rPh sb="8" eb="10">
      <t>ネンリョウ</t>
    </rPh>
    <phoneticPr fontId="3"/>
  </si>
  <si>
    <t>化石</t>
    <rPh sb="0" eb="2">
      <t>カセキ</t>
    </rPh>
    <phoneticPr fontId="3"/>
  </si>
  <si>
    <t>非化石</t>
    <phoneticPr fontId="3"/>
  </si>
  <si>
    <t>その他自家発電（熱）</t>
    <rPh sb="2" eb="3">
      <t>タ</t>
    </rPh>
    <rPh sb="3" eb="5">
      <t>ジカ</t>
    </rPh>
    <rPh sb="5" eb="7">
      <t>ハツデン</t>
    </rPh>
    <rPh sb="8" eb="9">
      <t>ネツ</t>
    </rPh>
    <phoneticPr fontId="3"/>
  </si>
  <si>
    <t>原単位</t>
    <rPh sb="0" eb="3">
      <t>ゲンタンイ</t>
    </rPh>
    <phoneticPr fontId="32"/>
  </si>
  <si>
    <t>生産数量又は建物延床面積、その他の温室効果ガス排出量と密接な関係を持つ値（原単位分母）の名称</t>
    <rPh sb="0" eb="2">
      <t>セイサン</t>
    </rPh>
    <rPh sb="2" eb="4">
      <t>スウリョウ</t>
    </rPh>
    <rPh sb="4" eb="5">
      <t>マタ</t>
    </rPh>
    <rPh sb="6" eb="8">
      <t>タテモノ</t>
    </rPh>
    <rPh sb="8" eb="12">
      <t>ノベユカメンセキ</t>
    </rPh>
    <rPh sb="15" eb="16">
      <t>タ</t>
    </rPh>
    <rPh sb="17" eb="19">
      <t>オンシツ</t>
    </rPh>
    <rPh sb="19" eb="21">
      <t>コウカ</t>
    </rPh>
    <rPh sb="23" eb="25">
      <t>ハイシュツ</t>
    </rPh>
    <rPh sb="25" eb="26">
      <t>リョウ</t>
    </rPh>
    <rPh sb="27" eb="29">
      <t>ミッセツ</t>
    </rPh>
    <rPh sb="30" eb="32">
      <t>カンケイ</t>
    </rPh>
    <rPh sb="33" eb="34">
      <t>モ</t>
    </rPh>
    <rPh sb="35" eb="36">
      <t>アタイ</t>
    </rPh>
    <rPh sb="37" eb="40">
      <t>ゲンタンイ</t>
    </rPh>
    <rPh sb="40" eb="42">
      <t>ブンボ</t>
    </rPh>
    <rPh sb="44" eb="46">
      <t>メイショウ</t>
    </rPh>
    <phoneticPr fontId="32"/>
  </si>
  <si>
    <t>原単位分母の単位</t>
    <rPh sb="0" eb="3">
      <t>ゲンタンイ</t>
    </rPh>
    <rPh sb="3" eb="5">
      <t>ブンボ</t>
    </rPh>
    <rPh sb="6" eb="8">
      <t>タンイ</t>
    </rPh>
    <phoneticPr fontId="32"/>
  </si>
  <si>
    <t>原単位分母の値</t>
    <rPh sb="0" eb="3">
      <t>ゲンタンイ</t>
    </rPh>
    <rPh sb="3" eb="5">
      <t>ブンボ</t>
    </rPh>
    <rPh sb="6" eb="7">
      <t>アタイ</t>
    </rPh>
    <phoneticPr fontId="3"/>
  </si>
  <si>
    <t>排出係数等</t>
    <rPh sb="0" eb="2">
      <t>ハイシュツ</t>
    </rPh>
    <rPh sb="2" eb="4">
      <t>ケイスウ</t>
    </rPh>
    <rPh sb="4" eb="5">
      <t>トウ</t>
    </rPh>
    <phoneticPr fontId="3"/>
  </si>
  <si>
    <t>供給事業者の登録番号</t>
    <rPh sb="0" eb="2">
      <t>キョウキュウ</t>
    </rPh>
    <rPh sb="2" eb="5">
      <t>ジギョウシャ</t>
    </rPh>
    <rPh sb="6" eb="8">
      <t>トウロク</t>
    </rPh>
    <rPh sb="8" eb="10">
      <t>バンゴウ</t>
    </rPh>
    <phoneticPr fontId="32"/>
  </si>
  <si>
    <t>供給事業者名</t>
  </si>
  <si>
    <t>メニュー名</t>
    <rPh sb="4" eb="5">
      <t>メイ</t>
    </rPh>
    <phoneticPr fontId="3"/>
  </si>
  <si>
    <t>基礎排出係数</t>
    <rPh sb="0" eb="2">
      <t>キソ</t>
    </rPh>
    <rPh sb="2" eb="4">
      <t>ハイシュツ</t>
    </rPh>
    <rPh sb="4" eb="6">
      <t>ケイスウ</t>
    </rPh>
    <phoneticPr fontId="3"/>
  </si>
  <si>
    <t>調整後排出係数</t>
  </si>
  <si>
    <t>標準熱量</t>
    <phoneticPr fontId="3"/>
  </si>
  <si>
    <t>使用量</t>
    <rPh sb="0" eb="3">
      <t>シヨウリョウ</t>
    </rPh>
    <phoneticPr fontId="3"/>
  </si>
  <si>
    <t>クレジット等</t>
    <rPh sb="5" eb="6">
      <t>トウ</t>
    </rPh>
    <phoneticPr fontId="3"/>
  </si>
  <si>
    <t>種類</t>
    <rPh sb="0" eb="2">
      <t>シュルイ</t>
    </rPh>
    <phoneticPr fontId="3"/>
  </si>
  <si>
    <t>単位</t>
    <phoneticPr fontId="3"/>
  </si>
  <si>
    <t>県域の削減量</t>
    <phoneticPr fontId="3"/>
  </si>
  <si>
    <t>横浜市内の削減量</t>
    <phoneticPr fontId="3"/>
  </si>
  <si>
    <t>川崎市内の削減量</t>
    <rPh sb="0" eb="3">
      <t>カワサキシ</t>
    </rPh>
    <rPh sb="3" eb="4">
      <t>ナイ</t>
    </rPh>
    <rPh sb="5" eb="7">
      <t>サクゲン</t>
    </rPh>
    <rPh sb="7" eb="8">
      <t>リョウ</t>
    </rPh>
    <phoneticPr fontId="3"/>
  </si>
  <si>
    <t>国内認証排出削減量</t>
    <rPh sb="4" eb="6">
      <t>ハイシュツ</t>
    </rPh>
    <rPh sb="6" eb="8">
      <t>サクゲン</t>
    </rPh>
    <rPh sb="8" eb="9">
      <t>リョウ</t>
    </rPh>
    <phoneticPr fontId="3"/>
  </si>
  <si>
    <t>国内クレジット</t>
    <phoneticPr fontId="3"/>
  </si>
  <si>
    <t>t-CO2</t>
    <phoneticPr fontId="3"/>
  </si>
  <si>
    <t>Ｊ－クレジット</t>
    <phoneticPr fontId="3"/>
  </si>
  <si>
    <t>グリーンエネルギーCO2削減相当量</t>
    <phoneticPr fontId="3"/>
  </si>
  <si>
    <t>その他</t>
    <phoneticPr fontId="3"/>
  </si>
  <si>
    <t>海外認証排出削減量（ＪＣＭクレジット）</t>
    <rPh sb="4" eb="6">
      <t>ハイシュツ</t>
    </rPh>
    <rPh sb="6" eb="8">
      <t>サクゲン</t>
    </rPh>
    <rPh sb="8" eb="9">
      <t>リョウ</t>
    </rPh>
    <phoneticPr fontId="3"/>
  </si>
  <si>
    <t>非化石電源二酸化炭素削減相当量</t>
    <rPh sb="0" eb="1">
      <t>ヒ</t>
    </rPh>
    <rPh sb="1" eb="3">
      <t>カセキ</t>
    </rPh>
    <rPh sb="3" eb="5">
      <t>デンゲン</t>
    </rPh>
    <rPh sb="5" eb="8">
      <t>ニサンカ</t>
    </rPh>
    <rPh sb="8" eb="10">
      <t>タンソ</t>
    </rPh>
    <rPh sb="10" eb="12">
      <t>サクゲン</t>
    </rPh>
    <rPh sb="12" eb="14">
      <t>ソウトウ</t>
    </rPh>
    <rPh sb="14" eb="15">
      <t>リョウ</t>
    </rPh>
    <phoneticPr fontId="32"/>
  </si>
  <si>
    <t>はじめに（毎年度、作業前に必ずご確認ください！）</t>
    <rPh sb="5" eb="8">
      <t>マイネンド</t>
    </rPh>
    <rPh sb="9" eb="11">
      <t>サギョウ</t>
    </rPh>
    <rPh sb="11" eb="12">
      <t>マエ</t>
    </rPh>
    <rPh sb="13" eb="14">
      <t>カナラ</t>
    </rPh>
    <rPh sb="16" eb="18">
      <t>カクニン</t>
    </rPh>
    <phoneticPr fontId="4"/>
  </si>
  <si>
    <t>事業者の区分※</t>
    <phoneticPr fontId="3"/>
  </si>
  <si>
    <r>
      <t>設計メモ</t>
    </r>
    <r>
      <rPr>
        <b/>
        <sz val="12"/>
        <color rgb="FFFF0000"/>
        <rFont val="游ゴシック"/>
        <family val="3"/>
        <charset val="128"/>
      </rPr>
      <t>（非表示）</t>
    </r>
    <rPh sb="0" eb="2">
      <t>セッケイ</t>
    </rPh>
    <rPh sb="5" eb="8">
      <t>ヒヒョウジ</t>
    </rPh>
    <phoneticPr fontId="4"/>
  </si>
  <si>
    <r>
      <t>設計メモ（エラーチェック用）</t>
    </r>
    <r>
      <rPr>
        <b/>
        <sz val="12"/>
        <color rgb="FFFF0000"/>
        <rFont val="游ゴシック"/>
        <family val="3"/>
        <charset val="128"/>
      </rPr>
      <t>（非表示）</t>
    </r>
    <rPh sb="0" eb="2">
      <t>セッケイ</t>
    </rPh>
    <rPh sb="12" eb="13">
      <t>ヨウ</t>
    </rPh>
    <rPh sb="15" eb="18">
      <t>ヒヒョウジ</t>
    </rPh>
    <phoneticPr fontId="4"/>
  </si>
  <si>
    <t>Ｂ</t>
    <phoneticPr fontId="4"/>
  </si>
  <si>
    <t>Ｃ</t>
    <phoneticPr fontId="4"/>
  </si>
  <si>
    <t>２　エネルギーの外部供給量等の入力</t>
    <rPh sb="8" eb="10">
      <t>ガイブ</t>
    </rPh>
    <rPh sb="10" eb="12">
      <t>キョウキュウ</t>
    </rPh>
    <rPh sb="12" eb="13">
      <t>リョウ</t>
    </rPh>
    <rPh sb="13" eb="14">
      <t>トウ</t>
    </rPh>
    <rPh sb="15" eb="17">
      <t>ニュウリョク</t>
    </rPh>
    <phoneticPr fontId="3"/>
  </si>
  <si>
    <t>＜参考＞</t>
    <rPh sb="1" eb="3">
      <t>サンコウ</t>
    </rPh>
    <phoneticPr fontId="3"/>
  </si>
  <si>
    <t>エネルギー</t>
    <phoneticPr fontId="3"/>
  </si>
  <si>
    <t>県域</t>
    <rPh sb="0" eb="1">
      <t>ケン</t>
    </rPh>
    <rPh sb="1" eb="2">
      <t>イキ</t>
    </rPh>
    <phoneticPr fontId="3"/>
  </si>
  <si>
    <t>全県の合計</t>
    <rPh sb="0" eb="2">
      <t>ゼンケン</t>
    </rPh>
    <rPh sb="3" eb="5">
      <t>ゴウケイ</t>
    </rPh>
    <phoneticPr fontId="12"/>
  </si>
  <si>
    <t>指定工場等1</t>
    <rPh sb="0" eb="2">
      <t>シテイ</t>
    </rPh>
    <rPh sb="4" eb="5">
      <t>トウ</t>
    </rPh>
    <phoneticPr fontId="4"/>
  </si>
  <si>
    <t>指定工場等2</t>
    <rPh sb="0" eb="2">
      <t>シテイ</t>
    </rPh>
    <rPh sb="4" eb="5">
      <t>トウ</t>
    </rPh>
    <phoneticPr fontId="4"/>
  </si>
  <si>
    <t>指定工場等3</t>
    <rPh sb="0" eb="2">
      <t>シテイ</t>
    </rPh>
    <rPh sb="4" eb="5">
      <t>トウ</t>
    </rPh>
    <phoneticPr fontId="4"/>
  </si>
  <si>
    <t>指定工場等4</t>
    <rPh sb="0" eb="2">
      <t>シテイ</t>
    </rPh>
    <rPh sb="4" eb="5">
      <t>トウ</t>
    </rPh>
    <phoneticPr fontId="4"/>
  </si>
  <si>
    <t>指定工場等5</t>
    <rPh sb="0" eb="2">
      <t>シテイ</t>
    </rPh>
    <rPh sb="4" eb="5">
      <t>トウ</t>
    </rPh>
    <phoneticPr fontId="4"/>
  </si>
  <si>
    <t>指定工場等6</t>
    <rPh sb="0" eb="2">
      <t>シテイ</t>
    </rPh>
    <rPh sb="4" eb="5">
      <t>トウ</t>
    </rPh>
    <phoneticPr fontId="4"/>
  </si>
  <si>
    <t>指定工場等7</t>
    <rPh sb="0" eb="2">
      <t>シテイ</t>
    </rPh>
    <rPh sb="4" eb="5">
      <t>トウ</t>
    </rPh>
    <phoneticPr fontId="4"/>
  </si>
  <si>
    <t>指定工場等8</t>
    <rPh sb="0" eb="2">
      <t>シテイ</t>
    </rPh>
    <rPh sb="4" eb="5">
      <t>トウ</t>
    </rPh>
    <phoneticPr fontId="4"/>
  </si>
  <si>
    <t>指定工場等9</t>
    <rPh sb="0" eb="2">
      <t>シテイ</t>
    </rPh>
    <rPh sb="4" eb="5">
      <t>トウ</t>
    </rPh>
    <phoneticPr fontId="4"/>
  </si>
  <si>
    <t>指定工場等10</t>
    <rPh sb="0" eb="2">
      <t>シテイ</t>
    </rPh>
    <rPh sb="4" eb="5">
      <t>トウ</t>
    </rPh>
    <phoneticPr fontId="4"/>
  </si>
  <si>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4">
      <t>ガイブ</t>
    </rPh>
    <rPh sb="4" eb="6">
      <t>キョウキュウ</t>
    </rPh>
    <rPh sb="7" eb="8">
      <t>トウ</t>
    </rPh>
    <phoneticPr fontId="3"/>
  </si>
  <si>
    <r>
      <rPr>
        <b/>
        <sz val="11"/>
        <color rgb="FFFF0000"/>
        <rFont val="游ゴシック"/>
        <family val="3"/>
        <charset val="128"/>
        <scheme val="minor"/>
      </rPr>
      <t>　　</t>
    </r>
    <r>
      <rPr>
        <b/>
        <u/>
        <sz val="11"/>
        <color rgb="FFFF0000"/>
        <rFont val="游ゴシック"/>
        <family val="3"/>
        <charset val="128"/>
        <scheme val="minor"/>
      </rPr>
      <t>横浜・川崎市内のエネルギーの</t>
    </r>
    <rPh sb="2" eb="4">
      <t>ヨコハマ</t>
    </rPh>
    <rPh sb="5" eb="7">
      <t>カワサキ</t>
    </rPh>
    <rPh sb="7" eb="9">
      <t>シナイ</t>
    </rPh>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</si>
  <si>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県域のエネルギー指定工場等ごとの</t>
    </r>
    <rPh sb="3" eb="4">
      <t>ケン</t>
    </rPh>
    <rPh sb="4" eb="5">
      <t>イキ</t>
    </rPh>
    <phoneticPr fontId="3"/>
  </si>
  <si>
    <r>
      <t>　　　</t>
    </r>
    <r>
      <rPr>
        <b/>
        <u/>
        <sz val="11"/>
        <color rgb="FFFF0000"/>
        <rFont val="游ゴシック"/>
        <family val="3"/>
        <charset val="128"/>
        <scheme val="minor"/>
      </rPr>
      <t>エネルギーの外部供給量等</t>
    </r>
    <r>
      <rPr>
        <b/>
        <sz val="11"/>
        <color rgb="FFFF0000"/>
        <rFont val="游ゴシック"/>
        <family val="3"/>
        <charset val="128"/>
        <scheme val="minor"/>
      </rPr>
      <t>を入力</t>
    </r>
    <rPh sb="9" eb="11">
      <t>ガイブ</t>
    </rPh>
    <rPh sb="11" eb="13">
      <t>キョウキュウ</t>
    </rPh>
    <rPh sb="13" eb="14">
      <t>リョウ</t>
    </rPh>
    <rPh sb="14" eb="15">
      <t>トウ</t>
    </rPh>
    <phoneticPr fontId="3"/>
  </si>
  <si>
    <t>燃料を使用して発生させた熱・電気の他者への供給の有無</t>
    <rPh sb="0" eb="2">
      <t>ネンリョウ</t>
    </rPh>
    <rPh sb="3" eb="5">
      <t>シヨウ</t>
    </rPh>
    <rPh sb="7" eb="9">
      <t>ハッセイ</t>
    </rPh>
    <rPh sb="17" eb="18">
      <t>タ</t>
    </rPh>
    <rPh sb="18" eb="19">
      <t>シャ</t>
    </rPh>
    <rPh sb="21" eb="23">
      <t>キョウキュウ</t>
    </rPh>
    <rPh sb="24" eb="26">
      <t>ウム</t>
    </rPh>
    <phoneticPr fontId="3"/>
  </si>
  <si>
    <t>副生エネルギーの販売の有無</t>
    <rPh sb="8" eb="10">
      <t>ハンバイ</t>
    </rPh>
    <rPh sb="11" eb="13">
      <t>ウム</t>
    </rPh>
    <phoneticPr fontId="3"/>
  </si>
  <si>
    <t>未利用熱の購入の有無</t>
    <rPh sb="0" eb="3">
      <t>ミリヨウ</t>
    </rPh>
    <rPh sb="3" eb="4">
      <t>ネツ</t>
    </rPh>
    <rPh sb="5" eb="7">
      <t>コウニュウ</t>
    </rPh>
    <rPh sb="8" eb="10">
      <t>ウム</t>
    </rPh>
    <phoneticPr fontId="3"/>
  </si>
  <si>
    <t>１　基礎情報の確認・入力</t>
    <rPh sb="2" eb="4">
      <t>キソ</t>
    </rPh>
    <rPh sb="4" eb="6">
      <t>ジョウホウ</t>
    </rPh>
    <rPh sb="7" eb="9">
      <t>カクニン</t>
    </rPh>
    <rPh sb="10" eb="12">
      <t>ニュウリョク</t>
    </rPh>
    <phoneticPr fontId="3"/>
  </si>
  <si>
    <t>横浜市内</t>
    <rPh sb="0" eb="4">
      <t>ヨコハマシナイ</t>
    </rPh>
    <phoneticPr fontId="3"/>
  </si>
  <si>
    <t>川崎市内</t>
    <rPh sb="0" eb="4">
      <t>カワサキシナイ</t>
    </rPh>
    <phoneticPr fontId="3"/>
  </si>
  <si>
    <t>0011</t>
  </si>
  <si>
    <t>うち その他の自動車（ガソリン車等）</t>
    <rPh sb="5" eb="6">
      <t>タ</t>
    </rPh>
    <rPh sb="7" eb="10">
      <t>ジドウシャ</t>
    </rPh>
    <rPh sb="15" eb="16">
      <t>シャ</t>
    </rPh>
    <rPh sb="16" eb="17">
      <t>トウ</t>
    </rPh>
    <phoneticPr fontId="4"/>
  </si>
  <si>
    <t>(f-g-h-i-j)</t>
    <phoneticPr fontId="3"/>
  </si>
  <si>
    <t>(l-m-n-o-p)</t>
    <phoneticPr fontId="4"/>
  </si>
  <si>
    <t>■乗用自動車※</t>
    <rPh sb="1" eb="3">
      <t>ジョウヨウ</t>
    </rPh>
    <rPh sb="3" eb="6">
      <t>ジドウシャ</t>
    </rPh>
    <phoneticPr fontId="4"/>
  </si>
  <si>
    <t>■バス・貨物自動車※</t>
    <rPh sb="4" eb="6">
      <t>カモツ</t>
    </rPh>
    <rPh sb="6" eb="9">
      <t>ジドウシャ</t>
    </rPh>
    <phoneticPr fontId="4"/>
  </si>
  <si>
    <r>
      <t>エネルギー使用量等入力表</t>
    </r>
    <r>
      <rPr>
        <sz val="16"/>
        <color theme="1"/>
        <rFont val="游ゴシック"/>
        <family val="3"/>
        <charset val="128"/>
        <scheme val="minor"/>
      </rPr>
      <t>（第３号該当事業者用）</t>
    </r>
    <rPh sb="5" eb="8">
      <t>シヨウリョウ</t>
    </rPh>
    <rPh sb="8" eb="9">
      <t>トウ</t>
    </rPh>
    <rPh sb="9" eb="11">
      <t>ニュウリョク</t>
    </rPh>
    <rPh sb="11" eb="12">
      <t>ヒョウ</t>
    </rPh>
    <rPh sb="13" eb="14">
      <t>ダイ</t>
    </rPh>
    <rPh sb="15" eb="16">
      <t>ゴウ</t>
    </rPh>
    <rPh sb="16" eb="21">
      <t>ガイトウジギョウシャ</t>
    </rPh>
    <rPh sb="21" eb="22">
      <t>ヨウ</t>
    </rPh>
    <phoneticPr fontId="4"/>
  </si>
  <si>
    <t>039</t>
  </si>
  <si>
    <t>047</t>
  </si>
  <si>
    <t>指標１</t>
    <rPh sb="0" eb="2">
      <t>シヒョウ</t>
    </rPh>
    <phoneticPr fontId="3"/>
  </si>
  <si>
    <t>指標２</t>
    <rPh sb="0" eb="2">
      <t>シヒョウ</t>
    </rPh>
    <phoneticPr fontId="3"/>
  </si>
  <si>
    <t>指標３</t>
    <rPh sb="0" eb="2">
      <t>シヒョウ</t>
    </rPh>
    <phoneticPr fontId="3"/>
  </si>
  <si>
    <t>コピー用</t>
    <rPh sb="3" eb="4">
      <t>ヨウ</t>
    </rPh>
    <phoneticPr fontId="3"/>
  </si>
  <si>
    <t>シート一覧に戻る</t>
    <rPh sb="3" eb="5">
      <t>イチラン</t>
    </rPh>
    <rPh sb="6" eb="7">
      <t>モド</t>
    </rPh>
    <phoneticPr fontId="3"/>
  </si>
  <si>
    <t>熱使用量</t>
    <rPh sb="0" eb="1">
      <t>ネツ</t>
    </rPh>
    <rPh sb="1" eb="3">
      <t>シヨウ</t>
    </rPh>
    <rPh sb="3" eb="4">
      <t>リョウ</t>
    </rPh>
    <phoneticPr fontId="4"/>
  </si>
  <si>
    <t>電気使用量</t>
    <rPh sb="0" eb="2">
      <t>デンキ</t>
    </rPh>
    <rPh sb="2" eb="5">
      <t>シヨウリョウ</t>
    </rPh>
    <phoneticPr fontId="4"/>
  </si>
  <si>
    <t>燃料使用量</t>
    <rPh sb="0" eb="2">
      <t>ネンリョウ</t>
    </rPh>
    <rPh sb="2" eb="4">
      <t>シヨウ</t>
    </rPh>
    <rPh sb="4" eb="5">
      <t>リョウ</t>
    </rPh>
    <phoneticPr fontId="4"/>
  </si>
  <si>
    <t>エネルギー消費原単位</t>
    <phoneticPr fontId="3"/>
  </si>
  <si>
    <t>指標の名称</t>
    <rPh sb="0" eb="2">
      <t>シヒョウ</t>
    </rPh>
    <rPh sb="3" eb="5">
      <t>メイショウ</t>
    </rPh>
    <phoneticPr fontId="3"/>
  </si>
  <si>
    <t>←１つ上のセルで「その他」以外を選択した場合はグレーアウト</t>
    <rPh sb="3" eb="4">
      <t>ウエ</t>
    </rPh>
    <rPh sb="11" eb="12">
      <t>タ</t>
    </rPh>
    <rPh sb="13" eb="15">
      <t>イガイ</t>
    </rPh>
    <rPh sb="16" eb="18">
      <t>センタク</t>
    </rPh>
    <rPh sb="20" eb="22">
      <t>バアイ</t>
    </rPh>
    <phoneticPr fontId="3"/>
  </si>
  <si>
    <r>
      <t>事業者の基礎情報（内容確認の上、</t>
    </r>
    <r>
      <rPr>
        <b/>
        <u/>
        <sz val="12"/>
        <color theme="0"/>
        <rFont val="游ゴシック"/>
        <family val="3"/>
        <charset val="128"/>
        <scheme val="minor"/>
      </rPr>
      <t>必要事項を入力</t>
    </r>
    <r>
      <rPr>
        <b/>
        <sz val="12"/>
        <color theme="0"/>
        <rFont val="游ゴシック"/>
        <family val="3"/>
        <charset val="128"/>
        <scheme val="minor"/>
      </rPr>
      <t>してください）</t>
    </r>
    <rPh sb="4" eb="6">
      <t>キソ</t>
    </rPh>
    <rPh sb="9" eb="11">
      <t>ナイヨウ</t>
    </rPh>
    <rPh sb="11" eb="13">
      <t>カクニン</t>
    </rPh>
    <rPh sb="14" eb="15">
      <t>ウエ</t>
    </rPh>
    <rPh sb="16" eb="18">
      <t>ヒツヨウ</t>
    </rPh>
    <rPh sb="18" eb="20">
      <t>ジコウ</t>
    </rPh>
    <rPh sb="21" eb="23">
      <t>ニュウリョク</t>
    </rPh>
    <phoneticPr fontId="3"/>
  </si>
  <si>
    <t>エネルギー管理指定工場等3</t>
    <phoneticPr fontId="3"/>
  </si>
  <si>
    <t>エネルギー管理指定工場等4</t>
    <phoneticPr fontId="3"/>
  </si>
  <si>
    <t>エネルギー管理指定工場等5</t>
    <phoneticPr fontId="3"/>
  </si>
  <si>
    <t>エネルギー管理指定工場等6</t>
    <phoneticPr fontId="3"/>
  </si>
  <si>
    <t>エネルギー管理指定工場等7</t>
    <phoneticPr fontId="3"/>
  </si>
  <si>
    <t>エネルギー管理指定工場等8</t>
    <phoneticPr fontId="3"/>
  </si>
  <si>
    <t>エネルギー管理指定工場等9</t>
    <phoneticPr fontId="3"/>
  </si>
  <si>
    <t>エネルギー管理指定工場等10</t>
    <phoneticPr fontId="3"/>
  </si>
  <si>
    <t>t-CO2/GJ</t>
    <phoneticPr fontId="3"/>
  </si>
  <si>
    <t>t-CO2/kWh</t>
    <phoneticPr fontId="3"/>
  </si>
  <si>
    <r>
      <rPr>
        <b/>
        <sz val="11"/>
        <color rgb="FFFF0000"/>
        <rFont val="游ゴシック"/>
        <family val="3"/>
        <charset val="128"/>
        <scheme val="minor"/>
      </rPr>
      <t>　　</t>
    </r>
    <r>
      <rPr>
        <b/>
        <u/>
        <sz val="11"/>
        <color rgb="FFFF0000"/>
        <rFont val="游ゴシック"/>
        <family val="3"/>
        <charset val="128"/>
        <scheme val="minor"/>
      </rPr>
      <t>県域のエネルギー指定工場等</t>
    </r>
    <rPh sb="2" eb="3">
      <t>ケン</t>
    </rPh>
    <rPh sb="3" eb="4">
      <t>イキ</t>
    </rPh>
    <phoneticPr fontId="3"/>
  </si>
  <si>
    <r>
      <t>　　</t>
    </r>
    <r>
      <rPr>
        <b/>
        <u/>
        <sz val="11"/>
        <color rgb="FFFF0000"/>
        <rFont val="游ゴシック"/>
        <family val="3"/>
        <charset val="128"/>
        <scheme val="minor"/>
      </rPr>
      <t>以外の工場等のエネルギーの</t>
    </r>
    <phoneticPr fontId="3"/>
  </si>
  <si>
    <r>
      <t>　　</t>
    </r>
    <r>
      <rPr>
        <b/>
        <u/>
        <sz val="11"/>
        <color rgb="FFFF0000"/>
        <rFont val="游ゴシック"/>
        <family val="3"/>
        <charset val="128"/>
        <scheme val="minor"/>
      </rPr>
      <t>外部供給量等の合計量</t>
    </r>
    <r>
      <rPr>
        <b/>
        <sz val="11"/>
        <color rgb="FFFF0000"/>
        <rFont val="游ゴシック"/>
        <family val="3"/>
        <charset val="128"/>
        <scheme val="minor"/>
      </rPr>
      <t>を入力</t>
    </r>
    <rPh sb="2" eb="8">
      <t>ガイブキョウキュウリョウトウ</t>
    </rPh>
    <phoneticPr fontId="3"/>
  </si>
  <si>
    <t>…Ｂ</t>
    <phoneticPr fontId="3"/>
  </si>
  <si>
    <t>…Ｃ</t>
    <phoneticPr fontId="3"/>
  </si>
  <si>
    <t>…Ａ（熱供給事業者、発電事業者の登録工場等のみが対象です）</t>
    <phoneticPr fontId="3"/>
  </si>
  <si>
    <t>区分</t>
    <rPh sb="0" eb="2">
      <t>クブン</t>
    </rPh>
    <phoneticPr fontId="3"/>
  </si>
  <si>
    <t>指標の名称</t>
    <rPh sb="0" eb="2">
      <t>シヒョウ</t>
    </rPh>
    <rPh sb="3" eb="5">
      <t>メイショウ</t>
    </rPh>
    <phoneticPr fontId="4"/>
  </si>
  <si>
    <r>
      <t xml:space="preserve">エネルギー消費原単位の指標
</t>
    </r>
    <r>
      <rPr>
        <sz val="12"/>
        <color theme="1"/>
        <rFont val="游ゴシック"/>
        <family val="3"/>
        <charset val="128"/>
        <scheme val="minor"/>
      </rPr>
      <t>（エネルギー使用量と密接な関係を持つ値）</t>
    </r>
    <rPh sb="11" eb="13">
      <t>シヒョウ</t>
    </rPh>
    <phoneticPr fontId="3"/>
  </si>
  <si>
    <t>指標の量</t>
    <rPh sb="0" eb="2">
      <t>シヒョウ</t>
    </rPh>
    <rPh sb="3" eb="4">
      <t>リョウ</t>
    </rPh>
    <phoneticPr fontId="3"/>
  </si>
  <si>
    <t>指標の単位</t>
    <rPh sb="0" eb="2">
      <t>シヒョウ</t>
    </rPh>
    <rPh sb="3" eb="5">
      <t>タンイ</t>
    </rPh>
    <phoneticPr fontId="3"/>
  </si>
  <si>
    <t>指標の量</t>
    <rPh sb="0" eb="2">
      <t>シヒョウ</t>
    </rPh>
    <rPh sb="3" eb="4">
      <t>リョウ</t>
    </rPh>
    <phoneticPr fontId="3"/>
  </si>
  <si>
    <t>B</t>
    <phoneticPr fontId="3"/>
  </si>
  <si>
    <t>排出係数一覧表（電気）へ</t>
    <rPh sb="0" eb="2">
      <t>ハイシュツ</t>
    </rPh>
    <rPh sb="2" eb="4">
      <t>ケイスウ</t>
    </rPh>
    <rPh sb="4" eb="6">
      <t>イチラン</t>
    </rPh>
    <rPh sb="6" eb="7">
      <t>ヒョウ</t>
    </rPh>
    <rPh sb="8" eb="10">
      <t>デンキ</t>
    </rPh>
    <phoneticPr fontId="3"/>
  </si>
  <si>
    <t>t-CO2/千m３</t>
  </si>
  <si>
    <t>0002</t>
  </si>
  <si>
    <t>0003</t>
  </si>
  <si>
    <t>0004</t>
  </si>
  <si>
    <t>0005</t>
  </si>
  <si>
    <t>0006</t>
  </si>
  <si>
    <t>0007</t>
  </si>
  <si>
    <t>0008</t>
  </si>
  <si>
    <t>0009</t>
  </si>
  <si>
    <t>0010</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</si>
  <si>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</si>
  <si>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</si>
  <si>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</si>
  <si>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</si>
  <si>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</si>
  <si>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</si>
  <si>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</si>
  <si>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</si>
  <si>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</si>
  <si>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</si>
  <si>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</si>
  <si>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</si>
  <si>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</si>
  <si>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</si>
  <si>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</si>
  <si>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</si>
  <si>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</si>
  <si>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</si>
  <si>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</si>
  <si>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</si>
  <si>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</si>
  <si>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</si>
  <si>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</si>
  <si>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</si>
  <si>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</si>
  <si>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</si>
  <si>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</si>
  <si>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</si>
  <si>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</si>
  <si>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</si>
  <si>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</si>
  <si>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</si>
  <si>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</si>
  <si>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</si>
  <si>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</si>
  <si>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</si>
  <si>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</si>
  <si>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</si>
  <si>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</si>
  <si>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</si>
  <si>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</si>
  <si>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</si>
  <si>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</si>
  <si>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</si>
  <si>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</si>
  <si>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</si>
  <si>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</si>
  <si>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</si>
  <si>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</si>
  <si>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</si>
  <si>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</si>
  <si>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</si>
  <si>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</si>
  <si>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</si>
  <si>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</si>
  <si>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</si>
  <si>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</si>
  <si>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</si>
  <si>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</si>
  <si>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</si>
  <si>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</si>
  <si>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</si>
  <si>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</si>
  <si>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</si>
  <si>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</si>
  <si>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</si>
  <si>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</si>
  <si>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</si>
  <si>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</si>
  <si>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</si>
  <si>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</si>
  <si>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</si>
  <si>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</si>
  <si>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</si>
  <si>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</si>
  <si>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</si>
  <si>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</si>
  <si>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</si>
  <si>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</si>
  <si>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</si>
  <si>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</si>
  <si>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</si>
  <si>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</si>
  <si>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</si>
  <si>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</si>
  <si>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</si>
  <si>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</si>
  <si>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</si>
  <si>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</si>
  <si>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</si>
  <si>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</si>
  <si>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</si>
  <si>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</si>
  <si>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</si>
  <si>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</si>
  <si>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</si>
  <si>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</si>
  <si>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</si>
  <si>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</si>
  <si>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</si>
  <si>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</si>
  <si>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</si>
  <si>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</si>
  <si>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</si>
  <si>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</si>
  <si>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</si>
  <si>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</si>
  <si>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</si>
  <si>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</si>
  <si>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</si>
  <si>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</si>
  <si>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</si>
  <si>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</si>
  <si>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</si>
  <si>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</si>
  <si>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</si>
  <si>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</si>
  <si>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</si>
  <si>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</si>
  <si>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</si>
  <si>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</si>
  <si>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</si>
  <si>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</si>
  <si>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</si>
  <si>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</si>
  <si>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</si>
  <si>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</si>
  <si>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</si>
  <si>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</si>
  <si>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</si>
  <si>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</si>
  <si>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</si>
  <si>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</si>
  <si>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</si>
  <si>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</si>
  <si>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</si>
  <si>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</si>
  <si>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</si>
  <si>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</si>
  <si>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</si>
  <si>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</si>
  <si>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</si>
  <si>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</si>
  <si>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</si>
  <si>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</si>
  <si>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</si>
  <si>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</si>
  <si>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</si>
  <si>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</si>
  <si>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</si>
  <si>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</si>
  <si>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</si>
  <si>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</si>
  <si>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</si>
  <si>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</si>
  <si>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</si>
  <si>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</si>
  <si>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</si>
  <si>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</si>
  <si>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</si>
  <si>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</si>
  <si>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</si>
  <si>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</si>
  <si>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</si>
  <si>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</si>
  <si>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</si>
  <si>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</si>
  <si>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</si>
  <si>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</si>
  <si>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</si>
  <si>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</si>
  <si>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</si>
  <si>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</si>
  <si>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</si>
  <si>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</si>
  <si>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</si>
  <si>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</si>
  <si>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</si>
  <si>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</si>
  <si>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</si>
  <si>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</si>
  <si>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</si>
  <si>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</si>
  <si>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</si>
  <si>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</si>
  <si>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</si>
  <si>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</si>
  <si>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</si>
  <si>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</si>
  <si>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</si>
  <si>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</si>
  <si>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</si>
  <si>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</si>
  <si>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</si>
  <si>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</si>
  <si>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</si>
  <si>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</si>
  <si>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</si>
  <si>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</si>
  <si>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</si>
  <si>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</si>
  <si>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</si>
  <si>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</si>
  <si>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</si>
  <si>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</si>
  <si>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</si>
  <si>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</si>
  <si>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</si>
  <si>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</si>
  <si>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</si>
  <si>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</si>
  <si>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</si>
  <si>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</si>
  <si>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</si>
  <si>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</si>
  <si>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</si>
  <si>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</si>
  <si>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</si>
  <si>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</si>
  <si>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</si>
  <si>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</si>
  <si>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</si>
  <si>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</si>
  <si>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</si>
  <si>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</si>
  <si>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</si>
  <si>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</si>
  <si>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</si>
  <si>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</si>
  <si>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</si>
  <si>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</si>
  <si>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</si>
  <si>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</si>
  <si>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</si>
  <si>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</si>
  <si>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</si>
  <si>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</si>
  <si>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</si>
  <si>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</si>
  <si>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</si>
  <si>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</si>
  <si>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</si>
  <si>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</si>
  <si>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</si>
  <si>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</si>
  <si>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</si>
  <si>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</si>
  <si>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</si>
  <si>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</si>
  <si>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</si>
  <si>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</si>
  <si>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</si>
  <si>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</si>
  <si>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</si>
  <si>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</si>
  <si>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</si>
  <si>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</si>
  <si>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</si>
  <si>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</si>
  <si>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</si>
  <si>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</si>
  <si>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</si>
  <si>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</si>
  <si>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</si>
  <si>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</si>
  <si>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</si>
  <si>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</si>
  <si>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</si>
  <si>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</si>
  <si>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</si>
  <si>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</si>
  <si>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</si>
  <si>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</si>
  <si>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</si>
  <si>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</si>
  <si>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</si>
  <si>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</si>
  <si>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</si>
  <si>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</si>
  <si>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</si>
  <si>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</si>
  <si>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</si>
  <si>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</si>
  <si>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</si>
  <si>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</si>
  <si>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</si>
  <si>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</si>
  <si>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</si>
  <si>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</si>
  <si>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</si>
  <si>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</si>
  <si>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</si>
  <si>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</si>
  <si>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</si>
  <si>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</si>
  <si>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</si>
  <si>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</si>
  <si>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</si>
  <si>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</si>
  <si>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</si>
  <si>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</si>
  <si>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</si>
  <si>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</si>
  <si>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</si>
  <si>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</si>
  <si>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</si>
  <si>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</si>
  <si>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</si>
  <si>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</si>
  <si>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</si>
  <si>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</si>
  <si>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</si>
  <si>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</si>
  <si>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</si>
  <si>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</si>
  <si>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</si>
  <si>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</si>
  <si>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</si>
  <si>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</si>
  <si>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</si>
  <si>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</si>
  <si>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</si>
  <si>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</si>
  <si>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</si>
  <si>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</si>
  <si>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</si>
  <si>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</si>
  <si>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</si>
  <si>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</si>
  <si>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</si>
  <si>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</si>
  <si>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</si>
  <si>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</si>
  <si>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</si>
  <si>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</si>
  <si>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</si>
  <si>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</si>
  <si>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</si>
  <si>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</si>
  <si>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</si>
  <si>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</si>
  <si>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</si>
  <si>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</si>
  <si>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</si>
  <si>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</si>
  <si>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</si>
  <si>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</si>
  <si>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</si>
  <si>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</si>
  <si>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</si>
  <si>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</si>
  <si>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</si>
  <si>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</si>
  <si>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</si>
  <si>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</si>
  <si>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</si>
  <si>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</si>
  <si>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</si>
  <si>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</si>
  <si>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</si>
  <si>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</si>
  <si>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</si>
  <si>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</si>
  <si>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</si>
  <si>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</si>
  <si>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</si>
  <si>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</si>
  <si>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</si>
  <si>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</si>
  <si>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</si>
  <si>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</si>
  <si>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</si>
  <si>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</si>
  <si>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</si>
  <si>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</si>
  <si>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</si>
  <si>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</si>
  <si>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</si>
  <si>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</si>
  <si>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</si>
  <si>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</si>
  <si>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</si>
  <si>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</si>
  <si>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</si>
  <si>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</si>
  <si>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</si>
  <si>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</si>
  <si>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</si>
  <si>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</si>
  <si>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</si>
  <si>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</si>
  <si>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</si>
  <si>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</si>
  <si>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</si>
  <si>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</si>
  <si>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</si>
  <si>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</si>
  <si>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</si>
  <si>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</si>
  <si>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</si>
  <si>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</si>
  <si>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</si>
  <si>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</si>
  <si>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</si>
  <si>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</si>
  <si>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</si>
  <si>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</si>
  <si>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</si>
  <si>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</si>
  <si>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</si>
  <si>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</si>
  <si>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</si>
  <si>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</si>
  <si>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</si>
  <si>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</si>
  <si>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</si>
  <si>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</si>
  <si>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</si>
  <si>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</si>
  <si>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</si>
  <si>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</si>
  <si>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</si>
  <si>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</si>
  <si>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</si>
  <si>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</si>
  <si>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</si>
  <si>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</si>
  <si>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</si>
  <si>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</si>
  <si>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</si>
  <si>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</si>
  <si>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</si>
  <si>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</si>
  <si>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</si>
  <si>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</si>
  <si>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</si>
  <si>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</si>
  <si>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</si>
  <si>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</si>
  <si>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</si>
  <si>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</si>
  <si>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</si>
  <si>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</si>
  <si>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</si>
  <si>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</si>
  <si>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</si>
  <si>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</si>
  <si>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</si>
  <si>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</si>
  <si>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</si>
  <si>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</si>
  <si>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</si>
  <si>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</si>
  <si>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</si>
  <si>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</si>
  <si>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</si>
  <si>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</si>
  <si>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</si>
  <si>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</si>
  <si>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</si>
  <si>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</si>
  <si>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</si>
  <si>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</si>
  <si>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</si>
  <si>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</si>
  <si>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</si>
  <si>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</si>
  <si>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</si>
  <si>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</si>
  <si>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</si>
  <si>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</si>
  <si>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</si>
  <si>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</si>
  <si>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</si>
  <si>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</si>
  <si>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</si>
  <si>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</si>
  <si>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</si>
  <si>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</si>
  <si>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</si>
  <si>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</si>
  <si>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</si>
  <si>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</si>
  <si>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</si>
  <si>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</si>
  <si>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</si>
  <si>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</si>
  <si>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</si>
  <si>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</si>
  <si>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</si>
  <si>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</si>
  <si>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</si>
  <si>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</si>
  <si>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</si>
  <si>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</si>
  <si>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</si>
  <si>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</si>
  <si>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</si>
  <si>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</si>
  <si>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</si>
  <si>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</si>
  <si>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</si>
  <si>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</si>
  <si>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</si>
  <si>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</si>
  <si>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</si>
  <si>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</si>
  <si>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</si>
  <si>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</si>
  <si>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</si>
  <si>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</si>
  <si>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</si>
  <si>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</si>
  <si>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</si>
  <si>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</si>
  <si>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</si>
  <si>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</si>
  <si>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</si>
  <si>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</si>
  <si>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</si>
  <si>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</si>
  <si>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</si>
  <si>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</si>
  <si>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</si>
  <si>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</si>
  <si>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</si>
  <si>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</si>
  <si>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</si>
  <si>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</si>
  <si>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</si>
  <si>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</si>
  <si>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</si>
  <si>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</si>
  <si>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</si>
  <si>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</si>
  <si>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</si>
  <si>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</si>
  <si>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</si>
  <si>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</si>
  <si>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No.</t>
    <phoneticPr fontId="4"/>
  </si>
  <si>
    <t>シート</t>
    <phoneticPr fontId="4"/>
  </si>
  <si>
    <t>メモ</t>
    <phoneticPr fontId="4"/>
  </si>
  <si>
    <t>優先度</t>
    <rPh sb="0" eb="3">
      <t>ユウセンド</t>
    </rPh>
    <phoneticPr fontId="4"/>
  </si>
  <si>
    <t>ステータス</t>
    <phoneticPr fontId="4"/>
  </si>
  <si>
    <t>備考</t>
    <rPh sb="0" eb="2">
      <t>ビコウ</t>
    </rPh>
    <phoneticPr fontId="4"/>
  </si>
  <si>
    <t>各シート（非表示シート除く）の概要と入力の流れを簡潔に記載（川崎市の「シート一覧」シート参照）</t>
    <rPh sb="0" eb="1">
      <t>カク</t>
    </rPh>
    <rPh sb="5" eb="8">
      <t>ヒヒョウジ</t>
    </rPh>
    <rPh sb="11" eb="12">
      <t>ノゾ</t>
    </rPh>
    <rPh sb="15" eb="17">
      <t>ガイヨウ</t>
    </rPh>
    <rPh sb="18" eb="20">
      <t>ニュウリョク</t>
    </rPh>
    <rPh sb="21" eb="22">
      <t>ナガ</t>
    </rPh>
    <rPh sb="24" eb="26">
      <t>カンケツ</t>
    </rPh>
    <rPh sb="27" eb="29">
      <t>キサイ</t>
    </rPh>
    <rPh sb="30" eb="33">
      <t>カワサキシ</t>
    </rPh>
    <rPh sb="38" eb="40">
      <t>イチラン</t>
    </rPh>
    <rPh sb="44" eb="46">
      <t>サンショウ</t>
    </rPh>
    <phoneticPr fontId="4"/>
  </si>
  <si>
    <t>高</t>
    <rPh sb="0" eb="1">
      <t>コウ</t>
    </rPh>
    <phoneticPr fontId="4"/>
  </si>
  <si>
    <t>各シートの必須入力箇所に入力漏れチェック判定機能を設けておき、対象年度ごとに各シートの入力漏れの有無を一覧で表示する</t>
    <rPh sb="0" eb="1">
      <t>カク</t>
    </rPh>
    <rPh sb="5" eb="7">
      <t>ヒッス</t>
    </rPh>
    <rPh sb="7" eb="9">
      <t>ニュウリョク</t>
    </rPh>
    <rPh sb="9" eb="11">
      <t>カショ</t>
    </rPh>
    <rPh sb="12" eb="14">
      <t>ニュウリョク</t>
    </rPh>
    <rPh sb="14" eb="15">
      <t>モ</t>
    </rPh>
    <rPh sb="20" eb="22">
      <t>ハンテイ</t>
    </rPh>
    <rPh sb="22" eb="24">
      <t>キノウ</t>
    </rPh>
    <rPh sb="25" eb="26">
      <t>モウ</t>
    </rPh>
    <rPh sb="31" eb="33">
      <t>タイショウ</t>
    </rPh>
    <rPh sb="33" eb="35">
      <t>ネンド</t>
    </rPh>
    <rPh sb="38" eb="39">
      <t>カク</t>
    </rPh>
    <rPh sb="43" eb="45">
      <t>ニュウリョク</t>
    </rPh>
    <rPh sb="45" eb="46">
      <t>モ</t>
    </rPh>
    <rPh sb="48" eb="50">
      <t>ウム</t>
    </rPh>
    <rPh sb="51" eb="53">
      <t>イチラン</t>
    </rPh>
    <rPh sb="54" eb="56">
      <t>ヒョウジ</t>
    </rPh>
    <phoneticPr fontId="4"/>
  </si>
  <si>
    <t>中</t>
    <rPh sb="0" eb="1">
      <t>チュウ</t>
    </rPh>
    <phoneticPr fontId="4"/>
  </si>
  <si>
    <t>未着手</t>
    <rPh sb="0" eb="3">
      <t>ミチャクシュ</t>
    </rPh>
    <phoneticPr fontId="4"/>
  </si>
  <si>
    <t>ファイル名変更の有無を検知するチェック機能を設け、ファイル名変更されているとアラートが出るようにする</t>
    <rPh sb="4" eb="5">
      <t>メイ</t>
    </rPh>
    <rPh sb="5" eb="7">
      <t>ヘンコウ</t>
    </rPh>
    <rPh sb="8" eb="10">
      <t>ウム</t>
    </rPh>
    <rPh sb="11" eb="13">
      <t>ケンチ</t>
    </rPh>
    <rPh sb="19" eb="21">
      <t>キノウ</t>
    </rPh>
    <rPh sb="22" eb="23">
      <t>モウ</t>
    </rPh>
    <rPh sb="43" eb="44">
      <t>デ</t>
    </rPh>
    <phoneticPr fontId="4"/>
  </si>
  <si>
    <t>シート名変更の有無を検知するチェック機能を設け、ファイル名変更されているとアラートが出るようにする</t>
    <rPh sb="3" eb="4">
      <t>メイ</t>
    </rPh>
    <rPh sb="4" eb="6">
      <t>ヘンコウ</t>
    </rPh>
    <rPh sb="7" eb="9">
      <t>ウム</t>
    </rPh>
    <rPh sb="10" eb="12">
      <t>ケンチ</t>
    </rPh>
    <rPh sb="18" eb="20">
      <t>キノウ</t>
    </rPh>
    <rPh sb="21" eb="22">
      <t>モウ</t>
    </rPh>
    <rPh sb="42" eb="43">
      <t>デ</t>
    </rPh>
    <phoneticPr fontId="4"/>
  </si>
  <si>
    <t>対応不要</t>
    <rPh sb="0" eb="2">
      <t>タイオウ</t>
    </rPh>
    <rPh sb="2" eb="4">
      <t>フヨウ</t>
    </rPh>
    <phoneticPr fontId="4"/>
  </si>
  <si>
    <t>「ブックの構成の保護」によりシート名称の保護が可能</t>
    <rPh sb="5" eb="7">
      <t>コウセイ</t>
    </rPh>
    <rPh sb="8" eb="10">
      <t>ホゴ</t>
    </rPh>
    <rPh sb="17" eb="19">
      <t>メイショウ</t>
    </rPh>
    <rPh sb="20" eb="22">
      <t>ホゴ</t>
    </rPh>
    <rPh sb="23" eb="25">
      <t>カノウ</t>
    </rPh>
    <phoneticPr fontId="4"/>
  </si>
  <si>
    <t>毎年度、入力作業前に入力年度を選択させる。
⇒選択結果に応じて、以降のシートで不要箇所をグレーアウトさせる</t>
    <rPh sb="0" eb="3">
      <t>マイネンド</t>
    </rPh>
    <rPh sb="4" eb="6">
      <t>ニュウリョク</t>
    </rPh>
    <rPh sb="6" eb="8">
      <t>サギョウ</t>
    </rPh>
    <rPh sb="8" eb="9">
      <t>マエ</t>
    </rPh>
    <rPh sb="10" eb="12">
      <t>ニュウリョク</t>
    </rPh>
    <rPh sb="12" eb="13">
      <t>ネン</t>
    </rPh>
    <rPh sb="13" eb="14">
      <t>ド</t>
    </rPh>
    <rPh sb="15" eb="17">
      <t>センタク</t>
    </rPh>
    <rPh sb="23" eb="25">
      <t>センタク</t>
    </rPh>
    <rPh sb="25" eb="27">
      <t>ケッカ</t>
    </rPh>
    <rPh sb="28" eb="29">
      <t>オウ</t>
    </rPh>
    <rPh sb="32" eb="34">
      <t>イコウ</t>
    </rPh>
    <rPh sb="39" eb="41">
      <t>フヨウ</t>
    </rPh>
    <rPh sb="41" eb="43">
      <t>カショ</t>
    </rPh>
    <phoneticPr fontId="4"/>
  </si>
  <si>
    <t>過年度に記入した内容に修正が無いかを毎年度確認し、修正がある場合は、県に事前相談するようアラートを出す（横浜市の様式参照）</t>
    <rPh sb="0" eb="3">
      <t>カネンド</t>
    </rPh>
    <rPh sb="4" eb="6">
      <t>キニュウ</t>
    </rPh>
    <rPh sb="8" eb="10">
      <t>ナイヨウ</t>
    </rPh>
    <rPh sb="11" eb="13">
      <t>シュウセイ</t>
    </rPh>
    <rPh sb="14" eb="15">
      <t>ナ</t>
    </rPh>
    <rPh sb="18" eb="21">
      <t>マイネンド</t>
    </rPh>
    <rPh sb="21" eb="23">
      <t>カクニン</t>
    </rPh>
    <rPh sb="25" eb="27">
      <t>シュウセイ</t>
    </rPh>
    <rPh sb="30" eb="32">
      <t>バアイ</t>
    </rPh>
    <rPh sb="34" eb="35">
      <t>ケン</t>
    </rPh>
    <rPh sb="36" eb="38">
      <t>ジゼン</t>
    </rPh>
    <rPh sb="38" eb="40">
      <t>ソウダン</t>
    </rPh>
    <rPh sb="49" eb="50">
      <t>ダ</t>
    </rPh>
    <rPh sb="52" eb="55">
      <t>ヨコハマシ</t>
    </rPh>
    <rPh sb="56" eb="58">
      <t>ヨウシキ</t>
    </rPh>
    <rPh sb="58" eb="60">
      <t>サンショウ</t>
    </rPh>
    <phoneticPr fontId="4"/>
  </si>
  <si>
    <t>A1</t>
    <phoneticPr fontId="4"/>
  </si>
  <si>
    <t>対応済</t>
    <rPh sb="0" eb="2">
      <t>タイオウ</t>
    </rPh>
    <rPh sb="2" eb="3">
      <t>スミ</t>
    </rPh>
    <phoneticPr fontId="4"/>
  </si>
  <si>
    <t>原単位の入力方法は横浜市と同様、エネ使用量の入力表下部に設ける</t>
    <rPh sb="0" eb="3">
      <t>ゲンタンイ</t>
    </rPh>
    <rPh sb="4" eb="6">
      <t>ニュウリョク</t>
    </rPh>
    <rPh sb="6" eb="8">
      <t>ホウホウ</t>
    </rPh>
    <rPh sb="9" eb="12">
      <t>ヨコハマシ</t>
    </rPh>
    <rPh sb="13" eb="15">
      <t>ドウヨウ</t>
    </rPh>
    <rPh sb="18" eb="21">
      <t>シヨウリョウ</t>
    </rPh>
    <rPh sb="22" eb="24">
      <t>ニュウリョク</t>
    </rPh>
    <rPh sb="24" eb="25">
      <t>ヒョウ</t>
    </rPh>
    <rPh sb="25" eb="27">
      <t>カブ</t>
    </rPh>
    <rPh sb="28" eb="29">
      <t>モウ</t>
    </rPh>
    <phoneticPr fontId="4"/>
  </si>
  <si>
    <t>A2</t>
    <phoneticPr fontId="4"/>
  </si>
  <si>
    <t>自動車の燃料補給量等は現行制度の別紙２をベースに燃料種別で入力</t>
    <rPh sb="0" eb="2">
      <t>ジドウ</t>
    </rPh>
    <rPh sb="2" eb="3">
      <t>シャ</t>
    </rPh>
    <rPh sb="4" eb="6">
      <t>ネンリョウ</t>
    </rPh>
    <rPh sb="6" eb="8">
      <t>ホキュウ</t>
    </rPh>
    <rPh sb="8" eb="9">
      <t>リョウ</t>
    </rPh>
    <rPh sb="9" eb="10">
      <t>トウ</t>
    </rPh>
    <rPh sb="11" eb="13">
      <t>ゲンコウ</t>
    </rPh>
    <rPh sb="13" eb="15">
      <t>セイド</t>
    </rPh>
    <rPh sb="16" eb="18">
      <t>ベッシ</t>
    </rPh>
    <rPh sb="24" eb="26">
      <t>ネンリョウ</t>
    </rPh>
    <rPh sb="26" eb="27">
      <t>シュ</t>
    </rPh>
    <rPh sb="27" eb="28">
      <t>ベツ</t>
    </rPh>
    <rPh sb="29" eb="31">
      <t>ニュウリョク</t>
    </rPh>
    <phoneticPr fontId="4"/>
  </si>
  <si>
    <t>都市ガス、熱供給事業者別の年度別の排出係数貼り付け欄の作成</t>
    <rPh sb="0" eb="2">
      <t>トシ</t>
    </rPh>
    <rPh sb="5" eb="6">
      <t>ネツ</t>
    </rPh>
    <rPh sb="6" eb="8">
      <t>キョウキュウ</t>
    </rPh>
    <rPh sb="8" eb="10">
      <t>ジギョウ</t>
    </rPh>
    <rPh sb="10" eb="11">
      <t>シャ</t>
    </rPh>
    <rPh sb="11" eb="12">
      <t>ベツ</t>
    </rPh>
    <rPh sb="13" eb="15">
      <t>ネンド</t>
    </rPh>
    <rPh sb="15" eb="16">
      <t>ベツ</t>
    </rPh>
    <rPh sb="17" eb="19">
      <t>ハイシュツ</t>
    </rPh>
    <rPh sb="19" eb="21">
      <t>ケイスウ</t>
    </rPh>
    <rPh sb="21" eb="22">
      <t>ハ</t>
    </rPh>
    <rPh sb="23" eb="24">
      <t>ツ</t>
    </rPh>
    <rPh sb="25" eb="26">
      <t>ラン</t>
    </rPh>
    <rPh sb="27" eb="29">
      <t>サクセイ</t>
    </rPh>
    <phoneticPr fontId="4"/>
  </si>
  <si>
    <t>メニュー別電力使用量は１行だけではなく、区分ごとに数行入力できるようにする必要あり。また、加重平均処理の欄も不要では。</t>
    <rPh sb="4" eb="5">
      <t>ベツ</t>
    </rPh>
    <rPh sb="5" eb="7">
      <t>デンリョク</t>
    </rPh>
    <rPh sb="7" eb="10">
      <t>シヨウリョウ</t>
    </rPh>
    <rPh sb="12" eb="13">
      <t>ギョウ</t>
    </rPh>
    <rPh sb="20" eb="22">
      <t>クブン</t>
    </rPh>
    <rPh sb="25" eb="27">
      <t>スウギョウ</t>
    </rPh>
    <rPh sb="27" eb="29">
      <t>ニュウリョク</t>
    </rPh>
    <rPh sb="37" eb="39">
      <t>ヒツヨウ</t>
    </rPh>
    <rPh sb="45" eb="47">
      <t>カジュウ</t>
    </rPh>
    <rPh sb="47" eb="49">
      <t>ヘイキン</t>
    </rPh>
    <rPh sb="49" eb="51">
      <t>ショリ</t>
    </rPh>
    <rPh sb="52" eb="53">
      <t>ラン</t>
    </rPh>
    <rPh sb="54" eb="56">
      <t>フヨウ</t>
    </rPh>
    <phoneticPr fontId="4"/>
  </si>
  <si>
    <t>排出係数の評価は行わないため、加重平均を出す必要性がない。温対法ではどのように処理しているか要確認</t>
    <rPh sb="0" eb="2">
      <t>ハイシュツ</t>
    </rPh>
    <rPh sb="2" eb="4">
      <t>ケイスウ</t>
    </rPh>
    <rPh sb="5" eb="7">
      <t>ヒョウカ</t>
    </rPh>
    <rPh sb="8" eb="9">
      <t>オコナ</t>
    </rPh>
    <rPh sb="15" eb="17">
      <t>カジュウ</t>
    </rPh>
    <rPh sb="17" eb="19">
      <t>ヘイキン</t>
    </rPh>
    <rPh sb="20" eb="21">
      <t>ダ</t>
    </rPh>
    <rPh sb="22" eb="25">
      <t>ヒツヨウセイ</t>
    </rPh>
    <rPh sb="29" eb="32">
      <t>オンタイホウ</t>
    </rPh>
    <rPh sb="39" eb="41">
      <t>ショリ</t>
    </rPh>
    <rPh sb="46" eb="47">
      <t>ヨウ</t>
    </rPh>
    <rPh sb="47" eb="49">
      <t>カクニン</t>
    </rPh>
    <phoneticPr fontId="4"/>
  </si>
  <si>
    <t>温対法の排出量算定マニュアルの区分ごとに、排出量算定時に控除するクレジット等を記入、集計できるようにしたい</t>
    <rPh sb="0" eb="2">
      <t>オンタイ</t>
    </rPh>
    <rPh sb="2" eb="3">
      <t>ホウ</t>
    </rPh>
    <rPh sb="4" eb="6">
      <t>ハイシュツ</t>
    </rPh>
    <rPh sb="6" eb="7">
      <t>リョウ</t>
    </rPh>
    <rPh sb="7" eb="9">
      <t>サンテイ</t>
    </rPh>
    <rPh sb="15" eb="17">
      <t>クブン</t>
    </rPh>
    <rPh sb="21" eb="23">
      <t>ハイシュツ</t>
    </rPh>
    <rPh sb="23" eb="24">
      <t>リョウ</t>
    </rPh>
    <rPh sb="24" eb="26">
      <t>サンテイ</t>
    </rPh>
    <rPh sb="26" eb="27">
      <t>ジ</t>
    </rPh>
    <rPh sb="28" eb="30">
      <t>コウジョ</t>
    </rPh>
    <rPh sb="37" eb="38">
      <t>トウ</t>
    </rPh>
    <rPh sb="39" eb="41">
      <t>キニュウ</t>
    </rPh>
    <rPh sb="42" eb="44">
      <t>シュウケイ</t>
    </rPh>
    <phoneticPr fontId="4"/>
  </si>
  <si>
    <t>低</t>
    <rPh sb="0" eb="1">
      <t>テイ</t>
    </rPh>
    <phoneticPr fontId="4"/>
  </si>
  <si>
    <t>その他</t>
    <rPh sb="2" eb="3">
      <t>タ</t>
    </rPh>
    <phoneticPr fontId="4"/>
  </si>
  <si>
    <t>電気、都市ガス、熱供給事業者別の排出係数一覧表を本様式とは別に作成（毎年度更新してＨＰ公表）</t>
    <rPh sb="0" eb="2">
      <t>デンキ</t>
    </rPh>
    <rPh sb="3" eb="5">
      <t>トシ</t>
    </rPh>
    <rPh sb="8" eb="9">
      <t>ネツ</t>
    </rPh>
    <rPh sb="9" eb="11">
      <t>キョウキュウ</t>
    </rPh>
    <rPh sb="11" eb="13">
      <t>ジギョウ</t>
    </rPh>
    <rPh sb="13" eb="14">
      <t>シャ</t>
    </rPh>
    <rPh sb="14" eb="15">
      <t>ベツ</t>
    </rPh>
    <rPh sb="16" eb="18">
      <t>ハイシュツ</t>
    </rPh>
    <rPh sb="18" eb="20">
      <t>ケイスウ</t>
    </rPh>
    <rPh sb="20" eb="22">
      <t>イチラン</t>
    </rPh>
    <rPh sb="22" eb="23">
      <t>ヒョウ</t>
    </rPh>
    <rPh sb="24" eb="25">
      <t>ホン</t>
    </rPh>
    <rPh sb="25" eb="27">
      <t>ヨウシキ</t>
    </rPh>
    <rPh sb="29" eb="30">
      <t>ベツ</t>
    </rPh>
    <rPh sb="31" eb="33">
      <t>サクセイ</t>
    </rPh>
    <rPh sb="34" eb="37">
      <t>マイネンド</t>
    </rPh>
    <rPh sb="37" eb="39">
      <t>コウシン</t>
    </rPh>
    <rPh sb="43" eb="45">
      <t>コウヒョウ</t>
    </rPh>
    <phoneticPr fontId="4"/>
  </si>
  <si>
    <t>横浜市と川崎市の合計欄は現行どおり分割しない</t>
    <rPh sb="0" eb="3">
      <t>ヨコハマシ</t>
    </rPh>
    <rPh sb="4" eb="7">
      <t>カワサキシ</t>
    </rPh>
    <rPh sb="8" eb="10">
      <t>ゴウケイ</t>
    </rPh>
    <rPh sb="10" eb="11">
      <t>ラン</t>
    </rPh>
    <rPh sb="12" eb="14">
      <t>ゲンコウ</t>
    </rPh>
    <rPh sb="17" eb="19">
      <t>ブンカツ</t>
    </rPh>
    <phoneticPr fontId="4"/>
  </si>
  <si>
    <t>10/15計審Ｇ打合せ済</t>
    <rPh sb="5" eb="7">
      <t>ケイシン</t>
    </rPh>
    <rPh sb="8" eb="10">
      <t>ウチアワ</t>
    </rPh>
    <rPh sb="11" eb="12">
      <t>スミ</t>
    </rPh>
    <phoneticPr fontId="4"/>
  </si>
  <si>
    <t>2013,2022,2023年度のエネルギー使用量入力欄は設けず、計画書本体に直接入力（原則、過去に提出した計画書等の値を参照し、それ以外の値とする場合は、個別に根拠資料を提出してもらう）</t>
    <rPh sb="14" eb="15">
      <t>ネン</t>
    </rPh>
    <rPh sb="15" eb="16">
      <t>ド</t>
    </rPh>
    <rPh sb="22" eb="25">
      <t>シヨウリョウ</t>
    </rPh>
    <rPh sb="25" eb="27">
      <t>ニュウリョク</t>
    </rPh>
    <rPh sb="27" eb="28">
      <t>ラン</t>
    </rPh>
    <rPh sb="29" eb="30">
      <t>モウ</t>
    </rPh>
    <rPh sb="33" eb="36">
      <t>ケイカクショ</t>
    </rPh>
    <rPh sb="36" eb="38">
      <t>ホンタイ</t>
    </rPh>
    <rPh sb="39" eb="41">
      <t>チョクセツ</t>
    </rPh>
    <rPh sb="41" eb="43">
      <t>ニュウリョク</t>
    </rPh>
    <rPh sb="44" eb="46">
      <t>ゲンソク</t>
    </rPh>
    <rPh sb="47" eb="49">
      <t>カコ</t>
    </rPh>
    <rPh sb="50" eb="52">
      <t>テイシュツ</t>
    </rPh>
    <rPh sb="54" eb="57">
      <t>ケイカクショ</t>
    </rPh>
    <rPh sb="57" eb="58">
      <t>トウ</t>
    </rPh>
    <rPh sb="59" eb="60">
      <t>アタイ</t>
    </rPh>
    <rPh sb="61" eb="63">
      <t>サンショウ</t>
    </rPh>
    <rPh sb="67" eb="69">
      <t>イガイ</t>
    </rPh>
    <rPh sb="70" eb="71">
      <t>アタイ</t>
    </rPh>
    <rPh sb="74" eb="76">
      <t>バアイ</t>
    </rPh>
    <rPh sb="78" eb="80">
      <t>コベツ</t>
    </rPh>
    <rPh sb="81" eb="83">
      <t>コンキョ</t>
    </rPh>
    <rPh sb="83" eb="85">
      <t>シリョウ</t>
    </rPh>
    <rPh sb="86" eb="88">
      <t>テイシュツ</t>
    </rPh>
    <phoneticPr fontId="4"/>
  </si>
  <si>
    <t>自動車のエネルギー種ごとの燃費情報は不要とする</t>
    <rPh sb="0" eb="3">
      <t>ジドウシャ</t>
    </rPh>
    <rPh sb="9" eb="10">
      <t>シュ</t>
    </rPh>
    <rPh sb="13" eb="15">
      <t>ネンピ</t>
    </rPh>
    <rPh sb="15" eb="17">
      <t>ジョウホウ</t>
    </rPh>
    <rPh sb="18" eb="20">
      <t>フヨウ</t>
    </rPh>
    <phoneticPr fontId="4"/>
  </si>
  <si>
    <t>はじめにorコピー用</t>
    <rPh sb="9" eb="10">
      <t>ヨウ</t>
    </rPh>
    <phoneticPr fontId="4"/>
  </si>
  <si>
    <t xml:space="preserve"> [以下参考] 事業者ＩＤ一覧（継続事業者、昨年度末時点）</t>
    <rPh sb="2" eb="4">
      <t>イカ</t>
    </rPh>
    <rPh sb="4" eb="6">
      <t>サンコウ</t>
    </rPh>
    <rPh sb="8" eb="10">
      <t>ジギョウ</t>
    </rPh>
    <rPh sb="10" eb="11">
      <t>シャ</t>
    </rPh>
    <rPh sb="13" eb="15">
      <t>イチラン</t>
    </rPh>
    <rPh sb="16" eb="18">
      <t>ケイゾク</t>
    </rPh>
    <rPh sb="18" eb="20">
      <t>ジギョウ</t>
    </rPh>
    <rPh sb="20" eb="21">
      <t>シャ</t>
    </rPh>
    <rPh sb="22" eb="25">
      <t>サクネンド</t>
    </rPh>
    <rPh sb="25" eb="26">
      <t>マツ</t>
    </rPh>
    <rPh sb="26" eb="28">
      <t>ジテン</t>
    </rPh>
    <phoneticPr fontId="4"/>
  </si>
  <si>
    <t>事業者の社名、所在地、代表者の変更の有無を毎年度確認し、変更がある場合は、はじめにシート上で書き換えできるようにする（横浜市の様式参照）</t>
    <rPh sb="0" eb="3">
      <t>ジギョウシャ</t>
    </rPh>
    <rPh sb="4" eb="6">
      <t>シャメイ</t>
    </rPh>
    <rPh sb="7" eb="10">
      <t>ショザイチ</t>
    </rPh>
    <rPh sb="11" eb="14">
      <t>ダイヒョウシャ</t>
    </rPh>
    <rPh sb="15" eb="17">
      <t>ヘンコウ</t>
    </rPh>
    <rPh sb="18" eb="20">
      <t>ウム</t>
    </rPh>
    <rPh sb="21" eb="24">
      <t>マイネンド</t>
    </rPh>
    <rPh sb="24" eb="26">
      <t>カクニン</t>
    </rPh>
    <rPh sb="28" eb="30">
      <t>ヘンコウ</t>
    </rPh>
    <rPh sb="33" eb="35">
      <t>バアイ</t>
    </rPh>
    <rPh sb="44" eb="45">
      <t>ジョウ</t>
    </rPh>
    <rPh sb="46" eb="47">
      <t>カ</t>
    </rPh>
    <rPh sb="48" eb="49">
      <t>カ</t>
    </rPh>
    <rPh sb="59" eb="62">
      <t>ヨコハマシ</t>
    </rPh>
    <rPh sb="63" eb="65">
      <t>ヨウシキ</t>
    </rPh>
    <rPh sb="65" eb="67">
      <t>サンショウ</t>
    </rPh>
    <phoneticPr fontId="4"/>
  </si>
  <si>
    <t>使用量_1,2号</t>
    <rPh sb="0" eb="3">
      <t>シヨウリョウ</t>
    </rPh>
    <rPh sb="7" eb="8">
      <t>ゴウ</t>
    </rPh>
    <phoneticPr fontId="4"/>
  </si>
  <si>
    <t>原単位算出に必要な「外販したエネルギー量」と「購入した未利用熱」は対象者が少ないので、別シートに該当者のみ記載させる</t>
    <rPh sb="0" eb="3">
      <t>ゲンタンイ</t>
    </rPh>
    <rPh sb="3" eb="5">
      <t>サンシュツ</t>
    </rPh>
    <rPh sb="6" eb="8">
      <t>ヒツヨウ</t>
    </rPh>
    <rPh sb="10" eb="12">
      <t>ガイハン</t>
    </rPh>
    <rPh sb="19" eb="20">
      <t>リョウ</t>
    </rPh>
    <rPh sb="23" eb="25">
      <t>コウニュウ</t>
    </rPh>
    <rPh sb="27" eb="30">
      <t>ミリヨウ</t>
    </rPh>
    <rPh sb="30" eb="31">
      <t>ネツ</t>
    </rPh>
    <rPh sb="33" eb="35">
      <t>タイショウ</t>
    </rPh>
    <rPh sb="35" eb="36">
      <t>シャ</t>
    </rPh>
    <rPh sb="37" eb="38">
      <t>スク</t>
    </rPh>
    <rPh sb="43" eb="44">
      <t>ベツ</t>
    </rPh>
    <rPh sb="48" eb="50">
      <t>ガイトウ</t>
    </rPh>
    <rPh sb="50" eb="51">
      <t>シャ</t>
    </rPh>
    <rPh sb="53" eb="55">
      <t>キサイ</t>
    </rPh>
    <phoneticPr fontId="4"/>
  </si>
  <si>
    <t>はじめにシートで外販・未利用熱購入の有無を質問する欄を設け、該当者にA5シートへ記入するよう促す</t>
    <rPh sb="8" eb="10">
      <t>ガイハン</t>
    </rPh>
    <rPh sb="11" eb="14">
      <t>ミリヨウ</t>
    </rPh>
    <rPh sb="14" eb="15">
      <t>ネツ</t>
    </rPh>
    <rPh sb="15" eb="17">
      <t>コウニュウ</t>
    </rPh>
    <rPh sb="18" eb="20">
      <t>ウム</t>
    </rPh>
    <rPh sb="21" eb="23">
      <t>シツモン</t>
    </rPh>
    <rPh sb="25" eb="26">
      <t>ラン</t>
    </rPh>
    <rPh sb="27" eb="28">
      <t>モウ</t>
    </rPh>
    <rPh sb="30" eb="32">
      <t>ガイトウ</t>
    </rPh>
    <rPh sb="32" eb="33">
      <t>シャ</t>
    </rPh>
    <rPh sb="40" eb="42">
      <t>キニュウ</t>
    </rPh>
    <rPh sb="46" eb="47">
      <t>ウナガ</t>
    </rPh>
    <phoneticPr fontId="4"/>
  </si>
  <si>
    <t>外部供給等_1,2号</t>
    <rPh sb="0" eb="2">
      <t>ガイブ</t>
    </rPh>
    <rPh sb="2" eb="4">
      <t>キョウキュウ</t>
    </rPh>
    <rPh sb="4" eb="5">
      <t>トウ</t>
    </rPh>
    <rPh sb="9" eb="10">
      <t>ゴウ</t>
    </rPh>
    <phoneticPr fontId="4"/>
  </si>
  <si>
    <t>10/29検討の結果、第1,2号事業者と同様とした</t>
    <rPh sb="5" eb="7">
      <t>ケントウ</t>
    </rPh>
    <rPh sb="8" eb="10">
      <t>ケッカ</t>
    </rPh>
    <rPh sb="11" eb="12">
      <t>ダイ</t>
    </rPh>
    <rPh sb="15" eb="16">
      <t>ゴウ</t>
    </rPh>
    <rPh sb="16" eb="19">
      <t>ジギョウシャ</t>
    </rPh>
    <rPh sb="20" eb="22">
      <t>ドウヨウ</t>
    </rPh>
    <phoneticPr fontId="4"/>
  </si>
  <si>
    <t>使用量_3号</t>
    <rPh sb="0" eb="3">
      <t>シヨウリョウ</t>
    </rPh>
    <rPh sb="5" eb="6">
      <t>ゴウ</t>
    </rPh>
    <phoneticPr fontId="4"/>
  </si>
  <si>
    <t>別シートの内容をプルダウン選択できるようにする</t>
    <rPh sb="0" eb="1">
      <t>ベツ</t>
    </rPh>
    <rPh sb="5" eb="7">
      <t>ナイヨウ</t>
    </rPh>
    <rPh sb="13" eb="15">
      <t>センタク</t>
    </rPh>
    <phoneticPr fontId="3"/>
  </si>
  <si>
    <t>クレジット等</t>
    <rPh sb="5" eb="6">
      <t>トウ</t>
    </rPh>
    <phoneticPr fontId="4"/>
  </si>
  <si>
    <t>10/29排出量等算定補助シートに毎年度更新して組み込むこととした</t>
    <rPh sb="5" eb="13">
      <t>ハイシュツリョウトウサンテイホジョ</t>
    </rPh>
    <rPh sb="17" eb="20">
      <t>マイネンド</t>
    </rPh>
    <rPh sb="20" eb="22">
      <t>コウシン</t>
    </rPh>
    <rPh sb="24" eb="25">
      <t>ク</t>
    </rPh>
    <rPh sb="26" eb="27">
      <t>コ</t>
    </rPh>
    <phoneticPr fontId="4"/>
  </si>
  <si>
    <t>県域3</t>
    <rPh sb="0" eb="2">
      <t>ケンイキ</t>
    </rPh>
    <phoneticPr fontId="32"/>
  </si>
  <si>
    <t>電気事業者16</t>
    <rPh sb="0" eb="2">
      <t>デンキ</t>
    </rPh>
    <rPh sb="2" eb="4">
      <t>ジギョウ</t>
    </rPh>
    <rPh sb="4" eb="5">
      <t>シャ</t>
    </rPh>
    <phoneticPr fontId="3"/>
  </si>
  <si>
    <t>電気事業者17</t>
    <rPh sb="0" eb="2">
      <t>デンキ</t>
    </rPh>
    <rPh sb="2" eb="4">
      <t>ジギョウ</t>
    </rPh>
    <rPh sb="4" eb="5">
      <t>シャ</t>
    </rPh>
    <phoneticPr fontId="3"/>
  </si>
  <si>
    <t>電気事業者18</t>
    <rPh sb="0" eb="2">
      <t>デンキ</t>
    </rPh>
    <rPh sb="2" eb="4">
      <t>ジギョウ</t>
    </rPh>
    <rPh sb="4" eb="5">
      <t>シャ</t>
    </rPh>
    <phoneticPr fontId="3"/>
  </si>
  <si>
    <t>電気事業者19</t>
    <rPh sb="0" eb="2">
      <t>デンキ</t>
    </rPh>
    <rPh sb="2" eb="4">
      <t>ジギョウ</t>
    </rPh>
    <rPh sb="4" eb="5">
      <t>シャ</t>
    </rPh>
    <phoneticPr fontId="3"/>
  </si>
  <si>
    <t>電気事業者20</t>
    <rPh sb="0" eb="2">
      <t>デンキ</t>
    </rPh>
    <rPh sb="2" eb="4">
      <t>ジギョウ</t>
    </rPh>
    <rPh sb="4" eb="5">
      <t>シャ</t>
    </rPh>
    <phoneticPr fontId="3"/>
  </si>
  <si>
    <t>電気事業者21</t>
    <rPh sb="0" eb="2">
      <t>デンキ</t>
    </rPh>
    <rPh sb="2" eb="4">
      <t>ジギョウ</t>
    </rPh>
    <rPh sb="4" eb="5">
      <t>シャ</t>
    </rPh>
    <phoneticPr fontId="3"/>
  </si>
  <si>
    <t>電気事業者22</t>
    <rPh sb="0" eb="2">
      <t>デンキ</t>
    </rPh>
    <rPh sb="2" eb="4">
      <t>ジギョウ</t>
    </rPh>
    <rPh sb="4" eb="5">
      <t>シャ</t>
    </rPh>
    <phoneticPr fontId="3"/>
  </si>
  <si>
    <t>電気事業者23</t>
    <rPh sb="0" eb="2">
      <t>デンキ</t>
    </rPh>
    <rPh sb="2" eb="4">
      <t>ジギョウ</t>
    </rPh>
    <rPh sb="4" eb="5">
      <t>シャ</t>
    </rPh>
    <phoneticPr fontId="3"/>
  </si>
  <si>
    <t>電気事業者24</t>
    <rPh sb="0" eb="2">
      <t>デンキ</t>
    </rPh>
    <rPh sb="2" eb="4">
      <t>ジギョウ</t>
    </rPh>
    <rPh sb="4" eb="5">
      <t>シャ</t>
    </rPh>
    <phoneticPr fontId="3"/>
  </si>
  <si>
    <t>電気事業者25</t>
    <rPh sb="0" eb="2">
      <t>デンキ</t>
    </rPh>
    <rPh sb="2" eb="4">
      <t>ジギョウ</t>
    </rPh>
    <rPh sb="4" eb="5">
      <t>シャ</t>
    </rPh>
    <phoneticPr fontId="3"/>
  </si>
  <si>
    <t>電気事業者26</t>
    <rPh sb="0" eb="2">
      <t>デンキ</t>
    </rPh>
    <rPh sb="2" eb="4">
      <t>ジギョウ</t>
    </rPh>
    <rPh sb="4" eb="5">
      <t>シャ</t>
    </rPh>
    <phoneticPr fontId="3"/>
  </si>
  <si>
    <t>電気事業者27</t>
    <rPh sb="0" eb="2">
      <t>デンキ</t>
    </rPh>
    <rPh sb="2" eb="4">
      <t>ジギョウ</t>
    </rPh>
    <rPh sb="4" eb="5">
      <t>シャ</t>
    </rPh>
    <phoneticPr fontId="3"/>
  </si>
  <si>
    <t>電気事業者28</t>
    <rPh sb="0" eb="2">
      <t>デンキ</t>
    </rPh>
    <rPh sb="2" eb="4">
      <t>ジギョウ</t>
    </rPh>
    <rPh sb="4" eb="5">
      <t>シャ</t>
    </rPh>
    <phoneticPr fontId="3"/>
  </si>
  <si>
    <t>電気事業者29</t>
    <rPh sb="0" eb="2">
      <t>デンキ</t>
    </rPh>
    <rPh sb="2" eb="4">
      <t>ジギョウ</t>
    </rPh>
    <rPh sb="4" eb="5">
      <t>シャ</t>
    </rPh>
    <phoneticPr fontId="3"/>
  </si>
  <si>
    <t>電気事業者30</t>
    <rPh sb="0" eb="2">
      <t>デンキ</t>
    </rPh>
    <rPh sb="2" eb="4">
      <t>ジギョウ</t>
    </rPh>
    <rPh sb="4" eb="5">
      <t>シャ</t>
    </rPh>
    <phoneticPr fontId="3"/>
  </si>
  <si>
    <t>横浜市・川崎市内の合計</t>
    <rPh sb="0" eb="3">
      <t>ヨコハマシ</t>
    </rPh>
    <rPh sb="4" eb="6">
      <t>カワサキ</t>
    </rPh>
    <rPh sb="6" eb="8">
      <t>シナイ</t>
    </rPh>
    <rPh sb="9" eb="11">
      <t>ゴウケイ</t>
    </rPh>
    <phoneticPr fontId="12"/>
  </si>
  <si>
    <t>指標１</t>
    <rPh sb="0" eb="2">
      <t>シヒョウ</t>
    </rPh>
    <phoneticPr fontId="3"/>
  </si>
  <si>
    <t>指標２</t>
    <rPh sb="0" eb="2">
      <t>シヒョウ</t>
    </rPh>
    <phoneticPr fontId="3"/>
  </si>
  <si>
    <t>指標３</t>
    <rPh sb="0" eb="2">
      <t>シヒョウ</t>
    </rPh>
    <phoneticPr fontId="3"/>
  </si>
  <si>
    <t>都市ガス(CNG含む)4</t>
    <rPh sb="0" eb="2">
      <t>トシ</t>
    </rPh>
    <rPh sb="8" eb="9">
      <t>フク</t>
    </rPh>
    <phoneticPr fontId="4"/>
  </si>
  <si>
    <t>都市ガス(CNG含む)5</t>
    <rPh sb="0" eb="2">
      <t>トシ</t>
    </rPh>
    <rPh sb="8" eb="9">
      <t>フク</t>
    </rPh>
    <phoneticPr fontId="4"/>
  </si>
  <si>
    <t>都市ガス(CNG含む)6</t>
    <rPh sb="0" eb="2">
      <t>トシ</t>
    </rPh>
    <rPh sb="8" eb="9">
      <t>フク</t>
    </rPh>
    <phoneticPr fontId="4"/>
  </si>
  <si>
    <t>都市ガス(CNG含む)7</t>
    <rPh sb="0" eb="2">
      <t>トシ</t>
    </rPh>
    <rPh sb="8" eb="9">
      <t>フク</t>
    </rPh>
    <phoneticPr fontId="4"/>
  </si>
  <si>
    <t>都市ガス(CNG含む)8</t>
    <rPh sb="0" eb="2">
      <t>トシ</t>
    </rPh>
    <rPh sb="8" eb="9">
      <t>フク</t>
    </rPh>
    <phoneticPr fontId="4"/>
  </si>
  <si>
    <t>都市ガス(CNG含む)9</t>
    <rPh sb="0" eb="2">
      <t>トシ</t>
    </rPh>
    <rPh sb="8" eb="9">
      <t>フク</t>
    </rPh>
    <phoneticPr fontId="4"/>
  </si>
  <si>
    <t>都市ガス(CNG含む)10</t>
    <rPh sb="0" eb="2">
      <t>トシ</t>
    </rPh>
    <rPh sb="8" eb="9">
      <t>フク</t>
    </rPh>
    <phoneticPr fontId="4"/>
  </si>
  <si>
    <t>原単位に単一の指標を設定する場合</t>
    <rPh sb="4" eb="6">
      <t>タンイツ</t>
    </rPh>
    <rPh sb="7" eb="9">
      <t>シヒョウ</t>
    </rPh>
    <rPh sb="10" eb="12">
      <t>セッテイ</t>
    </rPh>
    <rPh sb="14" eb="16">
      <t>バアイ</t>
    </rPh>
    <phoneticPr fontId="3"/>
  </si>
  <si>
    <t>第１号</t>
    <rPh sb="0" eb="1">
      <t>ダイ</t>
    </rPh>
    <rPh sb="2" eb="3">
      <t>ゴウ</t>
    </rPh>
    <phoneticPr fontId="3"/>
  </si>
  <si>
    <t>第２号</t>
    <rPh sb="0" eb="1">
      <t>ダイ</t>
    </rPh>
    <rPh sb="2" eb="3">
      <t>ゴウ</t>
    </rPh>
    <phoneticPr fontId="3"/>
  </si>
  <si>
    <t>第３号</t>
    <rPh sb="0" eb="1">
      <t>ダイ</t>
    </rPh>
    <rPh sb="2" eb="3">
      <t>ゴウ</t>
    </rPh>
    <phoneticPr fontId="3"/>
  </si>
  <si>
    <t>県域の削減量(自）</t>
    <rPh sb="7" eb="8">
      <t>ジ</t>
    </rPh>
    <phoneticPr fontId="3"/>
  </si>
  <si>
    <t>横浜市内の削減量（自）</t>
    <rPh sb="9" eb="10">
      <t>ジ</t>
    </rPh>
    <phoneticPr fontId="3"/>
  </si>
  <si>
    <t>川崎市内の削減量（自）</t>
    <rPh sb="0" eb="3">
      <t>カワサキシ</t>
    </rPh>
    <rPh sb="3" eb="4">
      <t>ナイ</t>
    </rPh>
    <rPh sb="5" eb="7">
      <t>サクゲン</t>
    </rPh>
    <rPh sb="7" eb="8">
      <t>リョウ</t>
    </rPh>
    <rPh sb="9" eb="10">
      <t>ジ</t>
    </rPh>
    <phoneticPr fontId="3"/>
  </si>
  <si>
    <t>横浜・川崎</t>
    <rPh sb="0" eb="2">
      <t>ヨコハマ</t>
    </rPh>
    <rPh sb="3" eb="5">
      <t>カワサキ</t>
    </rPh>
    <phoneticPr fontId="3"/>
  </si>
  <si>
    <t>区分（大規模）</t>
    <rPh sb="0" eb="2">
      <t>クブン</t>
    </rPh>
    <rPh sb="3" eb="6">
      <t>ダイキボ</t>
    </rPh>
    <phoneticPr fontId="3"/>
  </si>
  <si>
    <t>区分（中小）</t>
    <rPh sb="0" eb="2">
      <t>クブン</t>
    </rPh>
    <rPh sb="3" eb="5">
      <t>チュウショウ</t>
    </rPh>
    <phoneticPr fontId="3"/>
  </si>
  <si>
    <t>工場等</t>
    <rPh sb="0" eb="2">
      <t>コウジョウ</t>
    </rPh>
    <rPh sb="2" eb="3">
      <t>トウ</t>
    </rPh>
    <phoneticPr fontId="3"/>
  </si>
  <si>
    <t>自動車</t>
    <rPh sb="0" eb="3">
      <t>ジドウシャ</t>
    </rPh>
    <phoneticPr fontId="3"/>
  </si>
  <si>
    <t>排出係数等(自動車）</t>
    <rPh sb="0" eb="2">
      <t>ハイシュツ</t>
    </rPh>
    <rPh sb="2" eb="4">
      <t>ケイスウ</t>
    </rPh>
    <rPh sb="4" eb="5">
      <t>トウ</t>
    </rPh>
    <rPh sb="6" eb="9">
      <t>ジドウシャ</t>
    </rPh>
    <phoneticPr fontId="3"/>
  </si>
  <si>
    <t>横浜・川崎
使用量</t>
    <rPh sb="6" eb="9">
      <t>シヨウリョウ</t>
    </rPh>
    <phoneticPr fontId="33"/>
  </si>
  <si>
    <t>県域
使用量</t>
    <rPh sb="0" eb="2">
      <t>ケンイキ</t>
    </rPh>
    <rPh sb="3" eb="6">
      <t>シヨウリョウ</t>
    </rPh>
    <phoneticPr fontId="33"/>
  </si>
  <si>
    <t>都市ガス1(自)</t>
    <rPh sb="0" eb="2">
      <t>トシ</t>
    </rPh>
    <rPh sb="6" eb="7">
      <t>ジ</t>
    </rPh>
    <phoneticPr fontId="3"/>
  </si>
  <si>
    <t>都市ガス2(自)</t>
    <rPh sb="0" eb="2">
      <t>トシ</t>
    </rPh>
    <phoneticPr fontId="3"/>
  </si>
  <si>
    <t>都市ガス3(自)</t>
    <rPh sb="0" eb="2">
      <t>トシ</t>
    </rPh>
    <phoneticPr fontId="3"/>
  </si>
  <si>
    <t>都市ガス4(自)</t>
    <rPh sb="0" eb="2">
      <t>トシ</t>
    </rPh>
    <phoneticPr fontId="3"/>
  </si>
  <si>
    <t>都市ガス5(自)</t>
    <rPh sb="0" eb="2">
      <t>トシ</t>
    </rPh>
    <phoneticPr fontId="3"/>
  </si>
  <si>
    <t>電気1(自)</t>
    <rPh sb="0" eb="2">
      <t>デンキ</t>
    </rPh>
    <phoneticPr fontId="3"/>
  </si>
  <si>
    <t>電気2(自)</t>
    <rPh sb="0" eb="2">
      <t>デンキ</t>
    </rPh>
    <phoneticPr fontId="3"/>
  </si>
  <si>
    <t>電気3(自)</t>
    <rPh sb="0" eb="2">
      <t>デンキ</t>
    </rPh>
    <phoneticPr fontId="3"/>
  </si>
  <si>
    <t>電気4(自)</t>
    <rPh sb="0" eb="2">
      <t>デンキ</t>
    </rPh>
    <phoneticPr fontId="3"/>
  </si>
  <si>
    <t>電気5(自)</t>
    <rPh sb="0" eb="2">
      <t>デンキ</t>
    </rPh>
    <phoneticPr fontId="3"/>
  </si>
  <si>
    <t>電気6(自)</t>
    <rPh sb="0" eb="2">
      <t>デンキ</t>
    </rPh>
    <phoneticPr fontId="3"/>
  </si>
  <si>
    <t>電気7(自)</t>
    <rPh sb="0" eb="2">
      <t>デンキ</t>
    </rPh>
    <phoneticPr fontId="3"/>
  </si>
  <si>
    <t>電気8(自)</t>
    <rPh sb="0" eb="2">
      <t>デンキ</t>
    </rPh>
    <phoneticPr fontId="3"/>
  </si>
  <si>
    <t>電気9(自)</t>
    <rPh sb="0" eb="2">
      <t>デンキ</t>
    </rPh>
    <phoneticPr fontId="3"/>
  </si>
  <si>
    <t>電気10(自)</t>
    <rPh sb="0" eb="2">
      <t>デンキ</t>
    </rPh>
    <phoneticPr fontId="3"/>
  </si>
  <si>
    <t>前年度からの法人情報変更有無</t>
    <rPh sb="0" eb="3">
      <t>ゼンネンド</t>
    </rPh>
    <rPh sb="6" eb="8">
      <t>ホウジン</t>
    </rPh>
    <rPh sb="8" eb="10">
      <t>ジョウホウ</t>
    </rPh>
    <rPh sb="10" eb="12">
      <t>ヘンコウ</t>
    </rPh>
    <rPh sb="12" eb="14">
      <t>ウム</t>
    </rPh>
    <phoneticPr fontId="3"/>
  </si>
  <si>
    <t>原単位分母の名称</t>
    <rPh sb="0" eb="3">
      <t>ゲンタンイ</t>
    </rPh>
    <rPh sb="3" eb="5">
      <t>ブンボ</t>
    </rPh>
    <rPh sb="6" eb="8">
      <t>メイショウ</t>
    </rPh>
    <phoneticPr fontId="32"/>
  </si>
  <si>
    <t>区分</t>
    <rPh sb="0" eb="2">
      <t>クブン</t>
    </rPh>
    <phoneticPr fontId="3"/>
  </si>
  <si>
    <t>可燃性天然ガス</t>
    <phoneticPr fontId="3"/>
  </si>
  <si>
    <t>液化天然ガス（ＬＮＧ）</t>
    <phoneticPr fontId="3"/>
  </si>
  <si>
    <t>石炭</t>
    <phoneticPr fontId="3"/>
  </si>
  <si>
    <t>クレジット等</t>
    <rPh sb="5" eb="6">
      <t>トウ</t>
    </rPh>
    <phoneticPr fontId="3"/>
  </si>
  <si>
    <t>都市ガス1</t>
    <rPh sb="0" eb="2">
      <t>トシ</t>
    </rPh>
    <phoneticPr fontId="1"/>
  </si>
  <si>
    <t>都市ガス2</t>
    <rPh sb="0" eb="2">
      <t>トシ</t>
    </rPh>
    <phoneticPr fontId="1"/>
  </si>
  <si>
    <t>都市ガス3</t>
    <rPh sb="0" eb="2">
      <t>トシ</t>
    </rPh>
    <phoneticPr fontId="1"/>
  </si>
  <si>
    <t>都市ガス4</t>
    <rPh sb="0" eb="2">
      <t>トシ</t>
    </rPh>
    <phoneticPr fontId="1"/>
  </si>
  <si>
    <t>都市ガス5</t>
    <rPh sb="0" eb="2">
      <t>トシ</t>
    </rPh>
    <phoneticPr fontId="1"/>
  </si>
  <si>
    <t>都市ガス6</t>
    <rPh sb="0" eb="2">
      <t>トシ</t>
    </rPh>
    <phoneticPr fontId="1"/>
  </si>
  <si>
    <t>都市ガス7</t>
    <rPh sb="0" eb="2">
      <t>トシ</t>
    </rPh>
    <phoneticPr fontId="1"/>
  </si>
  <si>
    <t>都市ガス8</t>
    <rPh sb="0" eb="2">
      <t>トシ</t>
    </rPh>
    <phoneticPr fontId="1"/>
  </si>
  <si>
    <t>都市ガス9</t>
    <rPh sb="0" eb="2">
      <t>トシ</t>
    </rPh>
    <phoneticPr fontId="1"/>
  </si>
  <si>
    <t>都市ガス10</t>
    <rPh sb="0" eb="2">
      <t>トシ</t>
    </rPh>
    <phoneticPr fontId="1"/>
  </si>
  <si>
    <t>蒸気1</t>
    <rPh sb="0" eb="2">
      <t>ジョウキ</t>
    </rPh>
    <phoneticPr fontId="1"/>
  </si>
  <si>
    <t>蒸気2</t>
    <rPh sb="0" eb="2">
      <t>ジョウキ</t>
    </rPh>
    <phoneticPr fontId="1"/>
  </si>
  <si>
    <t>蒸気3</t>
    <rPh sb="0" eb="2">
      <t>ジョウキ</t>
    </rPh>
    <phoneticPr fontId="1"/>
  </si>
  <si>
    <t>温水1</t>
    <rPh sb="0" eb="2">
      <t>オンスイ</t>
    </rPh>
    <phoneticPr fontId="1"/>
  </si>
  <si>
    <t>温水2</t>
    <rPh sb="0" eb="2">
      <t>オンスイ</t>
    </rPh>
    <phoneticPr fontId="1"/>
  </si>
  <si>
    <t>温水3</t>
    <rPh sb="0" eb="2">
      <t>オンスイ</t>
    </rPh>
    <phoneticPr fontId="1"/>
  </si>
  <si>
    <t>冷水1</t>
    <rPh sb="0" eb="2">
      <t>レイスイ</t>
    </rPh>
    <phoneticPr fontId="1"/>
  </si>
  <si>
    <t>冷水2</t>
    <rPh sb="0" eb="2">
      <t>レイスイ</t>
    </rPh>
    <phoneticPr fontId="1"/>
  </si>
  <si>
    <t>冷水3</t>
    <rPh sb="0" eb="2">
      <t>レイスイ</t>
    </rPh>
    <phoneticPr fontId="1"/>
  </si>
  <si>
    <t>電気1</t>
    <rPh sb="0" eb="2">
      <t>デンキ</t>
    </rPh>
    <phoneticPr fontId="1"/>
  </si>
  <si>
    <t>電気2</t>
    <rPh sb="0" eb="2">
      <t>デンキ</t>
    </rPh>
    <phoneticPr fontId="1"/>
  </si>
  <si>
    <t>電気3</t>
    <rPh sb="0" eb="2">
      <t>デンキ</t>
    </rPh>
    <phoneticPr fontId="1"/>
  </si>
  <si>
    <t>電気4</t>
    <rPh sb="0" eb="2">
      <t>デンキ</t>
    </rPh>
    <phoneticPr fontId="1"/>
  </si>
  <si>
    <t>電気5</t>
    <rPh sb="0" eb="2">
      <t>デンキ</t>
    </rPh>
    <phoneticPr fontId="1"/>
  </si>
  <si>
    <t>電気6</t>
    <rPh sb="0" eb="2">
      <t>デンキ</t>
    </rPh>
    <phoneticPr fontId="1"/>
  </si>
  <si>
    <t>電気7</t>
    <rPh sb="0" eb="2">
      <t>デンキ</t>
    </rPh>
    <phoneticPr fontId="1"/>
  </si>
  <si>
    <t>電気8</t>
    <rPh sb="0" eb="2">
      <t>デンキ</t>
    </rPh>
    <phoneticPr fontId="1"/>
  </si>
  <si>
    <t>電気9</t>
    <rPh sb="0" eb="2">
      <t>デンキ</t>
    </rPh>
    <phoneticPr fontId="1"/>
  </si>
  <si>
    <t>電気10</t>
    <rPh sb="0" eb="2">
      <t>デンキ</t>
    </rPh>
    <phoneticPr fontId="1"/>
  </si>
  <si>
    <t>電気11</t>
    <rPh sb="0" eb="2">
      <t>デンキ</t>
    </rPh>
    <phoneticPr fontId="1"/>
  </si>
  <si>
    <t>電気12</t>
    <rPh sb="0" eb="2">
      <t>デンキ</t>
    </rPh>
    <phoneticPr fontId="1"/>
  </si>
  <si>
    <t>電気13</t>
    <rPh sb="0" eb="2">
      <t>デンキ</t>
    </rPh>
    <phoneticPr fontId="1"/>
  </si>
  <si>
    <t>電気14</t>
    <rPh sb="0" eb="2">
      <t>デンキ</t>
    </rPh>
    <phoneticPr fontId="1"/>
  </si>
  <si>
    <t>電気15</t>
    <rPh sb="0" eb="2">
      <t>デンキ</t>
    </rPh>
    <phoneticPr fontId="1"/>
  </si>
  <si>
    <t>電気16</t>
    <rPh sb="0" eb="2">
      <t>デンキ</t>
    </rPh>
    <phoneticPr fontId="1"/>
  </si>
  <si>
    <t>電気17</t>
    <rPh sb="0" eb="2">
      <t>デンキ</t>
    </rPh>
    <phoneticPr fontId="1"/>
  </si>
  <si>
    <t>電気18</t>
    <rPh sb="0" eb="2">
      <t>デンキ</t>
    </rPh>
    <phoneticPr fontId="1"/>
  </si>
  <si>
    <t>電気19</t>
    <rPh sb="0" eb="2">
      <t>デンキ</t>
    </rPh>
    <phoneticPr fontId="1"/>
  </si>
  <si>
    <t>電気20</t>
    <rPh sb="0" eb="2">
      <t>デンキ</t>
    </rPh>
    <phoneticPr fontId="1"/>
  </si>
  <si>
    <t>電気21</t>
    <rPh sb="0" eb="2">
      <t>デンキ</t>
    </rPh>
    <phoneticPr fontId="1"/>
  </si>
  <si>
    <t>電気22</t>
    <rPh sb="0" eb="2">
      <t>デンキ</t>
    </rPh>
    <phoneticPr fontId="1"/>
  </si>
  <si>
    <t>電気23</t>
    <rPh sb="0" eb="2">
      <t>デンキ</t>
    </rPh>
    <phoneticPr fontId="1"/>
  </si>
  <si>
    <t>電気24</t>
    <rPh sb="0" eb="2">
      <t>デンキ</t>
    </rPh>
    <phoneticPr fontId="1"/>
  </si>
  <si>
    <t>電気25</t>
    <rPh sb="0" eb="2">
      <t>デンキ</t>
    </rPh>
    <phoneticPr fontId="1"/>
  </si>
  <si>
    <t>電気26</t>
    <rPh sb="0" eb="2">
      <t>デンキ</t>
    </rPh>
    <phoneticPr fontId="1"/>
  </si>
  <si>
    <t>電気27</t>
    <rPh sb="0" eb="2">
      <t>デンキ</t>
    </rPh>
    <phoneticPr fontId="1"/>
  </si>
  <si>
    <t>電気28</t>
    <rPh sb="0" eb="2">
      <t>デンキ</t>
    </rPh>
    <phoneticPr fontId="1"/>
  </si>
  <si>
    <t>電気29</t>
    <rPh sb="0" eb="2">
      <t>デンキ</t>
    </rPh>
    <phoneticPr fontId="1"/>
  </si>
  <si>
    <t>電気30</t>
    <rPh sb="0" eb="2">
      <t>デンキ</t>
    </rPh>
    <phoneticPr fontId="1"/>
  </si>
  <si>
    <t>その他の熱1</t>
    <rPh sb="4" eb="5">
      <t>ネツ</t>
    </rPh>
    <phoneticPr fontId="3"/>
  </si>
  <si>
    <t>その他の熱2</t>
    <rPh sb="2" eb="3">
      <t>タ</t>
    </rPh>
    <rPh sb="4" eb="5">
      <t>ネツ</t>
    </rPh>
    <phoneticPr fontId="3"/>
  </si>
  <si>
    <t>再エネ電力由来</t>
    <rPh sb="0" eb="1">
      <t>サイ</t>
    </rPh>
    <rPh sb="3" eb="5">
      <t>デンリョク</t>
    </rPh>
    <rPh sb="5" eb="7">
      <t>ユライ</t>
    </rPh>
    <phoneticPr fontId="3"/>
  </si>
  <si>
    <t>再エネ熱由来</t>
    <rPh sb="0" eb="1">
      <t>サイ</t>
    </rPh>
    <rPh sb="3" eb="4">
      <t>ネツ</t>
    </rPh>
    <rPh sb="4" eb="6">
      <t>ユライ</t>
    </rPh>
    <phoneticPr fontId="3"/>
  </si>
  <si>
    <t>その他</t>
    <rPh sb="2" eb="3">
      <t>タ</t>
    </rPh>
    <phoneticPr fontId="3"/>
  </si>
  <si>
    <t>変更無し</t>
  </si>
  <si>
    <t>□</t>
  </si>
  <si>
    <t>第１号該当事業者：県内の原油換算エネルギー使用量の合計が年1,500kL以上の事業者</t>
    <rPh sb="0" eb="1">
      <t>ダイ</t>
    </rPh>
    <rPh sb="2" eb="3">
      <t>ゴウ</t>
    </rPh>
    <rPh sb="3" eb="5">
      <t>ガイトウ</t>
    </rPh>
    <rPh sb="5" eb="8">
      <t>ジギョウシャ</t>
    </rPh>
    <rPh sb="9" eb="11">
      <t>ケンナイ</t>
    </rPh>
    <rPh sb="12" eb="16">
      <t>ゲンユカンサン</t>
    </rPh>
    <rPh sb="21" eb="24">
      <t>シヨウリョウ</t>
    </rPh>
    <rPh sb="25" eb="27">
      <t>ゴウケイ</t>
    </rPh>
    <rPh sb="28" eb="29">
      <t>ネン</t>
    </rPh>
    <rPh sb="36" eb="38">
      <t>イジョウ</t>
    </rPh>
    <rPh sb="39" eb="42">
      <t>ジギョウシャ</t>
    </rPh>
    <phoneticPr fontId="1"/>
  </si>
  <si>
    <t>第２号該当事業者：県内の連鎖化事業（フランチャイズチェーン等）に関する原油換算エネルギー使用量の合計が年1,500kL以上</t>
    <rPh sb="0" eb="1">
      <t>ダイ</t>
    </rPh>
    <rPh sb="2" eb="3">
      <t>ゴウ</t>
    </rPh>
    <rPh sb="3" eb="5">
      <t>ガイトウ</t>
    </rPh>
    <rPh sb="5" eb="8">
      <t>ジギョウシャ</t>
    </rPh>
    <rPh sb="9" eb="11">
      <t>ケンナイ</t>
    </rPh>
    <rPh sb="12" eb="14">
      <t>レンサ</t>
    </rPh>
    <rPh sb="14" eb="15">
      <t>カ</t>
    </rPh>
    <rPh sb="15" eb="17">
      <t>ジギョウ</t>
    </rPh>
    <rPh sb="29" eb="30">
      <t>トウ</t>
    </rPh>
    <rPh sb="32" eb="33">
      <t>カン</t>
    </rPh>
    <rPh sb="35" eb="39">
      <t>ゲンユカンサン</t>
    </rPh>
    <rPh sb="44" eb="47">
      <t>シヨウリョウ</t>
    </rPh>
    <rPh sb="48" eb="50">
      <t>ゴウケイ</t>
    </rPh>
    <rPh sb="51" eb="52">
      <t>ネン</t>
    </rPh>
    <rPh sb="59" eb="61">
      <t>イジョウ</t>
    </rPh>
    <phoneticPr fontId="1"/>
  </si>
  <si>
    <t>第３号該当事業者：県内に使用の本拠地を有する対象自動車を100台以上使用する事業者</t>
    <rPh sb="0" eb="1">
      <t>ダイ</t>
    </rPh>
    <rPh sb="2" eb="3">
      <t>ゴウ</t>
    </rPh>
    <rPh sb="3" eb="5">
      <t>ガイトウ</t>
    </rPh>
    <rPh sb="5" eb="8">
      <t>ジギョウシャ</t>
    </rPh>
    <rPh sb="9" eb="11">
      <t>ケンナイ</t>
    </rPh>
    <rPh sb="12" eb="14">
      <t>シヨウ</t>
    </rPh>
    <rPh sb="15" eb="17">
      <t>ホンキョ</t>
    </rPh>
    <rPh sb="17" eb="18">
      <t>チ</t>
    </rPh>
    <rPh sb="19" eb="20">
      <t>ユウ</t>
    </rPh>
    <rPh sb="22" eb="24">
      <t>タイショウ</t>
    </rPh>
    <rPh sb="24" eb="27">
      <t>ジドウシャ</t>
    </rPh>
    <rPh sb="31" eb="32">
      <t>ダイ</t>
    </rPh>
    <rPh sb="32" eb="34">
      <t>イジョウ</t>
    </rPh>
    <rPh sb="34" eb="36">
      <t>シヨウ</t>
    </rPh>
    <rPh sb="38" eb="41">
      <t>ジギョウシャ</t>
    </rPh>
    <phoneticPr fontId="1"/>
  </si>
  <si>
    <t>※事業者の区分…</t>
    <rPh sb="1" eb="4">
      <t>ジギョウシャ</t>
    </rPh>
    <rPh sb="5" eb="7">
      <t>クブン</t>
    </rPh>
    <phoneticPr fontId="3"/>
  </si>
  <si>
    <t>（該当：■、非該当：□）</t>
    <rPh sb="1" eb="3">
      <t>ガイトウ</t>
    </rPh>
    <rPh sb="6" eb="9">
      <t>ヒガイトウ</t>
    </rPh>
    <phoneticPr fontId="3"/>
  </si>
  <si>
    <t>←（空白）,生産数量,売上高,延床面積,稼動時間,従業員数,店舗数,その他</t>
    <rPh sb="2" eb="4">
      <t>クウハク</t>
    </rPh>
    <phoneticPr fontId="3"/>
  </si>
  <si>
    <t>対象自動車の台数</t>
    <rPh sb="0" eb="2">
      <t>タイショウ</t>
    </rPh>
    <rPh sb="2" eb="5">
      <t>ジドウシャ</t>
    </rPh>
    <rPh sb="6" eb="8">
      <t>ダイスウ</t>
    </rPh>
    <phoneticPr fontId="3"/>
  </si>
  <si>
    <t>前年度末所有台数</t>
    <rPh sb="0" eb="3">
      <t>ゼンネンド</t>
    </rPh>
    <rPh sb="3" eb="4">
      <t>マツ</t>
    </rPh>
    <rPh sb="4" eb="6">
      <t>ショユウ</t>
    </rPh>
    <rPh sb="6" eb="8">
      <t>ダイスウ</t>
    </rPh>
    <phoneticPr fontId="3"/>
  </si>
  <si>
    <t>県域以外</t>
    <rPh sb="0" eb="1">
      <t>ケン</t>
    </rPh>
    <rPh sb="1" eb="2">
      <t>イキ</t>
    </rPh>
    <rPh sb="2" eb="4">
      <t>イガイ</t>
    </rPh>
    <phoneticPr fontId="3"/>
  </si>
  <si>
    <t>県域</t>
    <rPh sb="0" eb="1">
      <t>ケン</t>
    </rPh>
    <rPh sb="1" eb="2">
      <t>イキ</t>
    </rPh>
    <phoneticPr fontId="3"/>
  </si>
  <si>
    <t>うち廃止台数</t>
    <rPh sb="2" eb="4">
      <t>ハイシ</t>
    </rPh>
    <rPh sb="4" eb="6">
      <t>ダイスウ</t>
    </rPh>
    <phoneticPr fontId="3"/>
  </si>
  <si>
    <t>新規取得台数</t>
    <rPh sb="0" eb="2">
      <t>シンキ</t>
    </rPh>
    <rPh sb="2" eb="4">
      <t>シュトク</t>
    </rPh>
    <rPh sb="4" eb="6">
      <t>ダイスウ</t>
    </rPh>
    <phoneticPr fontId="3"/>
  </si>
  <si>
    <t>乗用自動車_EV</t>
    <rPh sb="0" eb="2">
      <t>ジョウヨウ</t>
    </rPh>
    <rPh sb="2" eb="5">
      <t>ジドウシャ</t>
    </rPh>
    <phoneticPr fontId="3"/>
  </si>
  <si>
    <t>バス・貨物自動車_EV</t>
    <rPh sb="3" eb="5">
      <t>カモツ</t>
    </rPh>
    <rPh sb="5" eb="8">
      <t>ジドウシャ</t>
    </rPh>
    <phoneticPr fontId="3"/>
  </si>
  <si>
    <t>乗用自動車_FCV</t>
    <rPh sb="0" eb="2">
      <t>ジョウヨウ</t>
    </rPh>
    <rPh sb="2" eb="5">
      <t>ジドウシャ</t>
    </rPh>
    <phoneticPr fontId="3"/>
  </si>
  <si>
    <t>乗用自動車_PHV</t>
    <rPh sb="0" eb="2">
      <t>ジョウヨウ</t>
    </rPh>
    <rPh sb="2" eb="5">
      <t>ジドウシャ</t>
    </rPh>
    <phoneticPr fontId="3"/>
  </si>
  <si>
    <t>乗用自動車_HV</t>
    <rPh sb="0" eb="2">
      <t>ジョウヨウ</t>
    </rPh>
    <rPh sb="2" eb="5">
      <t>ジドウシャ</t>
    </rPh>
    <phoneticPr fontId="3"/>
  </si>
  <si>
    <t>乗用自動車_その他</t>
    <rPh sb="0" eb="2">
      <t>ジョウヨウ</t>
    </rPh>
    <rPh sb="2" eb="5">
      <t>ジドウシャ</t>
    </rPh>
    <rPh sb="8" eb="9">
      <t>タ</t>
    </rPh>
    <phoneticPr fontId="3"/>
  </si>
  <si>
    <t>バス・貨物自動車_FCV</t>
    <rPh sb="3" eb="5">
      <t>カモツ</t>
    </rPh>
    <rPh sb="5" eb="8">
      <t>ジドウシャ</t>
    </rPh>
    <phoneticPr fontId="3"/>
  </si>
  <si>
    <t>バス・貨物自動車_PHV</t>
    <rPh sb="3" eb="5">
      <t>カモツ</t>
    </rPh>
    <rPh sb="5" eb="8">
      <t>ジドウシャ</t>
    </rPh>
    <phoneticPr fontId="3"/>
  </si>
  <si>
    <t>バス・貨物自動車_HV</t>
    <rPh sb="3" eb="5">
      <t>カモツ</t>
    </rPh>
    <rPh sb="5" eb="8">
      <t>ジドウシャ</t>
    </rPh>
    <phoneticPr fontId="3"/>
  </si>
  <si>
    <t>バス・貨物自動車_その他</t>
    <rPh sb="3" eb="5">
      <t>カモツ</t>
    </rPh>
    <rPh sb="5" eb="8">
      <t>ジドウシャ</t>
    </rPh>
    <rPh sb="11" eb="12">
      <t>タ</t>
    </rPh>
    <phoneticPr fontId="3"/>
  </si>
  <si>
    <t>特殊自動車</t>
    <rPh sb="0" eb="2">
      <t>トクシュ</t>
    </rPh>
    <rPh sb="2" eb="4">
      <t>ジドウ</t>
    </rPh>
    <rPh sb="4" eb="5">
      <t>シャ</t>
    </rPh>
    <phoneticPr fontId="3"/>
  </si>
  <si>
    <t>自動車のその他エネルギー</t>
    <rPh sb="0" eb="3">
      <t>ジドウシャ</t>
    </rPh>
    <rPh sb="6" eb="7">
      <t>タ</t>
    </rPh>
    <phoneticPr fontId="3"/>
  </si>
  <si>
    <t>名称</t>
    <rPh sb="0" eb="2">
      <t>メイショウ</t>
    </rPh>
    <phoneticPr fontId="3"/>
  </si>
  <si>
    <t>単位発熱量</t>
    <rPh sb="0" eb="2">
      <t>タンイ</t>
    </rPh>
    <rPh sb="2" eb="4">
      <t>ハツネツ</t>
    </rPh>
    <rPh sb="4" eb="5">
      <t>リョウ</t>
    </rPh>
    <phoneticPr fontId="3"/>
  </si>
  <si>
    <t>基礎</t>
    <rPh sb="0" eb="2">
      <t>キソ</t>
    </rPh>
    <phoneticPr fontId="3"/>
  </si>
  <si>
    <t>調整後</t>
    <rPh sb="0" eb="2">
      <t>チョウセイ</t>
    </rPh>
    <rPh sb="2" eb="3">
      <t>ゴ</t>
    </rPh>
    <phoneticPr fontId="3"/>
  </si>
  <si>
    <t>その他の非燃料由来の非化石1</t>
    <phoneticPr fontId="3"/>
  </si>
  <si>
    <t>その他の非燃料由来の非化石2</t>
  </si>
  <si>
    <t>←（空白）,走行距離(km),輸送トンキロ(万t・km),作業時間(h),その他</t>
    <rPh sb="2" eb="4">
      <t>クウハク</t>
    </rPh>
    <phoneticPr fontId="3"/>
  </si>
  <si>
    <t>はじめに</t>
    <phoneticPr fontId="3"/>
  </si>
  <si>
    <t>項目名1</t>
    <rPh sb="0" eb="2">
      <t>コウモク</t>
    </rPh>
    <rPh sb="2" eb="3">
      <t>メイ</t>
    </rPh>
    <phoneticPr fontId="3"/>
  </si>
  <si>
    <t>項目名2</t>
    <rPh sb="0" eb="2">
      <t>コウモク</t>
    </rPh>
    <rPh sb="2" eb="3">
      <t>メイ</t>
    </rPh>
    <phoneticPr fontId="3"/>
  </si>
  <si>
    <t>項目名3</t>
    <rPh sb="0" eb="2">
      <t>コウモク</t>
    </rPh>
    <rPh sb="2" eb="3">
      <t>メイ</t>
    </rPh>
    <phoneticPr fontId="3"/>
  </si>
  <si>
    <t>選択肢1</t>
    <rPh sb="0" eb="3">
      <t>センタクシ</t>
    </rPh>
    <phoneticPr fontId="3"/>
  </si>
  <si>
    <t>選択肢2</t>
    <rPh sb="0" eb="3">
      <t>センタクシ</t>
    </rPh>
    <phoneticPr fontId="3"/>
  </si>
  <si>
    <t>選択肢3</t>
    <rPh sb="0" eb="3">
      <t>センタクシ</t>
    </rPh>
    <phoneticPr fontId="3"/>
  </si>
  <si>
    <t>選択肢4</t>
    <rPh sb="0" eb="3">
      <t>センタクシ</t>
    </rPh>
    <phoneticPr fontId="3"/>
  </si>
  <si>
    <t>選択肢5</t>
    <rPh sb="0" eb="3">
      <t>センタクシ</t>
    </rPh>
    <phoneticPr fontId="3"/>
  </si>
  <si>
    <t>選択肢6</t>
    <rPh sb="0" eb="3">
      <t>センタクシ</t>
    </rPh>
    <phoneticPr fontId="3"/>
  </si>
  <si>
    <t>選択肢7</t>
    <rPh sb="0" eb="3">
      <t>センタクシ</t>
    </rPh>
    <phoneticPr fontId="3"/>
  </si>
  <si>
    <t>(1)継続・新規の別</t>
    <rPh sb="3" eb="5">
      <t>ケイゾク</t>
    </rPh>
    <rPh sb="6" eb="8">
      <t>シンキ</t>
    </rPh>
    <rPh sb="9" eb="10">
      <t>ベツ</t>
    </rPh>
    <phoneticPr fontId="3"/>
  </si>
  <si>
    <t>継続</t>
    <rPh sb="0" eb="2">
      <t>ケイゾク</t>
    </rPh>
    <phoneticPr fontId="3"/>
  </si>
  <si>
    <t>新規</t>
    <rPh sb="0" eb="2">
      <t>シンキ</t>
    </rPh>
    <phoneticPr fontId="3"/>
  </si>
  <si>
    <t>(2)事業者の名称等</t>
    <rPh sb="3" eb="6">
      <t>ジギョウシャ</t>
    </rPh>
    <rPh sb="7" eb="9">
      <t>メイショウ</t>
    </rPh>
    <rPh sb="9" eb="10">
      <t>トウ</t>
    </rPh>
    <phoneticPr fontId="3"/>
  </si>
  <si>
    <t>事業者の区分</t>
    <rPh sb="0" eb="3">
      <t>ジギョウシャ</t>
    </rPh>
    <rPh sb="4" eb="6">
      <t>クブン</t>
    </rPh>
    <phoneticPr fontId="3"/>
  </si>
  <si>
    <t>□</t>
    <phoneticPr fontId="3"/>
  </si>
  <si>
    <t>■</t>
    <phoneticPr fontId="3"/>
  </si>
  <si>
    <t>昨年度からの状況変更</t>
    <phoneticPr fontId="3"/>
  </si>
  <si>
    <t>変更無し</t>
    <phoneticPr fontId="3"/>
  </si>
  <si>
    <t>事業者の名称等に変更有り</t>
    <phoneticPr fontId="3"/>
  </si>
  <si>
    <t>法人の合併・分割等有り</t>
    <phoneticPr fontId="3"/>
  </si>
  <si>
    <t>県内事業の中止・廃止有り</t>
    <phoneticPr fontId="3"/>
  </si>
  <si>
    <t>(3)報告対象年度における状況</t>
    <rPh sb="3" eb="5">
      <t>ホウコク</t>
    </rPh>
    <rPh sb="5" eb="7">
      <t>タイショウ</t>
    </rPh>
    <rPh sb="7" eb="9">
      <t>ネンド</t>
    </rPh>
    <rPh sb="13" eb="15">
      <t>ジョウキョウ</t>
    </rPh>
    <phoneticPr fontId="3"/>
  </si>
  <si>
    <t>無し</t>
    <rPh sb="0" eb="1">
      <t>ナ</t>
    </rPh>
    <phoneticPr fontId="3"/>
  </si>
  <si>
    <t>有り</t>
    <rPh sb="0" eb="1">
      <t>ア</t>
    </rPh>
    <phoneticPr fontId="3"/>
  </si>
  <si>
    <t>【入力】使用量_1,2号</t>
    <phoneticPr fontId="3"/>
  </si>
  <si>
    <t>セル</t>
    <phoneticPr fontId="3"/>
  </si>
  <si>
    <t>１　基礎情報の確認・入力</t>
    <phoneticPr fontId="3"/>
  </si>
  <si>
    <t>(2)エネルギー消費原単位の指標</t>
    <phoneticPr fontId="3"/>
  </si>
  <si>
    <t>単一の指標を設定</t>
    <phoneticPr fontId="3"/>
  </si>
  <si>
    <t>複数の指標を設定（寄与度で評価）</t>
    <phoneticPr fontId="3"/>
  </si>
  <si>
    <t>生産数量</t>
    <phoneticPr fontId="3"/>
  </si>
  <si>
    <t>売上高</t>
    <phoneticPr fontId="3"/>
  </si>
  <si>
    <t>延床面積</t>
    <phoneticPr fontId="3"/>
  </si>
  <si>
    <t>稼動時間</t>
    <phoneticPr fontId="3"/>
  </si>
  <si>
    <t>従業員数</t>
    <phoneticPr fontId="3"/>
  </si>
  <si>
    <t>店舗数</t>
    <phoneticPr fontId="3"/>
  </si>
  <si>
    <t>２　エネルギー使用量等の入力</t>
    <phoneticPr fontId="3"/>
  </si>
  <si>
    <t>エネルギー消費原単位の指標</t>
    <phoneticPr fontId="3"/>
  </si>
  <si>
    <t>【入力】外部供給等_1,2号</t>
    <phoneticPr fontId="3"/>
  </si>
  <si>
    <t>(2)～(4)</t>
    <phoneticPr fontId="3"/>
  </si>
  <si>
    <t>【入力】使用量_3号</t>
    <phoneticPr fontId="3"/>
  </si>
  <si>
    <t>走行距離</t>
    <phoneticPr fontId="3"/>
  </si>
  <si>
    <t>輸送トンキロ</t>
    <phoneticPr fontId="3"/>
  </si>
  <si>
    <t>作業時間</t>
    <phoneticPr fontId="3"/>
  </si>
  <si>
    <t>その他</t>
    <phoneticPr fontId="3"/>
  </si>
  <si>
    <t>←（空白）、km、万t・km、h、その他</t>
    <rPh sb="2" eb="4">
      <t>クウハク</t>
    </rPh>
    <rPh sb="9" eb="10">
      <t>マン</t>
    </rPh>
    <phoneticPr fontId="3"/>
  </si>
  <si>
    <t>単位</t>
    <rPh sb="0" eb="2">
      <t>タンイ</t>
    </rPh>
    <phoneticPr fontId="3"/>
  </si>
  <si>
    <t>横川2</t>
    <phoneticPr fontId="3"/>
  </si>
  <si>
    <t>横川1</t>
    <phoneticPr fontId="3"/>
  </si>
  <si>
    <t>横浜1</t>
    <rPh sb="0" eb="2">
      <t>ヨコハマ</t>
    </rPh>
    <phoneticPr fontId="32"/>
  </si>
  <si>
    <t>横浜2</t>
    <rPh sb="0" eb="2">
      <t>ヨコハマ</t>
    </rPh>
    <phoneticPr fontId="3"/>
  </si>
  <si>
    <t>横浜3</t>
    <rPh sb="0" eb="2">
      <t>ヨコハマ</t>
    </rPh>
    <phoneticPr fontId="32"/>
  </si>
  <si>
    <t>横川3</t>
    <phoneticPr fontId="3"/>
  </si>
  <si>
    <t>横川1、横川2…の事業所区分を事業所名に置き換え
（事業所区分は、横浜1、横浜2…とする。）</t>
    <rPh sb="0" eb="2">
      <t>ヨコカワ</t>
    </rPh>
    <rPh sb="4" eb="6">
      <t>ヨコカワ</t>
    </rPh>
    <rPh sb="9" eb="12">
      <t>ジギョウショ</t>
    </rPh>
    <rPh sb="12" eb="14">
      <t>クブン</t>
    </rPh>
    <rPh sb="15" eb="17">
      <t>ジギョウ</t>
    </rPh>
    <rPh sb="17" eb="18">
      <t>ショ</t>
    </rPh>
    <rPh sb="18" eb="19">
      <t>メイ</t>
    </rPh>
    <rPh sb="20" eb="21">
      <t>オ</t>
    </rPh>
    <rPh sb="22" eb="23">
      <t>カ</t>
    </rPh>
    <rPh sb="26" eb="28">
      <t>ジギョウ</t>
    </rPh>
    <rPh sb="28" eb="29">
      <t>ショ</t>
    </rPh>
    <rPh sb="29" eb="31">
      <t>クブン</t>
    </rPh>
    <rPh sb="33" eb="35">
      <t>ヨコハマ</t>
    </rPh>
    <rPh sb="37" eb="39">
      <t>ヨコハマ</t>
    </rPh>
    <phoneticPr fontId="3"/>
  </si>
  <si>
    <t>電気事業者からの買電及び都市ガスの欄にも、合計量を算出・記入</t>
    <rPh sb="10" eb="11">
      <t>オヨ</t>
    </rPh>
    <rPh sb="12" eb="14">
      <t>トシ</t>
    </rPh>
    <rPh sb="17" eb="18">
      <t>ラン</t>
    </rPh>
    <rPh sb="21" eb="23">
      <t>ゴウケイ</t>
    </rPh>
    <rPh sb="23" eb="24">
      <t>リョウ</t>
    </rPh>
    <rPh sb="25" eb="27">
      <t>サンシュツ</t>
    </rPh>
    <rPh sb="28" eb="30">
      <t>キニュウ</t>
    </rPh>
    <phoneticPr fontId="3"/>
  </si>
  <si>
    <t>県域1、県域2…の事業所区分を事業所名にも記載。</t>
    <rPh sb="0" eb="2">
      <t>ケンイキ</t>
    </rPh>
    <rPh sb="4" eb="6">
      <t>ケンイキ</t>
    </rPh>
    <rPh sb="9" eb="12">
      <t>ジギョウショ</t>
    </rPh>
    <rPh sb="12" eb="14">
      <t>クブン</t>
    </rPh>
    <rPh sb="15" eb="17">
      <t>ジギョウ</t>
    </rPh>
    <rPh sb="17" eb="18">
      <t>ショ</t>
    </rPh>
    <rPh sb="18" eb="19">
      <t>メイ</t>
    </rPh>
    <rPh sb="21" eb="23">
      <t>キサイ</t>
    </rPh>
    <phoneticPr fontId="3"/>
  </si>
  <si>
    <t>日付</t>
    <rPh sb="0" eb="2">
      <t>ヒヅケ</t>
    </rPh>
    <phoneticPr fontId="4"/>
  </si>
  <si>
    <t>作業者</t>
    <rPh sb="0" eb="2">
      <t>サギョウ</t>
    </rPh>
    <rPh sb="2" eb="3">
      <t>シャ</t>
    </rPh>
    <phoneticPr fontId="4"/>
  </si>
  <si>
    <t>セル範囲</t>
    <rPh sb="2" eb="4">
      <t>ハンイ</t>
    </rPh>
    <phoneticPr fontId="4"/>
  </si>
  <si>
    <t>内容</t>
    <rPh sb="0" eb="2">
      <t>ナイヨウ</t>
    </rPh>
    <phoneticPr fontId="4"/>
  </si>
  <si>
    <t>出澤</t>
    <rPh sb="0" eb="2">
      <t>デザワ</t>
    </rPh>
    <phoneticPr fontId="3"/>
  </si>
  <si>
    <t>田澤</t>
    <rPh sb="0" eb="2">
      <t>タザワ</t>
    </rPh>
    <phoneticPr fontId="3"/>
  </si>
  <si>
    <t>項　目</t>
    <rPh sb="0" eb="1">
      <t>コウ</t>
    </rPh>
    <rPh sb="2" eb="3">
      <t>モク</t>
    </rPh>
    <phoneticPr fontId="3"/>
  </si>
  <si>
    <r>
      <t>：記入不要セル</t>
    </r>
    <r>
      <rPr>
        <sz val="12"/>
        <color theme="1"/>
        <rFont val="游ゴシック"/>
        <family val="3"/>
        <charset val="128"/>
        <scheme val="minor"/>
      </rPr>
      <t>…記入は不要です（一部、他のセルの結果を踏まえて自動転記されます）</t>
    </r>
    <rPh sb="1" eb="3">
      <t>キニュウ</t>
    </rPh>
    <rPh sb="3" eb="5">
      <t>フヨウ</t>
    </rPh>
    <rPh sb="8" eb="10">
      <t>キニュウ</t>
    </rPh>
    <rPh sb="11" eb="13">
      <t>フヨウ</t>
    </rPh>
    <rPh sb="16" eb="18">
      <t>イチブ</t>
    </rPh>
    <rPh sb="19" eb="20">
      <t>タ</t>
    </rPh>
    <rPh sb="24" eb="26">
      <t>ケッカ</t>
    </rPh>
    <rPh sb="27" eb="28">
      <t>フ</t>
    </rPh>
    <rPh sb="31" eb="33">
      <t>ジドウ</t>
    </rPh>
    <rPh sb="33" eb="35">
      <t>テンキ</t>
    </rPh>
    <phoneticPr fontId="3"/>
  </si>
  <si>
    <t>セルの色分けルール修正（４色⇒３色）
※これに伴い、他のシートも色分けルール修正</t>
    <rPh sb="3" eb="5">
      <t>イロワ</t>
    </rPh>
    <rPh sb="9" eb="11">
      <t>シュウセイ</t>
    </rPh>
    <rPh sb="13" eb="14">
      <t>ショク</t>
    </rPh>
    <rPh sb="16" eb="17">
      <t>ショク</t>
    </rPh>
    <rPh sb="23" eb="24">
      <t>トモナ</t>
    </rPh>
    <rPh sb="26" eb="27">
      <t>タ</t>
    </rPh>
    <rPh sb="32" eb="34">
      <t>イロワ</t>
    </rPh>
    <rPh sb="38" eb="40">
      <t>シュウセイ</t>
    </rPh>
    <phoneticPr fontId="3"/>
  </si>
  <si>
    <t>CO2削減相当量の入力欄追加</t>
    <rPh sb="3" eb="5">
      <t>サクゲン</t>
    </rPh>
    <rPh sb="5" eb="7">
      <t>ソウトウ</t>
    </rPh>
    <rPh sb="7" eb="8">
      <t>リョウ</t>
    </rPh>
    <rPh sb="9" eb="11">
      <t>ニュウリョク</t>
    </rPh>
    <rPh sb="11" eb="12">
      <t>ラン</t>
    </rPh>
    <rPh sb="12" eb="14">
      <t>ツイカ</t>
    </rPh>
    <phoneticPr fontId="3"/>
  </si>
  <si>
    <t>FIT非化石証書</t>
  </si>
  <si>
    <t>FIT非化石証書</t>
    <phoneticPr fontId="3"/>
  </si>
  <si>
    <t>非FIT非化石証書（再エネ指定あり）</t>
  </si>
  <si>
    <t>非FIT非化石証書（再エネ指定あり）</t>
    <phoneticPr fontId="3"/>
  </si>
  <si>
    <t>非FIT非化石証書（再エネ指定なし）</t>
  </si>
  <si>
    <t>非FIT非化石証書（再エネ指定なし）</t>
    <phoneticPr fontId="3"/>
  </si>
  <si>
    <t>非化石証書の表現修正、CO2削減相当量の入力欄削除（３行分）</t>
    <rPh sb="0" eb="1">
      <t>ヒ</t>
    </rPh>
    <rPh sb="1" eb="3">
      <t>カセキ</t>
    </rPh>
    <rPh sb="3" eb="5">
      <t>ショウショ</t>
    </rPh>
    <rPh sb="6" eb="8">
      <t>ヒョウゲン</t>
    </rPh>
    <rPh sb="8" eb="10">
      <t>シュウセイ</t>
    </rPh>
    <rPh sb="14" eb="16">
      <t>サクゲン</t>
    </rPh>
    <rPh sb="16" eb="18">
      <t>ソウトウ</t>
    </rPh>
    <rPh sb="18" eb="19">
      <t>リョウ</t>
    </rPh>
    <rPh sb="20" eb="22">
      <t>ニュウリョク</t>
    </rPh>
    <rPh sb="22" eb="23">
      <t>ラン</t>
    </rPh>
    <rPh sb="23" eb="25">
      <t>サクジョ</t>
    </rPh>
    <rPh sb="27" eb="28">
      <t>ギョウ</t>
    </rPh>
    <rPh sb="28" eb="29">
      <t>ブン</t>
    </rPh>
    <phoneticPr fontId="3"/>
  </si>
  <si>
    <t>8,10,13,15,25,27,30,32行目</t>
    <rPh sb="22" eb="24">
      <t>ギョウメ</t>
    </rPh>
    <phoneticPr fontId="3"/>
  </si>
  <si>
    <t>18～20,35～37行目</t>
    <rPh sb="11" eb="12">
      <t>ギョウ</t>
    </rPh>
    <rPh sb="12" eb="13">
      <t>メ</t>
    </rPh>
    <phoneticPr fontId="3"/>
  </si>
  <si>
    <t>FIT補正率</t>
    <rPh sb="3" eb="5">
      <t>ホセイ</t>
    </rPh>
    <rPh sb="5" eb="6">
      <t>リツ</t>
    </rPh>
    <phoneticPr fontId="3"/>
  </si>
  <si>
    <t>非FIT補正率</t>
    <rPh sb="4" eb="6">
      <t>ホセイ</t>
    </rPh>
    <rPh sb="6" eb="7">
      <t>リツ</t>
    </rPh>
    <phoneticPr fontId="3"/>
  </si>
  <si>
    <t>再エネ電力由来(t-CO2)</t>
    <rPh sb="0" eb="1">
      <t>サイ</t>
    </rPh>
    <rPh sb="3" eb="5">
      <t>デンリョク</t>
    </rPh>
    <rPh sb="5" eb="7">
      <t>ユライ</t>
    </rPh>
    <phoneticPr fontId="11"/>
  </si>
  <si>
    <t>再エネ電力由来(kWh)</t>
  </si>
  <si>
    <t>再エネ熱由来(t-CO2)</t>
    <rPh sb="0" eb="1">
      <t>サイ</t>
    </rPh>
    <rPh sb="3" eb="4">
      <t>ネツ</t>
    </rPh>
    <rPh sb="4" eb="6">
      <t>ユライ</t>
    </rPh>
    <phoneticPr fontId="11"/>
  </si>
  <si>
    <t>再エネ熱由来(GJ)</t>
    <rPh sb="0" eb="1">
      <t>サイ</t>
    </rPh>
    <rPh sb="3" eb="4">
      <t>ネツ</t>
    </rPh>
    <rPh sb="4" eb="6">
      <t>ユライ</t>
    </rPh>
    <phoneticPr fontId="11"/>
  </si>
  <si>
    <t>その他</t>
    <rPh sb="2" eb="3">
      <t>タ</t>
    </rPh>
    <phoneticPr fontId="11"/>
  </si>
  <si>
    <t>グリーン電力証書(t-CO2)</t>
    <rPh sb="4" eb="6">
      <t>デンリョク</t>
    </rPh>
    <rPh sb="6" eb="8">
      <t>ショウショ</t>
    </rPh>
    <phoneticPr fontId="1"/>
  </si>
  <si>
    <t>グリーン電力証書(kWh)</t>
    <rPh sb="4" eb="6">
      <t>デンリョク</t>
    </rPh>
    <rPh sb="6" eb="8">
      <t>ショウショ</t>
    </rPh>
    <phoneticPr fontId="1"/>
  </si>
  <si>
    <t>グリーン熱証書(t-CO2)</t>
    <rPh sb="4" eb="5">
      <t>ネツ</t>
    </rPh>
    <rPh sb="5" eb="7">
      <t>ショウショ</t>
    </rPh>
    <phoneticPr fontId="1"/>
  </si>
  <si>
    <t>グリーン熱証書(GJ)</t>
    <rPh sb="4" eb="5">
      <t>ネツ</t>
    </rPh>
    <rPh sb="5" eb="7">
      <t>ショウショ</t>
    </rPh>
    <phoneticPr fontId="1"/>
  </si>
  <si>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</si>
  <si>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</si>
  <si>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</si>
  <si>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</si>
  <si>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</si>
  <si>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予備６</t>
    <rPh sb="0" eb="2">
      <t>ヨビ</t>
    </rPh>
    <phoneticPr fontId="3"/>
  </si>
  <si>
    <t>予備７</t>
    <rPh sb="0" eb="2">
      <t>ヨビ</t>
    </rPh>
    <phoneticPr fontId="3"/>
  </si>
  <si>
    <t>予備８</t>
    <rPh sb="0" eb="2">
      <t>ヨビ</t>
    </rPh>
    <phoneticPr fontId="3"/>
  </si>
  <si>
    <t>予備９</t>
    <rPh sb="0" eb="2">
      <t>ヨビ</t>
    </rPh>
    <phoneticPr fontId="3"/>
  </si>
  <si>
    <t>予備１０</t>
    <rPh sb="0" eb="2">
      <t>ヨビ</t>
    </rPh>
    <phoneticPr fontId="3"/>
  </si>
  <si>
    <t>予備１１</t>
    <rPh sb="0" eb="2">
      <t>ヨビ</t>
    </rPh>
    <phoneticPr fontId="3"/>
  </si>
  <si>
    <t>予備１２</t>
    <rPh sb="0" eb="2">
      <t>ヨビ</t>
    </rPh>
    <phoneticPr fontId="3"/>
  </si>
  <si>
    <t>予備１３</t>
    <rPh sb="0" eb="2">
      <t>ヨビ</t>
    </rPh>
    <phoneticPr fontId="3"/>
  </si>
  <si>
    <t>予備１４</t>
    <rPh sb="0" eb="2">
      <t>ヨビ</t>
    </rPh>
    <phoneticPr fontId="3"/>
  </si>
  <si>
    <t>予備１５</t>
    <rPh sb="0" eb="2">
      <t>ヨビ</t>
    </rPh>
    <phoneticPr fontId="3"/>
  </si>
  <si>
    <t>予備１６</t>
    <rPh sb="0" eb="2">
      <t>ヨビ</t>
    </rPh>
    <phoneticPr fontId="3"/>
  </si>
  <si>
    <t>予備１７</t>
    <rPh sb="0" eb="2">
      <t>ヨビ</t>
    </rPh>
    <phoneticPr fontId="3"/>
  </si>
  <si>
    <t>予備１８</t>
    <rPh sb="0" eb="2">
      <t>ヨビ</t>
    </rPh>
    <phoneticPr fontId="3"/>
  </si>
  <si>
    <t>予備１９</t>
    <rPh sb="0" eb="2">
      <t>ヨビ</t>
    </rPh>
    <phoneticPr fontId="3"/>
  </si>
  <si>
    <t>予備２０</t>
    <rPh sb="0" eb="2">
      <t>ヨビ</t>
    </rPh>
    <phoneticPr fontId="3"/>
  </si>
  <si>
    <t>予備２１</t>
    <rPh sb="0" eb="2">
      <t>ヨビ</t>
    </rPh>
    <phoneticPr fontId="3"/>
  </si>
  <si>
    <t>予備２２</t>
    <rPh sb="0" eb="2">
      <t>ヨビ</t>
    </rPh>
    <phoneticPr fontId="3"/>
  </si>
  <si>
    <t>予備２３</t>
    <rPh sb="0" eb="2">
      <t>ヨビ</t>
    </rPh>
    <phoneticPr fontId="3"/>
  </si>
  <si>
    <t>予備２４</t>
    <rPh sb="0" eb="2">
      <t>ヨビ</t>
    </rPh>
    <phoneticPr fontId="3"/>
  </si>
  <si>
    <t>予備２５</t>
    <rPh sb="0" eb="2">
      <t>ヨビ</t>
    </rPh>
    <phoneticPr fontId="3"/>
  </si>
  <si>
    <t>予備２６</t>
    <rPh sb="0" eb="2">
      <t>ヨビ</t>
    </rPh>
    <phoneticPr fontId="3"/>
  </si>
  <si>
    <t>予備２７</t>
    <rPh sb="0" eb="2">
      <t>ヨビ</t>
    </rPh>
    <phoneticPr fontId="3"/>
  </si>
  <si>
    <t>予備２８</t>
    <rPh sb="0" eb="2">
      <t>ヨビ</t>
    </rPh>
    <phoneticPr fontId="3"/>
  </si>
  <si>
    <t>予備２９</t>
    <rPh sb="0" eb="2">
      <t>ヨビ</t>
    </rPh>
    <phoneticPr fontId="3"/>
  </si>
  <si>
    <t>予備３０</t>
    <rPh sb="0" eb="2">
      <t>ヨビ</t>
    </rPh>
    <phoneticPr fontId="3"/>
  </si>
  <si>
    <t>入力補助</t>
    <rPh sb="0" eb="2">
      <t>ニュウリョク</t>
    </rPh>
    <rPh sb="2" eb="4">
      <t>ホジョ</t>
    </rPh>
    <phoneticPr fontId="3"/>
  </si>
  <si>
    <t>■</t>
    <phoneticPr fontId="3"/>
  </si>
  <si>
    <t>排出係数</t>
  </si>
  <si>
    <t>・区域は、横浜市・川崎市とそれ以外の県域を区分</t>
    <rPh sb="1" eb="3">
      <t>クイキ</t>
    </rPh>
    <rPh sb="5" eb="7">
      <t>ヨコハマ</t>
    </rPh>
    <rPh sb="7" eb="8">
      <t>シ</t>
    </rPh>
    <rPh sb="9" eb="12">
      <t>カワサキシ</t>
    </rPh>
    <rPh sb="15" eb="17">
      <t>イガイ</t>
    </rPh>
    <rPh sb="18" eb="20">
      <t>ケンイキ</t>
    </rPh>
    <rPh sb="21" eb="23">
      <t>クブン</t>
    </rPh>
    <phoneticPr fontId="3"/>
  </si>
  <si>
    <t>・エネルギーの種類は、省エネ法定期報告・温対法ＳＨＫ制度に準じる</t>
  </si>
  <si>
    <t>区域</t>
    <rPh sb="0" eb="2">
      <t>クイキ</t>
    </rPh>
    <phoneticPr fontId="4"/>
  </si>
  <si>
    <t>事業所名</t>
    <rPh sb="0" eb="2">
      <t>ジギョウ</t>
    </rPh>
    <rPh sb="2" eb="3">
      <t>ショ</t>
    </rPh>
    <rPh sb="3" eb="4">
      <t>メイ</t>
    </rPh>
    <phoneticPr fontId="4"/>
  </si>
  <si>
    <t>所在地</t>
    <rPh sb="0" eb="3">
      <t>ショザイチ</t>
    </rPh>
    <phoneticPr fontId="4"/>
  </si>
  <si>
    <t>エネルギー種別の</t>
    <rPh sb="5" eb="7">
      <t>シュベツ</t>
    </rPh>
    <phoneticPr fontId="3"/>
  </si>
  <si>
    <t>発熱量・排出係数</t>
    <rPh sb="0" eb="2">
      <t>ハツネツ</t>
    </rPh>
    <rPh sb="2" eb="3">
      <t>リョウ</t>
    </rPh>
    <rPh sb="4" eb="6">
      <t>ハイシュツ</t>
    </rPh>
    <rPh sb="6" eb="8">
      <t>ケイスウ</t>
    </rPh>
    <phoneticPr fontId="3"/>
  </si>
  <si>
    <t>（３号該当事業者）</t>
    <rPh sb="2" eb="3">
      <t>ゴウ</t>
    </rPh>
    <rPh sb="3" eb="5">
      <t>ガイトウ</t>
    </rPh>
    <rPh sb="5" eb="7">
      <t>ジギョウ</t>
    </rPh>
    <rPh sb="7" eb="8">
      <t>シャ</t>
    </rPh>
    <phoneticPr fontId="3"/>
  </si>
  <si>
    <t>単位発熱量</t>
  </si>
  <si>
    <t>メニューJ</t>
  </si>
  <si>
    <t>メニューK</t>
  </si>
  <si>
    <t>メニューL</t>
  </si>
  <si>
    <t>メニューM</t>
  </si>
  <si>
    <t>メニューN</t>
  </si>
  <si>
    <t>東北電力ネットワーク(株)</t>
  </si>
  <si>
    <t>東京電力パワーグリッド(株)</t>
  </si>
  <si>
    <t>中部電力パワーグリッド(株)</t>
  </si>
  <si>
    <t>北陸電力送配電(株)</t>
  </si>
  <si>
    <t>関西電力送配電(株)</t>
  </si>
  <si>
    <t>中国電力ネットワーク(株)</t>
  </si>
  <si>
    <t>四国電力送配電(株)</t>
  </si>
  <si>
    <t>九州電力送配電(株)</t>
  </si>
  <si>
    <t>メニューD(残差)</t>
  </si>
  <si>
    <t>メニューF(残差)</t>
  </si>
  <si>
    <t>メニューK(残差)</t>
  </si>
  <si>
    <t>イーレックス(株)</t>
  </si>
  <si>
    <t>リエスパワー(株)</t>
  </si>
  <si>
    <t>エバーグリーン・リテイリング(株)</t>
  </si>
  <si>
    <t>エバーグリーン・マーケティング(株)</t>
  </si>
  <si>
    <t>(株)イーセル</t>
  </si>
  <si>
    <t>(株)エネット</t>
  </si>
  <si>
    <t>須賀川瓦斯(株)</t>
  </si>
  <si>
    <t>出光興産(株)</t>
  </si>
  <si>
    <t>(株)オプテージ</t>
  </si>
  <si>
    <t>エネサーブ(株)</t>
  </si>
  <si>
    <t>ミツウロコグリーンエネルギー(株)</t>
  </si>
  <si>
    <t>A0017</t>
  </si>
  <si>
    <t>ネクストパワーやまと(株)</t>
  </si>
  <si>
    <t>日本テクノ(株)</t>
  </si>
  <si>
    <t>中央電力エナジー(株)</t>
  </si>
  <si>
    <t>静岡ガス＆パワー(株)</t>
  </si>
  <si>
    <t>荏原環境プラント(株)</t>
  </si>
  <si>
    <t>A0026</t>
  </si>
  <si>
    <t>東京エコサービス(株)</t>
  </si>
  <si>
    <t>ダイヤモンドパワー(株)</t>
  </si>
  <si>
    <t>(株)新出光</t>
  </si>
  <si>
    <t>セントラル石油瓦斯(株)</t>
  </si>
  <si>
    <t>コスモエネルギーソリューションズ(株)</t>
  </si>
  <si>
    <t>(株)グリーンサークル</t>
  </si>
  <si>
    <t>北海道瓦斯(株)</t>
  </si>
  <si>
    <t>A0040</t>
  </si>
  <si>
    <t>アルカナエナジー(株)</t>
  </si>
  <si>
    <t>新エネルギー開発(株)</t>
  </si>
  <si>
    <t>伊藤忠エネクス(株)</t>
  </si>
  <si>
    <t>A0045</t>
  </si>
  <si>
    <t>A0046</t>
  </si>
  <si>
    <t>大和エネルギー(株)</t>
  </si>
  <si>
    <t>大阪瓦斯(株)</t>
  </si>
  <si>
    <t>エフビットコミュニケーションズ(株)　</t>
  </si>
  <si>
    <t>A0050</t>
  </si>
  <si>
    <t>真庭バイオエネルギー(株)</t>
  </si>
  <si>
    <t>A0052</t>
  </si>
  <si>
    <t>三井物産(株)</t>
  </si>
  <si>
    <t>オリックス(株)</t>
  </si>
  <si>
    <t>(株)エネサンス関東</t>
  </si>
  <si>
    <t>シン・エナジー(株)</t>
  </si>
  <si>
    <t>(株)サニックス</t>
  </si>
  <si>
    <t>(株)コンシェルジュ</t>
  </si>
  <si>
    <t>(株)アイ・グリッド・ソリューションズ</t>
  </si>
  <si>
    <t>サミットエナジー(株)</t>
  </si>
  <si>
    <t>リコージャパン(株)</t>
  </si>
  <si>
    <t>(株)エネルギア・ソリューション・アンド・サービス</t>
  </si>
  <si>
    <t>東京ガス(株)</t>
  </si>
  <si>
    <t>テス・エンジニアリング(株)</t>
  </si>
  <si>
    <t>青梅ガス(株)</t>
  </si>
  <si>
    <t>A0067</t>
  </si>
  <si>
    <t>(株)イーネットワークシステムズ</t>
  </si>
  <si>
    <t>(株)エネアーク関東</t>
  </si>
  <si>
    <t>A0069</t>
  </si>
  <si>
    <t>(株)東急パワーサプライ</t>
  </si>
  <si>
    <t>王子・伊藤忠エネクス電力販売(株)</t>
  </si>
  <si>
    <t>伊藤忠商事(株)</t>
  </si>
  <si>
    <t>(株)エコスタイル</t>
  </si>
  <si>
    <t>入間ガス(株)</t>
  </si>
  <si>
    <t>(株)とんでんホールディングス</t>
  </si>
  <si>
    <t>日鉄エンジニアリング(株)</t>
  </si>
  <si>
    <t>イワタニ関東(株)</t>
  </si>
  <si>
    <t>イワタニ首都圏(株)</t>
  </si>
  <si>
    <t>(株)地球クラブ</t>
  </si>
  <si>
    <t>西部瓦斯(株)</t>
  </si>
  <si>
    <t>東邦ガス(株)</t>
  </si>
  <si>
    <t>シナネン(株)</t>
  </si>
  <si>
    <t>カワサキグリーンエナジー(株)</t>
  </si>
  <si>
    <t>大一ガス(株)</t>
  </si>
  <si>
    <t>(株)リミックスポイント</t>
  </si>
  <si>
    <t>(株)中海テレビ放送</t>
  </si>
  <si>
    <t>パシフィックパワー(株)</t>
  </si>
  <si>
    <t>(株)ジェイコム札幌</t>
  </si>
  <si>
    <t>鹿児島電力(株)</t>
  </si>
  <si>
    <t>太陽ガス(株)</t>
  </si>
  <si>
    <t>アーバンエナジー(株)</t>
  </si>
  <si>
    <t>パワーネクスト(株)</t>
  </si>
  <si>
    <t>合同会社北上新電力</t>
  </si>
  <si>
    <t>(株)タクマエナジー</t>
  </si>
  <si>
    <t>丸紅新電力(株)</t>
  </si>
  <si>
    <t>奈良電力(株)</t>
  </si>
  <si>
    <t>大東ガス(株)</t>
  </si>
  <si>
    <t>アストモスエネルギー(株)</t>
  </si>
  <si>
    <t>(株)関電エネルギーソリューション</t>
  </si>
  <si>
    <t>(株)北九州パワー</t>
  </si>
  <si>
    <t>武州瓦斯(株)</t>
  </si>
  <si>
    <t>大垣ガス(株)</t>
  </si>
  <si>
    <t>(株)藤田商店</t>
  </si>
  <si>
    <t>A0149</t>
  </si>
  <si>
    <t>(株)グローバルエンジニアリング</t>
  </si>
  <si>
    <t>九州エナジー(株)</t>
  </si>
  <si>
    <t>(株)トヨタエナジーソリューションズ</t>
  </si>
  <si>
    <t>(株)エナリス・パワー・マーケティング</t>
  </si>
  <si>
    <t>歌舞伎エナジー(株)</t>
  </si>
  <si>
    <t>みやまスマートエネルギー(株)</t>
  </si>
  <si>
    <t>エフィシエント(株)</t>
  </si>
  <si>
    <t>(株)生活クラブエナジー</t>
  </si>
  <si>
    <t>生活協同組合コープこうべ</t>
  </si>
  <si>
    <t>(株)シーエナジー</t>
  </si>
  <si>
    <t>角栄ガス(株)</t>
  </si>
  <si>
    <t>A0161</t>
  </si>
  <si>
    <t>京葉瓦斯(株)</t>
  </si>
  <si>
    <t>A0162</t>
  </si>
  <si>
    <t>伊勢崎ガス(株)</t>
  </si>
  <si>
    <t>キヤノンマーケティングジャパン(株)</t>
  </si>
  <si>
    <t>(株)とっとり市民電力</t>
  </si>
  <si>
    <t>佐野瓦斯(株)</t>
  </si>
  <si>
    <t>桐生瓦斯(株)</t>
  </si>
  <si>
    <t>森の電力(株)</t>
  </si>
  <si>
    <t>(株)アシストワンエナジー</t>
  </si>
  <si>
    <t>(株)フソウ・エナジー</t>
  </si>
  <si>
    <t>湘南電力(株)</t>
  </si>
  <si>
    <t>大東建託パートナーズ(株)</t>
  </si>
  <si>
    <t>電源開発(株)</t>
  </si>
  <si>
    <t>A0181</t>
  </si>
  <si>
    <t>鈴与商事(株)</t>
  </si>
  <si>
    <t>ワタミエナジー(株)</t>
  </si>
  <si>
    <t>(株)パルシステム電力</t>
  </si>
  <si>
    <t>ひおき地域エネルギー(株)</t>
  </si>
  <si>
    <t>和歌山電力(株)</t>
  </si>
  <si>
    <t>九電みらいエナジー(株)</t>
  </si>
  <si>
    <t>(株)フォレストパワー</t>
  </si>
  <si>
    <t>日高都市ガス(株)</t>
  </si>
  <si>
    <t>(株)アドバンテック</t>
  </si>
  <si>
    <t>ローカルエナジー(株)</t>
  </si>
  <si>
    <t>エネックス(株)</t>
  </si>
  <si>
    <t>(株)レクスポート</t>
  </si>
  <si>
    <t>なでしこ電力(株)</t>
  </si>
  <si>
    <t>日田グリーン電力(株)</t>
  </si>
  <si>
    <t>埼玉ガス(株)</t>
  </si>
  <si>
    <t>宮崎パワーライン(株)</t>
  </si>
  <si>
    <t>(株)パワー・オプティマイザー</t>
  </si>
  <si>
    <t>(株)岩手ウッドパワー</t>
  </si>
  <si>
    <t>里山パワーワークス(株)</t>
  </si>
  <si>
    <t>A0218</t>
  </si>
  <si>
    <t>(株)中之条パワー</t>
  </si>
  <si>
    <t>日産トレーデイング(株)</t>
  </si>
  <si>
    <t>(株)エネウィル</t>
  </si>
  <si>
    <t>はりま電力(株)</t>
  </si>
  <si>
    <t>A0228</t>
  </si>
  <si>
    <t>(株)浜松新電力</t>
  </si>
  <si>
    <t>ゼロワットパワー(株)</t>
  </si>
  <si>
    <t>アストマックス(株)</t>
  </si>
  <si>
    <t>A0231</t>
  </si>
  <si>
    <t>(株)やまがた新電力</t>
  </si>
  <si>
    <t>一般社団法人東松島みらいとし機構</t>
  </si>
  <si>
    <t>(株)グリーンパワー大東</t>
  </si>
  <si>
    <t>御所野縄文電力(株)</t>
  </si>
  <si>
    <t>宮古新電力(株)</t>
  </si>
  <si>
    <t>長崎地域電力(株)</t>
  </si>
  <si>
    <t>(株)エネアーク関西</t>
  </si>
  <si>
    <t>近畿電力(株)</t>
  </si>
  <si>
    <t>新電力おおいた(株)</t>
  </si>
  <si>
    <t>(株)日本セレモニー</t>
  </si>
  <si>
    <t>(株)池見石油店</t>
  </si>
  <si>
    <t>芝浦電力(株)</t>
  </si>
  <si>
    <t>(株)地域創生ホールディングス</t>
  </si>
  <si>
    <t>(株)エーコープサービス</t>
  </si>
  <si>
    <t>山陰エレキ・アライアンス(株)</t>
  </si>
  <si>
    <t>山陰酸素工業(株)</t>
  </si>
  <si>
    <t>武陽ガス(株)</t>
  </si>
  <si>
    <t>東北電力(株)</t>
  </si>
  <si>
    <t>東京電力エナジーパートナー(株)</t>
  </si>
  <si>
    <t>A0270</t>
  </si>
  <si>
    <t>中部電力ミライズ(株)</t>
  </si>
  <si>
    <t>A0271</t>
  </si>
  <si>
    <t>北陸電力(株)</t>
  </si>
  <si>
    <t>A0272</t>
  </si>
  <si>
    <t>A0273</t>
  </si>
  <si>
    <t>中国電力(株)</t>
  </si>
  <si>
    <t>四国電力(株)</t>
  </si>
  <si>
    <t>九州電力(株)</t>
  </si>
  <si>
    <t>沖縄電力(株)</t>
  </si>
  <si>
    <t>北日本石油(株)</t>
  </si>
  <si>
    <t>千葉電力(株)</t>
  </si>
  <si>
    <t>やめエネルギー(株)</t>
  </si>
  <si>
    <t>(株)アースインフィニティ</t>
  </si>
  <si>
    <t>足利ガス(株)</t>
  </si>
  <si>
    <t>米子瓦斯(株)</t>
  </si>
  <si>
    <t>(株)エルピオ</t>
  </si>
  <si>
    <t>浜田ガス(株)</t>
  </si>
  <si>
    <t>(株)アメニティ電力</t>
  </si>
  <si>
    <t>岡田建設(株)</t>
  </si>
  <si>
    <t>出雲ガス(株)</t>
  </si>
  <si>
    <t>一般社団法人グリーンコープでんき</t>
  </si>
  <si>
    <t>公益財団法人東京都環境公社</t>
  </si>
  <si>
    <t>(株)ファミリーネット・ジャパン</t>
  </si>
  <si>
    <t>フラワーペイメント(株)</t>
  </si>
  <si>
    <t>全農エネルギー(株)</t>
  </si>
  <si>
    <t>(株)ハルエネ</t>
  </si>
  <si>
    <t>(株)ビビット</t>
  </si>
  <si>
    <t>(株)おおた電力</t>
  </si>
  <si>
    <t>伊藤忠プランテック(株)</t>
  </si>
  <si>
    <t>(株)オカモト</t>
  </si>
  <si>
    <t>キタコー(株)</t>
  </si>
  <si>
    <t>香川電力(株)　</t>
  </si>
  <si>
    <t>(株)沖縄ガスニューパワー</t>
  </si>
  <si>
    <t>諏訪瓦斯(株)</t>
  </si>
  <si>
    <t>エッセンシャルエナジー(株)</t>
  </si>
  <si>
    <t>(株)いちき串木野電力</t>
  </si>
  <si>
    <t>松本ガス(株)</t>
  </si>
  <si>
    <t>南部だんだんエナジー(株)</t>
  </si>
  <si>
    <t>(株)エフエネ</t>
  </si>
  <si>
    <t>こなんウルトラパワー(株)</t>
  </si>
  <si>
    <t>奥出雲電力(株)</t>
  </si>
  <si>
    <t>(株)成田香取エネルギー</t>
  </si>
  <si>
    <t>ふくしま新電力(株)</t>
  </si>
  <si>
    <t>ティーダッシュ合同会社</t>
  </si>
  <si>
    <t>(株)エネクスライフサービス</t>
  </si>
  <si>
    <t>ネイチャーエナジー小国(株)</t>
  </si>
  <si>
    <t>リエスパワーネクスト(株)</t>
  </si>
  <si>
    <t>エネルギーパワー(株)</t>
  </si>
  <si>
    <t>(株)グリムスパワー</t>
  </si>
  <si>
    <t>本庄ガス(株)</t>
  </si>
  <si>
    <t>青森県民エナジー(株)</t>
  </si>
  <si>
    <t>A0381</t>
  </si>
  <si>
    <t>国際航業(株)</t>
  </si>
  <si>
    <t>ローカルでんき(株)</t>
  </si>
  <si>
    <t>(株)明治産業</t>
  </si>
  <si>
    <t>岡山電力(株)</t>
  </si>
  <si>
    <t>ミライフ(株)</t>
  </si>
  <si>
    <t>うすきエネルギー(株)</t>
  </si>
  <si>
    <t>森のエネルギー(株)</t>
  </si>
  <si>
    <t>岐阜電力(株)</t>
  </si>
  <si>
    <t>名南共同エネルギー(株)</t>
  </si>
  <si>
    <t>福井電力(株)</t>
  </si>
  <si>
    <t>エネラボ(株)</t>
  </si>
  <si>
    <t>スマートエナジー磐田(株)</t>
  </si>
  <si>
    <t>エネトレード(株)</t>
  </si>
  <si>
    <t>ニシムラ(株)</t>
  </si>
  <si>
    <t>(株)さくら新電力</t>
  </si>
  <si>
    <t>(株)グローアップ</t>
  </si>
  <si>
    <t>いこま市民パワー(株)</t>
  </si>
  <si>
    <t>おもてなし山形(株)</t>
  </si>
  <si>
    <t>長野都市ガス(株)</t>
  </si>
  <si>
    <t>上田ガス(株)</t>
  </si>
  <si>
    <t>(株)シグナストラスト</t>
  </si>
  <si>
    <t>ゲーテハウス(株)</t>
  </si>
  <si>
    <t>兵庫電力(株)</t>
  </si>
  <si>
    <t>東北電力エナジートレーディング(株)</t>
  </si>
  <si>
    <t>(株)まち未来製作所</t>
  </si>
  <si>
    <t>(株)どさんこパワー</t>
  </si>
  <si>
    <t>トリニティエナジー(株)</t>
  </si>
  <si>
    <t>おおすみ半島スマートエネルギー(株)</t>
  </si>
  <si>
    <t>おきなわコープエナジー(株)</t>
  </si>
  <si>
    <t>久慈地域エネルギー(株)</t>
  </si>
  <si>
    <t>弘前ガス(株)</t>
  </si>
  <si>
    <t>くるめエネルギー(株)</t>
  </si>
  <si>
    <t>松阪新電力(株)</t>
  </si>
  <si>
    <t>ヒューリックプロパティソリューション(株)</t>
  </si>
  <si>
    <t>宮崎電力(株)</t>
  </si>
  <si>
    <t>A0490</t>
  </si>
  <si>
    <t>(株)ぶんごおおのエナジー</t>
  </si>
  <si>
    <t>ヴィジョナリーパワー(株)</t>
  </si>
  <si>
    <t>有明エナジー(株)</t>
  </si>
  <si>
    <t>厚木瓦斯(株)</t>
  </si>
  <si>
    <t>(株)エネ・ビジョン</t>
  </si>
  <si>
    <t>イワタニ三重(株)</t>
  </si>
  <si>
    <t>(株)マルヰ</t>
  </si>
  <si>
    <t>A0503</t>
  </si>
  <si>
    <t>大多喜ガス(株)</t>
  </si>
  <si>
    <t>鈴与電力(株)</t>
  </si>
  <si>
    <t>コープ電力(株)</t>
  </si>
  <si>
    <t>亀岡ふるさとエナジー(株)</t>
  </si>
  <si>
    <t>(株)織戸組</t>
  </si>
  <si>
    <t>日本エネルギー総合システム(株)</t>
  </si>
  <si>
    <t>イワタニ東海(株)</t>
  </si>
  <si>
    <t>(株)ところざわ未来電力</t>
  </si>
  <si>
    <t>朝日ガスエナジー(株)</t>
  </si>
  <si>
    <t>(株)エネファント</t>
  </si>
  <si>
    <t>(株)エスエナジー</t>
  </si>
  <si>
    <t>秩父新電力(株)</t>
  </si>
  <si>
    <t>みよしエナジー(株)</t>
  </si>
  <si>
    <t>綿半パートナーズ(株)</t>
  </si>
  <si>
    <t>(株)かみでん里山公社</t>
  </si>
  <si>
    <t>A0546</t>
  </si>
  <si>
    <t>(株)三郷ひまわりエナジー</t>
  </si>
  <si>
    <t>(株)球磨村森電力</t>
  </si>
  <si>
    <t>(株)エコログ</t>
  </si>
  <si>
    <t>飯田まちづくり電力(株)</t>
  </si>
  <si>
    <t>イワタニ長野(株)</t>
  </si>
  <si>
    <t>シェルジャパン(株)</t>
  </si>
  <si>
    <t>石油資源開発(株)</t>
  </si>
  <si>
    <t>越後天然ガス(株)</t>
  </si>
  <si>
    <t>坂戸ガス(株)</t>
  </si>
  <si>
    <t>(株)デベロップ</t>
  </si>
  <si>
    <t>(株)テレ・マーカー</t>
  </si>
  <si>
    <t>福島フェニックス電力(株)</t>
  </si>
  <si>
    <t>(株)美作国電力</t>
  </si>
  <si>
    <t>A0570</t>
  </si>
  <si>
    <t>八幡商事(株)</t>
  </si>
  <si>
    <t>おいでんエネルギー(株)</t>
  </si>
  <si>
    <t>(株)イシオ</t>
  </si>
  <si>
    <t>北陸電力ビズ・エナジーソリューション(株)</t>
  </si>
  <si>
    <t>富士山エナジー(株)</t>
  </si>
  <si>
    <t>グリーンシティこばやし(株)</t>
  </si>
  <si>
    <t>(株)吉田石油店</t>
  </si>
  <si>
    <t>スマートエナジー熊本(株)</t>
  </si>
  <si>
    <t>福山未来エナジー(株)</t>
  </si>
  <si>
    <t>五島市民電力(株)</t>
  </si>
  <si>
    <t>リストプロパティーズ(株)</t>
  </si>
  <si>
    <t>(株)情熱電力</t>
  </si>
  <si>
    <t>バンプーパワートレーディング合同会社</t>
  </si>
  <si>
    <t>(株)センカク</t>
  </si>
  <si>
    <t>(株)ミナサポ</t>
  </si>
  <si>
    <t>唐津電力(株)</t>
  </si>
  <si>
    <t>A0612</t>
  </si>
  <si>
    <t>日本エネルギーファーム(株)</t>
  </si>
  <si>
    <t>(株)イーネットワーク</t>
  </si>
  <si>
    <t>スマートエコエナジー(株)</t>
  </si>
  <si>
    <t>アイエスジー(株)</t>
  </si>
  <si>
    <t>新電力新潟(株)</t>
  </si>
  <si>
    <t>A0630</t>
  </si>
  <si>
    <t>気仙沼グリーンエナジー(株)</t>
  </si>
  <si>
    <t>(株)ユーラスグリーンエナジー</t>
  </si>
  <si>
    <t>酒田天然瓦斯(株)</t>
  </si>
  <si>
    <t>東亜ガス(株)</t>
  </si>
  <si>
    <t>(株)三河の山里コミュニティパワー</t>
  </si>
  <si>
    <t>新潟スワンエナジー(株)</t>
  </si>
  <si>
    <t>グリーンピープルズパワー(株)</t>
  </si>
  <si>
    <t>(株)マルイファシリティーズ</t>
  </si>
  <si>
    <t>(株)デンケン</t>
  </si>
  <si>
    <t>(株)東名</t>
  </si>
  <si>
    <t>スマート電気(株)</t>
  </si>
  <si>
    <t>(株)唐津パワーホールディングス</t>
  </si>
  <si>
    <t>(株)クリーンエネルギー総合研究所</t>
  </si>
  <si>
    <t>(株)かづのパワー</t>
  </si>
  <si>
    <t>デジタルグリッド(株)</t>
  </si>
  <si>
    <t>(株)西九州させぼパワーズ</t>
  </si>
  <si>
    <t>たんたんエナジー(株)</t>
  </si>
  <si>
    <t>(株)能勢・豊能まちづくり</t>
  </si>
  <si>
    <t>(株)再エネ思考電力</t>
  </si>
  <si>
    <t>(株)ジャパネットサービスイノベーション</t>
  </si>
  <si>
    <t>A0676</t>
  </si>
  <si>
    <t>(株)しおさい電力</t>
  </si>
  <si>
    <t>会津エナジー(株)</t>
  </si>
  <si>
    <t>うべ未来エネルギー(株)</t>
  </si>
  <si>
    <t>永井自動車工業(株)</t>
  </si>
  <si>
    <t>陸前高田しみんエネルギー(株)</t>
  </si>
  <si>
    <t>(株)チャームドライフ</t>
  </si>
  <si>
    <t>スターティア(株)</t>
  </si>
  <si>
    <t>東広島スマートエネルギー(株)</t>
  </si>
  <si>
    <t>旭化成(株)</t>
  </si>
  <si>
    <t>京和ガス(株)</t>
  </si>
  <si>
    <t>(株)エフオン</t>
  </si>
  <si>
    <t>(株)岡崎さくら電力</t>
  </si>
  <si>
    <t>神戸電力(株)</t>
  </si>
  <si>
    <t>生活協同組合ひろしま</t>
  </si>
  <si>
    <t>アークエルテクノロジーズ(株)</t>
  </si>
  <si>
    <t>エルメック(株)</t>
  </si>
  <si>
    <t>(株)オズエナジー</t>
  </si>
  <si>
    <t>レモンガス(株)</t>
  </si>
  <si>
    <t>(株)日本海水</t>
  </si>
  <si>
    <t>中小企業支援(株)</t>
  </si>
  <si>
    <t>サントラベラーズサービス有限会社</t>
  </si>
  <si>
    <t>八千代エンジニヤリング(株)</t>
  </si>
  <si>
    <t>A0729</t>
  </si>
  <si>
    <t>神楽電力(株)</t>
  </si>
  <si>
    <t>ゆきぐに新電力(株)</t>
  </si>
  <si>
    <t>(株)ながさきサステナエナジー</t>
  </si>
  <si>
    <t>A0733</t>
  </si>
  <si>
    <t>葛尾創生電力(株)</t>
  </si>
  <si>
    <t>A0737</t>
  </si>
  <si>
    <t>(株)グルーヴエナジー</t>
  </si>
  <si>
    <t>高知ニューエナジー(株)</t>
  </si>
  <si>
    <t>もみじ電力(株)</t>
  </si>
  <si>
    <t>(株)縁人</t>
  </si>
  <si>
    <t>(株)ルーク</t>
  </si>
  <si>
    <t>かけがわ報徳パワー(株)</t>
  </si>
  <si>
    <t>穂の国とよはし電力(株)</t>
  </si>
  <si>
    <t>イワタニセントラル北海道(株)</t>
  </si>
  <si>
    <t>ホームタウンエナジー(株)</t>
  </si>
  <si>
    <t>(株)彩の国でんき</t>
  </si>
  <si>
    <t>A0758</t>
  </si>
  <si>
    <t>(株)みやきエネルギー</t>
  </si>
  <si>
    <t>三河商事(株)</t>
  </si>
  <si>
    <t>沖縄新エネ開発(株)</t>
  </si>
  <si>
    <t>(株)ほくだん</t>
  </si>
  <si>
    <t>A0772</t>
  </si>
  <si>
    <t>(株)エスコ</t>
  </si>
  <si>
    <t>A0781</t>
  </si>
  <si>
    <t>(株)丸の内電力</t>
  </si>
  <si>
    <t>(株)中京電力</t>
  </si>
  <si>
    <t>(株)クオリティプラス</t>
  </si>
  <si>
    <t>A0792</t>
  </si>
  <si>
    <t>東北電力フロンティア(株)</t>
  </si>
  <si>
    <t>(株)ファラデー</t>
  </si>
  <si>
    <t>A0799</t>
  </si>
  <si>
    <t>A0802</t>
  </si>
  <si>
    <t>大塚ビジネスサポート(株)</t>
  </si>
  <si>
    <t>出雲ケーブルビジョン(株)</t>
  </si>
  <si>
    <t>いずも縁結び電力(株)</t>
  </si>
  <si>
    <t>A0807</t>
  </si>
  <si>
    <t>恵那電力(株)</t>
  </si>
  <si>
    <t>宇都宮ライトパワー(株)</t>
  </si>
  <si>
    <t>帯広電力(株)</t>
  </si>
  <si>
    <t>A0810</t>
  </si>
  <si>
    <t>フジ物産(株)</t>
  </si>
  <si>
    <t>A0812</t>
  </si>
  <si>
    <t>金沢エナジー(株)</t>
  </si>
  <si>
    <t>(株)なんとエナジー</t>
  </si>
  <si>
    <t>(株)ボーダレス・ジャパン</t>
  </si>
  <si>
    <t>(株)ワット</t>
  </si>
  <si>
    <t>A0821</t>
  </si>
  <si>
    <t>ジケイ・スペース(株)</t>
  </si>
  <si>
    <t>広島ガス(株)</t>
  </si>
  <si>
    <t>A0825</t>
  </si>
  <si>
    <t>大熊るるるん電力(株)</t>
  </si>
  <si>
    <t>A0831</t>
  </si>
  <si>
    <t>おきたま新電力(株)</t>
  </si>
  <si>
    <t>河原実業(株)</t>
  </si>
  <si>
    <t>A0838</t>
  </si>
  <si>
    <t>A0839</t>
  </si>
  <si>
    <t>A0840</t>
  </si>
  <si>
    <t>アースシグナルソリューションズ(株)</t>
  </si>
  <si>
    <t>A0843</t>
  </si>
  <si>
    <t>A0847</t>
  </si>
  <si>
    <t>柏崎あい・あーるエナジー(株)</t>
  </si>
  <si>
    <t>京セラ(株)</t>
  </si>
  <si>
    <t>A0851</t>
  </si>
  <si>
    <t>(株)鳥取みらい電力</t>
  </si>
  <si>
    <t>A0852</t>
  </si>
  <si>
    <t>鈴鹿グリーンエナジー(株)</t>
  </si>
  <si>
    <t>A0863</t>
  </si>
  <si>
    <t>(株)絆</t>
  </si>
  <si>
    <t>A0865</t>
  </si>
  <si>
    <t>A0866</t>
  </si>
  <si>
    <t>(株)いなしきエナジー</t>
  </si>
  <si>
    <t>A0867</t>
  </si>
  <si>
    <t>ながのスマートパワー(株)</t>
  </si>
  <si>
    <t>A0868</t>
  </si>
  <si>
    <t>(株)ホクレン油機サービス</t>
  </si>
  <si>
    <t>北海道電力ネットワーク(株)</t>
  </si>
  <si>
    <t>排出係数（電気）</t>
    <rPh sb="0" eb="2">
      <t>ハイシュツ</t>
    </rPh>
    <rPh sb="2" eb="4">
      <t>ケイスウ</t>
    </rPh>
    <rPh sb="5" eb="7">
      <t>デンキ</t>
    </rPh>
    <phoneticPr fontId="3"/>
  </si>
  <si>
    <t>マクロ処理後の一覧表（令和６年度報告用）を仮挿入</t>
    <rPh sb="3" eb="5">
      <t>ショリ</t>
    </rPh>
    <rPh sb="5" eb="6">
      <t>ゴ</t>
    </rPh>
    <rPh sb="7" eb="9">
      <t>イチラン</t>
    </rPh>
    <rPh sb="9" eb="10">
      <t>ヒョウ</t>
    </rPh>
    <rPh sb="11" eb="13">
      <t>レイワ</t>
    </rPh>
    <rPh sb="14" eb="16">
      <t>ネンド</t>
    </rPh>
    <rPh sb="16" eb="19">
      <t>ホウコクヨウ</t>
    </rPh>
    <rPh sb="21" eb="22">
      <t>カリ</t>
    </rPh>
    <rPh sb="22" eb="24">
      <t>ソウニュウ</t>
    </rPh>
    <phoneticPr fontId="3"/>
  </si>
  <si>
    <t>電気事業者名を選択</t>
    <rPh sb="0" eb="2">
      <t>デンキ</t>
    </rPh>
    <rPh sb="2" eb="5">
      <t>ジギョウシャ</t>
    </rPh>
    <rPh sb="5" eb="6">
      <t>メイ</t>
    </rPh>
    <rPh sb="7" eb="9">
      <t>センタク</t>
    </rPh>
    <phoneticPr fontId="3"/>
  </si>
  <si>
    <t>使用量_1,2号</t>
    <rPh sb="0" eb="3">
      <t>シヨウリョウ</t>
    </rPh>
    <rPh sb="7" eb="8">
      <t>ゴウ</t>
    </rPh>
    <phoneticPr fontId="3"/>
  </si>
  <si>
    <t>E58:E67</t>
    <phoneticPr fontId="3"/>
  </si>
  <si>
    <t>使用量_3号</t>
    <rPh sb="0" eb="3">
      <t>シヨウリョウ</t>
    </rPh>
    <rPh sb="5" eb="6">
      <t>ゴウ</t>
    </rPh>
    <phoneticPr fontId="3"/>
  </si>
  <si>
    <r>
      <t>関数設計メモ</t>
    </r>
    <r>
      <rPr>
        <b/>
        <sz val="12"/>
        <color rgb="FFFF0000"/>
        <rFont val="游ゴシック"/>
        <family val="3"/>
        <charset val="128"/>
        <scheme val="minor"/>
      </rPr>
      <t>（非表示）</t>
    </r>
    <rPh sb="0" eb="2">
      <t>カンスウ</t>
    </rPh>
    <rPh sb="2" eb="4">
      <t>セッケイ</t>
    </rPh>
    <rPh sb="7" eb="10">
      <t>ヒヒョウジ</t>
    </rPh>
    <phoneticPr fontId="4"/>
  </si>
  <si>
    <r>
      <t>条件付き書式設計メモ</t>
    </r>
    <r>
      <rPr>
        <b/>
        <sz val="12"/>
        <color rgb="FFFF0000"/>
        <rFont val="游ゴシック"/>
        <family val="3"/>
        <charset val="128"/>
        <scheme val="minor"/>
      </rPr>
      <t>（非表示）</t>
    </r>
    <rPh sb="0" eb="2">
      <t>ジョウケン</t>
    </rPh>
    <rPh sb="2" eb="3">
      <t>ツ</t>
    </rPh>
    <rPh sb="4" eb="6">
      <t>ショシキ</t>
    </rPh>
    <rPh sb="6" eb="8">
      <t>セッケイ</t>
    </rPh>
    <rPh sb="11" eb="14">
      <t>ヒヒョウジ</t>
    </rPh>
    <phoneticPr fontId="4"/>
  </si>
  <si>
    <t>←F3：指定工場の件数…前年度報告内容シートから抽出</t>
    <rPh sb="4" eb="6">
      <t>シテイ</t>
    </rPh>
    <rPh sb="6" eb="8">
      <t>コウジョウ</t>
    </rPh>
    <rPh sb="9" eb="11">
      <t>ケンスウ</t>
    </rPh>
    <rPh sb="12" eb="15">
      <t>ゼンネンド</t>
    </rPh>
    <rPh sb="15" eb="17">
      <t>ホウコク</t>
    </rPh>
    <rPh sb="17" eb="19">
      <t>ナイヨウ</t>
    </rPh>
    <rPh sb="24" eb="26">
      <t>チュウシュツ</t>
    </rPh>
    <phoneticPr fontId="3"/>
  </si>
  <si>
    <t>E91;F120,AE91;CB120</t>
    <phoneticPr fontId="3"/>
  </si>
  <si>
    <t>第３号該当事業者：</t>
    <rPh sb="0" eb="1">
      <t>ダイ</t>
    </rPh>
    <rPh sb="2" eb="3">
      <t>ゴウ</t>
    </rPh>
    <rPh sb="3" eb="5">
      <t>ガイトウ</t>
    </rPh>
    <rPh sb="5" eb="8">
      <t>ジギョウシャ</t>
    </rPh>
    <phoneticPr fontId="3"/>
  </si>
  <si>
    <t>環境省・経済産業省公表版</t>
    <rPh sb="11" eb="12">
      <t>バン</t>
    </rPh>
    <phoneticPr fontId="3"/>
  </si>
  <si>
    <t>※県計画書制度では書類提出年度の前年度12～１月頃に環境省が公表した値を使用します。</t>
    <rPh sb="1" eb="2">
      <t>ケン</t>
    </rPh>
    <rPh sb="2" eb="5">
      <t>ケイカクショ</t>
    </rPh>
    <phoneticPr fontId="3"/>
  </si>
  <si>
    <t>I91;J120</t>
    <phoneticPr fontId="3"/>
  </si>
  <si>
    <t>係数参照用の関数、条件付き書式設定</t>
    <rPh sb="0" eb="2">
      <t>ケイスウ</t>
    </rPh>
    <rPh sb="2" eb="4">
      <t>サンショウ</t>
    </rPh>
    <rPh sb="4" eb="5">
      <t>ヨウ</t>
    </rPh>
    <rPh sb="6" eb="8">
      <t>カンスウ</t>
    </rPh>
    <rPh sb="9" eb="12">
      <t>ジョウケンツ</t>
    </rPh>
    <rPh sb="13" eb="15">
      <t>ショシキ</t>
    </rPh>
    <rPh sb="15" eb="17">
      <t>セッテイ</t>
    </rPh>
    <phoneticPr fontId="3"/>
  </si>
  <si>
    <t>プルダウン用関数、条件付き書式設定</t>
    <rPh sb="5" eb="6">
      <t>ヨウ</t>
    </rPh>
    <rPh sb="6" eb="8">
      <t>カンスウ</t>
    </rPh>
    <rPh sb="9" eb="12">
      <t>ジョウケンツ</t>
    </rPh>
    <rPh sb="13" eb="15">
      <t>ショシキ</t>
    </rPh>
    <rPh sb="15" eb="17">
      <t>セッテイ</t>
    </rPh>
    <phoneticPr fontId="3"/>
  </si>
  <si>
    <t>I58:J67</t>
    <phoneticPr fontId="3"/>
  </si>
  <si>
    <t>出力様式の修正に合わせて修正（クレジットの種類等）</t>
    <rPh sb="0" eb="2">
      <t>シュツリョク</t>
    </rPh>
    <rPh sb="2" eb="4">
      <t>ヨウシキ</t>
    </rPh>
    <rPh sb="5" eb="7">
      <t>シュウセイ</t>
    </rPh>
    <rPh sb="8" eb="9">
      <t>ア</t>
    </rPh>
    <rPh sb="12" eb="14">
      <t>シュウセイ</t>
    </rPh>
    <rPh sb="21" eb="23">
      <t>シュルイ</t>
    </rPh>
    <rPh sb="23" eb="24">
      <t>トウ</t>
    </rPh>
    <phoneticPr fontId="3"/>
  </si>
  <si>
    <t>O175;P177</t>
    <phoneticPr fontId="3"/>
  </si>
  <si>
    <t>全国平均係数・補正率⇔自動車のクレジット欄の位置入れ替え</t>
    <rPh sb="0" eb="2">
      <t>ゼンコク</t>
    </rPh>
    <rPh sb="2" eb="4">
      <t>ヘイキン</t>
    </rPh>
    <rPh sb="4" eb="6">
      <t>ケイスウ</t>
    </rPh>
    <rPh sb="7" eb="9">
      <t>ホセイ</t>
    </rPh>
    <rPh sb="9" eb="10">
      <t>リツ</t>
    </rPh>
    <rPh sb="11" eb="13">
      <t>ジドウ</t>
    </rPh>
    <rPh sb="13" eb="14">
      <t>シャ</t>
    </rPh>
    <rPh sb="20" eb="21">
      <t>ラン</t>
    </rPh>
    <rPh sb="22" eb="24">
      <t>イチ</t>
    </rPh>
    <rPh sb="24" eb="25">
      <t>イ</t>
    </rPh>
    <rPh sb="26" eb="27">
      <t>カ</t>
    </rPh>
    <phoneticPr fontId="3"/>
  </si>
  <si>
    <t>排出係数(電気)</t>
    <phoneticPr fontId="3"/>
  </si>
  <si>
    <t>メニューO</t>
  </si>
  <si>
    <t>メニューP</t>
  </si>
  <si>
    <t>メニューQ</t>
  </si>
  <si>
    <t>メニューR(残差)</t>
  </si>
  <si>
    <t>東京瓦斯株式会社</t>
  </si>
  <si>
    <t>東邦ガス株式会社</t>
  </si>
  <si>
    <t>東海ガス株式会社</t>
  </si>
  <si>
    <t>002</t>
  </si>
  <si>
    <t>006</t>
  </si>
  <si>
    <t>009</t>
  </si>
  <si>
    <t>014</t>
  </si>
  <si>
    <t>016</t>
  </si>
  <si>
    <t>024</t>
  </si>
  <si>
    <t>033</t>
  </si>
  <si>
    <t>050</t>
  </si>
  <si>
    <t>057</t>
  </si>
  <si>
    <t>058</t>
  </si>
  <si>
    <t>064</t>
  </si>
  <si>
    <t>069</t>
  </si>
  <si>
    <t>品川エネルギーサービス株式会社</t>
  </si>
  <si>
    <t>073</t>
  </si>
  <si>
    <t>079</t>
  </si>
  <si>
    <t>排出係数(ガス、熱)</t>
    <rPh sb="8" eb="9">
      <t>ネツ</t>
    </rPh>
    <phoneticPr fontId="3"/>
  </si>
  <si>
    <t>排出係数一覧表を追加</t>
    <rPh sb="0" eb="2">
      <t>ハイシュツ</t>
    </rPh>
    <rPh sb="2" eb="4">
      <t>ケイスウ</t>
    </rPh>
    <rPh sb="4" eb="6">
      <t>イチラン</t>
    </rPh>
    <rPh sb="6" eb="7">
      <t>ヒョウ</t>
    </rPh>
    <rPh sb="8" eb="10">
      <t>ツイカ</t>
    </rPh>
    <phoneticPr fontId="3"/>
  </si>
  <si>
    <t>ガス事業者名を選択</t>
    <rPh sb="2" eb="5">
      <t>ジギョウシャ</t>
    </rPh>
    <rPh sb="5" eb="6">
      <t>メイ</t>
    </rPh>
    <rPh sb="7" eb="9">
      <t>センタク</t>
    </rPh>
    <phoneticPr fontId="3"/>
  </si>
  <si>
    <t>F列</t>
    <rPh sb="1" eb="2">
      <t>レツ</t>
    </rPh>
    <phoneticPr fontId="3"/>
  </si>
  <si>
    <t>シート全体</t>
    <rPh sb="3" eb="5">
      <t>ゼンタイ</t>
    </rPh>
    <phoneticPr fontId="3"/>
  </si>
  <si>
    <t>メニュー有無の列を新設</t>
    <rPh sb="4" eb="6">
      <t>ウム</t>
    </rPh>
    <rPh sb="7" eb="8">
      <t>レツ</t>
    </rPh>
    <rPh sb="9" eb="11">
      <t>シンセツ</t>
    </rPh>
    <phoneticPr fontId="3"/>
  </si>
  <si>
    <t>G91;G120,J91:K120</t>
    <phoneticPr fontId="3"/>
  </si>
  <si>
    <t>G44;G53,J44:K53</t>
    <phoneticPr fontId="3"/>
  </si>
  <si>
    <t>電気事業者別メニューに関する関数修正</t>
    <rPh sb="0" eb="2">
      <t>デンキ</t>
    </rPh>
    <rPh sb="2" eb="5">
      <t>ジギョウシャ</t>
    </rPh>
    <rPh sb="5" eb="6">
      <t>ベツ</t>
    </rPh>
    <rPh sb="11" eb="12">
      <t>カン</t>
    </rPh>
    <rPh sb="14" eb="16">
      <t>カンスウ</t>
    </rPh>
    <rPh sb="16" eb="18">
      <t>シュウセイ</t>
    </rPh>
    <phoneticPr fontId="3"/>
  </si>
  <si>
    <t>ガス事業者別メニューに関する関数修正</t>
    <rPh sb="2" eb="5">
      <t>ジギョウシャ</t>
    </rPh>
    <rPh sb="5" eb="6">
      <t>ベツ</t>
    </rPh>
    <rPh sb="11" eb="12">
      <t>カン</t>
    </rPh>
    <rPh sb="14" eb="16">
      <t>カンスウ</t>
    </rPh>
    <rPh sb="16" eb="18">
      <t>シュウセイ</t>
    </rPh>
    <phoneticPr fontId="3"/>
  </si>
  <si>
    <t>G75;G83,J75:K83</t>
    <phoneticPr fontId="3"/>
  </si>
  <si>
    <t>熱供給事業者別メニューに関する関数修正</t>
    <rPh sb="0" eb="1">
      <t>ネツ</t>
    </rPh>
    <rPh sb="1" eb="3">
      <t>キョウキュウ</t>
    </rPh>
    <rPh sb="3" eb="6">
      <t>ジギョウシャ</t>
    </rPh>
    <rPh sb="6" eb="7">
      <t>ベツ</t>
    </rPh>
    <rPh sb="12" eb="13">
      <t>カン</t>
    </rPh>
    <rPh sb="15" eb="17">
      <t>カンスウ</t>
    </rPh>
    <rPh sb="17" eb="19">
      <t>シュウセイ</t>
    </rPh>
    <phoneticPr fontId="3"/>
  </si>
  <si>
    <t>G58;G67,J58:K67</t>
    <phoneticPr fontId="3"/>
  </si>
  <si>
    <t>G47;G51,J47:K51</t>
    <phoneticPr fontId="3"/>
  </si>
  <si>
    <t>C112;F160,C209;F223</t>
    <phoneticPr fontId="3"/>
  </si>
  <si>
    <t>排出係数に関する参照関数修正</t>
    <rPh sb="0" eb="2">
      <t>ハイシュツ</t>
    </rPh>
    <rPh sb="2" eb="4">
      <t>ケイスウ</t>
    </rPh>
    <rPh sb="5" eb="6">
      <t>カン</t>
    </rPh>
    <rPh sb="8" eb="10">
      <t>サンショウ</t>
    </rPh>
    <rPh sb="10" eb="12">
      <t>カンスウ</t>
    </rPh>
    <rPh sb="12" eb="14">
      <t>シュウセイ</t>
    </rPh>
    <phoneticPr fontId="3"/>
  </si>
  <si>
    <r>
      <t>※</t>
    </r>
    <r>
      <rPr>
        <b/>
        <sz val="11"/>
        <color theme="1"/>
        <rFont val="游ゴシック"/>
        <family val="3"/>
        <charset val="128"/>
        <scheme val="minor"/>
      </rPr>
      <t>３ナンバー車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（定員10人以下）</t>
    </r>
    <phoneticPr fontId="4"/>
  </si>
  <si>
    <r>
      <t>※</t>
    </r>
    <r>
      <rPr>
        <b/>
        <sz val="11"/>
        <color theme="1"/>
        <rFont val="游ゴシック"/>
        <family val="3"/>
        <charset val="128"/>
        <scheme val="minor"/>
      </rPr>
      <t>１・２・４・６ナンバー車</t>
    </r>
    <r>
      <rPr>
        <sz val="11"/>
        <color theme="1"/>
        <rFont val="游ゴシック"/>
        <family val="3"/>
        <charset val="128"/>
        <scheme val="minor"/>
      </rPr>
      <t>、
　</t>
    </r>
    <r>
      <rPr>
        <b/>
        <sz val="11"/>
        <color theme="1"/>
        <rFont val="游ゴシック"/>
        <family val="3"/>
        <charset val="128"/>
        <scheme val="minor"/>
      </rPr>
      <t>５・７ナンバー車</t>
    </r>
    <r>
      <rPr>
        <sz val="11"/>
        <color theme="1"/>
        <rFont val="游ゴシック"/>
        <family val="3"/>
        <charset val="128"/>
        <scheme val="minor"/>
      </rPr>
      <t>（定員11人以上）</t>
    </r>
    <r>
      <rPr>
        <b/>
        <sz val="9"/>
        <color rgb="FFFF0000"/>
        <rFont val="ＭＳ Ｐ明朝"/>
        <family val="1"/>
        <charset val="128"/>
      </rPr>
      <t/>
    </r>
    <phoneticPr fontId="4"/>
  </si>
  <si>
    <r>
      <t>■特殊自動車</t>
    </r>
    <r>
      <rPr>
        <sz val="12"/>
        <color theme="1"/>
        <rFont val="游ゴシック"/>
        <family val="3"/>
        <charset val="128"/>
        <scheme val="minor"/>
      </rPr>
      <t>※</t>
    </r>
    <r>
      <rPr>
        <b/>
        <sz val="12"/>
        <color theme="1"/>
        <rFont val="游ゴシック"/>
        <family val="3"/>
        <charset val="128"/>
        <scheme val="minor"/>
      </rPr>
      <t>　</t>
    </r>
    <r>
      <rPr>
        <sz val="11"/>
        <color theme="1"/>
        <rFont val="游ゴシック"/>
        <family val="3"/>
        <charset val="128"/>
        <scheme val="minor"/>
      </rPr>
      <t>※</t>
    </r>
    <r>
      <rPr>
        <b/>
        <sz val="11"/>
        <color theme="1"/>
        <rFont val="游ゴシック"/>
        <family val="3"/>
        <charset val="128"/>
        <scheme val="minor"/>
      </rPr>
      <t>８ナンバー車</t>
    </r>
    <rPh sb="1" eb="3">
      <t>トクシュ</t>
    </rPh>
    <rPh sb="3" eb="6">
      <t>ジドウシャ</t>
    </rPh>
    <rPh sb="14" eb="15">
      <t>シャ</t>
    </rPh>
    <phoneticPr fontId="4"/>
  </si>
  <si>
    <t>【非表示】</t>
    <rPh sb="1" eb="4">
      <t>ヒヒョウジ</t>
    </rPh>
    <phoneticPr fontId="3"/>
  </si>
  <si>
    <t>【対象自動車の集計に関する注意事項】を項目１と項目２の間から、項目１の右側に移動（それに伴い、22～行目削除）</t>
    <rPh sb="19" eb="21">
      <t>コウモク</t>
    </rPh>
    <rPh sb="23" eb="25">
      <t>コウモク</t>
    </rPh>
    <rPh sb="27" eb="28">
      <t>アイダ</t>
    </rPh>
    <rPh sb="31" eb="33">
      <t>コウモク</t>
    </rPh>
    <rPh sb="35" eb="37">
      <t>ミギガワ</t>
    </rPh>
    <rPh sb="38" eb="40">
      <t>イドウ</t>
    </rPh>
    <rPh sb="44" eb="45">
      <t>トモナ</t>
    </rPh>
    <rPh sb="50" eb="51">
      <t>ギョウ</t>
    </rPh>
    <rPh sb="51" eb="52">
      <t>メ</t>
    </rPh>
    <rPh sb="52" eb="54">
      <t>サクジョ</t>
    </rPh>
    <phoneticPr fontId="3"/>
  </si>
  <si>
    <t>ファイル名称変更
排出量等算定補助シート⇒エネルギー使用量等入力支援シート</t>
    <rPh sb="4" eb="6">
      <t>メイショウ</t>
    </rPh>
    <rPh sb="6" eb="8">
      <t>ヘンコウ</t>
    </rPh>
    <rPh sb="26" eb="29">
      <t>シヨウリョウ</t>
    </rPh>
    <rPh sb="29" eb="30">
      <t>トウ</t>
    </rPh>
    <rPh sb="30" eb="32">
      <t>ニュウリョク</t>
    </rPh>
    <rPh sb="32" eb="34">
      <t>シエン</t>
    </rPh>
    <phoneticPr fontId="3"/>
  </si>
  <si>
    <t>排出係数一覧表（ガス）へ</t>
    <rPh sb="0" eb="2">
      <t>ハイシュツ</t>
    </rPh>
    <rPh sb="2" eb="4">
      <t>ケイスウ</t>
    </rPh>
    <rPh sb="4" eb="6">
      <t>イチラン</t>
    </rPh>
    <rPh sb="6" eb="7">
      <t>ヒョウ</t>
    </rPh>
    <phoneticPr fontId="3"/>
  </si>
  <si>
    <t>排出係数一覧表（熱）へ</t>
    <rPh sb="0" eb="2">
      <t>ハイシュツ</t>
    </rPh>
    <rPh sb="2" eb="4">
      <t>ケイスウ</t>
    </rPh>
    <rPh sb="4" eb="6">
      <t>イチラン</t>
    </rPh>
    <rPh sb="6" eb="7">
      <t>ヒョウ</t>
    </rPh>
    <rPh sb="8" eb="9">
      <t>ネツ</t>
    </rPh>
    <phoneticPr fontId="3"/>
  </si>
  <si>
    <t>太陽光</t>
    <rPh sb="0" eb="3">
      <t>タイヨウコウ</t>
    </rPh>
    <phoneticPr fontId="12"/>
  </si>
  <si>
    <t>風力</t>
    <rPh sb="0" eb="2">
      <t>フウリョク</t>
    </rPh>
    <phoneticPr fontId="4"/>
  </si>
  <si>
    <t>水力</t>
    <rPh sb="0" eb="2">
      <t>スイリョク</t>
    </rPh>
    <phoneticPr fontId="4"/>
  </si>
  <si>
    <t>第３号該当事業者</t>
    <rPh sb="0" eb="1">
      <t>ダイ</t>
    </rPh>
    <rPh sb="2" eb="3">
      <t>ゴウ</t>
    </rPh>
    <rPh sb="3" eb="5">
      <t>ガイトウ</t>
    </rPh>
    <rPh sb="5" eb="8">
      <t>ジギョウシャ</t>
    </rPh>
    <phoneticPr fontId="3"/>
  </si>
  <si>
    <t>外部供給_1,2号</t>
    <rPh sb="0" eb="2">
      <t>ガイブ</t>
    </rPh>
    <rPh sb="2" eb="4">
      <t>キョウキュウ</t>
    </rPh>
    <rPh sb="8" eb="9">
      <t>ゴウ</t>
    </rPh>
    <phoneticPr fontId="3"/>
  </si>
  <si>
    <t>G54</t>
    <phoneticPr fontId="3"/>
  </si>
  <si>
    <t>H54;I54,G72;I73</t>
    <phoneticPr fontId="3"/>
  </si>
  <si>
    <t>H40;I49,H45;I45</t>
    <phoneticPr fontId="3"/>
  </si>
  <si>
    <t>F45;G45,F63;I64</t>
    <phoneticPr fontId="3"/>
  </si>
  <si>
    <t>1行目</t>
    <rPh sb="1" eb="2">
      <t>ギョウ</t>
    </rPh>
    <rPh sb="2" eb="3">
      <t>メ</t>
    </rPh>
    <phoneticPr fontId="3"/>
  </si>
  <si>
    <t>タイトル修正</t>
    <rPh sb="4" eb="6">
      <t>シュウセイ</t>
    </rPh>
    <phoneticPr fontId="3"/>
  </si>
  <si>
    <t>D31,D56</t>
    <phoneticPr fontId="3"/>
  </si>
  <si>
    <t>誤記修正（調整後排出量→排出量）</t>
    <rPh sb="0" eb="2">
      <t>ゴキ</t>
    </rPh>
    <rPh sb="2" eb="4">
      <t>シュウセイ</t>
    </rPh>
    <rPh sb="5" eb="7">
      <t>チョウセイ</t>
    </rPh>
    <rPh sb="7" eb="8">
      <t>ゴ</t>
    </rPh>
    <rPh sb="8" eb="10">
      <t>ハイシュツ</t>
    </rPh>
    <rPh sb="10" eb="11">
      <t>リョウ</t>
    </rPh>
    <rPh sb="12" eb="14">
      <t>ハイシュツ</t>
    </rPh>
    <rPh sb="14" eb="15">
      <t>リョウ</t>
    </rPh>
    <phoneticPr fontId="3"/>
  </si>
  <si>
    <r>
      <t>エネルギー使用量等入力表</t>
    </r>
    <r>
      <rPr>
        <sz val="16"/>
        <color theme="1"/>
        <rFont val="游ゴシック"/>
        <family val="3"/>
        <charset val="128"/>
        <scheme val="minor"/>
      </rPr>
      <t>（第１号又は第２号該当事業者用）</t>
    </r>
    <rPh sb="5" eb="8">
      <t>シヨウリョウ</t>
    </rPh>
    <rPh sb="8" eb="9">
      <t>トウ</t>
    </rPh>
    <rPh sb="9" eb="11">
      <t>ニュウリョク</t>
    </rPh>
    <rPh sb="11" eb="12">
      <t>ヒョウ</t>
    </rPh>
    <rPh sb="13" eb="14">
      <t>ダイ</t>
    </rPh>
    <rPh sb="15" eb="16">
      <t>ゴウ</t>
    </rPh>
    <rPh sb="16" eb="17">
      <t>マタ</t>
    </rPh>
    <rPh sb="18" eb="19">
      <t>ダイ</t>
    </rPh>
    <rPh sb="20" eb="21">
      <t>ゴウ</t>
    </rPh>
    <rPh sb="21" eb="26">
      <t>ガイトウジギョウシャ</t>
    </rPh>
    <rPh sb="26" eb="27">
      <t>ヨウ</t>
    </rPh>
    <phoneticPr fontId="4"/>
  </si>
  <si>
    <r>
      <t>エネルギー外部供給量等入力表</t>
    </r>
    <r>
      <rPr>
        <sz val="16"/>
        <color theme="1"/>
        <rFont val="游ゴシック"/>
        <family val="3"/>
        <charset val="128"/>
        <scheme val="minor"/>
      </rPr>
      <t>（第１号又は第２号該当事業者用）</t>
    </r>
    <rPh sb="5" eb="7">
      <t>ガイブ</t>
    </rPh>
    <rPh sb="7" eb="9">
      <t>キョウキュウ</t>
    </rPh>
    <rPh sb="9" eb="10">
      <t>リョウ</t>
    </rPh>
    <rPh sb="10" eb="11">
      <t>トウ</t>
    </rPh>
    <rPh sb="11" eb="13">
      <t>ニュウリョク</t>
    </rPh>
    <rPh sb="13" eb="14">
      <t>ヒョウ</t>
    </rPh>
    <rPh sb="15" eb="16">
      <t>ダイ</t>
    </rPh>
    <rPh sb="17" eb="18">
      <t>ゴウ</t>
    </rPh>
    <rPh sb="18" eb="19">
      <t>マタ</t>
    </rPh>
    <rPh sb="20" eb="21">
      <t>ダイ</t>
    </rPh>
    <rPh sb="22" eb="23">
      <t>ゴウ</t>
    </rPh>
    <rPh sb="23" eb="25">
      <t>ガイトウ</t>
    </rPh>
    <rPh sb="25" eb="28">
      <t>ジギョウシャ</t>
    </rPh>
    <rPh sb="28" eb="29">
      <t>ヨウ</t>
    </rPh>
    <phoneticPr fontId="4"/>
  </si>
  <si>
    <r>
      <t>クレジット等入力表</t>
    </r>
    <r>
      <rPr>
        <sz val="16"/>
        <color theme="1"/>
        <rFont val="游ゴシック"/>
        <family val="3"/>
        <charset val="128"/>
        <scheme val="minor"/>
      </rPr>
      <t>（全事業者用）</t>
    </r>
    <rPh sb="5" eb="6">
      <t>トウ</t>
    </rPh>
    <rPh sb="6" eb="8">
      <t>ニュウリョク</t>
    </rPh>
    <rPh sb="8" eb="9">
      <t>ヒョウ</t>
    </rPh>
    <rPh sb="10" eb="11">
      <t>ゼン</t>
    </rPh>
    <rPh sb="11" eb="14">
      <t>ジギョウシャ</t>
    </rPh>
    <rPh sb="14" eb="15">
      <t>ヨウ</t>
    </rPh>
    <phoneticPr fontId="4"/>
  </si>
  <si>
    <t>コピー用シート</t>
    <phoneticPr fontId="3"/>
  </si>
  <si>
    <t>排出係数一覧表（電気事業者別）</t>
    <rPh sb="0" eb="2">
      <t>ハイシュツ</t>
    </rPh>
    <rPh sb="2" eb="4">
      <t>ケイスウ</t>
    </rPh>
    <rPh sb="4" eb="6">
      <t>イチラン</t>
    </rPh>
    <rPh sb="6" eb="7">
      <t>ヒョウ</t>
    </rPh>
    <rPh sb="8" eb="10">
      <t>デンキ</t>
    </rPh>
    <rPh sb="10" eb="13">
      <t>ジギョウシャ</t>
    </rPh>
    <rPh sb="13" eb="14">
      <t>ベツ</t>
    </rPh>
    <phoneticPr fontId="3"/>
  </si>
  <si>
    <t>神奈川県 事業活動温暖化対策計画書制度　エネルギー使用量等入力ファイル（特定大規模事業者用）</t>
    <rPh sb="0" eb="4">
      <t>カナガワケン</t>
    </rPh>
    <rPh sb="5" eb="7">
      <t>ジギョウ</t>
    </rPh>
    <rPh sb="7" eb="9">
      <t>カツドウ</t>
    </rPh>
    <rPh sb="9" eb="12">
      <t>オンダンカ</t>
    </rPh>
    <rPh sb="12" eb="14">
      <t>タイサク</t>
    </rPh>
    <rPh sb="14" eb="17">
      <t>ケイカクショ</t>
    </rPh>
    <rPh sb="17" eb="19">
      <t>セイド</t>
    </rPh>
    <rPh sb="25" eb="28">
      <t>シヨウリョウ</t>
    </rPh>
    <rPh sb="28" eb="29">
      <t>トウ</t>
    </rPh>
    <rPh sb="29" eb="31">
      <t>ニュウリョク</t>
    </rPh>
    <rPh sb="36" eb="44">
      <t>トクテイダイキボジギョウシャ</t>
    </rPh>
    <rPh sb="44" eb="45">
      <t>ヨウ</t>
    </rPh>
    <phoneticPr fontId="3"/>
  </si>
  <si>
    <t>全体</t>
    <rPh sb="0" eb="2">
      <t>ゼンタイ</t>
    </rPh>
    <phoneticPr fontId="3"/>
  </si>
  <si>
    <t>・各シートの１行目にシート名称追加
・各シートのシートタブ名称及び順番を修正</t>
    <phoneticPr fontId="3"/>
  </si>
  <si>
    <t>８行目</t>
    <rPh sb="1" eb="3">
      <t>ギョウメ</t>
    </rPh>
    <phoneticPr fontId="3"/>
  </si>
  <si>
    <t>余白行を１行削除</t>
    <rPh sb="0" eb="2">
      <t>ヨハク</t>
    </rPh>
    <rPh sb="2" eb="3">
      <t>ギョウ</t>
    </rPh>
    <rPh sb="5" eb="6">
      <t>ギョウ</t>
    </rPh>
    <rPh sb="6" eb="8">
      <t>サクジョ</t>
    </rPh>
    <phoneticPr fontId="3"/>
  </si>
  <si>
    <t>事業者ＩＤ</t>
    <rPh sb="0" eb="3">
      <t>ジギョウシャ</t>
    </rPh>
    <phoneticPr fontId="3"/>
  </si>
  <si>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</si>
  <si>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</si>
  <si>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</si>
  <si>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</si>
  <si>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</si>
  <si>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</si>
  <si>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</si>
  <si>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</si>
  <si>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</si>
  <si>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</si>
  <si>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</si>
  <si>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</si>
  <si>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</si>
  <si>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</si>
  <si>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</si>
  <si>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</si>
  <si>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</si>
  <si>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</si>
  <si>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</si>
  <si>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</si>
  <si>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</si>
  <si>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</si>
  <si>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</si>
  <si>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</si>
  <si>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</si>
  <si>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</si>
  <si>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</si>
  <si>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</si>
  <si>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</si>
  <si>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</si>
  <si>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</si>
  <si>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</si>
  <si>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</si>
  <si>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</si>
  <si>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</si>
  <si>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</si>
  <si>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</si>
  <si>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</si>
  <si>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</si>
  <si>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</si>
  <si>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</si>
  <si>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</si>
  <si>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</si>
  <si>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</si>
  <si>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</si>
  <si>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</si>
  <si>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</si>
  <si>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</si>
  <si>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</si>
  <si>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</si>
  <si>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</si>
  <si>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</si>
  <si>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</si>
  <si>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</si>
  <si>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</si>
  <si>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</si>
  <si>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</si>
  <si>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</si>
  <si>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</si>
  <si>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</si>
  <si>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</si>
  <si>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</si>
  <si>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</si>
  <si>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</si>
  <si>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</si>
  <si>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</si>
  <si>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</si>
  <si>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</si>
  <si>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</si>
  <si>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</si>
  <si>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</si>
  <si>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</si>
  <si>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</si>
  <si>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</si>
  <si>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</si>
  <si>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</si>
  <si>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</si>
  <si>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</si>
  <si>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</si>
  <si>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</si>
  <si>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</si>
  <si>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</si>
  <si>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</si>
  <si>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</si>
  <si>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</si>
  <si>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</si>
  <si>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</si>
  <si>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</si>
  <si>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</si>
  <si>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</si>
  <si>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</si>
  <si>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</si>
  <si>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</si>
  <si>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</si>
  <si>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</si>
  <si>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</si>
  <si>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</si>
  <si>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</si>
  <si>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</si>
  <si>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</si>
  <si>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</si>
  <si>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</si>
  <si>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</si>
  <si>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</si>
  <si>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</si>
  <si>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</si>
  <si>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</si>
  <si>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</si>
  <si>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</si>
  <si>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</si>
  <si>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</si>
  <si>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</si>
  <si>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</si>
  <si>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</si>
  <si>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</si>
  <si>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</si>
  <si>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</si>
  <si>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</si>
  <si>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</si>
  <si>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</si>
  <si>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</si>
  <si>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</si>
  <si>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</si>
  <si>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</si>
  <si>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</si>
  <si>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</si>
  <si>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</si>
  <si>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</si>
  <si>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</si>
  <si>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</si>
  <si>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</si>
  <si>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</si>
  <si>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</si>
  <si>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</si>
  <si>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</si>
  <si>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</si>
  <si>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</si>
  <si>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</si>
  <si>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</si>
  <si>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</si>
  <si>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</si>
  <si>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</si>
  <si>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</si>
  <si>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</si>
  <si>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</si>
  <si>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</si>
  <si>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</si>
  <si>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</si>
  <si>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</si>
  <si>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O9;12</t>
    <phoneticPr fontId="3"/>
  </si>
  <si>
    <t>事業者ＩＤの欄を追加</t>
    <rPh sb="0" eb="3">
      <t>ジギョウシャ</t>
    </rPh>
    <rPh sb="6" eb="7">
      <t>ラン</t>
    </rPh>
    <rPh sb="8" eb="10">
      <t>ツイカ</t>
    </rPh>
    <phoneticPr fontId="3"/>
  </si>
  <si>
    <t>セルの色分けルール修正（水色⇒灰色）</t>
    <rPh sb="3" eb="5">
      <t>イロワ</t>
    </rPh>
    <rPh sb="9" eb="11">
      <t>シュウセイ</t>
    </rPh>
    <rPh sb="12" eb="13">
      <t>ミズ</t>
    </rPh>
    <rPh sb="13" eb="14">
      <t>ショク</t>
    </rPh>
    <rPh sb="15" eb="16">
      <t>ハイ</t>
    </rPh>
    <rPh sb="16" eb="17">
      <t>ショク</t>
    </rPh>
    <phoneticPr fontId="3"/>
  </si>
  <si>
    <t>L11</t>
    <phoneticPr fontId="3"/>
  </si>
  <si>
    <t>関数抜けを修正</t>
    <rPh sb="0" eb="2">
      <t>カンスウ</t>
    </rPh>
    <rPh sb="2" eb="3">
      <t>ヌ</t>
    </rPh>
    <rPh sb="5" eb="7">
      <t>シュウセイ</t>
    </rPh>
    <phoneticPr fontId="3"/>
  </si>
  <si>
    <t>4.入力_使用量(自動車)</t>
    <phoneticPr fontId="3"/>
  </si>
  <si>
    <t>N5,O5,N9,O9,N15,O15,N21,O21</t>
    <phoneticPr fontId="3"/>
  </si>
  <si>
    <t>条件付き書式設定（マイナス値の場合に赤く網掛け）</t>
    <rPh sb="0" eb="3">
      <t>ジョウケンツ</t>
    </rPh>
    <rPh sb="4" eb="8">
      <t>ショシキセッテイ</t>
    </rPh>
    <rPh sb="13" eb="14">
      <t>チ</t>
    </rPh>
    <rPh sb="15" eb="17">
      <t>バアイ</t>
    </rPh>
    <rPh sb="18" eb="19">
      <t>アカ</t>
    </rPh>
    <rPh sb="20" eb="22">
      <t>アミカ</t>
    </rPh>
    <phoneticPr fontId="3"/>
  </si>
  <si>
    <t>←マイナス値の場合に赤く網掛け</t>
    <rPh sb="5" eb="6">
      <t>アタイ</t>
    </rPh>
    <rPh sb="7" eb="9">
      <t>バアイ</t>
    </rPh>
    <rPh sb="10" eb="11">
      <t>アカ</t>
    </rPh>
    <rPh sb="12" eb="14">
      <t>アミカ</t>
    </rPh>
    <phoneticPr fontId="3"/>
  </si>
  <si>
    <t>株式会社レインズインターナショナル</t>
  </si>
  <si>
    <t>代表取締役　</t>
  </si>
  <si>
    <t>澄川　浩太</t>
  </si>
  <si>
    <t>メトロ自動車株式会社</t>
  </si>
  <si>
    <t>秋元　康尚</t>
  </si>
  <si>
    <t>山協印刷株式会社</t>
  </si>
  <si>
    <t>丸伊運輸株式会社</t>
  </si>
  <si>
    <t>伊藤　公一</t>
  </si>
  <si>
    <t>東京都府中市住吉町5-3-44</t>
  </si>
  <si>
    <t>株式会社日立情報システムズ</t>
  </si>
  <si>
    <t>ユニー・ファミリーマートホールディングス株式会社</t>
  </si>
  <si>
    <t>高周波熱錬株式会社</t>
  </si>
  <si>
    <t>株式会社ティラド</t>
  </si>
  <si>
    <t>代表取締役社長執行役員　</t>
  </si>
  <si>
    <t>宮﨑　富夫</t>
  </si>
  <si>
    <t>東京都渋谷区代々木３－２５－３</t>
  </si>
  <si>
    <t>秦野製作所</t>
  </si>
  <si>
    <t>日本板硝子株式会社</t>
  </si>
  <si>
    <t>代表執行役社長 兼 CEO　</t>
  </si>
  <si>
    <t>細沼　宗浩</t>
  </si>
  <si>
    <t>東京都港区三田３丁目５番２７号</t>
  </si>
  <si>
    <t>相模原事業所</t>
  </si>
  <si>
    <t>キャタピラージャパン株式会社</t>
  </si>
  <si>
    <t>旭企業株式会社</t>
  </si>
  <si>
    <t>日本インジェクタ株式会社</t>
  </si>
  <si>
    <t>代表取締役社長　</t>
  </si>
  <si>
    <t>中野　雄二</t>
  </si>
  <si>
    <t>神奈川県小田原市高田３１３番地</t>
  </si>
  <si>
    <t>本社工場</t>
  </si>
  <si>
    <t>タピルス株式会社</t>
  </si>
  <si>
    <t>佐藤　能央</t>
  </si>
  <si>
    <t>伊勢原工場</t>
  </si>
  <si>
    <t>株式会社Olympic</t>
  </si>
  <si>
    <t>大下内　徹</t>
  </si>
  <si>
    <t>東京都国分寺市本町4-12-1</t>
  </si>
  <si>
    <t>株式会社ワイキャブ</t>
  </si>
  <si>
    <t>株式会社JVCｹﾝｳｯﾄﾞ・ｸﾘｴｲﾃｨﾌﾞﾒﾃﾞｨｱ</t>
  </si>
  <si>
    <t>佐藤　一祥</t>
  </si>
  <si>
    <t>神奈川県横須賀市神明町58-4</t>
  </si>
  <si>
    <t>横須賀工場</t>
  </si>
  <si>
    <t>株式会社オハラ</t>
  </si>
  <si>
    <t>齋藤　弘和</t>
  </si>
  <si>
    <t>神奈川県相模原市中央区小山1-15-30</t>
  </si>
  <si>
    <t>株式会社流通サービス</t>
  </si>
  <si>
    <t>大葉　秀樹</t>
  </si>
  <si>
    <t>埼玉県草加市遊馬町769-1</t>
  </si>
  <si>
    <t>クアーズテック合同会社</t>
  </si>
  <si>
    <t>職務執行者（代表執行役員）　</t>
  </si>
  <si>
    <t>Jonathan D. Coors, Sr.</t>
  </si>
  <si>
    <t>東京都品川区大崎二丁目11番地1号（大崎ウィンズタワー）</t>
  </si>
  <si>
    <t>秦野事業所</t>
  </si>
  <si>
    <t>株式会社セブン＆アイ・フードシステムズ</t>
  </si>
  <si>
    <t>小松　雅美</t>
  </si>
  <si>
    <t>東京都千代田区二番町8番地8</t>
  </si>
  <si>
    <t>第一三共プロファーマ株式会社</t>
  </si>
  <si>
    <t>森野　達朗</t>
  </si>
  <si>
    <t>東京都中央区日本橋本町3-5-1</t>
  </si>
  <si>
    <t>平塚工場</t>
  </si>
  <si>
    <t>オリックス自動車株式会社</t>
  </si>
  <si>
    <t>東京都港区芝３丁目２２番８号</t>
  </si>
  <si>
    <t>神奈川都市交通株式会社</t>
  </si>
  <si>
    <t>取締役社長　</t>
  </si>
  <si>
    <t>伊藤　宏</t>
  </si>
  <si>
    <t>神奈川県横浜市西区桜木町7-41</t>
  </si>
  <si>
    <t>東リ株式会社</t>
  </si>
  <si>
    <t>永嶋　元博</t>
  </si>
  <si>
    <t>兵庫県伊丹市東有岡5-125</t>
  </si>
  <si>
    <t>厚木工場</t>
  </si>
  <si>
    <t>ミツミ電機株式会社</t>
  </si>
  <si>
    <t>岩熊　勝行</t>
  </si>
  <si>
    <t>厚木事業所</t>
  </si>
  <si>
    <t>堀　正史</t>
  </si>
  <si>
    <t>東京都港区芝浦3-19-26</t>
  </si>
  <si>
    <t>JX金属株式会社</t>
  </si>
  <si>
    <t>林　陽一</t>
  </si>
  <si>
    <t>東京都港区虎ノ門二丁目10番4号</t>
  </si>
  <si>
    <t>倉見工場</t>
  </si>
  <si>
    <t>株式会社ダスキン</t>
  </si>
  <si>
    <t>大久保　裕行</t>
  </si>
  <si>
    <t>大阪府吹田市豊津町１－３３</t>
  </si>
  <si>
    <t>株式会社日立物流</t>
  </si>
  <si>
    <t>株式会社ＤＮＰエリオ</t>
  </si>
  <si>
    <t>保田　健次</t>
  </si>
  <si>
    <t>神奈川県愛甲郡愛川町中津4013</t>
  </si>
  <si>
    <t>東京工場</t>
  </si>
  <si>
    <t>株式会社神戸製鋼所</t>
  </si>
  <si>
    <t>株式会社シンデン</t>
  </si>
  <si>
    <t>嶋津　誠</t>
  </si>
  <si>
    <t>株式会社クボタケミックス</t>
  </si>
  <si>
    <t>髙山　純</t>
  </si>
  <si>
    <t>兵庫県尼崎市浜1丁目1番1号</t>
  </si>
  <si>
    <t>小田原工場</t>
  </si>
  <si>
    <t>川瀬　正裕</t>
  </si>
  <si>
    <t>相模工場</t>
  </si>
  <si>
    <t>住友重機械マリンエンジニアリング株式会社</t>
  </si>
  <si>
    <t>宮島　康一</t>
  </si>
  <si>
    <t>神奈川県横須賀市夏島町１９番地</t>
  </si>
  <si>
    <t>横須賀造船所</t>
  </si>
  <si>
    <t>株式会社吉野家</t>
  </si>
  <si>
    <t>東海アルミ箔株式会社</t>
  </si>
  <si>
    <t>株式会社銀座コージーコーナー</t>
  </si>
  <si>
    <t>東京都中央区銀座一丁目八番一号</t>
  </si>
  <si>
    <t>神奈川清川工場</t>
  </si>
  <si>
    <t>株式会社藤光</t>
  </si>
  <si>
    <t>株式会社半導体エネルギー研究所</t>
  </si>
  <si>
    <t>AE棟</t>
  </si>
  <si>
    <t>IPセンター</t>
  </si>
  <si>
    <t>学校法人幾徳学園</t>
  </si>
  <si>
    <t>理事長　</t>
  </si>
  <si>
    <t>中部　謙一郎</t>
  </si>
  <si>
    <t>神奈川工科大学</t>
  </si>
  <si>
    <t>株式会社日産サティオ湘南</t>
  </si>
  <si>
    <t>福沢　匡</t>
  </si>
  <si>
    <t>テルモ株式会社</t>
  </si>
  <si>
    <t>代表取締役社長ＣＥＯ　</t>
  </si>
  <si>
    <t>鮫島　光</t>
  </si>
  <si>
    <t>東京都渋谷区幡ヶ谷２丁目４４番１号</t>
  </si>
  <si>
    <t>研究開発センター</t>
  </si>
  <si>
    <t>ネッツトヨタ神奈川株式会社</t>
  </si>
  <si>
    <t>菱華工業株式会社</t>
  </si>
  <si>
    <t>河田　聡史</t>
  </si>
  <si>
    <t>エス・ティー・サービス株式会社</t>
  </si>
  <si>
    <t>篠崎　勝則</t>
  </si>
  <si>
    <t>学校法人神奈川大学</t>
  </si>
  <si>
    <t>石渡　卓</t>
  </si>
  <si>
    <t>横浜市神奈川区六角橋３丁目２７番１号</t>
  </si>
  <si>
    <t>ケイミュー株式会社</t>
  </si>
  <si>
    <t>木村　均</t>
  </si>
  <si>
    <t>大阪市中央区城見1丁目2番27号</t>
  </si>
  <si>
    <t>株式会社日立製作所</t>
  </si>
  <si>
    <t>代表執行役 執行役社長　</t>
  </si>
  <si>
    <t>東京都千代田区丸の内一丁目6番6号</t>
  </si>
  <si>
    <t>日清オイリオグループ株式会社</t>
  </si>
  <si>
    <t>ライオン株式会社</t>
  </si>
  <si>
    <t>竹森　征之</t>
  </si>
  <si>
    <t>メルシャン株式会社</t>
  </si>
  <si>
    <t>大塚　正光</t>
  </si>
  <si>
    <t>藤沢工場</t>
  </si>
  <si>
    <t>京浜急行バス株式会社</t>
  </si>
  <si>
    <t>神奈川県横浜市西区高島１－２－８</t>
  </si>
  <si>
    <t>学校法人慶應義塾</t>
  </si>
  <si>
    <t>東ソー株式会社</t>
  </si>
  <si>
    <t>桒田　守</t>
  </si>
  <si>
    <t>東京都中央区八重洲二丁目2番1号</t>
  </si>
  <si>
    <t>東京研究センター</t>
  </si>
  <si>
    <t>株式会社ルミネ</t>
  </si>
  <si>
    <t>表　輝幸</t>
  </si>
  <si>
    <t>足柄乳業株式会社</t>
  </si>
  <si>
    <t>宇山　智憲</t>
  </si>
  <si>
    <t>神奈川県足柄上郡中井町岩倉字上ノ原270-1</t>
  </si>
  <si>
    <t>株式会社マイカル</t>
  </si>
  <si>
    <t>国立研究開発法人水産研究・教育機構</t>
  </si>
  <si>
    <t>東邦薬品株式会社</t>
  </si>
  <si>
    <t>株式会社スリーエフ</t>
  </si>
  <si>
    <t>株式会社資生堂</t>
  </si>
  <si>
    <t>代表執行役 社長 COO　</t>
  </si>
  <si>
    <t>藤原　憲太郎</t>
  </si>
  <si>
    <t>東京都中央区銀座7丁目5番5号</t>
  </si>
  <si>
    <t>横浜機工株式会社</t>
  </si>
  <si>
    <t>敷島製パン株式会社</t>
  </si>
  <si>
    <t>盛田　淳夫</t>
  </si>
  <si>
    <t>愛知県名古屋市東区白壁５丁目３番地</t>
  </si>
  <si>
    <t>パスコ湘南工場</t>
  </si>
  <si>
    <t>ＡＫＳ東日本株式会社</t>
  </si>
  <si>
    <t>羽山　利幸</t>
  </si>
  <si>
    <t>全国農業協同組合連合会</t>
  </si>
  <si>
    <t>代表理事理事長　</t>
  </si>
  <si>
    <t>星野　浩明</t>
  </si>
  <si>
    <t>電源開発株式会社</t>
  </si>
  <si>
    <t>菅野　等</t>
  </si>
  <si>
    <t>東京都中央区銀座六丁目１５番１号</t>
  </si>
  <si>
    <t>いすゞ自動車株式会社</t>
  </si>
  <si>
    <t>パナソニック株式会社</t>
  </si>
  <si>
    <t>日本電気株式会社</t>
  </si>
  <si>
    <t>取締役代表執行役社長　</t>
  </si>
  <si>
    <t>森田　隆之</t>
  </si>
  <si>
    <t>東京都港区芝五丁目７番１号</t>
  </si>
  <si>
    <t>相模原事業場</t>
  </si>
  <si>
    <t>東電同窓電気株式会社</t>
  </si>
  <si>
    <t>株式会社エフエヌ</t>
  </si>
  <si>
    <t>中山　洋幸</t>
  </si>
  <si>
    <t>神奈川県足柄上郡中井町遠藤301</t>
  </si>
  <si>
    <t>島田　明</t>
  </si>
  <si>
    <t>先端技術総合研究所　NTT厚木研究開発センタ</t>
  </si>
  <si>
    <t>カルソニックカンセイ株式会社</t>
  </si>
  <si>
    <t>株式会社モスフードサービス</t>
  </si>
  <si>
    <t>中村　栄輔</t>
  </si>
  <si>
    <t>株式会社ビックカメラ</t>
  </si>
  <si>
    <t>秋保　徹</t>
  </si>
  <si>
    <t>東京都豊島区高田3-23-23</t>
  </si>
  <si>
    <t>日本アイ・ビー・エム株式会社</t>
  </si>
  <si>
    <t>三菱ふそうトラック・バス株式会社</t>
  </si>
  <si>
    <t>カール　デッペン</t>
  </si>
  <si>
    <t>神奈川県川崎市中原区大倉町１０番地</t>
  </si>
  <si>
    <t>中津工場</t>
  </si>
  <si>
    <t>半沢　淳一</t>
  </si>
  <si>
    <t>株式会社エフビット横須賀パワー</t>
  </si>
  <si>
    <t>神奈川県横須賀市浦郷町5丁目2931番地70</t>
  </si>
  <si>
    <t>横須賀パワーステーション</t>
  </si>
  <si>
    <t>富士フイルムテクノプロダクツ株式会社</t>
  </si>
  <si>
    <t>株式会社東横イン</t>
  </si>
  <si>
    <t>代表執行役社長　</t>
  </si>
  <si>
    <t>黒田　麻衣子</t>
  </si>
  <si>
    <t>東京都大田区新蒲田1丁目7番4号</t>
  </si>
  <si>
    <t>藤沢市教育委員会</t>
  </si>
  <si>
    <t>教育長　</t>
  </si>
  <si>
    <t>岩本　將宏</t>
  </si>
  <si>
    <t>神奈川県藤沢市朝日町１番地の１</t>
  </si>
  <si>
    <t>株式会社小田急百貨店</t>
  </si>
  <si>
    <t>株式会社ギオン</t>
  </si>
  <si>
    <t>祇園　彬之介</t>
  </si>
  <si>
    <t>神奈川県相模原市中央区南橋本1丁目5番1号</t>
  </si>
  <si>
    <t>株式会社ショーワ</t>
  </si>
  <si>
    <t>株式会社スーパーアルプス</t>
  </si>
  <si>
    <t>松本　英男</t>
  </si>
  <si>
    <t>東京都八王子市滝山町二丁目３５１番地</t>
  </si>
  <si>
    <t>日本製紙クレシア株式会社</t>
  </si>
  <si>
    <t>安永　敦美</t>
  </si>
  <si>
    <t>開成工場</t>
  </si>
  <si>
    <t>ミネベアミツミ株式会社</t>
  </si>
  <si>
    <t>代表取締役 会長CEO　</t>
  </si>
  <si>
    <t>貝沼　由久</t>
  </si>
  <si>
    <t>長野県北佐久郡御代田町大字御代田4106-73</t>
  </si>
  <si>
    <t>田中貴金属工業株式会社</t>
  </si>
  <si>
    <t>東洋水産株式会社</t>
  </si>
  <si>
    <t>住本　憲隆</t>
  </si>
  <si>
    <t>東京都港区港南2-13-40</t>
  </si>
  <si>
    <t>雪印メグミルク株式会社</t>
  </si>
  <si>
    <t>佐藤　雅俊</t>
  </si>
  <si>
    <t>東京都新宿区四谷本塩町5番1号</t>
  </si>
  <si>
    <t>海老名工場</t>
  </si>
  <si>
    <t>第一三共株式会社</t>
  </si>
  <si>
    <t>大東カカオ株式会社</t>
  </si>
  <si>
    <t>竹内　成行</t>
  </si>
  <si>
    <t>東京都目黒区下目黒二丁目3番23号</t>
  </si>
  <si>
    <t>中井工場</t>
  </si>
  <si>
    <t>株式会社古河テクノマテリアル</t>
  </si>
  <si>
    <t>花谷　健</t>
  </si>
  <si>
    <t>神奈川県平塚市東八幡5-1-8</t>
  </si>
  <si>
    <t>イオンリテ－ル株式会社</t>
  </si>
  <si>
    <t>株式会社江ノ電バス横浜</t>
  </si>
  <si>
    <t>株式会社江ノ電バス</t>
  </si>
  <si>
    <t>飯塚　周次</t>
  </si>
  <si>
    <t>東京ラヂエーター製造株式会社</t>
  </si>
  <si>
    <t>木村　裕哲</t>
  </si>
  <si>
    <t>プレス工業株式会社</t>
  </si>
  <si>
    <t>清水　勇生</t>
  </si>
  <si>
    <t>神奈川県川崎市川崎区塩浜一丁目１番１号</t>
  </si>
  <si>
    <t>株式会社朝日新聞社</t>
  </si>
  <si>
    <t>角田　克</t>
  </si>
  <si>
    <t>東京都中央区築地５－３－２</t>
  </si>
  <si>
    <t>株式会社富士通研究所</t>
  </si>
  <si>
    <t>ユニー株式会社</t>
  </si>
  <si>
    <t>池内精工株式会社</t>
  </si>
  <si>
    <t>山岡　景一郎</t>
  </si>
  <si>
    <t>創価学会</t>
  </si>
  <si>
    <t>株式会社日立システムズ</t>
  </si>
  <si>
    <t>代表取締役 取締役社長　</t>
  </si>
  <si>
    <t>東京都品川区大崎１－２－１　大崎フロントタワー</t>
  </si>
  <si>
    <t>大久保歯車工業株式会社</t>
  </si>
  <si>
    <t>大久保　利彦</t>
  </si>
  <si>
    <t>神奈川県厚木市上依知3030番地</t>
  </si>
  <si>
    <t>日東化工株式会社</t>
  </si>
  <si>
    <t>春山　孝造</t>
  </si>
  <si>
    <t>神奈川県高座郡寒川町一之宮六丁目１番３号</t>
  </si>
  <si>
    <t>一般財団法人電力中央研究所</t>
  </si>
  <si>
    <t>平岩　芳朗</t>
  </si>
  <si>
    <t>横須賀運営センター</t>
  </si>
  <si>
    <t>ロンザ株式会社</t>
  </si>
  <si>
    <t>小林　亨</t>
  </si>
  <si>
    <t>神奈川県相模原市中央区南橋本4-3-36</t>
  </si>
  <si>
    <t>大山ねずの命神示教会</t>
  </si>
  <si>
    <t>教会長　</t>
  </si>
  <si>
    <t>森　眞一</t>
  </si>
  <si>
    <t>神奈川県横浜市南区宮元町4-82</t>
  </si>
  <si>
    <t>株式会社アマダツールプレシジョン</t>
  </si>
  <si>
    <t>前田道路株式会社</t>
  </si>
  <si>
    <t>富安　敏明</t>
  </si>
  <si>
    <t>株式会社白洋舍</t>
  </si>
  <si>
    <t>五十嵐　瑛一</t>
  </si>
  <si>
    <t>リネンサプライ相模事業所</t>
  </si>
  <si>
    <t>日本精工株式会社</t>
  </si>
  <si>
    <t>市井　明俊</t>
  </si>
  <si>
    <t>職務執行者　</t>
  </si>
  <si>
    <t>髙野　公史</t>
  </si>
  <si>
    <t>藤沢事業所</t>
  </si>
  <si>
    <t>横須賀市上下水道事業管理者</t>
  </si>
  <si>
    <t>上下水道局長　</t>
  </si>
  <si>
    <t>長島 洋</t>
  </si>
  <si>
    <t>下町浄化センター</t>
  </si>
  <si>
    <t>有馬浄水場</t>
  </si>
  <si>
    <t>三菱ケミカル株式会社</t>
  </si>
  <si>
    <t>下平　靖雄</t>
  </si>
  <si>
    <t>東洋紙業株式会社</t>
  </si>
  <si>
    <t>小川　淳</t>
  </si>
  <si>
    <t>大阪府大阪市浪速区芦原１丁目３番１８号</t>
  </si>
  <si>
    <t>横浜工場</t>
  </si>
  <si>
    <t>株式会社そごう・西武</t>
  </si>
  <si>
    <t>葉山町</t>
  </si>
  <si>
    <t>井村　優</t>
  </si>
  <si>
    <t>相模原工場</t>
  </si>
  <si>
    <t>大和市</t>
  </si>
  <si>
    <t>大和市長　</t>
  </si>
  <si>
    <t>古谷田　力</t>
  </si>
  <si>
    <t>大和市北部浄化センター</t>
  </si>
  <si>
    <t>大和市立病院</t>
  </si>
  <si>
    <t>大和市中部浄化センター</t>
  </si>
  <si>
    <t>東罐興業株式会社</t>
  </si>
  <si>
    <t>パナソニックモバイルコミュニケーションズ株式会社</t>
  </si>
  <si>
    <t>株式会社りそな銀行</t>
  </si>
  <si>
    <t>株式会社トーメンパワー寒川</t>
  </si>
  <si>
    <t>横浜森永乳業株式会社</t>
  </si>
  <si>
    <t>大杉　徹</t>
  </si>
  <si>
    <t>神奈川県綾瀬市吉岡東三丁目6番1号</t>
  </si>
  <si>
    <t>株式会社タマダイ</t>
  </si>
  <si>
    <t>鈴木　秀昭</t>
  </si>
  <si>
    <t>神奈川県足柄上郡開成町吉田島3532</t>
  </si>
  <si>
    <t>興亜硝子株式会社</t>
  </si>
  <si>
    <t>コカ・コーラボトラーズジャパン株式会社</t>
  </si>
  <si>
    <t>カリン・ドラガン</t>
  </si>
  <si>
    <t>学校法人関東学院</t>
  </si>
  <si>
    <t>株式会社相鉄アーバンクリエイツ</t>
  </si>
  <si>
    <t>左藤　誠</t>
  </si>
  <si>
    <t>神奈川県横浜市西区南幸二丁目1番22号</t>
  </si>
  <si>
    <t>三菱電機株式会社</t>
  </si>
  <si>
    <t>京浜急行電鉄株式会社</t>
  </si>
  <si>
    <t>川俣　幸宏</t>
  </si>
  <si>
    <t>神奈川県横浜市西区高島1丁目2番8号</t>
  </si>
  <si>
    <t>独立行政法人国立印刷局</t>
  </si>
  <si>
    <t>日本たばこ産業株式会社</t>
  </si>
  <si>
    <t>株式会社テージーケー</t>
  </si>
  <si>
    <t>清宮　仁</t>
  </si>
  <si>
    <t>東京都八王子市椚田町1211-4</t>
  </si>
  <si>
    <t>城山工場</t>
  </si>
  <si>
    <t>株式会社ダイナシティ</t>
  </si>
  <si>
    <t>学校法人東海大学</t>
  </si>
  <si>
    <t>松前　義昭</t>
  </si>
  <si>
    <t>東京都渋谷区富ヶ谷2-10-2</t>
  </si>
  <si>
    <t>伊勢原キャンパス</t>
  </si>
  <si>
    <t>湘南キャンパス</t>
  </si>
  <si>
    <t>小田原市</t>
  </si>
  <si>
    <t>市長　</t>
  </si>
  <si>
    <t>加藤　憲一</t>
  </si>
  <si>
    <t>神奈川県小田原市荻窪300</t>
  </si>
  <si>
    <t>環境事業センター</t>
  </si>
  <si>
    <t>小田原市立病院</t>
  </si>
  <si>
    <t>茅ヶ崎市</t>
  </si>
  <si>
    <t>佐藤　光</t>
  </si>
  <si>
    <t>神奈川県茅ヶ崎市茅ヶ崎一丁目１番１号</t>
  </si>
  <si>
    <t>株式会社しんきん情報システムセンター</t>
  </si>
  <si>
    <t>信金中央金庫　厚木センター</t>
  </si>
  <si>
    <t>第一三共ケミカルファーマ株式会社</t>
  </si>
  <si>
    <t>小田原事業所</t>
  </si>
  <si>
    <t>株式会社NIPPO</t>
  </si>
  <si>
    <t>茅ヶ崎市教育委員会</t>
  </si>
  <si>
    <t>エイボンプロダクツ株式会社</t>
  </si>
  <si>
    <t>中谷産業株式会社</t>
  </si>
  <si>
    <t>中谷　安里</t>
  </si>
  <si>
    <t>神奈川県小田原市浜町1-14-11</t>
  </si>
  <si>
    <t>大和市教育委員会</t>
  </si>
  <si>
    <t>デンカ株式会社</t>
  </si>
  <si>
    <t>大船工場</t>
  </si>
  <si>
    <t>相鉄ローゼン株式会社</t>
  </si>
  <si>
    <t>横浜市西区北幸二丁目９番１４号</t>
  </si>
  <si>
    <t>サントリープロダクツ株式会社</t>
  </si>
  <si>
    <t>吉村　孝博</t>
  </si>
  <si>
    <t>東京都港区芝浦三丁目１番１号</t>
  </si>
  <si>
    <t>神奈川綾瀬工場</t>
  </si>
  <si>
    <t>東京電力株式会社</t>
  </si>
  <si>
    <t>大和情報サービス株式会社</t>
  </si>
  <si>
    <t>東芝ライテック株式会社</t>
  </si>
  <si>
    <t>日産自動車株式会社</t>
  </si>
  <si>
    <t>神奈川県横浜市西区高島一丁目1番1号</t>
  </si>
  <si>
    <t>追浜工場</t>
  </si>
  <si>
    <t>座間事業所</t>
  </si>
  <si>
    <t>相模原部品センター</t>
  </si>
  <si>
    <t>瀬戸　貢一</t>
  </si>
  <si>
    <t>高橋　宗一郎</t>
  </si>
  <si>
    <t>株式会社グローバル・ニュークリア・フュエル・ジャパン</t>
  </si>
  <si>
    <t>山﨑　肇</t>
  </si>
  <si>
    <t>神奈川県横須賀市内川二丁目３番１号</t>
  </si>
  <si>
    <t>ビアメカニクス株式会社</t>
  </si>
  <si>
    <t>平塚市教育委員会</t>
  </si>
  <si>
    <t>吉野　雅裕</t>
  </si>
  <si>
    <t>神奈川県平塚市浅間町９番１号</t>
  </si>
  <si>
    <t>アズビル株式会社</t>
  </si>
  <si>
    <t>山本　清博</t>
  </si>
  <si>
    <t>藤沢テクノセンター</t>
  </si>
  <si>
    <t>湘南工場</t>
  </si>
  <si>
    <t>代表取締役社長・CEO　</t>
  </si>
  <si>
    <t>浜　直樹</t>
  </si>
  <si>
    <t>竹松事業所</t>
  </si>
  <si>
    <t>海老名事業所</t>
  </si>
  <si>
    <t>日産工機株式会社</t>
  </si>
  <si>
    <t>前岡　輝繁</t>
  </si>
  <si>
    <t>神奈川県高座郡寒川町岡田６－６－１</t>
  </si>
  <si>
    <t>日本ギア工業株式会社</t>
  </si>
  <si>
    <t>株式会社ＯＰＡ</t>
  </si>
  <si>
    <t>三井不動産株式会社</t>
  </si>
  <si>
    <t>植田　俊</t>
  </si>
  <si>
    <t>東京都中央区日本橋室町二丁目１番１号</t>
  </si>
  <si>
    <t>ららぽーと海老名</t>
  </si>
  <si>
    <t>神奈川県厚生農業協同組合連合会</t>
  </si>
  <si>
    <t>横須賀市</t>
  </si>
  <si>
    <t>横須賀市長　</t>
  </si>
  <si>
    <t>上地　克明</t>
  </si>
  <si>
    <t>横須賀市立市民病院</t>
  </si>
  <si>
    <t>横須賀市立うわまち病院</t>
  </si>
  <si>
    <t>図南鍛工株式会社</t>
  </si>
  <si>
    <t>神奈川県川崎市川崎区渡田新町3-3-18</t>
  </si>
  <si>
    <t>大和工場</t>
  </si>
  <si>
    <t>宮田工業株式会社</t>
  </si>
  <si>
    <t>第一貨物株式会社</t>
  </si>
  <si>
    <t>米田　総一郎</t>
  </si>
  <si>
    <t>山形県山形市諏訪町二丁目1番20号</t>
  </si>
  <si>
    <t>森永エンゼルデザート株式会社</t>
  </si>
  <si>
    <t>島添　健郎</t>
  </si>
  <si>
    <t>神奈川県大和市西鶴間6-22-10</t>
  </si>
  <si>
    <t>相模原市</t>
  </si>
  <si>
    <t>本村　賢太郎</t>
  </si>
  <si>
    <t>神奈川県相模原市中央区中央２丁目１１番１５号</t>
  </si>
  <si>
    <t>三興製鋼株式会社</t>
  </si>
  <si>
    <t>鈴木　史郎</t>
  </si>
  <si>
    <t>神奈川県平塚市久領堤2番19号</t>
  </si>
  <si>
    <t>株式会社トヨタレンタリース横浜</t>
  </si>
  <si>
    <t>松浦　良彦</t>
  </si>
  <si>
    <t>株式会社横浜銀行</t>
  </si>
  <si>
    <t>Meiji Seika ファルマ株式会社</t>
  </si>
  <si>
    <t>東京都中央区京橋2-4-16</t>
  </si>
  <si>
    <t>足柄研究所</t>
  </si>
  <si>
    <t>株式会社ミツウロコグループホールディングス</t>
  </si>
  <si>
    <t>株式会社ゼロ</t>
  </si>
  <si>
    <t>河西工業株式会社</t>
  </si>
  <si>
    <t>東邦興産株式会社</t>
  </si>
  <si>
    <t>株式会社ニフコ</t>
  </si>
  <si>
    <t>柴尾　雅春</t>
  </si>
  <si>
    <t>神奈川県横須賀市光の丘5-3</t>
  </si>
  <si>
    <t>藤田観光株式会社</t>
  </si>
  <si>
    <t>山下　信典</t>
  </si>
  <si>
    <t>東京都文京区関口2-10-8</t>
  </si>
  <si>
    <t>小林　利彦</t>
  </si>
  <si>
    <t>シイエムケイ・プロダクツ株式会社</t>
  </si>
  <si>
    <t>小林　誠一</t>
  </si>
  <si>
    <t>株式会社荏原製作所</t>
  </si>
  <si>
    <t>株式会社日本総合研究所</t>
  </si>
  <si>
    <t>東京都品川区東五反田2-18-1　大崎フォレストビルディング</t>
  </si>
  <si>
    <t>綾瀬市</t>
  </si>
  <si>
    <t>エムケーチーズ株式会社</t>
  </si>
  <si>
    <t>小石原　洋</t>
  </si>
  <si>
    <t>神奈川県綾瀬市落合北１－１－１</t>
  </si>
  <si>
    <t>日本クロージャー株式会社</t>
  </si>
  <si>
    <t>桐　基晃</t>
  </si>
  <si>
    <t>大和製罐株式会社</t>
  </si>
  <si>
    <t>山口　裕久</t>
  </si>
  <si>
    <t>東京都千代田区丸の内２－７－２　ＪＰタワー９階</t>
  </si>
  <si>
    <t>独立行政法人雇用・能力開発機構</t>
  </si>
  <si>
    <t>ネッツトヨタ横浜株式会社</t>
  </si>
  <si>
    <t>ものみの塔聖書冊子協会</t>
  </si>
  <si>
    <t>代表役員　</t>
  </si>
  <si>
    <t>乳井　健司</t>
  </si>
  <si>
    <t>富士チタン工業株式会社</t>
  </si>
  <si>
    <t>学校法人神奈川歯科大学</t>
  </si>
  <si>
    <t>鹿島　勇</t>
  </si>
  <si>
    <t>神奈川県横須賀市稲岡町82番地</t>
  </si>
  <si>
    <t>座間市</t>
  </si>
  <si>
    <t>座間市長　</t>
  </si>
  <si>
    <t>佐藤　弥斗</t>
  </si>
  <si>
    <t>神奈川県座間市緑ケ丘一丁目１番１号</t>
  </si>
  <si>
    <t>座間市教育委員会</t>
  </si>
  <si>
    <t>東プレ株式会社</t>
  </si>
  <si>
    <t>わかもと製薬株式会社</t>
  </si>
  <si>
    <t>五十嵐　新</t>
  </si>
  <si>
    <t>相模大井工場</t>
  </si>
  <si>
    <t>貝住　泰昭</t>
  </si>
  <si>
    <t>東京都目黒区中目黒2丁目9番13号</t>
  </si>
  <si>
    <t>学校法人東京工芸大学</t>
  </si>
  <si>
    <t>AGCセイミケミカル株式会社</t>
  </si>
  <si>
    <t>神奈川県茅ヶ崎市茅ヶ崎3丁目2番10号</t>
  </si>
  <si>
    <t>本社・茅ヶ崎工場</t>
  </si>
  <si>
    <t>極東開発工業株式会社</t>
  </si>
  <si>
    <t>布原　達也</t>
  </si>
  <si>
    <t>大阪府大阪市中央区淡路町二丁目5番11号 極東開発グループ本社ビル</t>
  </si>
  <si>
    <t>スターバックスコーヒージャパン株式会社</t>
  </si>
  <si>
    <t>東京都品川区上大崎二丁目25番2号</t>
  </si>
  <si>
    <t>国家公務員共済組合連合会</t>
  </si>
  <si>
    <t>松元　崇</t>
  </si>
  <si>
    <t>横須賀共済病院</t>
  </si>
  <si>
    <t>平塚共済病院</t>
  </si>
  <si>
    <t>株式会社ニトリ</t>
  </si>
  <si>
    <t>代表取締役会長兼社長　</t>
  </si>
  <si>
    <t>似鳥　昭雄</t>
  </si>
  <si>
    <t>北海道札幌市北区新琴似七条1丁目2番39号</t>
  </si>
  <si>
    <t>箱根登山バス株式会社</t>
  </si>
  <si>
    <t>野村　尚廣</t>
  </si>
  <si>
    <t>神奈川県小田原市東町五丁目33番1号</t>
  </si>
  <si>
    <t>株式会社オカムラ</t>
  </si>
  <si>
    <t>中村　雅行</t>
  </si>
  <si>
    <t>追浜事業所</t>
  </si>
  <si>
    <t>株式会社アクティオ</t>
  </si>
  <si>
    <t>小沼　直人</t>
  </si>
  <si>
    <t>東京都中央区日本橋3-12-2</t>
  </si>
  <si>
    <t>ヤマト運輸株式会社</t>
  </si>
  <si>
    <t>東京都中央区銀座2-16-10</t>
  </si>
  <si>
    <t>厚木ゲートウェイ</t>
  </si>
  <si>
    <t>アンリツ株式会社</t>
  </si>
  <si>
    <t>濱田　宏一</t>
  </si>
  <si>
    <t>神奈川県厚木市恩名5-1-1</t>
  </si>
  <si>
    <t>本社</t>
  </si>
  <si>
    <t>デノラ・ペルメレック株式会社</t>
  </si>
  <si>
    <t>大倉　誠</t>
  </si>
  <si>
    <t>神奈川県藤沢市遠藤2023-15</t>
  </si>
  <si>
    <t>ナストーア株式会社</t>
  </si>
  <si>
    <t>株式会社ヒューテックノオリン</t>
  </si>
  <si>
    <t>安喰　徹</t>
  </si>
  <si>
    <t>東京都新宿区若松町３３番８号</t>
  </si>
  <si>
    <t>キヤノン株式会社</t>
  </si>
  <si>
    <t>代表取締役会長兼社長 CEO　</t>
  </si>
  <si>
    <t>御手洗　冨士夫</t>
  </si>
  <si>
    <t>東京都大田区下丸子3-30-2</t>
  </si>
  <si>
    <t>綾瀬事業所</t>
  </si>
  <si>
    <t>平塚第一事業所</t>
  </si>
  <si>
    <t>平塚第二事業所</t>
  </si>
  <si>
    <t>エプソントヨコム株式会社</t>
  </si>
  <si>
    <t>日本トーカンパッケージ株式会社</t>
  </si>
  <si>
    <t>浅名　弘明</t>
  </si>
  <si>
    <t>東京都品川区東五反田２－１８－１　大崎フォレスビルディング　１６Ｆ</t>
  </si>
  <si>
    <t>東京レンタル株式会社</t>
  </si>
  <si>
    <t>藤本　佳則</t>
  </si>
  <si>
    <t>京王自動車株式会社</t>
  </si>
  <si>
    <t>横浜市水道局</t>
  </si>
  <si>
    <t>横浜市中区本町6丁目50番地の10</t>
  </si>
  <si>
    <t>寒川取水事務所</t>
  </si>
  <si>
    <t>日揮ユニバーサル株式会社</t>
  </si>
  <si>
    <t>小酒井　康文</t>
  </si>
  <si>
    <t>平塚事業所</t>
  </si>
  <si>
    <t>万葉倶楽部株式会社</t>
  </si>
  <si>
    <t>高橋　理</t>
  </si>
  <si>
    <t>神奈川県小田原市栄町1-14-48</t>
  </si>
  <si>
    <t>学校法人日本大学</t>
  </si>
  <si>
    <t>林　真理子</t>
  </si>
  <si>
    <t>東京都千代田九段四丁目８番２４号</t>
  </si>
  <si>
    <t>東京応化工業株式会社</t>
  </si>
  <si>
    <t>種市　順昭</t>
  </si>
  <si>
    <t>神奈川県川崎市中原区中丸子150</t>
  </si>
  <si>
    <t>田口　昌利</t>
  </si>
  <si>
    <t>秦野工場</t>
  </si>
  <si>
    <t>株式会社ナムコ</t>
  </si>
  <si>
    <t>新相模酸素株式会社</t>
  </si>
  <si>
    <t>内城　保</t>
  </si>
  <si>
    <t>神奈川県相模原市中央区宮下2-14-3</t>
  </si>
  <si>
    <t>竹内　弘平</t>
  </si>
  <si>
    <t>モランボン株式会社</t>
  </si>
  <si>
    <t>株式会社島忠</t>
  </si>
  <si>
    <t>埼玉県さいたま市中央区上落合8-3-32</t>
  </si>
  <si>
    <t>株式会社メディセオ</t>
  </si>
  <si>
    <t>今川　国明</t>
  </si>
  <si>
    <t>ジョンソンコントロールズ株式会社</t>
  </si>
  <si>
    <t>アイダエンジニアリング株式会社</t>
  </si>
  <si>
    <t>鈴木　利彦</t>
  </si>
  <si>
    <t>神奈川県相模原市緑区大山町2-10</t>
  </si>
  <si>
    <t>秦野市伊勢原市環境衛生組合</t>
  </si>
  <si>
    <t>株式会社JVCケンウッド</t>
  </si>
  <si>
    <t>江口　祥一郎</t>
  </si>
  <si>
    <t>横浜市神奈川区守屋町3丁目12番地</t>
  </si>
  <si>
    <t>株式会社三越伊勢丹</t>
  </si>
  <si>
    <t>東芝機械株式会社</t>
  </si>
  <si>
    <t>花王株式会社</t>
  </si>
  <si>
    <t>東京都中央区日本橋茅場町一丁目14番10号</t>
  </si>
  <si>
    <t>小田原事業場</t>
  </si>
  <si>
    <t>日本インター株式会社</t>
  </si>
  <si>
    <t>鈴木　滋</t>
  </si>
  <si>
    <t>相模大野ステーションスクエア</t>
  </si>
  <si>
    <t>本厚木ミロード１</t>
  </si>
  <si>
    <t>東レ株式会社</t>
  </si>
  <si>
    <t>大矢　光雄</t>
  </si>
  <si>
    <t>東京都中央区日本橋室町２丁目１番１号</t>
  </si>
  <si>
    <t>基礎研究センター</t>
  </si>
  <si>
    <t>レンゴー株式会社</t>
  </si>
  <si>
    <t>川本　洋祐</t>
  </si>
  <si>
    <t>株式会社みずほ銀行</t>
  </si>
  <si>
    <t>取締役頭取　</t>
  </si>
  <si>
    <t>加藤　勝彦</t>
  </si>
  <si>
    <t>東京都千代田区大手町一丁目5番5号</t>
  </si>
  <si>
    <t>株式会社トーエル</t>
  </si>
  <si>
    <t>横田　孝治</t>
  </si>
  <si>
    <t>神奈川県横浜市港北区高田西1-5-21</t>
  </si>
  <si>
    <t>内山工業株式会社</t>
  </si>
  <si>
    <t>国立研究開発法人海洋研究開発機構</t>
  </si>
  <si>
    <t>大和　裕幸</t>
  </si>
  <si>
    <t>神奈川県横須賀市夏島町2番地15</t>
  </si>
  <si>
    <t>横須賀本部</t>
  </si>
  <si>
    <t>東京都台東区台東１－５－１</t>
  </si>
  <si>
    <t>株式会社ドトールコーヒー</t>
  </si>
  <si>
    <t>星野　正則</t>
  </si>
  <si>
    <t>株式会社神奈中スポーツデザイン</t>
  </si>
  <si>
    <t>志田　典昌</t>
  </si>
  <si>
    <t>富士ソフト株式会社</t>
  </si>
  <si>
    <t>代表取締役 社長執行役員　</t>
  </si>
  <si>
    <t>神奈川県横浜市中区桜木町1-1</t>
  </si>
  <si>
    <t>藤沢市</t>
  </si>
  <si>
    <t>藤沢市長　</t>
  </si>
  <si>
    <t>鈴木　恒夫</t>
  </si>
  <si>
    <t>藤沢市民病院</t>
  </si>
  <si>
    <t>辻堂浄化センター</t>
  </si>
  <si>
    <t>大清水浄化センター</t>
  </si>
  <si>
    <t>株式会社武部鉄工所</t>
  </si>
  <si>
    <t>武部　一顕</t>
  </si>
  <si>
    <t>神奈川県厚木市緑ヶ丘5-18-1</t>
  </si>
  <si>
    <t>株式会社ガスター</t>
  </si>
  <si>
    <t>石川　文信</t>
  </si>
  <si>
    <t>神奈川県大和市深見台三丁目4番地</t>
  </si>
  <si>
    <t>三菱地所株式会社</t>
  </si>
  <si>
    <t>スリーエムジャパンイノベーション株式会社</t>
  </si>
  <si>
    <t>伊藤　誠</t>
  </si>
  <si>
    <t>東京都品川区北品川6-7-29</t>
  </si>
  <si>
    <t>株式会社パブコ</t>
  </si>
  <si>
    <t>秋山　健</t>
  </si>
  <si>
    <t>全農パールライス東日本株式会社</t>
  </si>
  <si>
    <t>ジャパンエクセレント投資法人</t>
  </si>
  <si>
    <t>パナック工業株式会社</t>
  </si>
  <si>
    <t>中村　昌一郎</t>
  </si>
  <si>
    <t>神奈川県南足柄市広町392</t>
  </si>
  <si>
    <t>足柄工場</t>
  </si>
  <si>
    <t>富士通株式会社</t>
  </si>
  <si>
    <t>時田　隆仁</t>
  </si>
  <si>
    <t>神奈川県川崎市中原区上小田中4-1-1</t>
  </si>
  <si>
    <t>厚木研究所</t>
  </si>
  <si>
    <t>富士フイルム株式会社</t>
  </si>
  <si>
    <t>後藤　禎一</t>
  </si>
  <si>
    <t>東京都港区西麻布2丁目26番30号</t>
  </si>
  <si>
    <t>神奈川事業場足柄サイト</t>
  </si>
  <si>
    <t>神奈川事業場小田原サイト</t>
  </si>
  <si>
    <t>先進研究所</t>
  </si>
  <si>
    <t>宮台開発センター</t>
  </si>
  <si>
    <t>平塚市民病院</t>
  </si>
  <si>
    <t>平塚市病院事業管理者　</t>
  </si>
  <si>
    <t>石原　淳</t>
  </si>
  <si>
    <t>神奈川県平塚市南原1-19-1</t>
  </si>
  <si>
    <t>東京ガス株式会社</t>
  </si>
  <si>
    <t>笹山　晋一</t>
  </si>
  <si>
    <t>東京都港区海岸１－５－２０</t>
  </si>
  <si>
    <t>株式会社九九プラス</t>
  </si>
  <si>
    <t>横浜トヨペット株式会社</t>
  </si>
  <si>
    <t>奥村　英世</t>
  </si>
  <si>
    <t>相鉄バス株式会社</t>
  </si>
  <si>
    <t>大久保　忠昌</t>
  </si>
  <si>
    <t>神奈川県横浜市西区北幸2-9-14</t>
  </si>
  <si>
    <t>ＡＧＣ株式会社</t>
  </si>
  <si>
    <t>平井　良典</t>
  </si>
  <si>
    <t>国立大学法人横浜国立大学</t>
  </si>
  <si>
    <t>学長　</t>
  </si>
  <si>
    <t>梅原　出</t>
  </si>
  <si>
    <t>堀江　正博</t>
  </si>
  <si>
    <t>東京都渋谷区南平台町５番６号</t>
  </si>
  <si>
    <t>株式会社丸井</t>
  </si>
  <si>
    <t>青野　真博</t>
  </si>
  <si>
    <t>東京都中野区中野４丁目３番２号</t>
  </si>
  <si>
    <t>神奈川県</t>
  </si>
  <si>
    <t>株式会社サンパール藤沢</t>
  </si>
  <si>
    <t>学校法人北里研究所</t>
  </si>
  <si>
    <t>浅利　靖</t>
  </si>
  <si>
    <t>相模原キャンパス</t>
  </si>
  <si>
    <t>小島　克重</t>
  </si>
  <si>
    <t>東京都千代田区大手町二丁目3番1号</t>
  </si>
  <si>
    <t>湘南藤沢ビル</t>
  </si>
  <si>
    <t>サミット株式会社</t>
  </si>
  <si>
    <t>服部　哲也</t>
  </si>
  <si>
    <t>神奈川県企業庁</t>
  </si>
  <si>
    <t>東京濾器株式会社</t>
  </si>
  <si>
    <t>岩本　高明</t>
  </si>
  <si>
    <t>相模第1工場</t>
  </si>
  <si>
    <t>相模第2工場</t>
  </si>
  <si>
    <t>相模第3工場</t>
  </si>
  <si>
    <t>日本フルハーフ株式会社</t>
  </si>
  <si>
    <t>田中　俊和</t>
  </si>
  <si>
    <t>鎌倉市</t>
  </si>
  <si>
    <t>鎌倉市長　</t>
  </si>
  <si>
    <t>松尾　崇</t>
  </si>
  <si>
    <t>神奈川県鎌倉市御成町18番10号</t>
  </si>
  <si>
    <t>山崎浄化センター</t>
  </si>
  <si>
    <t>株式会社湘南ユニテック</t>
  </si>
  <si>
    <t>ブックオフコーポレーション株式会社</t>
  </si>
  <si>
    <t>神奈川県相模原市南区古淵2-14-20</t>
  </si>
  <si>
    <t>株式会社関電工</t>
  </si>
  <si>
    <t>東京都港区芝浦4-8-33</t>
  </si>
  <si>
    <t>武田薬品工業株式会社</t>
  </si>
  <si>
    <t>クリストフ　ウェバー</t>
  </si>
  <si>
    <t>シンジーテック株式会社</t>
  </si>
  <si>
    <t>齋藤　慶胤</t>
  </si>
  <si>
    <t>神奈川県横須賀市浦郷町5丁目2931番地</t>
  </si>
  <si>
    <t>富士フイルムファインケミカルズ株式会社</t>
  </si>
  <si>
    <t>愛川町</t>
  </si>
  <si>
    <t>東日本旅客鉄道株式会社</t>
  </si>
  <si>
    <t>東京都渋谷区代々木２丁目２番２号</t>
  </si>
  <si>
    <t>学校法人青山学院</t>
  </si>
  <si>
    <t>東京都渋谷区渋谷４－４－２５</t>
  </si>
  <si>
    <t>東京都市サービス株式会社</t>
  </si>
  <si>
    <t>東京都中央区晴海一丁目8番11号  晴海アイランドトリトンスクエアオフィスタワー15階</t>
  </si>
  <si>
    <t>日本郵船株式会社</t>
  </si>
  <si>
    <t>三菱重工業株式会社</t>
  </si>
  <si>
    <t>学校法人麻布獣医学園</t>
  </si>
  <si>
    <t>神奈川県相模原市中央区淵野辺1-17-71</t>
  </si>
  <si>
    <t>株式会社さいか屋</t>
  </si>
  <si>
    <t>株式会社トープラ</t>
  </si>
  <si>
    <t>神奈川県秦野市曽屋201</t>
  </si>
  <si>
    <t>日本新薬株式会社</t>
  </si>
  <si>
    <t>中井　亨</t>
  </si>
  <si>
    <t>京都市南区吉祥院西ノ庄門口町14</t>
  </si>
  <si>
    <t>小田原総合製剤工場</t>
  </si>
  <si>
    <t>メルク株式会社</t>
  </si>
  <si>
    <t>日本飛行機株式会社</t>
  </si>
  <si>
    <t>神奈川県横浜市金沢区昭和町3175番地</t>
  </si>
  <si>
    <t>株式会社佐賀鉄工所</t>
  </si>
  <si>
    <t>久富　勝則</t>
  </si>
  <si>
    <t>株式会社トノックス</t>
  </si>
  <si>
    <t>株式会社ヨーク</t>
  </si>
  <si>
    <t>横浜冷凍株式会社</t>
  </si>
  <si>
    <t>株式会社小松製作所</t>
  </si>
  <si>
    <t>代表取締役社長（兼）CEO　</t>
  </si>
  <si>
    <t>東京海上日動火災保険株式会社</t>
  </si>
  <si>
    <t>相鉄不動産販売株式会社</t>
  </si>
  <si>
    <t>株式会社明治</t>
  </si>
  <si>
    <t>東京都中央区京橋二丁目2番1号</t>
  </si>
  <si>
    <t>株式会社大塚商会</t>
  </si>
  <si>
    <t>大塚　裕司</t>
  </si>
  <si>
    <t>東京都千代田区飯田橋2-18-4</t>
  </si>
  <si>
    <t>株式会社メイコー</t>
  </si>
  <si>
    <t>名屋　佑一郎</t>
  </si>
  <si>
    <t>神奈川県綾瀬市大上5-14-15</t>
  </si>
  <si>
    <t>先端基板センター</t>
  </si>
  <si>
    <t>農林中央金庫</t>
  </si>
  <si>
    <t>日産車体株式会社</t>
  </si>
  <si>
    <t>神奈川県平塚市堤町２番１号</t>
  </si>
  <si>
    <t>第１地区、第２地区</t>
  </si>
  <si>
    <t>秦野地区</t>
  </si>
  <si>
    <t>テクノセンター</t>
  </si>
  <si>
    <t>株式会社ニッセーデリカ</t>
  </si>
  <si>
    <t>王子コンテナー株式会社</t>
  </si>
  <si>
    <t>東京都中央区銀座5-12-8</t>
  </si>
  <si>
    <t>神奈川工場</t>
  </si>
  <si>
    <t>ＪＡ全農青果センター株式会社</t>
  </si>
  <si>
    <t>小野　俊明</t>
  </si>
  <si>
    <t>埼玉県戸田市美女木北2丁目11番地の12</t>
  </si>
  <si>
    <t>株式会社ファミリーマート</t>
  </si>
  <si>
    <t>細見　研介</t>
  </si>
  <si>
    <t>東京都港区芝浦三丁目１番21号　msb Tamachi 田町ｽﾃｰｼｮﾝﾀﾜｰS 9階</t>
  </si>
  <si>
    <t>人の森株式会社</t>
  </si>
  <si>
    <t>加藤　政徳</t>
  </si>
  <si>
    <t>華厳工場</t>
  </si>
  <si>
    <t>株式会社クリエイトエス・ディー</t>
  </si>
  <si>
    <t>神奈川県横浜市青葉区荏田西2-3-2</t>
  </si>
  <si>
    <t>中外製薬株式会社</t>
  </si>
  <si>
    <t>海老名市</t>
  </si>
  <si>
    <t>海老名市長　</t>
  </si>
  <si>
    <t>内野　優</t>
  </si>
  <si>
    <t>海老名市勝瀬１７５番地の１</t>
  </si>
  <si>
    <t>株式会社マツモトキヨシ</t>
  </si>
  <si>
    <t>千葉県松戸市新松戸東9番地1</t>
  </si>
  <si>
    <t>トピー工業株式会社</t>
  </si>
  <si>
    <t>綾瀬製造所</t>
  </si>
  <si>
    <t>神奈川製造所</t>
  </si>
  <si>
    <t>株式会社NTTドコモ</t>
  </si>
  <si>
    <t>東京都千代田区永田町二丁目１１番１号</t>
  </si>
  <si>
    <t>Ｒ＆Ｄセンタ</t>
  </si>
  <si>
    <t>株式会社ニコン</t>
  </si>
  <si>
    <t>馬立　稔和</t>
  </si>
  <si>
    <t>相模原製作所</t>
  </si>
  <si>
    <t>相模原製作所湘南分室</t>
  </si>
  <si>
    <t>横須賀製作所</t>
  </si>
  <si>
    <t>鎌倉市教育委員会</t>
  </si>
  <si>
    <t>株式会社ケーヨー</t>
  </si>
  <si>
    <t>株式会社日立産機システム</t>
  </si>
  <si>
    <t>東京都千代田区外神田一丁目５番１号</t>
  </si>
  <si>
    <t>相模事業所</t>
  </si>
  <si>
    <t>代表執行役　</t>
  </si>
  <si>
    <t>株式会社太田鉄工所</t>
  </si>
  <si>
    <t>一般社団法人しんきん共同センター</t>
  </si>
  <si>
    <t>雪印乳業株式会社</t>
  </si>
  <si>
    <t>株式会社すかいらーくホールディングス</t>
  </si>
  <si>
    <t>谷　真</t>
  </si>
  <si>
    <t>東京都武蔵野市西久保一丁目25番8号</t>
  </si>
  <si>
    <t>相模原マーチャンダイジングセンター</t>
  </si>
  <si>
    <t>株式会社いなげや</t>
  </si>
  <si>
    <t>本杉　吉員</t>
  </si>
  <si>
    <t>東京都立川市栄町6-1-1</t>
  </si>
  <si>
    <t>守山乳業株式会社</t>
  </si>
  <si>
    <t>神奈川県平塚市宮の前10-33</t>
  </si>
  <si>
    <t>朝日生命保険相互会社</t>
  </si>
  <si>
    <t>日本電気硝子株式会社</t>
  </si>
  <si>
    <t>株式会社東急ストア</t>
  </si>
  <si>
    <t>株式会社トーモク</t>
  </si>
  <si>
    <t>中橋　光男</t>
  </si>
  <si>
    <t>住友商事株式会社</t>
  </si>
  <si>
    <t>ミウィ橋本</t>
  </si>
  <si>
    <t>ＮＯＫ株式会社</t>
  </si>
  <si>
    <t>トヨタカローラ神奈川株式会社</t>
  </si>
  <si>
    <t>株式会社アルバック</t>
  </si>
  <si>
    <t>岩下　節生</t>
  </si>
  <si>
    <t>神奈川県茅ヶ崎市萩園2500</t>
  </si>
  <si>
    <t>株式会社アイエー</t>
  </si>
  <si>
    <t>日本発条株式会社</t>
  </si>
  <si>
    <t>精密ばね生産本部　厚木工場</t>
  </si>
  <si>
    <t>産機生産本部　伊勢原事業所</t>
  </si>
  <si>
    <t>学校法人専修大学</t>
  </si>
  <si>
    <t>松木　健一</t>
  </si>
  <si>
    <t>東京都千代田区神田神保町３丁目８番地１号</t>
  </si>
  <si>
    <t>日立コンピュータ機器株式会社</t>
  </si>
  <si>
    <t>旭ファイバーグラス株式会社</t>
  </si>
  <si>
    <t>荒木　一郎</t>
  </si>
  <si>
    <t>東京都千代田区神田鍛治町3丁目6番地3　神田三菱ビル</t>
  </si>
  <si>
    <t>三菱ケミカルハイテクニカ株式会社</t>
  </si>
  <si>
    <t>福島製鋼株式会社</t>
  </si>
  <si>
    <t>江の島ピーエフアイ株式会社</t>
  </si>
  <si>
    <t>相鉄流通サービス株式会社</t>
  </si>
  <si>
    <t>株式会社神奈川県農協情報センター</t>
  </si>
  <si>
    <t>株式会社イクヨ</t>
  </si>
  <si>
    <t>孫　峰</t>
  </si>
  <si>
    <t>株式会社キョクレイ</t>
  </si>
  <si>
    <t>堀内　博文</t>
  </si>
  <si>
    <t>神奈川県横浜市中区本牧ふ頭8番地110</t>
  </si>
  <si>
    <t>神奈川県警察</t>
  </si>
  <si>
    <t>神奈川県警察本部長　</t>
  </si>
  <si>
    <t>株式会社日本アクセス</t>
  </si>
  <si>
    <t>株式会社共立メンテナンス</t>
  </si>
  <si>
    <t>逗子市</t>
  </si>
  <si>
    <t>逗子市長　</t>
  </si>
  <si>
    <t>桐ケ谷　覚</t>
  </si>
  <si>
    <t>株式会社モンテローザ</t>
  </si>
  <si>
    <t>大神　輝博</t>
  </si>
  <si>
    <t>信金中央金庫</t>
  </si>
  <si>
    <t>柴田　弘之</t>
  </si>
  <si>
    <t>東京都中央区八重洲1丁目3番7号</t>
  </si>
  <si>
    <t>厚木センター</t>
  </si>
  <si>
    <t>住重フォージング株式会社</t>
  </si>
  <si>
    <t>神奈川県横須賀市夏島町19番地</t>
  </si>
  <si>
    <t>株式会社イトーヨーカ堂</t>
  </si>
  <si>
    <t>社会医療法人ジャパンメディカルアライアンス</t>
  </si>
  <si>
    <t>海老名総合病院</t>
  </si>
  <si>
    <t>安田倉庫株式会社</t>
  </si>
  <si>
    <t>芝浦メカトロニクス株式会社</t>
  </si>
  <si>
    <t>今村　圭吾</t>
  </si>
  <si>
    <t>神奈川県横浜市栄区笠間2-5-1</t>
  </si>
  <si>
    <t>古河電気工業株式会社</t>
  </si>
  <si>
    <t>東京都千代田区大手町二丁目6番4号</t>
  </si>
  <si>
    <t>東京建物株式会社</t>
  </si>
  <si>
    <t>相模原市教育委員会</t>
  </si>
  <si>
    <t>鈴木　英之</t>
  </si>
  <si>
    <t>小田原市教育委員会</t>
  </si>
  <si>
    <t>栁下　正祐</t>
  </si>
  <si>
    <t>日世株式会社</t>
  </si>
  <si>
    <t>池田　隆之</t>
  </si>
  <si>
    <t>株式会社小田急リゾーツ</t>
  </si>
  <si>
    <t>原　眞示</t>
  </si>
  <si>
    <t>石井商事運輸株式会社</t>
  </si>
  <si>
    <t>石井　督之</t>
  </si>
  <si>
    <t>神奈川県横浜市神奈川区羽沢町645-1</t>
  </si>
  <si>
    <t>高梨販売株式会社</t>
  </si>
  <si>
    <t>株式会社ユニマットライフ</t>
  </si>
  <si>
    <t>日本パーカライジング株式会社</t>
  </si>
  <si>
    <t>株式会社不二家</t>
  </si>
  <si>
    <t>河村　宣行</t>
  </si>
  <si>
    <t>サントリービバレッジソリューション株式会社</t>
  </si>
  <si>
    <t>東京都新宿区西新宿8-17-1</t>
  </si>
  <si>
    <t>三菱瓦斯化学株式会社</t>
  </si>
  <si>
    <t>山北工場</t>
  </si>
  <si>
    <t>横須賀市教育委員会</t>
  </si>
  <si>
    <t>新倉　聡</t>
  </si>
  <si>
    <t>横須賀市小川町11番地</t>
  </si>
  <si>
    <t>平塚市</t>
  </si>
  <si>
    <t>日本生命保険相互会社</t>
  </si>
  <si>
    <t>株式会社三井住友銀行</t>
  </si>
  <si>
    <t>東京都千代田区丸の内一丁目１番２号</t>
  </si>
  <si>
    <t>綾瀬市教育委員会</t>
  </si>
  <si>
    <t>横浜ゴム株式会社</t>
  </si>
  <si>
    <t>神奈川県平塚市追分２番１号</t>
  </si>
  <si>
    <t>平塚製造所</t>
  </si>
  <si>
    <t>日本山村硝子株式会社</t>
  </si>
  <si>
    <t>兵庫県尼崎市西向島町15番1</t>
  </si>
  <si>
    <t>セントラル自動車株式会社</t>
  </si>
  <si>
    <t>鈴廣かまぼこ株式会社</t>
  </si>
  <si>
    <t>鈴木　博晶</t>
  </si>
  <si>
    <t>神奈川県小田原市風祭２４５</t>
  </si>
  <si>
    <t>小川工業株式会社</t>
  </si>
  <si>
    <t>小川　隆</t>
  </si>
  <si>
    <t>神奈川県相模原市中央区上溝3812</t>
  </si>
  <si>
    <t>小倉工場</t>
  </si>
  <si>
    <t>株式会社えひめ飲料</t>
  </si>
  <si>
    <t>愛媛県松山市安城寺町４７８番地</t>
  </si>
  <si>
    <t>東邦チタニウム株式会社</t>
  </si>
  <si>
    <t>山尾　康二</t>
  </si>
  <si>
    <t>神奈川県横浜市西区南幸1-1-1　JR横浜タワー22階</t>
  </si>
  <si>
    <t>株式会社神奈川食肉センター</t>
  </si>
  <si>
    <t>金宮　秀典</t>
  </si>
  <si>
    <t>神奈川県厚木市酒井900番地</t>
  </si>
  <si>
    <t>ソニーグループ株式会社</t>
  </si>
  <si>
    <t>株式会社毎日新聞首都圏センター</t>
  </si>
  <si>
    <t>オーマイ株式会社</t>
  </si>
  <si>
    <t>神奈川県厚木市緑ヶ丘5-1-2</t>
  </si>
  <si>
    <t>プライムデリカ株式会社</t>
  </si>
  <si>
    <t>神奈川県相模原市南区麻溝台一丁目7番1号</t>
  </si>
  <si>
    <t>相模原第一工場</t>
  </si>
  <si>
    <t>相模原第二工場</t>
  </si>
  <si>
    <t>相模中央交通株式会社</t>
  </si>
  <si>
    <t>Ｆ－ＬＩＮＥ株式会社</t>
  </si>
  <si>
    <t>キリンビバレッジ株式会社</t>
  </si>
  <si>
    <t>東京都千代田区神田和泉町1番地</t>
  </si>
  <si>
    <t>ミニストップ株式会社</t>
  </si>
  <si>
    <t>株式会社パイロットコーポレーション</t>
  </si>
  <si>
    <t>第一生命保険株式会社</t>
  </si>
  <si>
    <t>東京都千代田区有楽町一丁目１３番１号</t>
  </si>
  <si>
    <t>株式会社ダイエー</t>
  </si>
  <si>
    <t>西峠　泰男</t>
  </si>
  <si>
    <t>兵庫県神戸市中央区港島中町4丁目1番1</t>
  </si>
  <si>
    <t>東洋ソフラン株式会社</t>
  </si>
  <si>
    <t>株式会社セブン-イレブン・ジャパン</t>
  </si>
  <si>
    <t>箱根町</t>
  </si>
  <si>
    <t>箱根町長　</t>
  </si>
  <si>
    <t>勝俣　浩行</t>
  </si>
  <si>
    <t>神奈川県足柄下郡箱根町湯本256番地</t>
  </si>
  <si>
    <t>株式会社横浜ステーシヨンビル</t>
  </si>
  <si>
    <t>オリジン東秀株式会社</t>
  </si>
  <si>
    <t>マックスバリュ東海株式会社</t>
  </si>
  <si>
    <t>日本郵便株式会社</t>
  </si>
  <si>
    <t>大東化学株式会社</t>
  </si>
  <si>
    <t>株式会社明治ゴム化成</t>
  </si>
  <si>
    <t>高梨乳業株式会社</t>
  </si>
  <si>
    <t>神奈川中央交通株式会社</t>
  </si>
  <si>
    <t>田村　修</t>
  </si>
  <si>
    <t>株式会社マルエツ</t>
  </si>
  <si>
    <t>株式会社CFSコーポレーション</t>
  </si>
  <si>
    <t>明治安田生命保険相互会社</t>
  </si>
  <si>
    <t>取締役 代表執行役社長　</t>
  </si>
  <si>
    <t>永島　英器</t>
  </si>
  <si>
    <t>東京都千代田区丸の内2丁目1番1号</t>
  </si>
  <si>
    <t>厚木市</t>
  </si>
  <si>
    <t>神奈川県厚木市中町3-17-17</t>
  </si>
  <si>
    <t>厚木市教育委員会</t>
  </si>
  <si>
    <t>株式会社牧野フライス製作所</t>
  </si>
  <si>
    <t>宮崎 正太郎</t>
  </si>
  <si>
    <t>東京都目黒区中根２丁目３番地１９号</t>
  </si>
  <si>
    <t>株式会社レンタルのニッケン</t>
  </si>
  <si>
    <t>ミウィ橋本管理組合</t>
  </si>
  <si>
    <t>株式会社成城石井</t>
  </si>
  <si>
    <t>東京都世田谷区成城六丁目11番4号</t>
  </si>
  <si>
    <t>トナミ運輸株式会社</t>
  </si>
  <si>
    <t>富山県高岡市昭和町3-2-12</t>
  </si>
  <si>
    <t>山崎製パン株式会社</t>
  </si>
  <si>
    <t>飯島　延浩</t>
  </si>
  <si>
    <t>東京都千代田区岩本町三丁目10番1号</t>
  </si>
  <si>
    <t>株式会社ローソン</t>
  </si>
  <si>
    <t>竹増　貞信</t>
  </si>
  <si>
    <t>東京都品川区大崎1丁目１１－２</t>
  </si>
  <si>
    <t>横浜信用金庫</t>
  </si>
  <si>
    <t>神奈川県教育委員会</t>
  </si>
  <si>
    <t>神奈川県横浜市中区日本大通１</t>
  </si>
  <si>
    <t>株式会社ライフコーポレーション</t>
  </si>
  <si>
    <t>岩崎　高治</t>
  </si>
  <si>
    <t>東京都品川区東品川4－12－3</t>
  </si>
  <si>
    <t>ヴァレオカペックジャパン株式会社</t>
  </si>
  <si>
    <t>神奈川県厚木市飯山南3丁目17番72号</t>
  </si>
  <si>
    <t>積水ハウス株式会社</t>
  </si>
  <si>
    <t>仲井　嘉浩</t>
  </si>
  <si>
    <t>株式会社西友</t>
  </si>
  <si>
    <t>東京都武蔵野市吉祥寺本町一丁目12番10号</t>
  </si>
  <si>
    <t>株式会社キャンドゥ</t>
  </si>
  <si>
    <t>日本ビルファンド投資法人</t>
  </si>
  <si>
    <t>ソフトバンクテレコム株式会社</t>
  </si>
  <si>
    <t>富士シティオ株式会社</t>
  </si>
  <si>
    <t>東急リネン・サプライ株式会社</t>
  </si>
  <si>
    <t>日本土地建物株式会社</t>
  </si>
  <si>
    <t>株式会社武蔵野</t>
  </si>
  <si>
    <t>安田　信行</t>
  </si>
  <si>
    <t>生活協同組合コープかながわ</t>
  </si>
  <si>
    <t>独立行政法人国立病院機構</t>
  </si>
  <si>
    <t>東京都目黒区東が丘２丁目５番２１号</t>
  </si>
  <si>
    <t>相模原病院</t>
  </si>
  <si>
    <t>株式会社日産テクノ</t>
  </si>
  <si>
    <t>横河電機株式会社</t>
  </si>
  <si>
    <t>国立研究開発法人宇宙航空研究開発機構</t>
  </si>
  <si>
    <t>神奈川県内広域水道企業団</t>
  </si>
  <si>
    <t>平塚アスコン共同企業体</t>
  </si>
  <si>
    <t>株式会社サイゼリヤ</t>
  </si>
  <si>
    <t>代表取締役会長　</t>
  </si>
  <si>
    <t>正垣　泰彦</t>
  </si>
  <si>
    <t>埼玉県吉川市旭2-5</t>
  </si>
  <si>
    <t>協栄産業株式会社</t>
  </si>
  <si>
    <t>株式会社ガイア</t>
  </si>
  <si>
    <t>東京都中央区日本橋横山町7番18号</t>
  </si>
  <si>
    <t>東邦化学工業株式会社</t>
  </si>
  <si>
    <t>中崎　龍雄</t>
  </si>
  <si>
    <t>森永乳業株式会社</t>
  </si>
  <si>
    <t>東京都新宿区富久町13-15</t>
  </si>
  <si>
    <t>株式会社タカキベーカリー</t>
  </si>
  <si>
    <t>坂本　和久</t>
  </si>
  <si>
    <t>広島県広島市安芸区中野東3-7-1</t>
  </si>
  <si>
    <t>オイレス工業株式会社</t>
  </si>
  <si>
    <t>藤沢事業場</t>
  </si>
  <si>
    <t>文化堂印刷株式会社</t>
  </si>
  <si>
    <t>日本ケンタッキー・フライド・チキン株式会社</t>
  </si>
  <si>
    <t>佐川印刷株式会社</t>
  </si>
  <si>
    <t>京都府向日市森本町戌亥5番地の３</t>
  </si>
  <si>
    <t>アサヒビール株式会社</t>
  </si>
  <si>
    <t>東海カーボン株式会社</t>
  </si>
  <si>
    <t>生化学工業株式会社</t>
  </si>
  <si>
    <t>水谷　建</t>
  </si>
  <si>
    <t>東京都千代田区丸の内一丁目６－１　丸の内センタービルディング10F</t>
  </si>
  <si>
    <t>株式会社ユニカフェ</t>
  </si>
  <si>
    <t>神奈川総合工場</t>
  </si>
  <si>
    <t>株式会社ゆうちょ銀行</t>
  </si>
  <si>
    <t>株式会社NTT東日本－南関東</t>
  </si>
  <si>
    <t>澁谷　直樹</t>
  </si>
  <si>
    <t>東京都新宿区西新宿三丁目19番2号</t>
  </si>
  <si>
    <t>株式会社エコー</t>
  </si>
  <si>
    <t>シロキ工業株式会社</t>
  </si>
  <si>
    <t>神奈川柑橘果工株式会社</t>
  </si>
  <si>
    <t>神奈川県足柄上郡山北町岸７１６</t>
  </si>
  <si>
    <t>小田急商事株式会社</t>
  </si>
  <si>
    <t>井上　剛一</t>
  </si>
  <si>
    <t>神奈川県川崎市麻生区万福寺3丁目1番2号</t>
  </si>
  <si>
    <t>堀山下工場</t>
  </si>
  <si>
    <t>日本赤十字社</t>
  </si>
  <si>
    <t>社長　</t>
  </si>
  <si>
    <t>清家　篤</t>
  </si>
  <si>
    <t>東京都港区芝大門1－1－3</t>
  </si>
  <si>
    <t>株式会社オーネックス</t>
  </si>
  <si>
    <t>鶴田　猛士</t>
  </si>
  <si>
    <t>東京都町田市森野一丁目7番23号　大樹生命町田ビル4階</t>
  </si>
  <si>
    <t>富士屋ホテル株式会社</t>
  </si>
  <si>
    <t>湯本富士屋ホテル</t>
  </si>
  <si>
    <t>法務省</t>
  </si>
  <si>
    <t>法務大臣　</t>
  </si>
  <si>
    <t>東京都千代田区霞が関１－１－１</t>
  </si>
  <si>
    <t>株式会社リコー</t>
  </si>
  <si>
    <t>神奈中ハイヤー株式会社</t>
  </si>
  <si>
    <t>株式会社ＡＯＫＩ</t>
  </si>
  <si>
    <t>神奈川県横浜市都筑区葛が谷6番56号</t>
  </si>
  <si>
    <t>関東化成工業株式会社</t>
  </si>
  <si>
    <t>宮崎　武士</t>
  </si>
  <si>
    <t>神奈川県横須賀市池田町4-4-1</t>
  </si>
  <si>
    <t>株式会社バンテックセントラル</t>
  </si>
  <si>
    <t>髙田　裕孝</t>
  </si>
  <si>
    <t>関西ペイント株式会社</t>
  </si>
  <si>
    <t>毛利　訓士</t>
  </si>
  <si>
    <t>開発センター</t>
  </si>
  <si>
    <t>株式会社京急ストア</t>
  </si>
  <si>
    <t>小泉　雅彦</t>
  </si>
  <si>
    <t>株式会社中村屋</t>
  </si>
  <si>
    <t>島田　裕之</t>
  </si>
  <si>
    <t>東京都新宿区新宿三丁目26番13号</t>
  </si>
  <si>
    <t>京急交通株式会社</t>
  </si>
  <si>
    <t>伊豆箱根交通株式会社</t>
  </si>
  <si>
    <t>財務省</t>
  </si>
  <si>
    <t>セコム株式会社</t>
  </si>
  <si>
    <t>日産車体マニュファクチュアリング株式会社</t>
  </si>
  <si>
    <t>株式会社横浜岡田屋</t>
  </si>
  <si>
    <t>神奈川県横浜市西区南幸1-3-1</t>
  </si>
  <si>
    <t>横須賀モアーズシティ</t>
  </si>
  <si>
    <t>日鉄ステンレス鋼管株式会社</t>
  </si>
  <si>
    <t>今野　直樹</t>
  </si>
  <si>
    <t>株式会社山王</t>
  </si>
  <si>
    <t>株式会社放電精密加工研究所</t>
  </si>
  <si>
    <t>株式会社やまびこ</t>
  </si>
  <si>
    <t>久保　浩</t>
  </si>
  <si>
    <t>横須賀事業所</t>
  </si>
  <si>
    <t>株式会社ケーズホールディングス</t>
  </si>
  <si>
    <t>吉原　祐二</t>
  </si>
  <si>
    <t>茨城県水戸市城南二丁目7番5号</t>
  </si>
  <si>
    <t>医療法人社団哺育会</t>
  </si>
  <si>
    <t>浪川　浩明</t>
  </si>
  <si>
    <t>東京都台東区今戸２－２６－１５</t>
  </si>
  <si>
    <t>富士フイルムマニュファクチャリング株式会社</t>
  </si>
  <si>
    <t>神奈川県海老名市本郷2274</t>
  </si>
  <si>
    <t>ユニプレス株式会社</t>
  </si>
  <si>
    <t>浦西　信哉</t>
  </si>
  <si>
    <t>神奈川県横浜市港北区新横浜1-19-20　SUN HAMADA BLDG. 5階</t>
  </si>
  <si>
    <t>ソーラーフロンティア株式会社</t>
  </si>
  <si>
    <t>株式会社ハイデイ日高</t>
  </si>
  <si>
    <t>青野　敬成</t>
  </si>
  <si>
    <t>埼玉県さいたま市大宮区大門町2-118　大宮門街SQUARE 10階</t>
  </si>
  <si>
    <t>ワタミフードサービス株式会社</t>
  </si>
  <si>
    <t>株式会社ＳＵＩＳＨＡＹＡ</t>
  </si>
  <si>
    <t>新明和工業株式会社</t>
  </si>
  <si>
    <t>日本トイザらス株式会社</t>
  </si>
  <si>
    <t>日本通運株式会社</t>
  </si>
  <si>
    <t>ニッパツ機工株式会社</t>
  </si>
  <si>
    <t>梅野　純</t>
  </si>
  <si>
    <t>神奈川県伊勢原市鈴川５６番地</t>
  </si>
  <si>
    <t>ケンコーマヨネーズ株式会社</t>
  </si>
  <si>
    <t>東京都杉並区高井戸東３丁目８番１３号</t>
  </si>
  <si>
    <t>湘南ＣＯＲＵＮ ＥＮＥＲＧＹ株式会社</t>
  </si>
  <si>
    <t>三品　貴仙</t>
  </si>
  <si>
    <t>テラスモール湘南</t>
  </si>
  <si>
    <t>市光工業株式会社</t>
  </si>
  <si>
    <t>医療法人社団明芳会</t>
  </si>
  <si>
    <t>中村　哲也</t>
  </si>
  <si>
    <t>東京都板橋区小豆沢2丁目12番7号</t>
  </si>
  <si>
    <t>厚木市病院事業</t>
  </si>
  <si>
    <t>厚木市病院事業管理者　</t>
  </si>
  <si>
    <t>長谷川　節</t>
  </si>
  <si>
    <t>神奈川県厚木市水引一丁目16番地36号</t>
  </si>
  <si>
    <t>厚木市立病院</t>
  </si>
  <si>
    <t>株式会社ティップネス</t>
  </si>
  <si>
    <t>東京都千代田区四番町５番地６日テレ四番町ビル１号館３階</t>
  </si>
  <si>
    <t>コストコホールセールジャパン株式会社</t>
  </si>
  <si>
    <t>ケン　テリオ</t>
  </si>
  <si>
    <t>千葉県木更津市瓜倉361番地</t>
  </si>
  <si>
    <t>コストコ座間倉庫店</t>
  </si>
  <si>
    <t>株式会社コジマ</t>
  </si>
  <si>
    <t>中澤　裕二</t>
  </si>
  <si>
    <t>栃木県宇都宮市星が丘2丁目1番8号</t>
  </si>
  <si>
    <t>リンガーハットジャパン株式会社</t>
  </si>
  <si>
    <t>福原　扶美勇</t>
  </si>
  <si>
    <t>東京都品川区大崎1－6－1　TOC大崎ビル14F</t>
  </si>
  <si>
    <t>株式会社大庄</t>
  </si>
  <si>
    <t>東京都大田区大森北一丁目22番1号</t>
  </si>
  <si>
    <t>日本マクドナルド株式会社</t>
  </si>
  <si>
    <t>代表取締役社長兼CEO　</t>
  </si>
  <si>
    <t>オルガノ株式会社</t>
  </si>
  <si>
    <t>山田　正幸</t>
  </si>
  <si>
    <t>東京都江東区新砂1-2-8</t>
  </si>
  <si>
    <t>生活協同組合ユーコープ</t>
  </si>
  <si>
    <t>株式会社シーイーシー</t>
  </si>
  <si>
    <t>株式会社快活フロンティア</t>
  </si>
  <si>
    <t>竹島　文明</t>
  </si>
  <si>
    <t>相模フレッシュ株式会社</t>
  </si>
  <si>
    <t>初岡　慶一</t>
  </si>
  <si>
    <t>神奈川県綾瀬市早川字上原2647－24</t>
  </si>
  <si>
    <t>株式会社日立情報通信エンジニアリング</t>
  </si>
  <si>
    <t>近藤乳業株式会社</t>
  </si>
  <si>
    <t>日本ルメンタム株式会社</t>
  </si>
  <si>
    <t>児玉化学工業株式会社</t>
  </si>
  <si>
    <t>西湘工場</t>
  </si>
  <si>
    <t>住友不動産株式会社</t>
  </si>
  <si>
    <t>リコーインダストリー株式会社</t>
  </si>
  <si>
    <t>神奈川県厚木市下荻野1005</t>
  </si>
  <si>
    <t>本社事業所</t>
  </si>
  <si>
    <t>相模原液酸株式会社</t>
  </si>
  <si>
    <t>西田　猛志</t>
  </si>
  <si>
    <t>神奈川県相模原市中央区小山1丁目1番10号</t>
  </si>
  <si>
    <t>相模原液酸本社工場</t>
  </si>
  <si>
    <t>川崎信用金庫</t>
  </si>
  <si>
    <t>ホーム食品株式会社</t>
  </si>
  <si>
    <t>株式会社柴橋商会</t>
  </si>
  <si>
    <t>柴橋和弘</t>
  </si>
  <si>
    <t>神奈川県横浜市神奈川区鶴屋町2-11-5　SGビル</t>
  </si>
  <si>
    <t>株式会社ニッキ</t>
  </si>
  <si>
    <t>東海ファインカーボン株式会社</t>
  </si>
  <si>
    <t>bono相模大野北棟管理組合</t>
  </si>
  <si>
    <t>フジフーズ株式会社</t>
  </si>
  <si>
    <t>武藤　与志巳</t>
  </si>
  <si>
    <t>鹿島道路株式会社</t>
  </si>
  <si>
    <t>大山豆腐株式会社</t>
  </si>
  <si>
    <t>地方独立行政法人神奈川県立病院機構</t>
  </si>
  <si>
    <t>阿南　英明</t>
  </si>
  <si>
    <t>神奈川県横浜市中区本町2-22　京阪横浜ビル４階</t>
  </si>
  <si>
    <t>秦野市</t>
  </si>
  <si>
    <t>秦野市長　</t>
  </si>
  <si>
    <t>高橋　昌和</t>
  </si>
  <si>
    <t>神奈川県秦野市桜町一丁目３番２号</t>
  </si>
  <si>
    <t>遠州トラック株式会社</t>
  </si>
  <si>
    <t>株式会社コロナワールド</t>
  </si>
  <si>
    <t>室橋　義隆</t>
  </si>
  <si>
    <t>愛知県小牧市間々本町200番地</t>
  </si>
  <si>
    <t>小田原コロナワールド</t>
  </si>
  <si>
    <t>日本ハードメタル株式会社</t>
  </si>
  <si>
    <t>リゾートトラスト株式会社</t>
  </si>
  <si>
    <t>伏見　有貴</t>
  </si>
  <si>
    <t>愛知県名古屋市中区東桜2-18-31</t>
  </si>
  <si>
    <t>エクシブ箱根離宮</t>
  </si>
  <si>
    <t>エクシブ湯河原離宮</t>
  </si>
  <si>
    <t>医療法人沖縄徳洲会</t>
  </si>
  <si>
    <t>社会福祉法人県央福祉会</t>
  </si>
  <si>
    <t>オリックス不動産投資法人</t>
  </si>
  <si>
    <t>スリーボンドファインケミカル株式会社</t>
  </si>
  <si>
    <t>ワタキューセイモア株式会社</t>
  </si>
  <si>
    <t>村田　清和</t>
  </si>
  <si>
    <t>京都府綴喜郡井手町多賀茶臼塚12－2</t>
  </si>
  <si>
    <t>トオカツフーズ株式会社</t>
  </si>
  <si>
    <t>神奈川県横浜市港北区日吉7-15-14</t>
  </si>
  <si>
    <t>東京建物リゾート株式会社</t>
  </si>
  <si>
    <t>加藤　久利</t>
  </si>
  <si>
    <t>東京都中央区日本橋室町4丁目3番18号　東京建物室町ビル9階</t>
  </si>
  <si>
    <t>株式会社松屋フーズ</t>
  </si>
  <si>
    <t>瓦葺　一利</t>
  </si>
  <si>
    <t>東京都武蔵野市中町1-14-5</t>
  </si>
  <si>
    <t>昭和シェル石油株式会社</t>
  </si>
  <si>
    <t>株式会社海老名第一ビルディング</t>
  </si>
  <si>
    <t>小松　尚久</t>
  </si>
  <si>
    <t>神奈川県海老名市中央2-9-50</t>
  </si>
  <si>
    <t>海老名プライムタワー・レンブラントホテル海老名・レンブラントフィット24</t>
  </si>
  <si>
    <t>ユナイテッド・アーバン投資法人</t>
  </si>
  <si>
    <t>株式会社小田原百貨店</t>
  </si>
  <si>
    <t>神戸　洋一</t>
  </si>
  <si>
    <t>神奈川県小田原市栄町2-7-8</t>
  </si>
  <si>
    <t>山口　寛</t>
  </si>
  <si>
    <t>医療法人社団三喜会</t>
  </si>
  <si>
    <t>鈴木　龍太</t>
  </si>
  <si>
    <t>神奈川県秦野市鶴巻北1-16-1</t>
  </si>
  <si>
    <t>丸紅プライベートリート投資法人</t>
  </si>
  <si>
    <t>執行役員　</t>
  </si>
  <si>
    <t>東京都千代田区大手町一丁目6番1号</t>
  </si>
  <si>
    <t>株式会社イセトー</t>
  </si>
  <si>
    <t>情報処理センター</t>
  </si>
  <si>
    <t>厚木アクスト</t>
  </si>
  <si>
    <t>社会医療法人社団三思会</t>
  </si>
  <si>
    <t>野村　直樹</t>
  </si>
  <si>
    <t>医療法人社団葵会</t>
  </si>
  <si>
    <t>新谷　幸義</t>
  </si>
  <si>
    <t>千葉県柏市小青田1丁目3番地12</t>
  </si>
  <si>
    <t>伊勢原市</t>
  </si>
  <si>
    <t>伊勢原市長　</t>
  </si>
  <si>
    <t>神奈川県伊勢原市田中３４８番地</t>
  </si>
  <si>
    <t>株式会社アサヒコ</t>
  </si>
  <si>
    <t>埼玉県行田市持田二丁目17番8号</t>
  </si>
  <si>
    <t>大和紙器株式会社</t>
  </si>
  <si>
    <t>窪田　英志</t>
  </si>
  <si>
    <t>大阪府茨木市西河原北町1-5</t>
  </si>
  <si>
    <t>医療法人社団康心会</t>
  </si>
  <si>
    <t>大屋敷　芙志枝</t>
  </si>
  <si>
    <t>座間市上下水道局</t>
  </si>
  <si>
    <t>ケネディクス・オフィス投資法人</t>
  </si>
  <si>
    <t>株式会社スリーボンド</t>
  </si>
  <si>
    <t>東京電力パワーグリッド株式会社</t>
  </si>
  <si>
    <t>金子　禎則</t>
  </si>
  <si>
    <t>東京都千代田区内幸町一丁目1番3号</t>
  </si>
  <si>
    <t>ラサールロジポート投資法人</t>
  </si>
  <si>
    <t>ＳＢＳロジコム関東株式会社</t>
  </si>
  <si>
    <t>京セラ株式会社</t>
  </si>
  <si>
    <t>谷本　秀夫</t>
  </si>
  <si>
    <t>京都市伏見区竹田鳥羽殿町6番地</t>
  </si>
  <si>
    <t>神奈川秦野工場</t>
  </si>
  <si>
    <t>東亜道路工業株式会社</t>
  </si>
  <si>
    <t>森下　協一</t>
  </si>
  <si>
    <t>東京都港区六本木７丁目３番７号</t>
  </si>
  <si>
    <t>独立行政法人労働者健康安全機構</t>
  </si>
  <si>
    <t>三菱食品株式会社</t>
  </si>
  <si>
    <t>京谷　裕</t>
  </si>
  <si>
    <t>東京都文京区小石川1-1-1　文京ガーデンゲートタワー</t>
  </si>
  <si>
    <t>東洋アルミニウム株式会社</t>
  </si>
  <si>
    <t>楠本　薫</t>
  </si>
  <si>
    <t>大阪府大阪市中央区久太郎町3-6-8　御堂筋ダイワビル</t>
  </si>
  <si>
    <t>茅ヶ崎製造所（萩園）</t>
  </si>
  <si>
    <t>茅ヶ崎製造所（矢畑）</t>
  </si>
  <si>
    <t>ワタミ株式会社</t>
  </si>
  <si>
    <t>株式会社ゼロ・プラス関東</t>
  </si>
  <si>
    <t>ウエルシア薬局株式会社</t>
  </si>
  <si>
    <t>田中　純一</t>
  </si>
  <si>
    <t>株式会社アトレ</t>
  </si>
  <si>
    <t>髙橋　弘行</t>
  </si>
  <si>
    <t>東京都渋谷区恵比寿四丁目１番18号　恵比寿ネオナート6階</t>
  </si>
  <si>
    <t>学校法人帝京大学</t>
  </si>
  <si>
    <t>冲永　佳史</t>
  </si>
  <si>
    <t>東京都板橋区加賀２－１１－１</t>
  </si>
  <si>
    <t>Axcelead Drug Discovery Partners株式会社</t>
  </si>
  <si>
    <t>神奈川県藤沢市村岡東二丁目26番地の1</t>
  </si>
  <si>
    <t>ヒラツカ特定目的会社</t>
  </si>
  <si>
    <t>取締役　</t>
  </si>
  <si>
    <t>東京都中央区日本橋一丁目4番1号</t>
  </si>
  <si>
    <t>イオンリテールストア株式会社</t>
  </si>
  <si>
    <t>全農パールライス株式会社</t>
  </si>
  <si>
    <t>大和アスコン株式会社</t>
  </si>
  <si>
    <t>樽見　享治</t>
  </si>
  <si>
    <t>神奈川県大和市下鶴間2594</t>
  </si>
  <si>
    <t>日本ゼトック株式会社</t>
  </si>
  <si>
    <t>森山　正孝</t>
  </si>
  <si>
    <t>東京都新宿区西新宿1丁目26番2</t>
  </si>
  <si>
    <t>共同印刷株式会社</t>
  </si>
  <si>
    <t>株式会社関東ダイエットクック</t>
  </si>
  <si>
    <t>アルフレッサ株式会社</t>
  </si>
  <si>
    <t>福神　雄介</t>
  </si>
  <si>
    <t>株式会社京三製作所</t>
  </si>
  <si>
    <t>國澤　良治</t>
  </si>
  <si>
    <t>株式会社ダイドーフォワード</t>
  </si>
  <si>
    <t>東京都千代田区外神田３－１－１６</t>
  </si>
  <si>
    <t>ダイナシティウエスト</t>
  </si>
  <si>
    <t>ギガフォトン株式会社</t>
  </si>
  <si>
    <t>イオンモール株式会社</t>
  </si>
  <si>
    <t>イオンモール大和</t>
  </si>
  <si>
    <t>茨木・大成化工株式会社</t>
  </si>
  <si>
    <t>白石　保行</t>
  </si>
  <si>
    <t>大阪府大阪市北区豊崎六丁目8番1号</t>
  </si>
  <si>
    <t>アマゾンジャパン合同会社</t>
  </si>
  <si>
    <t>代表社員 Amazon APAC Holdings, Inc. 職務執行者　</t>
  </si>
  <si>
    <t>ジャスパー・チャン</t>
  </si>
  <si>
    <t>東京都目黒区下目黒1-8-1</t>
  </si>
  <si>
    <t>アマゾン小田原フルフィルメントセンター</t>
  </si>
  <si>
    <t>須賀　智仁</t>
  </si>
  <si>
    <t>東京都新宿区西新宿八丁目5番1号</t>
  </si>
  <si>
    <t>神奈中タクシー株式会社</t>
  </si>
  <si>
    <t>金子　茂浩</t>
  </si>
  <si>
    <t>神奈川県厚木市栄町1丁目1番7号</t>
  </si>
  <si>
    <t>富士フイルムワコーケミカル株式会社</t>
  </si>
  <si>
    <t>宮崎県宮崎市清武町木原3558番地</t>
  </si>
  <si>
    <t>住友重機械工業株式会社</t>
  </si>
  <si>
    <t>下村　真司</t>
  </si>
  <si>
    <t>東京都品川区大崎２丁目１番１号</t>
  </si>
  <si>
    <t>株式会社ニュー・クイック</t>
  </si>
  <si>
    <t>株式会社やまか</t>
  </si>
  <si>
    <t>神奈川県藤沢市稲荷５２０番地</t>
  </si>
  <si>
    <t>ロジスティード東日本株式会社</t>
  </si>
  <si>
    <t>大阪府大阪市中央区道修町3-2-10</t>
  </si>
  <si>
    <t>湘南事業所</t>
  </si>
  <si>
    <t>株式会社宝幸</t>
  </si>
  <si>
    <t>東京都品川区大崎２－１－１　ThinkPark Tower</t>
  </si>
  <si>
    <t>ロルフ大和プラント</t>
  </si>
  <si>
    <t>ヤオマサ株式会社</t>
  </si>
  <si>
    <t>田嶋　政嗣</t>
  </si>
  <si>
    <t>神奈川県小田原市前川183-13</t>
  </si>
  <si>
    <t>株式会社ジャパンニューアルファ</t>
  </si>
  <si>
    <t>小巻　嵩典</t>
  </si>
  <si>
    <t>アパホテル株式会社</t>
  </si>
  <si>
    <t>株式会社サン・ライフ</t>
  </si>
  <si>
    <t>株式会社たまや</t>
  </si>
  <si>
    <t>原　浩仁</t>
  </si>
  <si>
    <t>サントリーコーヒーロースタリー株式会社</t>
  </si>
  <si>
    <t>神奈川県海老名市中新田5-24-3</t>
  </si>
  <si>
    <t>キヤノントッキ株式会社</t>
  </si>
  <si>
    <t>伊藤　博之</t>
  </si>
  <si>
    <t>新潟県見附市新幸町10番1号</t>
  </si>
  <si>
    <t>株式会社エイヴイ</t>
  </si>
  <si>
    <t>神奈川県横須賀市平成町1丁目5番地1</t>
  </si>
  <si>
    <t>株式会社進映社</t>
  </si>
  <si>
    <t>株式会社スズキヤ</t>
  </si>
  <si>
    <t>中村　洋子</t>
  </si>
  <si>
    <t>株式会社オーイズミフーズ</t>
  </si>
  <si>
    <t>大泉　賢治</t>
  </si>
  <si>
    <t>株式会社しまむら</t>
  </si>
  <si>
    <t>医療法人徳洲会</t>
  </si>
  <si>
    <t>東上　震一</t>
  </si>
  <si>
    <t>大阪府大阪市北区梅田1-3-1-1200　大阪駅前第１ビル１２階</t>
  </si>
  <si>
    <t>湘南藤沢徳洲会病院</t>
  </si>
  <si>
    <t>湘南鎌倉総合病院</t>
  </si>
  <si>
    <t>湘南厚木病院</t>
  </si>
  <si>
    <t>株式会社サンファミリー</t>
  </si>
  <si>
    <t>埼玉県三郷市上口字皿沼891番1</t>
  </si>
  <si>
    <t>日本ホテル株式会社</t>
  </si>
  <si>
    <t>東京都豊島区西池袋一丁目６番１号</t>
  </si>
  <si>
    <t>株式会社京急百貨店</t>
  </si>
  <si>
    <t>神奈川県横浜市港南区上大岡西１－６－１</t>
  </si>
  <si>
    <t>野村不動産株式会社</t>
  </si>
  <si>
    <t>松尾　大作</t>
  </si>
  <si>
    <t>株式会社ニチイ学館</t>
  </si>
  <si>
    <t>株式会社アマダ</t>
  </si>
  <si>
    <t>神奈川県伊勢原市石田200</t>
  </si>
  <si>
    <t>伊勢原事業所</t>
  </si>
  <si>
    <t>横須賀モール・リーシング合同会社</t>
  </si>
  <si>
    <t>イオンビッグ株式会社</t>
  </si>
  <si>
    <t>ＳＯＳｉＬＡ物流リート投資法人</t>
  </si>
  <si>
    <t>東京都中央区京橋１丁目１７番１０号</t>
  </si>
  <si>
    <t>野村不動産マスターファンド投資法人</t>
  </si>
  <si>
    <t>吉田　修平</t>
  </si>
  <si>
    <t>オーケー株式会社</t>
  </si>
  <si>
    <t>二宮　涼太郎</t>
  </si>
  <si>
    <t>DREAMプライベートリート投資法人</t>
  </si>
  <si>
    <t>東京都千代田区平河町二丁目16番1号</t>
  </si>
  <si>
    <t>産業ファンド投資法人</t>
  </si>
  <si>
    <t>湘南ヘルスイノベーションパーク</t>
  </si>
  <si>
    <t>株式会社東急レクリエーション</t>
  </si>
  <si>
    <t>木村　知郎</t>
  </si>
  <si>
    <t>東京都渋谷区桜丘町24-4</t>
  </si>
  <si>
    <t>株式会社JR東日本クロスステーション</t>
  </si>
  <si>
    <t>西野　史尚</t>
  </si>
  <si>
    <t>東京都渋谷区千駄ヶ谷五丁目33番8号</t>
  </si>
  <si>
    <t>東京ガスネットワーク株式会社</t>
  </si>
  <si>
    <t>株式会社プレシア</t>
  </si>
  <si>
    <t>神奈川県厚木市戸室5丁目32番1号</t>
  </si>
  <si>
    <t>株式会社ロジスティクス・ネットワーク</t>
  </si>
  <si>
    <t>キンドリルジャパン株式会社</t>
  </si>
  <si>
    <t>アマゾンデータサービスジャパン合同会社</t>
  </si>
  <si>
    <t>東京都品川区上大崎3丁目1番1号</t>
  </si>
  <si>
    <t>オリックス・ホテルマネジメント株式会社</t>
  </si>
  <si>
    <t>似内　隆晃</t>
  </si>
  <si>
    <t>東京都港区浜松町2丁目3番1号　日本生命浜松町クレアタワー</t>
  </si>
  <si>
    <t>Meiji Seika ファルマテック株式会社</t>
  </si>
  <si>
    <t>川村　豊彦</t>
  </si>
  <si>
    <t>神奈川県小田原市鴨宮1056</t>
  </si>
  <si>
    <t>ユー・エム・シー・エレクトロニクス株式会社</t>
  </si>
  <si>
    <t>大年　浩太</t>
  </si>
  <si>
    <t>埼玉県上尾市瓦葺721</t>
  </si>
  <si>
    <t>神奈川事業所</t>
  </si>
  <si>
    <t>Gravity AH合同会社</t>
  </si>
  <si>
    <t>代表社員Gravity一般社団法人 職務執行者　</t>
  </si>
  <si>
    <t>田渕　安春</t>
  </si>
  <si>
    <t>ウエインズトヨタ神奈川株式会社</t>
  </si>
  <si>
    <t>宮原　漢二</t>
  </si>
  <si>
    <t>神奈川県横浜市中区山下町33番地</t>
  </si>
  <si>
    <t>シーカ・ジャパン株式会社</t>
  </si>
  <si>
    <t>アマン・マルコ</t>
  </si>
  <si>
    <t>中原工場</t>
  </si>
  <si>
    <t>スポーツクラブＮＡＳ株式会社</t>
  </si>
  <si>
    <t>東京都港区虎ノ門4-3-1　城山トラストタワー26F</t>
  </si>
  <si>
    <t>株式会社瀬戸水産</t>
  </si>
  <si>
    <t>瀬戸　俊一</t>
  </si>
  <si>
    <t>神奈川県伊勢原市歌川２丁目３－１</t>
  </si>
  <si>
    <t>岡田電機工業株式会社</t>
  </si>
  <si>
    <t>三和紙工株式会社</t>
  </si>
  <si>
    <t>菅沼　佳生</t>
  </si>
  <si>
    <t>神奈川県厚木市上落合406-16</t>
  </si>
  <si>
    <t>東京都港区虎ノ門4丁目1番1号　東京ワールドゲート神谷町トラストタワー</t>
  </si>
  <si>
    <t>ヒルトン小田原リゾート＆スパ</t>
  </si>
  <si>
    <t>茅ヶ崎市立病院</t>
  </si>
  <si>
    <t>茅ヶ崎市病院事業管理者　</t>
  </si>
  <si>
    <t>中沢　明紀</t>
  </si>
  <si>
    <t>神奈川県茅ヶ崎市本村五丁目15番1号</t>
  </si>
  <si>
    <t>福岡県北九州市小倉北区中島2-1-1</t>
  </si>
  <si>
    <t>茅ヶ崎工場</t>
  </si>
  <si>
    <t>株式会社タカサワ</t>
  </si>
  <si>
    <t>高澤　曜宏</t>
  </si>
  <si>
    <t>長野県長野市南千歳１丁目１５番３号</t>
  </si>
  <si>
    <t>0700</t>
  </si>
  <si>
    <t>セントラル硝子株式会社</t>
  </si>
  <si>
    <t>前田　一彦</t>
  </si>
  <si>
    <t>山口県宇部市大字沖宇部5253番地</t>
  </si>
  <si>
    <t>0701</t>
  </si>
  <si>
    <t>伊藤　光博</t>
  </si>
  <si>
    <t>東京都千代田区神田三崎町３丁目３番２１号</t>
  </si>
  <si>
    <t>0702</t>
  </si>
  <si>
    <t>舩曳　真一郎</t>
  </si>
  <si>
    <t>東京都千代田区神田駿河台３－９</t>
  </si>
  <si>
    <t>0703</t>
  </si>
  <si>
    <t>近藤　源典</t>
  </si>
  <si>
    <t>神奈川県大和市深見西1-5-2</t>
  </si>
  <si>
    <t>0704</t>
  </si>
  <si>
    <t>新日本ウエックス株式会社</t>
  </si>
  <si>
    <t>0705</t>
  </si>
  <si>
    <t>0706</t>
  </si>
  <si>
    <t>株式会社バーコムシートメタル</t>
  </si>
  <si>
    <t>牧野　挙一郎</t>
  </si>
  <si>
    <t>神奈川県相模原市南区麻溝台一丁目8番1号</t>
  </si>
  <si>
    <t>0707</t>
  </si>
  <si>
    <t>日本化工機材株式会社</t>
  </si>
  <si>
    <t>大澤　浩一郎</t>
  </si>
  <si>
    <t>神奈川県相模原市中央区淵野辺1-20-8</t>
  </si>
  <si>
    <t>0708</t>
  </si>
  <si>
    <t>白井　好之</t>
  </si>
  <si>
    <t>神奈川県鎌倉市城廻270-2</t>
  </si>
  <si>
    <t>0709</t>
  </si>
  <si>
    <t>株式会社ユニバァサル設計</t>
  </si>
  <si>
    <t>西倉　哲夫</t>
  </si>
  <si>
    <t>神奈川県相模原市南区旭町10番17号</t>
  </si>
  <si>
    <t>0710</t>
  </si>
  <si>
    <t>株式会社日本ビオトープ</t>
  </si>
  <si>
    <t>伊藤　誠一</t>
  </si>
  <si>
    <t>神奈川県平塚市中原1-18-1　JBビル2F-1</t>
  </si>
  <si>
    <t>0711</t>
  </si>
  <si>
    <t>株式会社幸友造園土木</t>
  </si>
  <si>
    <t>中村　美穂</t>
  </si>
  <si>
    <t>神奈川県平塚市豊田宮下816-2　</t>
  </si>
  <si>
    <t>0712</t>
  </si>
  <si>
    <t>株式会社原田</t>
  </si>
  <si>
    <t>原田　明典</t>
  </si>
  <si>
    <t>神奈川県藤沢市石川六丁目18番地の6　</t>
  </si>
  <si>
    <t>0713</t>
  </si>
  <si>
    <t>神奈川県川崎市高津区久地853-1　</t>
  </si>
  <si>
    <t>0714</t>
  </si>
  <si>
    <t>株式会社コア・エレクトロニックシステム</t>
  </si>
  <si>
    <t>村上　正寿</t>
  </si>
  <si>
    <t>神奈川県横浜市都筑区大丸９番１６号　第一幸喜ビル4・5階</t>
  </si>
  <si>
    <t>0715</t>
  </si>
  <si>
    <t>あしがら環境保全株式会社</t>
  </si>
  <si>
    <t>加藤　誠一</t>
  </si>
  <si>
    <t>神奈川県南足柄市狩野486　</t>
  </si>
  <si>
    <t>0716</t>
  </si>
  <si>
    <t>有限会社花企画</t>
  </si>
  <si>
    <t>大畑　正子</t>
  </si>
  <si>
    <t>平塚市中原2-13-22-1　</t>
  </si>
  <si>
    <t>0717</t>
  </si>
  <si>
    <t>相模塗装株式会社</t>
  </si>
  <si>
    <t>相原　敏行</t>
  </si>
  <si>
    <t>神奈川県平塚市東八幡5-10-2　</t>
  </si>
  <si>
    <t>0718</t>
  </si>
  <si>
    <t>学校法人北見学園</t>
  </si>
  <si>
    <t>村田　晃</t>
  </si>
  <si>
    <t>神奈川県横浜市港南区港南三丁目35番20号　</t>
  </si>
  <si>
    <t>0719</t>
  </si>
  <si>
    <t>有限会社サカモトエンジニアリング</t>
  </si>
  <si>
    <t>坂本　賢次</t>
  </si>
  <si>
    <t>神奈川県平塚市大神1729-1　</t>
  </si>
  <si>
    <t>0720</t>
  </si>
  <si>
    <t>ヨシト電気株式会社</t>
  </si>
  <si>
    <t>米原　久義</t>
  </si>
  <si>
    <t>神奈川県藤沢市石川4-9-23　</t>
  </si>
  <si>
    <t>0721</t>
  </si>
  <si>
    <t>株式会社兼子</t>
  </si>
  <si>
    <t>兼子　卓三</t>
  </si>
  <si>
    <t>静岡市清水区興津中町990　</t>
  </si>
  <si>
    <t>0722</t>
  </si>
  <si>
    <t>株式会社森商会</t>
  </si>
  <si>
    <t>森　光治</t>
  </si>
  <si>
    <t>神奈川県川崎市川崎区白石町5-4　</t>
  </si>
  <si>
    <t>0723</t>
  </si>
  <si>
    <t>佐藤電工株式会社</t>
  </si>
  <si>
    <t>佐藤　愼哉</t>
  </si>
  <si>
    <t>神奈川県厚木市岡田3082番-2　</t>
  </si>
  <si>
    <t>0724</t>
  </si>
  <si>
    <t>株式会社ウイザップ偕揚社</t>
  </si>
  <si>
    <t>加藤　千昭</t>
  </si>
  <si>
    <t>神奈川県秦野市曽屋992　</t>
  </si>
  <si>
    <t>0725</t>
  </si>
  <si>
    <t>株式会社ミヤギ</t>
  </si>
  <si>
    <t>武田　大和</t>
  </si>
  <si>
    <t>神奈川県中郡二宮町緑が丘1-9-3　</t>
  </si>
  <si>
    <t>0726</t>
  </si>
  <si>
    <t>吉川海事興業株式会社</t>
  </si>
  <si>
    <t>鈴木　伸幸</t>
  </si>
  <si>
    <t>横浜市神奈川区神奈川2-8-8　第1川島ビル</t>
  </si>
  <si>
    <t>0727</t>
  </si>
  <si>
    <t>広瀬　憲一</t>
  </si>
  <si>
    <t>神奈川県相模原市緑区久保沢二丁目３番１６号　</t>
  </si>
  <si>
    <t>0728</t>
  </si>
  <si>
    <t>横浜建設株式会社</t>
  </si>
  <si>
    <t>須藤　剛</t>
  </si>
  <si>
    <t>横浜市栄区小菅ケ谷四丁目26番11号　</t>
  </si>
  <si>
    <t>0729</t>
  </si>
  <si>
    <t>東横化学株式会社</t>
  </si>
  <si>
    <t>加藤　高広</t>
  </si>
  <si>
    <t>神奈川県川崎市中原区市ノ坪370　</t>
  </si>
  <si>
    <t>0730</t>
  </si>
  <si>
    <t>株式会社港プレス</t>
  </si>
  <si>
    <t>根岸　康弘</t>
  </si>
  <si>
    <t>平塚市東豊田594-33　</t>
  </si>
  <si>
    <t>0731</t>
  </si>
  <si>
    <t>南開工業株式会社</t>
  </si>
  <si>
    <t>中村　仁</t>
  </si>
  <si>
    <t>神奈川県南足柄市壗下350　</t>
  </si>
  <si>
    <t>0732</t>
  </si>
  <si>
    <t>日崎工業株式会社</t>
  </si>
  <si>
    <t>CEO　</t>
  </si>
  <si>
    <t>三瓶　修</t>
  </si>
  <si>
    <t>神奈川県川崎市川崎区大川町7-2　</t>
  </si>
  <si>
    <t>0733</t>
  </si>
  <si>
    <t>株式会社ケイ・システム</t>
  </si>
  <si>
    <t>小島　啓義</t>
  </si>
  <si>
    <t>神奈川県大和市下鶴間2-12-33-707　</t>
  </si>
  <si>
    <t>0734</t>
  </si>
  <si>
    <t>協栄ダイカスト株式会社</t>
  </si>
  <si>
    <t>近藤　吾一</t>
  </si>
  <si>
    <t>神奈川県秦野市戸川6番地7　</t>
  </si>
  <si>
    <t>0735</t>
  </si>
  <si>
    <t>株式会社デコリア</t>
  </si>
  <si>
    <t>小島　健司</t>
  </si>
  <si>
    <t>神奈川県小田原市久野諏訪原3777　</t>
  </si>
  <si>
    <t>0736</t>
  </si>
  <si>
    <t>有限会社高村工業所</t>
  </si>
  <si>
    <t>高村　将名</t>
  </si>
  <si>
    <t>神奈川県大和市上草柳6-5-26　</t>
  </si>
  <si>
    <t>0737</t>
  </si>
  <si>
    <t>加藤　順一</t>
  </si>
  <si>
    <t>神奈川県茅ヶ崎市中海岸1-1-58　</t>
  </si>
  <si>
    <t>0738</t>
  </si>
  <si>
    <t>橋本電気工事株式会社</t>
  </si>
  <si>
    <t>橋本　吉宣</t>
  </si>
  <si>
    <t>神奈川県大和市深見3919-8　</t>
  </si>
  <si>
    <t>0739</t>
  </si>
  <si>
    <t>上代工業株式会社</t>
  </si>
  <si>
    <t>上代　健一</t>
  </si>
  <si>
    <t>神奈川県川崎市高津区下野毛1-11-23　</t>
  </si>
  <si>
    <t>0740</t>
  </si>
  <si>
    <t>合資会社あいざわ</t>
  </si>
  <si>
    <t>代表社員　</t>
  </si>
  <si>
    <t>相澤　斎仁</t>
  </si>
  <si>
    <t>横浜市鶴見区北寺尾３－１－２６　</t>
  </si>
  <si>
    <t>0741</t>
  </si>
  <si>
    <t>株式会社テクノ・トランス</t>
  </si>
  <si>
    <t>川島　清江</t>
  </si>
  <si>
    <t>神奈川県鎌倉市手広6-2-5　</t>
  </si>
  <si>
    <t>0742</t>
  </si>
  <si>
    <t>株式会社キヨシ商事</t>
  </si>
  <si>
    <t>吉岡　清</t>
  </si>
  <si>
    <t>神奈川県横浜市金沢区幸浦２-23-4　</t>
  </si>
  <si>
    <t>0743</t>
  </si>
  <si>
    <t>亀井工業ホールディングス株式会社</t>
  </si>
  <si>
    <t>亀井　信幸</t>
  </si>
  <si>
    <t>神奈川県茅ヶ崎市南湖1-4-25　</t>
  </si>
  <si>
    <t>0744</t>
  </si>
  <si>
    <t>株式会社フリーデン</t>
  </si>
  <si>
    <t>小俣　勝彦</t>
  </si>
  <si>
    <t>神奈川県平塚市南金目227番地　</t>
  </si>
  <si>
    <t>0745</t>
  </si>
  <si>
    <t>山岸株式会社</t>
  </si>
  <si>
    <t>山岸　功治</t>
  </si>
  <si>
    <t>神奈川県小田原市鬼柳203番地18　</t>
  </si>
  <si>
    <t>0746</t>
  </si>
  <si>
    <t>亀井工業株式会社</t>
  </si>
  <si>
    <t>0747</t>
  </si>
  <si>
    <t>株式会社三我</t>
  </si>
  <si>
    <t>羽立　曉顕</t>
  </si>
  <si>
    <t>神奈川県横浜市金沢区幸浦2-21-3　</t>
  </si>
  <si>
    <t>0748</t>
  </si>
  <si>
    <t>株式会社オオスミ</t>
  </si>
  <si>
    <t>大角　武志</t>
  </si>
  <si>
    <t>横浜市瀬谷区五貫目町20－17　</t>
  </si>
  <si>
    <t>0749</t>
  </si>
  <si>
    <t>三木プーリ株式会社</t>
  </si>
  <si>
    <t>三木　康治</t>
  </si>
  <si>
    <t>神奈川県川崎市中原区今井南町10-41　</t>
  </si>
  <si>
    <t>前年度報告内容</t>
    <phoneticPr fontId="3"/>
  </si>
  <si>
    <t>事業者ID等を更新</t>
    <rPh sb="0" eb="3">
      <t>ジギョウシャ</t>
    </rPh>
    <rPh sb="5" eb="6">
      <t>トウ</t>
    </rPh>
    <rPh sb="7" eb="9">
      <t>コウシン</t>
    </rPh>
    <phoneticPr fontId="3"/>
  </si>
  <si>
    <t>2.入力_使用量(1,2号)</t>
    <rPh sb="2" eb="4">
      <t>ニュウリョク</t>
    </rPh>
    <rPh sb="5" eb="8">
      <t>シヨウリョウ</t>
    </rPh>
    <rPh sb="12" eb="13">
      <t>ゴウ</t>
    </rPh>
    <phoneticPr fontId="3"/>
  </si>
  <si>
    <t>3.入力_外部供給等(1,2号)</t>
    <rPh sb="2" eb="4">
      <t>ニュウリョク</t>
    </rPh>
    <rPh sb="5" eb="7">
      <t>ガイブ</t>
    </rPh>
    <rPh sb="7" eb="9">
      <t>キョウキュウ</t>
    </rPh>
    <rPh sb="9" eb="10">
      <t>トウ</t>
    </rPh>
    <rPh sb="14" eb="15">
      <t>ゴウ</t>
    </rPh>
    <phoneticPr fontId="3"/>
  </si>
  <si>
    <t>4.入力_使用量(3号)</t>
    <rPh sb="2" eb="4">
      <t>ニュウリョク</t>
    </rPh>
    <rPh sb="5" eb="8">
      <t>シヨウリョウ</t>
    </rPh>
    <rPh sb="10" eb="11">
      <t>ゴウ</t>
    </rPh>
    <phoneticPr fontId="3"/>
  </si>
  <si>
    <t>参考1_排出係数(ガス)</t>
    <rPh sb="0" eb="2">
      <t>サンコウ</t>
    </rPh>
    <rPh sb="4" eb="6">
      <t>ハイシュツ</t>
    </rPh>
    <rPh sb="6" eb="8">
      <t>ケイスウ</t>
    </rPh>
    <phoneticPr fontId="3"/>
  </si>
  <si>
    <t>参考2_排出係数(熱)</t>
    <rPh sb="0" eb="2">
      <t>サンコウ</t>
    </rPh>
    <rPh sb="4" eb="6">
      <t>ハイシュツ</t>
    </rPh>
    <rPh sb="6" eb="8">
      <t>ケイスウ</t>
    </rPh>
    <rPh sb="9" eb="10">
      <t>ネツ</t>
    </rPh>
    <phoneticPr fontId="3"/>
  </si>
  <si>
    <t>参考3_排出係数(電気)</t>
    <rPh sb="0" eb="2">
      <t>サンコウ</t>
    </rPh>
    <rPh sb="4" eb="6">
      <t>ハイシュツ</t>
    </rPh>
    <rPh sb="6" eb="8">
      <t>ケイスウ</t>
    </rPh>
    <rPh sb="9" eb="11">
      <t>デンキ</t>
    </rPh>
    <phoneticPr fontId="3"/>
  </si>
  <si>
    <t>1.はじめに</t>
    <phoneticPr fontId="3"/>
  </si>
  <si>
    <t>5.入力_クレジット等</t>
    <rPh sb="2" eb="4">
      <t>ニュウリョク</t>
    </rPh>
    <rPh sb="10" eb="11">
      <t>トウ</t>
    </rPh>
    <phoneticPr fontId="3"/>
  </si>
  <si>
    <t>6.コピー用</t>
    <rPh sb="5" eb="6">
      <t>ヨウ</t>
    </rPh>
    <phoneticPr fontId="3"/>
  </si>
  <si>
    <t>1.はじめに</t>
    <phoneticPr fontId="4"/>
  </si>
  <si>
    <t>シートタブ名修正</t>
    <rPh sb="5" eb="6">
      <t>メイ</t>
    </rPh>
    <rPh sb="6" eb="8">
      <t>シュウセイ</t>
    </rPh>
    <phoneticPr fontId="3"/>
  </si>
  <si>
    <t>B52;C60</t>
    <phoneticPr fontId="3"/>
  </si>
  <si>
    <t>2.使用量(1,2号)</t>
    <rPh sb="2" eb="4">
      <t>シヨウ</t>
    </rPh>
    <rPh sb="4" eb="5">
      <t>リョウ</t>
    </rPh>
    <rPh sb="9" eb="10">
      <t>ゴウ</t>
    </rPh>
    <phoneticPr fontId="3"/>
  </si>
  <si>
    <t>141～156行目</t>
    <rPh sb="7" eb="9">
      <t>ギョウメ</t>
    </rPh>
    <phoneticPr fontId="3"/>
  </si>
  <si>
    <t>原油換算エネルギー使用量、原単位計算欄を削除</t>
    <rPh sb="0" eb="4">
      <t>ゲンユカンサン</t>
    </rPh>
    <rPh sb="9" eb="12">
      <t>シヨウリョウ</t>
    </rPh>
    <rPh sb="13" eb="16">
      <t>ゲンタンイ</t>
    </rPh>
    <rPh sb="16" eb="18">
      <t>ケイサン</t>
    </rPh>
    <rPh sb="18" eb="19">
      <t>ラン</t>
    </rPh>
    <rPh sb="20" eb="22">
      <t>サクジョ</t>
    </rPh>
    <phoneticPr fontId="3"/>
  </si>
  <si>
    <t>参照関数を修正</t>
    <rPh sb="0" eb="2">
      <t>サンショウ</t>
    </rPh>
    <rPh sb="2" eb="4">
      <t>カンスウ</t>
    </rPh>
    <rPh sb="5" eb="7">
      <t>シュウセイ</t>
    </rPh>
    <phoneticPr fontId="3"/>
  </si>
  <si>
    <t>G3,U11;AD11</t>
    <phoneticPr fontId="3"/>
  </si>
  <si>
    <t>※標準環境状態（25℃、1bar）</t>
    <phoneticPr fontId="3"/>
  </si>
  <si>
    <t>B10</t>
    <phoneticPr fontId="3"/>
  </si>
  <si>
    <t>標準環境状態の記載を該当する各行に移動</t>
    <rPh sb="0" eb="2">
      <t>ヒョウジュン</t>
    </rPh>
    <rPh sb="2" eb="4">
      <t>カンキョウ</t>
    </rPh>
    <rPh sb="4" eb="6">
      <t>ジョウタイ</t>
    </rPh>
    <rPh sb="7" eb="9">
      <t>キサイ</t>
    </rPh>
    <rPh sb="10" eb="12">
      <t>ガイトウ</t>
    </rPh>
    <rPh sb="14" eb="16">
      <t>カクギョウ</t>
    </rPh>
    <rPh sb="17" eb="19">
      <t>イドウ</t>
    </rPh>
    <phoneticPr fontId="3"/>
  </si>
  <si>
    <t>セルの色分け…　</t>
    <rPh sb="3" eb="5">
      <t>イロワ</t>
    </rPh>
    <phoneticPr fontId="4"/>
  </si>
  <si>
    <t>要入力</t>
    <rPh sb="0" eb="1">
      <t>ヨウ</t>
    </rPh>
    <rPh sb="1" eb="3">
      <t>ニュウリョク</t>
    </rPh>
    <phoneticPr fontId="4"/>
  </si>
  <si>
    <t>記入不要</t>
    <rPh sb="0" eb="2">
      <t>キニュウ</t>
    </rPh>
    <rPh sb="2" eb="4">
      <t>フヨウ</t>
    </rPh>
    <phoneticPr fontId="4"/>
  </si>
  <si>
    <r>
      <t>自動転記
(</t>
    </r>
    <r>
      <rPr>
        <b/>
        <sz val="9"/>
        <rFont val="游ゴシック"/>
        <family val="3"/>
        <charset val="128"/>
      </rPr>
      <t>書変え可)</t>
    </r>
    <rPh sb="0" eb="2">
      <t>ジドウ</t>
    </rPh>
    <rPh sb="2" eb="4">
      <t>テンキ</t>
    </rPh>
    <phoneticPr fontId="4"/>
  </si>
  <si>
    <t>１～２行目</t>
    <phoneticPr fontId="3"/>
  </si>
  <si>
    <t>内容更新（２行目は新たに挿入）</t>
    <rPh sb="0" eb="2">
      <t>ナイヨウ</t>
    </rPh>
    <rPh sb="2" eb="4">
      <t>コウシン</t>
    </rPh>
    <rPh sb="6" eb="8">
      <t>ギョウメ</t>
    </rPh>
    <rPh sb="9" eb="10">
      <t>アラ</t>
    </rPh>
    <rPh sb="12" eb="14">
      <t>ソウニュウ</t>
    </rPh>
    <phoneticPr fontId="3"/>
  </si>
  <si>
    <t>754~755行目</t>
    <phoneticPr fontId="3"/>
  </si>
  <si>
    <t>テストデータを追加（754：大規模用、755：中所規模用）</t>
    <rPh sb="7" eb="9">
      <t>ツイカ</t>
    </rPh>
    <rPh sb="14" eb="17">
      <t>ダイキボ</t>
    </rPh>
    <rPh sb="17" eb="18">
      <t>ヨウ</t>
    </rPh>
    <rPh sb="23" eb="24">
      <t>チュウ</t>
    </rPh>
    <rPh sb="24" eb="25">
      <t>ショ</t>
    </rPh>
    <rPh sb="25" eb="27">
      <t>キボ</t>
    </rPh>
    <rPh sb="27" eb="28">
      <t>ヨウ</t>
    </rPh>
    <phoneticPr fontId="3"/>
  </si>
  <si>
    <t>U~AD列</t>
    <rPh sb="4" eb="5">
      <t>レツ</t>
    </rPh>
    <phoneticPr fontId="3"/>
  </si>
  <si>
    <t>条件付き書式修正（G3&lt;1だけでなく、G3=空欄の場合もグレーアウト）</t>
    <rPh sb="0" eb="3">
      <t>ジョウケンツ</t>
    </rPh>
    <rPh sb="4" eb="6">
      <t>ショシキ</t>
    </rPh>
    <rPh sb="6" eb="8">
      <t>シュウセイ</t>
    </rPh>
    <rPh sb="22" eb="24">
      <t>クウラン</t>
    </rPh>
    <rPh sb="25" eb="27">
      <t>バアイ</t>
    </rPh>
    <phoneticPr fontId="3"/>
  </si>
  <si>
    <t>3.外部供給量(1,2号)</t>
    <rPh sb="2" eb="4">
      <t>ガイブ</t>
    </rPh>
    <rPh sb="4" eb="6">
      <t>キョウキュウ</t>
    </rPh>
    <rPh sb="6" eb="7">
      <t>リョウ</t>
    </rPh>
    <rPh sb="11" eb="12">
      <t>ゴウ</t>
    </rPh>
    <phoneticPr fontId="3"/>
  </si>
  <si>
    <t>AH12;BK140</t>
    <phoneticPr fontId="3"/>
  </si>
  <si>
    <t>条件付き書式修正（F3&lt;1、F3=空欄の場合にグレーアウト）</t>
    <rPh sb="0" eb="3">
      <t>ジョウケンツ</t>
    </rPh>
    <rPh sb="4" eb="6">
      <t>ショシキ</t>
    </rPh>
    <rPh sb="6" eb="8">
      <t>シュウセイ</t>
    </rPh>
    <rPh sb="17" eb="19">
      <t>クウラン</t>
    </rPh>
    <rPh sb="20" eb="22">
      <t>バアイ</t>
    </rPh>
    <phoneticPr fontId="3"/>
  </si>
  <si>
    <t>※標準環境状態（25℃、1bar）</t>
    <phoneticPr fontId="4"/>
  </si>
  <si>
    <t>2~5</t>
    <phoneticPr fontId="3"/>
  </si>
  <si>
    <t>１行目</t>
    <rPh sb="1" eb="3">
      <t>ギョウメ</t>
    </rPh>
    <phoneticPr fontId="3"/>
  </si>
  <si>
    <t>セルの色分けルールを追記</t>
    <rPh sb="3" eb="5">
      <t>イロワ</t>
    </rPh>
    <rPh sb="10" eb="12">
      <t>ツイキ</t>
    </rPh>
    <phoneticPr fontId="3"/>
  </si>
  <si>
    <t>P9;Z12</t>
    <phoneticPr fontId="3"/>
  </si>
  <si>
    <t>過去の排出量参照欄を追加</t>
    <rPh sb="0" eb="2">
      <t>カコ</t>
    </rPh>
    <rPh sb="3" eb="5">
      <t>ハイシュツ</t>
    </rPh>
    <rPh sb="5" eb="6">
      <t>リョウ</t>
    </rPh>
    <rPh sb="6" eb="8">
      <t>サンショウ</t>
    </rPh>
    <rPh sb="8" eb="9">
      <t>ラン</t>
    </rPh>
    <rPh sb="10" eb="12">
      <t>ツイカ</t>
    </rPh>
    <phoneticPr fontId="3"/>
  </si>
  <si>
    <t>「2.入力_使用量(1,2号)」シートに戻る</t>
    <rPh sb="20" eb="21">
      <t>モド</t>
    </rPh>
    <phoneticPr fontId="3"/>
  </si>
  <si>
    <t>「4.入力_使用量(3号)」シートに戻る</t>
    <rPh sb="18" eb="19">
      <t>モド</t>
    </rPh>
    <phoneticPr fontId="3"/>
  </si>
  <si>
    <t>入力の流れを考慮して上部に設けた</t>
    <rPh sb="0" eb="2">
      <t>ニュウリョク</t>
    </rPh>
    <rPh sb="3" eb="4">
      <t>ナガ</t>
    </rPh>
    <rPh sb="6" eb="8">
      <t>コウリョ</t>
    </rPh>
    <rPh sb="10" eb="12">
      <t>ジョウブ</t>
    </rPh>
    <rPh sb="13" eb="14">
      <t>モウ</t>
    </rPh>
    <phoneticPr fontId="3"/>
  </si>
  <si>
    <t>現在</t>
    <rPh sb="0" eb="2">
      <t>ゲンザイ</t>
    </rPh>
    <phoneticPr fontId="3"/>
  </si>
  <si>
    <t>出澤</t>
    <rPh sb="0" eb="2">
      <t>デザワ</t>
    </rPh>
    <phoneticPr fontId="4"/>
  </si>
  <si>
    <t>備忘メモ</t>
    <rPh sb="0" eb="2">
      <t>ビボウ</t>
    </rPh>
    <phoneticPr fontId="4"/>
  </si>
  <si>
    <t>内容更新</t>
    <rPh sb="0" eb="2">
      <t>ナイヨウ</t>
    </rPh>
    <rPh sb="2" eb="4">
      <t>コウシン</t>
    </rPh>
    <phoneticPr fontId="4"/>
  </si>
  <si>
    <t>シートの保護、セルのロック設定（とりあえずパスワードなし保護）</t>
    <rPh sb="4" eb="6">
      <t>ホゴ</t>
    </rPh>
    <rPh sb="13" eb="15">
      <t>セッテイ</t>
    </rPh>
    <rPh sb="28" eb="30">
      <t>ホゴ</t>
    </rPh>
    <phoneticPr fontId="4"/>
  </si>
  <si>
    <t>参考１～３</t>
    <rPh sb="0" eb="2">
      <t>サンコウ</t>
    </rPh>
    <phoneticPr fontId="3"/>
  </si>
  <si>
    <t>シート内参照修正</t>
    <rPh sb="3" eb="4">
      <t>ナイ</t>
    </rPh>
    <rPh sb="4" eb="6">
      <t>サンショウ</t>
    </rPh>
    <rPh sb="6" eb="8">
      <t>シュウセイ</t>
    </rPh>
    <phoneticPr fontId="3"/>
  </si>
  <si>
    <t>シートの保護（セルロック解除無し、とりあえずパスワードなし保護）</t>
    <rPh sb="4" eb="6">
      <t>ホゴ</t>
    </rPh>
    <rPh sb="12" eb="14">
      <t>カイジョ</t>
    </rPh>
    <rPh sb="14" eb="15">
      <t>ナ</t>
    </rPh>
    <rPh sb="29" eb="31">
      <t>ホゴ</t>
    </rPh>
    <phoneticPr fontId="4"/>
  </si>
  <si>
    <t>6.コピー用</t>
    <rPh sb="5" eb="6">
      <t>ヨウ</t>
    </rPh>
    <phoneticPr fontId="3"/>
  </si>
  <si>
    <t>第１号又は第２号該当事業者</t>
    <rPh sb="0" eb="1">
      <t>ダイ</t>
    </rPh>
    <rPh sb="2" eb="3">
      <t>ゴウ</t>
    </rPh>
    <rPh sb="3" eb="4">
      <t>マタ</t>
    </rPh>
    <rPh sb="5" eb="6">
      <t>ダイ</t>
    </rPh>
    <rPh sb="7" eb="8">
      <t>ゴウ</t>
    </rPh>
    <rPh sb="8" eb="10">
      <t>ガイトウ</t>
    </rPh>
    <rPh sb="10" eb="13">
      <t>ジギョウシャ</t>
    </rPh>
    <phoneticPr fontId="3"/>
  </si>
  <si>
    <t>第１号又は第２号該当事業者：</t>
    <rPh sb="0" eb="1">
      <t>ダイ</t>
    </rPh>
    <rPh sb="7" eb="8">
      <t>ゴウ</t>
    </rPh>
    <rPh sb="8" eb="10">
      <t>ガイトウ</t>
    </rPh>
    <rPh sb="10" eb="13">
      <t>ジギョウシャ</t>
    </rPh>
    <phoneticPr fontId="3"/>
  </si>
  <si>
    <t>文言の修正（第１号、第２号該当事業者→第１号又は第２号該当事業者）</t>
    <rPh sb="0" eb="2">
      <t>モンゴン</t>
    </rPh>
    <rPh sb="3" eb="5">
      <t>シュウセイ</t>
    </rPh>
    <rPh sb="6" eb="7">
      <t>ダイ</t>
    </rPh>
    <rPh sb="8" eb="9">
      <t>ゴウ</t>
    </rPh>
    <rPh sb="10" eb="11">
      <t>ダイ</t>
    </rPh>
    <rPh sb="12" eb="13">
      <t>ゴウ</t>
    </rPh>
    <rPh sb="13" eb="15">
      <t>ガイトウ</t>
    </rPh>
    <rPh sb="15" eb="18">
      <t>ジギョウシャ</t>
    </rPh>
    <rPh sb="19" eb="20">
      <t>ダイ</t>
    </rPh>
    <rPh sb="21" eb="22">
      <t>ゴウ</t>
    </rPh>
    <rPh sb="22" eb="23">
      <t>マタ</t>
    </rPh>
    <rPh sb="24" eb="25">
      <t>ダイ</t>
    </rPh>
    <rPh sb="26" eb="27">
      <t>ゴウ</t>
    </rPh>
    <rPh sb="27" eb="29">
      <t>ガイトウ</t>
    </rPh>
    <rPh sb="29" eb="32">
      <t>ジギョウシャ</t>
    </rPh>
    <phoneticPr fontId="3"/>
  </si>
  <si>
    <t>4.入力_使用量(3号)</t>
    <phoneticPr fontId="3"/>
  </si>
  <si>
    <t>参照箇所修正</t>
    <rPh sb="0" eb="2">
      <t>サンショウ</t>
    </rPh>
    <rPh sb="2" eb="4">
      <t>カショ</t>
    </rPh>
    <rPh sb="4" eb="6">
      <t>シュウセイ</t>
    </rPh>
    <phoneticPr fontId="3"/>
  </si>
  <si>
    <t>76～79行目、85行目</t>
    <rPh sb="5" eb="7">
      <t>ギョウメ</t>
    </rPh>
    <rPh sb="10" eb="12">
      <t>ギョウメ</t>
    </rPh>
    <phoneticPr fontId="3"/>
  </si>
  <si>
    <t>5.クレジット</t>
    <phoneticPr fontId="3"/>
  </si>
  <si>
    <t>列幅調整</t>
    <rPh sb="0" eb="2">
      <t>レツハバ</t>
    </rPh>
    <rPh sb="2" eb="4">
      <t>チョウセイ</t>
    </rPh>
    <phoneticPr fontId="3"/>
  </si>
  <si>
    <t>【シート一覧】</t>
    <phoneticPr fontId="4"/>
  </si>
  <si>
    <r>
      <t>薄い灰色</t>
    </r>
    <r>
      <rPr>
        <sz val="11"/>
        <color theme="1"/>
        <rFont val="游ゴシック"/>
        <family val="3"/>
        <charset val="128"/>
        <scheme val="minor"/>
      </rPr>
      <t>（または白）</t>
    </r>
    <rPh sb="0" eb="1">
      <t>ウス</t>
    </rPh>
    <rPh sb="2" eb="4">
      <t>ハイイロ</t>
    </rPh>
    <rPh sb="8" eb="9">
      <t>シロ</t>
    </rPh>
    <phoneticPr fontId="3"/>
  </si>
  <si>
    <t>入力上の注意点</t>
    <rPh sb="0" eb="2">
      <t>ニュウリョク</t>
    </rPh>
    <rPh sb="2" eb="3">
      <t>ジョウ</t>
    </rPh>
    <rPh sb="4" eb="7">
      <t>チュウイテン</t>
    </rPh>
    <phoneticPr fontId="4"/>
  </si>
  <si>
    <r>
      <t>■事業者ID</t>
    </r>
    <r>
      <rPr>
        <sz val="11"/>
        <color rgb="FFC00000"/>
        <rFont val="游ゴシック"/>
        <family val="3"/>
        <charset val="128"/>
        <scheme val="minor"/>
      </rPr>
      <t>…継続事業者のみ</t>
    </r>
    <rPh sb="1" eb="4">
      <t>ジギョウシャ</t>
    </rPh>
    <rPh sb="7" eb="9">
      <t>ケイゾク</t>
    </rPh>
    <rPh sb="9" eb="12">
      <t>ジギョウシャ</t>
    </rPh>
    <phoneticPr fontId="4"/>
  </si>
  <si>
    <t>J列</t>
    <rPh sb="1" eb="2">
      <t>レツ</t>
    </rPh>
    <phoneticPr fontId="3"/>
  </si>
  <si>
    <t>事業者ＩＤ（半角数字４ケタ）</t>
    <rPh sb="0" eb="3">
      <t>ジギョウシャ</t>
    </rPh>
    <rPh sb="6" eb="8">
      <t>ハンカク</t>
    </rPh>
    <rPh sb="8" eb="10">
      <t>スウジ</t>
    </rPh>
    <phoneticPr fontId="3"/>
  </si>
  <si>
    <t>新制度様式</t>
    <rPh sb="0" eb="3">
      <t>シンセイド</t>
    </rPh>
    <rPh sb="3" eb="5">
      <t>ヨウシキ</t>
    </rPh>
    <phoneticPr fontId="3"/>
  </si>
  <si>
    <t>1行目</t>
    <rPh sb="1" eb="3">
      <t>ギョウメ</t>
    </rPh>
    <phoneticPr fontId="3"/>
  </si>
  <si>
    <t>１行追加し、新制度様式であることを強調</t>
    <rPh sb="1" eb="2">
      <t>ギョウ</t>
    </rPh>
    <rPh sb="2" eb="4">
      <t>ツイカ</t>
    </rPh>
    <rPh sb="6" eb="9">
      <t>シンセイド</t>
    </rPh>
    <rPh sb="9" eb="11">
      <t>ヨウシキ</t>
    </rPh>
    <rPh sb="17" eb="19">
      <t>キョウチョウ</t>
    </rPh>
    <phoneticPr fontId="3"/>
  </si>
  <si>
    <t>新規事業者 又は 継続事業者（変更後）</t>
    <rPh sb="0" eb="2">
      <t>シンキ</t>
    </rPh>
    <rPh sb="2" eb="5">
      <t>ジギョウシャ</t>
    </rPh>
    <rPh sb="6" eb="7">
      <t>マタ</t>
    </rPh>
    <rPh sb="15" eb="17">
      <t>ヘンコウ</t>
    </rPh>
    <rPh sb="17" eb="18">
      <t>ゴ</t>
    </rPh>
    <phoneticPr fontId="3"/>
  </si>
  <si>
    <t>■事業者の名称、代表者役職・氏名、所在地</t>
    <rPh sb="1" eb="4">
      <t>ジギョウシャ</t>
    </rPh>
    <rPh sb="5" eb="7">
      <t>メイショウ</t>
    </rPh>
    <rPh sb="8" eb="11">
      <t>ダイヒョウシャ</t>
    </rPh>
    <rPh sb="11" eb="13">
      <t>ヤクショク</t>
    </rPh>
    <rPh sb="14" eb="16">
      <t>シメイ</t>
    </rPh>
    <rPh sb="17" eb="20">
      <t>ショザイチ</t>
    </rPh>
    <phoneticPr fontId="4"/>
  </si>
  <si>
    <t>・継続事業者は、事業者IDに応じて、昨年度の報告内容を
　自動表示します。
　→変更がある場合は、「昨年度からの変更状況」で
　　該当するものをプルダウン選択し、E列に変更後の
　　内容を入力してください。
・新規事業者は、E列に必要事項を入力等してください。</t>
    <rPh sb="1" eb="3">
      <t>ケイゾク</t>
    </rPh>
    <rPh sb="3" eb="6">
      <t>ジギョウシャ</t>
    </rPh>
    <rPh sb="8" eb="11">
      <t>ジギョウシャ</t>
    </rPh>
    <rPh sb="14" eb="15">
      <t>オウ</t>
    </rPh>
    <rPh sb="18" eb="21">
      <t>サクネンド</t>
    </rPh>
    <rPh sb="22" eb="24">
      <t>ホウコク</t>
    </rPh>
    <rPh sb="24" eb="26">
      <t>ナイヨウ</t>
    </rPh>
    <rPh sb="29" eb="31">
      <t>ジドウ</t>
    </rPh>
    <rPh sb="31" eb="33">
      <t>ヒョウジ</t>
    </rPh>
    <rPh sb="40" eb="42">
      <t>ヘンコウ</t>
    </rPh>
    <rPh sb="45" eb="47">
      <t>バアイ</t>
    </rPh>
    <rPh sb="50" eb="53">
      <t>サクネンド</t>
    </rPh>
    <rPh sb="56" eb="58">
      <t>ヘンコウ</t>
    </rPh>
    <rPh sb="58" eb="60">
      <t>ジョウキョウ</t>
    </rPh>
    <rPh sb="65" eb="67">
      <t>ガイトウ</t>
    </rPh>
    <rPh sb="77" eb="79">
      <t>センタク</t>
    </rPh>
    <rPh sb="82" eb="83">
      <t>レツ</t>
    </rPh>
    <rPh sb="84" eb="86">
      <t>ヘンコウ</t>
    </rPh>
    <rPh sb="86" eb="87">
      <t>ゴ</t>
    </rPh>
    <rPh sb="91" eb="93">
      <t>ナイヨウ</t>
    </rPh>
    <rPh sb="94" eb="96">
      <t>ニュウリョク</t>
    </rPh>
    <rPh sb="105" eb="107">
      <t>シンキ</t>
    </rPh>
    <rPh sb="107" eb="109">
      <t>ジギョウ</t>
    </rPh>
    <rPh sb="109" eb="110">
      <t>シャ</t>
    </rPh>
    <rPh sb="113" eb="114">
      <t>レツ</t>
    </rPh>
    <rPh sb="115" eb="117">
      <t>ヒツヨウ</t>
    </rPh>
    <rPh sb="117" eb="119">
      <t>ジコウ</t>
    </rPh>
    <rPh sb="120" eb="122">
      <t>ニュウリョク</t>
    </rPh>
    <rPh sb="122" eb="123">
      <t>トウ</t>
    </rPh>
    <phoneticPr fontId="3"/>
  </si>
  <si>
    <t>D31</t>
    <phoneticPr fontId="3"/>
  </si>
  <si>
    <t>【セルの色分けルール】</t>
    <phoneticPr fontId="3"/>
  </si>
  <si>
    <r>
      <t>：</t>
    </r>
    <r>
      <rPr>
        <b/>
        <u/>
        <sz val="12"/>
        <color rgb="FFFF0000"/>
        <rFont val="游ゴシック"/>
        <family val="3"/>
        <charset val="128"/>
        <scheme val="minor"/>
      </rPr>
      <t>要入力セル</t>
    </r>
    <r>
      <rPr>
        <sz val="12"/>
        <color theme="1"/>
        <rFont val="游ゴシック"/>
        <family val="3"/>
        <charset val="128"/>
        <scheme val="minor"/>
      </rPr>
      <t>　…該当する内容を入力またはプルダウン選択してください</t>
    </r>
    <rPh sb="1" eb="2">
      <t>ヨウ</t>
    </rPh>
    <rPh sb="2" eb="4">
      <t>ニュウリョク</t>
    </rPh>
    <rPh sb="8" eb="10">
      <t>ガイトウ</t>
    </rPh>
    <rPh sb="12" eb="14">
      <t>ナイヨウ</t>
    </rPh>
    <rPh sb="15" eb="17">
      <t>ニュウリョク</t>
    </rPh>
    <rPh sb="25" eb="27">
      <t>センタク</t>
    </rPh>
    <phoneticPr fontId="3"/>
  </si>
  <si>
    <r>
      <t>継続・新規の別　</t>
    </r>
    <r>
      <rPr>
        <sz val="12"/>
        <color rgb="FFC00000"/>
        <rFont val="游ゴシック"/>
        <family val="3"/>
        <charset val="128"/>
        <scheme val="minor"/>
      </rPr>
      <t>（計画を更新する場合は「継続」のまま、今年度から新たに特定大規模事業者に該当した場合は「新規」をプルダウン選択）</t>
    </r>
    <rPh sb="0" eb="2">
      <t>ケイゾク</t>
    </rPh>
    <rPh sb="3" eb="5">
      <t>シンキ</t>
    </rPh>
    <rPh sb="6" eb="7">
      <t>ベツ</t>
    </rPh>
    <phoneticPr fontId="3"/>
  </si>
  <si>
    <r>
      <t>報告対象年度における状況　</t>
    </r>
    <r>
      <rPr>
        <sz val="12"/>
        <color rgb="FFC00000"/>
        <rFont val="游ゴシック"/>
        <family val="3"/>
        <charset val="128"/>
        <scheme val="minor"/>
      </rPr>
      <t>（該当するものがある場合は、「有り」に変更）</t>
    </r>
    <rPh sb="0" eb="2">
      <t>ホウコク</t>
    </rPh>
    <rPh sb="2" eb="4">
      <t>タイショウ</t>
    </rPh>
    <rPh sb="4" eb="6">
      <t>ネンド</t>
    </rPh>
    <rPh sb="10" eb="12">
      <t>ジョウキョウ</t>
    </rPh>
    <phoneticPr fontId="3"/>
  </si>
  <si>
    <t>「１　事業者の基礎情報」に戻る</t>
    <rPh sb="3" eb="6">
      <t>ジギョウシャ</t>
    </rPh>
    <rPh sb="7" eb="9">
      <t>キソ</t>
    </rPh>
    <rPh sb="9" eb="11">
      <t>ジョウホウ</t>
    </rPh>
    <rPh sb="13" eb="14">
      <t>モド</t>
    </rPh>
    <phoneticPr fontId="3"/>
  </si>
  <si>
    <t>次の手順に沿って、該当するシートに必要事項を入力してください。</t>
    <rPh sb="0" eb="1">
      <t>ツギ</t>
    </rPh>
    <rPh sb="2" eb="4">
      <t>テジュン</t>
    </rPh>
    <rPh sb="5" eb="6">
      <t>ソ</t>
    </rPh>
    <rPh sb="9" eb="11">
      <t>ガイトウ</t>
    </rPh>
    <rPh sb="17" eb="21">
      <t>ヒツヨウジコウ</t>
    </rPh>
    <rPh sb="22" eb="24">
      <t>ニュウリョク</t>
    </rPh>
    <phoneticPr fontId="3"/>
  </si>
  <si>
    <t>手順</t>
    <rPh sb="0" eb="2">
      <t>テジュン</t>
    </rPh>
    <phoneticPr fontId="3"/>
  </si>
  <si>
    <t>参考</t>
    <rPh sb="0" eb="2">
      <t>サンコウ</t>
    </rPh>
    <phoneticPr fontId="3"/>
  </si>
  <si>
    <t>入力要否</t>
    <rPh sb="0" eb="2">
      <t>ニュウリョク</t>
    </rPh>
    <rPh sb="2" eb="4">
      <t>ヨウヒ</t>
    </rPh>
    <phoneticPr fontId="3"/>
  </si>
  <si>
    <t>要</t>
    <rPh sb="0" eb="1">
      <t>ヨウ</t>
    </rPh>
    <phoneticPr fontId="3"/>
  </si>
  <si>
    <t>「計画の期間」に関する説明を「制度改正に関する注意点」に統合</t>
    <rPh sb="1" eb="3">
      <t>ケイカク</t>
    </rPh>
    <rPh sb="4" eb="6">
      <t>キカン</t>
    </rPh>
    <rPh sb="8" eb="9">
      <t>カン</t>
    </rPh>
    <rPh sb="11" eb="13">
      <t>セツメイ</t>
    </rPh>
    <rPh sb="15" eb="17">
      <t>セイド</t>
    </rPh>
    <rPh sb="17" eb="19">
      <t>カイセイ</t>
    </rPh>
    <rPh sb="20" eb="21">
      <t>カン</t>
    </rPh>
    <rPh sb="23" eb="26">
      <t>チュウイテン</t>
    </rPh>
    <rPh sb="28" eb="30">
      <t>トウゴウ</t>
    </rPh>
    <phoneticPr fontId="3"/>
  </si>
  <si>
    <t>事業者IDの入力規則設定（半角数字）</t>
    <rPh sb="0" eb="3">
      <t>ジギョウシャ</t>
    </rPh>
    <rPh sb="6" eb="8">
      <t>ニュウリョク</t>
    </rPh>
    <rPh sb="8" eb="10">
      <t>キソク</t>
    </rPh>
    <rPh sb="10" eb="12">
      <t>セッテイ</t>
    </rPh>
    <rPh sb="13" eb="15">
      <t>ハンカク</t>
    </rPh>
    <rPh sb="15" eb="17">
      <t>スウジ</t>
    </rPh>
    <phoneticPr fontId="3"/>
  </si>
  <si>
    <t>リスト</t>
    <phoneticPr fontId="3"/>
  </si>
  <si>
    <t>「報告対象年度における状況」の自家発の選択肢を第１・２号と第３号用に分割</t>
    <rPh sb="1" eb="3">
      <t>ホウコク</t>
    </rPh>
    <rPh sb="3" eb="5">
      <t>タイショウ</t>
    </rPh>
    <rPh sb="5" eb="7">
      <t>ネンド</t>
    </rPh>
    <rPh sb="11" eb="13">
      <t>ジョウキョウ</t>
    </rPh>
    <rPh sb="15" eb="18">
      <t>ジカハツ</t>
    </rPh>
    <rPh sb="19" eb="22">
      <t>センタクシ</t>
    </rPh>
    <rPh sb="23" eb="24">
      <t>ダイ</t>
    </rPh>
    <rPh sb="27" eb="28">
      <t>ゴウ</t>
    </rPh>
    <rPh sb="29" eb="30">
      <t>ダイ</t>
    </rPh>
    <rPh sb="31" eb="32">
      <t>ゴウ</t>
    </rPh>
    <rPh sb="32" eb="33">
      <t>ヨウ</t>
    </rPh>
    <rPh sb="34" eb="36">
      <t>ブンカツ</t>
    </rPh>
    <phoneticPr fontId="3"/>
  </si>
  <si>
    <t>上記修正に合わせてリスト修正</t>
    <rPh sb="0" eb="2">
      <t>ジョウキ</t>
    </rPh>
    <rPh sb="2" eb="4">
      <t>シュウセイ</t>
    </rPh>
    <rPh sb="5" eb="6">
      <t>ア</t>
    </rPh>
    <rPh sb="12" eb="14">
      <t>シュウセイ</t>
    </rPh>
    <phoneticPr fontId="3"/>
  </si>
  <si>
    <t>5行目</t>
    <rPh sb="1" eb="3">
      <t>ギョウメ</t>
    </rPh>
    <phoneticPr fontId="3"/>
  </si>
  <si>
    <r>
      <t xml:space="preserve">エネルギー使用量等の入力の際、
</t>
    </r>
    <r>
      <rPr>
        <u/>
        <sz val="11"/>
        <color theme="1"/>
        <rFont val="游ゴシック"/>
        <family val="3"/>
        <charset val="128"/>
        <scheme val="minor"/>
      </rPr>
      <t>購入元のガス・熱・電気事業者の登録番号、メニュー等が不明な場合に参照</t>
    </r>
    <r>
      <rPr>
        <sz val="11"/>
        <color theme="1"/>
        <rFont val="游ゴシック"/>
        <family val="3"/>
        <charset val="128"/>
        <scheme val="minor"/>
      </rPr>
      <t>してください。</t>
    </r>
    <rPh sb="5" eb="8">
      <t>シヨウリョウ</t>
    </rPh>
    <rPh sb="8" eb="9">
      <t>トウ</t>
    </rPh>
    <rPh sb="10" eb="12">
      <t>ニュウリョク</t>
    </rPh>
    <rPh sb="13" eb="14">
      <t>サイ</t>
    </rPh>
    <rPh sb="16" eb="18">
      <t>コウニュウ</t>
    </rPh>
    <rPh sb="18" eb="19">
      <t>モト</t>
    </rPh>
    <rPh sb="23" eb="24">
      <t>ネツ</t>
    </rPh>
    <rPh sb="25" eb="27">
      <t>デンキ</t>
    </rPh>
    <rPh sb="27" eb="30">
      <t>ジギョウシャ</t>
    </rPh>
    <rPh sb="31" eb="33">
      <t>トウロク</t>
    </rPh>
    <rPh sb="33" eb="35">
      <t>バンゴウ</t>
    </rPh>
    <rPh sb="40" eb="41">
      <t>トウ</t>
    </rPh>
    <rPh sb="42" eb="44">
      <t>フメイ</t>
    </rPh>
    <rPh sb="45" eb="47">
      <t>バアイ</t>
    </rPh>
    <rPh sb="48" eb="50">
      <t>サンショウ</t>
    </rPh>
    <phoneticPr fontId="3"/>
  </si>
  <si>
    <r>
      <rPr>
        <u/>
        <sz val="11"/>
        <color theme="1"/>
        <rFont val="游ゴシック"/>
        <family val="3"/>
        <charset val="128"/>
        <scheme val="minor"/>
      </rPr>
      <t>今年度の入力作業を進める上で必要な</t>
    </r>
    <r>
      <rPr>
        <b/>
        <u/>
        <sz val="11"/>
        <color rgb="FFFF0000"/>
        <rFont val="游ゴシック"/>
        <family val="3"/>
        <charset val="128"/>
        <scheme val="minor"/>
      </rPr>
      <t>基礎的な情報</t>
    </r>
    <r>
      <rPr>
        <b/>
        <u/>
        <sz val="11"/>
        <color theme="1"/>
        <rFont val="游ゴシック"/>
        <family val="3"/>
        <charset val="128"/>
        <scheme val="minor"/>
      </rPr>
      <t>を入力</t>
    </r>
    <r>
      <rPr>
        <sz val="11"/>
        <color theme="1"/>
        <rFont val="游ゴシック"/>
        <family val="3"/>
        <charset val="128"/>
        <scheme val="minor"/>
      </rPr>
      <t>します。
※このシートの入力内容によって、後段のシートの入力必要箇所が変わります。</t>
    </r>
    <rPh sb="0" eb="3">
      <t>コンネンド</t>
    </rPh>
    <rPh sb="4" eb="6">
      <t>ニュウリョク</t>
    </rPh>
    <rPh sb="6" eb="8">
      <t>サギョウ</t>
    </rPh>
    <rPh sb="9" eb="10">
      <t>スス</t>
    </rPh>
    <rPh sb="12" eb="13">
      <t>ウエ</t>
    </rPh>
    <rPh sb="14" eb="16">
      <t>ヒツヨウ</t>
    </rPh>
    <rPh sb="17" eb="20">
      <t>キソテキ</t>
    </rPh>
    <rPh sb="21" eb="23">
      <t>ジョウホウ</t>
    </rPh>
    <rPh sb="24" eb="26">
      <t>ニュウリョク</t>
    </rPh>
    <rPh sb="38" eb="40">
      <t>ニュウリョク</t>
    </rPh>
    <rPh sb="40" eb="42">
      <t>ナイヨウ</t>
    </rPh>
    <rPh sb="47" eb="49">
      <t>コウダン</t>
    </rPh>
    <rPh sb="54" eb="56">
      <t>ニュウリョク</t>
    </rPh>
    <rPh sb="56" eb="58">
      <t>ヒツヨウ</t>
    </rPh>
    <rPh sb="58" eb="60">
      <t>カショ</t>
    </rPh>
    <rPh sb="61" eb="62">
      <t>カ</t>
    </rPh>
    <phoneticPr fontId="3"/>
  </si>
  <si>
    <r>
      <rPr>
        <b/>
        <u/>
        <sz val="11"/>
        <color theme="1"/>
        <rFont val="游ゴシック"/>
        <family val="3"/>
        <charset val="128"/>
        <scheme val="minor"/>
      </rPr>
      <t>県内の工場等の件数や使用した</t>
    </r>
    <r>
      <rPr>
        <b/>
        <u/>
        <sz val="11"/>
        <color rgb="FFFF0000"/>
        <rFont val="游ゴシック"/>
        <family val="3"/>
        <charset val="128"/>
        <scheme val="minor"/>
      </rPr>
      <t>エネルギーの量</t>
    </r>
    <r>
      <rPr>
        <b/>
        <u/>
        <sz val="11"/>
        <color theme="1"/>
        <rFont val="游ゴシック"/>
        <family val="3"/>
        <charset val="128"/>
        <scheme val="minor"/>
      </rPr>
      <t>などを入力</t>
    </r>
    <r>
      <rPr>
        <sz val="11"/>
        <color theme="1"/>
        <rFont val="游ゴシック"/>
        <family val="3"/>
        <charset val="128"/>
        <scheme val="minor"/>
      </rPr>
      <t>します。</t>
    </r>
    <rPh sb="0" eb="2">
      <t>ケンナイ</t>
    </rPh>
    <rPh sb="3" eb="5">
      <t>コウジョウ</t>
    </rPh>
    <rPh sb="5" eb="6">
      <t>トウ</t>
    </rPh>
    <rPh sb="7" eb="9">
      <t>ケンスウ</t>
    </rPh>
    <rPh sb="10" eb="12">
      <t>シヨウ</t>
    </rPh>
    <rPh sb="20" eb="21">
      <t>リョウ</t>
    </rPh>
    <rPh sb="24" eb="26">
      <t>ニュウリョク</t>
    </rPh>
    <phoneticPr fontId="3"/>
  </si>
  <si>
    <r>
      <rPr>
        <b/>
        <sz val="11"/>
        <color theme="1"/>
        <rFont val="游ゴシック"/>
        <family val="3"/>
        <charset val="128"/>
        <scheme val="minor"/>
      </rPr>
      <t>燃料等の使用に伴って発生したネルギーを他者に供給した場</t>
    </r>
    <r>
      <rPr>
        <sz val="11"/>
        <color theme="1"/>
        <rFont val="游ゴシック"/>
        <family val="3"/>
        <charset val="128"/>
        <scheme val="minor"/>
      </rPr>
      <t>合などは、</t>
    </r>
    <r>
      <rPr>
        <b/>
        <u/>
        <sz val="11"/>
        <color theme="1"/>
        <rFont val="游ゴシック"/>
        <family val="3"/>
        <charset val="128"/>
        <scheme val="minor"/>
      </rPr>
      <t>排出量等の算定時に控除する必要があるため、その</t>
    </r>
    <r>
      <rPr>
        <b/>
        <u/>
        <sz val="11"/>
        <color rgb="FFFF0000"/>
        <rFont val="游ゴシック"/>
        <family val="3"/>
        <charset val="128"/>
        <scheme val="minor"/>
      </rPr>
      <t>外部供給量等</t>
    </r>
    <r>
      <rPr>
        <b/>
        <u/>
        <sz val="11"/>
        <color theme="1"/>
        <rFont val="游ゴシック"/>
        <family val="3"/>
        <charset val="128"/>
        <scheme val="minor"/>
      </rPr>
      <t>を入力</t>
    </r>
    <r>
      <rPr>
        <sz val="11"/>
        <color theme="1"/>
        <rFont val="游ゴシック"/>
        <family val="3"/>
        <charset val="128"/>
        <scheme val="minor"/>
      </rPr>
      <t>します（</t>
    </r>
    <r>
      <rPr>
        <b/>
        <sz val="11"/>
        <color theme="1"/>
        <rFont val="游ゴシック"/>
        <family val="3"/>
        <charset val="128"/>
        <scheme val="minor"/>
      </rPr>
      <t>該当者のみ</t>
    </r>
    <r>
      <rPr>
        <sz val="11"/>
        <color theme="1"/>
        <rFont val="游ゴシック"/>
        <family val="3"/>
        <charset val="128"/>
        <scheme val="minor"/>
      </rPr>
      <t>）。</t>
    </r>
    <rPh sb="0" eb="2">
      <t>ネンリョウ</t>
    </rPh>
    <rPh sb="2" eb="3">
      <t>トウ</t>
    </rPh>
    <rPh sb="4" eb="6">
      <t>シヨウ</t>
    </rPh>
    <rPh sb="7" eb="8">
      <t>トモナ</t>
    </rPh>
    <rPh sb="10" eb="12">
      <t>ハッセイ</t>
    </rPh>
    <rPh sb="19" eb="21">
      <t>タシャ</t>
    </rPh>
    <rPh sb="22" eb="24">
      <t>キョウキュウ</t>
    </rPh>
    <rPh sb="26" eb="28">
      <t>バアイ</t>
    </rPh>
    <rPh sb="32" eb="34">
      <t>ハイシュツ</t>
    </rPh>
    <rPh sb="34" eb="35">
      <t>リョウ</t>
    </rPh>
    <rPh sb="35" eb="36">
      <t>トウ</t>
    </rPh>
    <rPh sb="37" eb="39">
      <t>サンテイ</t>
    </rPh>
    <rPh sb="39" eb="40">
      <t>ジ</t>
    </rPh>
    <rPh sb="41" eb="43">
      <t>コウジョ</t>
    </rPh>
    <rPh sb="45" eb="47">
      <t>ヒツヨウ</t>
    </rPh>
    <rPh sb="55" eb="57">
      <t>ガイブ</t>
    </rPh>
    <rPh sb="57" eb="59">
      <t>キョウキュウ</t>
    </rPh>
    <rPh sb="59" eb="60">
      <t>リョウ</t>
    </rPh>
    <rPh sb="60" eb="61">
      <t>トウ</t>
    </rPh>
    <rPh sb="62" eb="64">
      <t>ニュウリョク</t>
    </rPh>
    <phoneticPr fontId="3"/>
  </si>
  <si>
    <r>
      <rPr>
        <b/>
        <u/>
        <sz val="11"/>
        <color theme="1"/>
        <rFont val="游ゴシック"/>
        <family val="3"/>
        <charset val="128"/>
        <scheme val="minor"/>
      </rPr>
      <t>県内に使用の本拠を置く</t>
    </r>
    <r>
      <rPr>
        <b/>
        <u/>
        <sz val="11"/>
        <color rgb="FFFF0000"/>
        <rFont val="游ゴシック"/>
        <family val="3"/>
        <charset val="128"/>
        <scheme val="minor"/>
      </rPr>
      <t>対象自動車の台数</t>
    </r>
    <r>
      <rPr>
        <b/>
        <u/>
        <sz val="11"/>
        <color theme="1"/>
        <rFont val="游ゴシック"/>
        <family val="3"/>
        <charset val="128"/>
        <scheme val="minor"/>
      </rPr>
      <t>や使用した</t>
    </r>
    <r>
      <rPr>
        <b/>
        <u/>
        <sz val="11"/>
        <color rgb="FFFF0000"/>
        <rFont val="游ゴシック"/>
        <family val="3"/>
        <charset val="128"/>
        <scheme val="minor"/>
      </rPr>
      <t>エネルギーの量</t>
    </r>
    <r>
      <rPr>
        <b/>
        <u/>
        <sz val="11"/>
        <color theme="1"/>
        <rFont val="游ゴシック"/>
        <family val="3"/>
        <charset val="128"/>
        <scheme val="minor"/>
      </rPr>
      <t>を入力</t>
    </r>
    <r>
      <rPr>
        <sz val="11"/>
        <color theme="1"/>
        <rFont val="游ゴシック"/>
        <family val="3"/>
        <charset val="128"/>
        <scheme val="minor"/>
      </rPr>
      <t>します。</t>
    </r>
    <rPh sb="0" eb="2">
      <t>ケンナイ</t>
    </rPh>
    <rPh sb="3" eb="5">
      <t>シヨウ</t>
    </rPh>
    <rPh sb="6" eb="8">
      <t>ホンキョ</t>
    </rPh>
    <rPh sb="9" eb="10">
      <t>オ</t>
    </rPh>
    <rPh sb="11" eb="13">
      <t>タイショウ</t>
    </rPh>
    <rPh sb="13" eb="16">
      <t>ジドウシャ</t>
    </rPh>
    <rPh sb="17" eb="19">
      <t>ダイスウ</t>
    </rPh>
    <rPh sb="20" eb="22">
      <t>シヨウ</t>
    </rPh>
    <rPh sb="30" eb="31">
      <t>リョウ</t>
    </rPh>
    <rPh sb="32" eb="34">
      <t>ニュウリョク</t>
    </rPh>
    <phoneticPr fontId="3"/>
  </si>
  <si>
    <r>
      <t>排出量削減のために</t>
    </r>
    <r>
      <rPr>
        <b/>
        <u/>
        <sz val="11"/>
        <color rgb="FFFF0000"/>
        <rFont val="游ゴシック"/>
        <family val="3"/>
        <charset val="128"/>
        <scheme val="minor"/>
      </rPr>
      <t>自ら取得したクレジット等（環境価値）</t>
    </r>
    <r>
      <rPr>
        <b/>
        <sz val="11"/>
        <color theme="1"/>
        <rFont val="游ゴシック"/>
        <family val="3"/>
        <charset val="128"/>
        <scheme val="minor"/>
      </rPr>
      <t>がある場合</t>
    </r>
    <r>
      <rPr>
        <sz val="11"/>
        <color theme="1"/>
        <rFont val="游ゴシック"/>
        <family val="3"/>
        <charset val="128"/>
        <scheme val="minor"/>
      </rPr>
      <t>は、
その</t>
    </r>
    <r>
      <rPr>
        <b/>
        <u/>
        <sz val="11"/>
        <color rgb="FFFF0000"/>
        <rFont val="游ゴシック"/>
        <family val="3"/>
        <charset val="128"/>
        <scheme val="minor"/>
      </rPr>
      <t>無効量・移転量等</t>
    </r>
    <r>
      <rPr>
        <b/>
        <u/>
        <sz val="11"/>
        <color theme="1"/>
        <rFont val="游ゴシック"/>
        <family val="3"/>
        <charset val="128"/>
        <scheme val="minor"/>
      </rPr>
      <t>を入力し</t>
    </r>
    <r>
      <rPr>
        <sz val="11"/>
        <color theme="1"/>
        <rFont val="游ゴシック"/>
        <family val="3"/>
        <charset val="128"/>
        <scheme val="minor"/>
      </rPr>
      <t>ます（</t>
    </r>
    <r>
      <rPr>
        <b/>
        <sz val="11"/>
        <color theme="1"/>
        <rFont val="游ゴシック"/>
        <family val="3"/>
        <charset val="128"/>
        <scheme val="minor"/>
      </rPr>
      <t>該当者のみ</t>
    </r>
    <r>
      <rPr>
        <sz val="11"/>
        <color theme="1"/>
        <rFont val="游ゴシック"/>
        <family val="3"/>
        <charset val="128"/>
        <scheme val="minor"/>
      </rPr>
      <t>）。</t>
    </r>
    <rPh sb="30" eb="32">
      <t>バアイ</t>
    </rPh>
    <rPh sb="37" eb="39">
      <t>ムコウ</t>
    </rPh>
    <rPh sb="39" eb="40">
      <t>リョウ</t>
    </rPh>
    <rPh sb="41" eb="43">
      <t>イテン</t>
    </rPh>
    <rPh sb="43" eb="44">
      <t>リョウ</t>
    </rPh>
    <rPh sb="44" eb="45">
      <t>トウ</t>
    </rPh>
    <rPh sb="46" eb="48">
      <t>ニュウリョク</t>
    </rPh>
    <phoneticPr fontId="3"/>
  </si>
  <si>
    <t>コピー用シート</t>
  </si>
  <si>
    <t>排出量削減のために自ら取得したクレジット等（環境価値）の有無※</t>
    <rPh sb="0" eb="2">
      <t>ハイシュツ</t>
    </rPh>
    <rPh sb="2" eb="3">
      <t>リョウ</t>
    </rPh>
    <rPh sb="3" eb="5">
      <t>サクゲン</t>
    </rPh>
    <rPh sb="9" eb="10">
      <t>ミズカ</t>
    </rPh>
    <rPh sb="11" eb="13">
      <t>シュトク</t>
    </rPh>
    <rPh sb="20" eb="21">
      <t>トウ</t>
    </rPh>
    <rPh sb="22" eb="24">
      <t>カンキョウ</t>
    </rPh>
    <rPh sb="24" eb="26">
      <t>カチ</t>
    </rPh>
    <rPh sb="28" eb="30">
      <t>ウム</t>
    </rPh>
    <phoneticPr fontId="4"/>
  </si>
  <si>
    <t>※非化石証書付きの電力を電気事業者から購入した場合など、自らがクレジット等を直接取得していない場合は「無し」を選択してください。</t>
    <rPh sb="1" eb="2">
      <t>ヒ</t>
    </rPh>
    <rPh sb="2" eb="4">
      <t>カセキ</t>
    </rPh>
    <rPh sb="4" eb="6">
      <t>ショウショ</t>
    </rPh>
    <rPh sb="6" eb="7">
      <t>ツ</t>
    </rPh>
    <rPh sb="9" eb="11">
      <t>デンリョク</t>
    </rPh>
    <rPh sb="12" eb="14">
      <t>デンキ</t>
    </rPh>
    <rPh sb="14" eb="17">
      <t>ジギョウシャ</t>
    </rPh>
    <rPh sb="19" eb="21">
      <t>コウニュウ</t>
    </rPh>
    <rPh sb="23" eb="25">
      <t>バアイ</t>
    </rPh>
    <rPh sb="28" eb="29">
      <t>ミズカ</t>
    </rPh>
    <rPh sb="36" eb="37">
      <t>トウ</t>
    </rPh>
    <rPh sb="38" eb="40">
      <t>チョクセツ</t>
    </rPh>
    <rPh sb="40" eb="42">
      <t>シュトク</t>
    </rPh>
    <rPh sb="47" eb="49">
      <t>バアイ</t>
    </rPh>
    <rPh sb="51" eb="52">
      <t>ナ</t>
    </rPh>
    <rPh sb="55" eb="57">
      <t>センタク</t>
    </rPh>
    <phoneticPr fontId="3"/>
  </si>
  <si>
    <t>入力上の注意事項欄を追加し、A~H列中の注意事項の一部を移設</t>
    <rPh sb="0" eb="2">
      <t>ニュウリョク</t>
    </rPh>
    <rPh sb="2" eb="3">
      <t>ジョウ</t>
    </rPh>
    <rPh sb="4" eb="6">
      <t>チュウイ</t>
    </rPh>
    <rPh sb="6" eb="8">
      <t>ジコウ</t>
    </rPh>
    <rPh sb="8" eb="9">
      <t>ラン</t>
    </rPh>
    <rPh sb="10" eb="12">
      <t>ツイカ</t>
    </rPh>
    <rPh sb="17" eb="18">
      <t>レツ</t>
    </rPh>
    <rPh sb="18" eb="19">
      <t>ナカ</t>
    </rPh>
    <rPh sb="20" eb="22">
      <t>チュウイ</t>
    </rPh>
    <rPh sb="22" eb="24">
      <t>ジコウ</t>
    </rPh>
    <rPh sb="25" eb="27">
      <t>イチブ</t>
    </rPh>
    <rPh sb="28" eb="30">
      <t>イセツ</t>
    </rPh>
    <phoneticPr fontId="3"/>
  </si>
  <si>
    <t>←E3セルを他シートで参照</t>
    <rPh sb="6" eb="7">
      <t>タ</t>
    </rPh>
    <rPh sb="11" eb="13">
      <t>サンショウ</t>
    </rPh>
    <phoneticPr fontId="3"/>
  </si>
  <si>
    <t>　※E3セルを年度更新のこと</t>
    <rPh sb="7" eb="8">
      <t>ネン</t>
    </rPh>
    <rPh sb="8" eb="9">
      <t>ド</t>
    </rPh>
    <rPh sb="9" eb="11">
      <t>コウシン</t>
    </rPh>
    <phoneticPr fontId="3"/>
  </si>
  <si>
    <t>このファイルの入力手順</t>
    <rPh sb="7" eb="9">
      <t>ニュウリョク</t>
    </rPh>
    <rPh sb="9" eb="11">
      <t>テジュン</t>
    </rPh>
    <phoneticPr fontId="3"/>
  </si>
  <si>
    <t>4.入力_使用量(3号)</t>
    <phoneticPr fontId="3"/>
  </si>
  <si>
    <t>関数修正（参照元列が空欄の場合空欄にする）</t>
    <rPh sb="0" eb="2">
      <t>カンスウ</t>
    </rPh>
    <rPh sb="2" eb="4">
      <t>シュウセイ</t>
    </rPh>
    <rPh sb="5" eb="7">
      <t>サンショウ</t>
    </rPh>
    <rPh sb="7" eb="8">
      <t>モト</t>
    </rPh>
    <rPh sb="8" eb="9">
      <t>レツ</t>
    </rPh>
    <rPh sb="10" eb="12">
      <t>クウラン</t>
    </rPh>
    <rPh sb="13" eb="15">
      <t>バアイ</t>
    </rPh>
    <rPh sb="15" eb="17">
      <t>クウラン</t>
    </rPh>
    <phoneticPr fontId="3"/>
  </si>
  <si>
    <t>排出係数</t>
    <rPh sb="0" eb="2">
      <t>ハイシュツ</t>
    </rPh>
    <rPh sb="2" eb="4">
      <t>ケイスウ</t>
    </rPh>
    <phoneticPr fontId="3"/>
  </si>
  <si>
    <t>令和７年度報告用係数が公表され次第、シート修正</t>
    <rPh sb="0" eb="2">
      <t>レイワ</t>
    </rPh>
    <rPh sb="3" eb="4">
      <t>ネン</t>
    </rPh>
    <rPh sb="4" eb="5">
      <t>ド</t>
    </rPh>
    <rPh sb="5" eb="8">
      <t>ホウコクヨウ</t>
    </rPh>
    <rPh sb="8" eb="10">
      <t>ケイスウ</t>
    </rPh>
    <rPh sb="11" eb="13">
      <t>コウヒョウ</t>
    </rPh>
    <rPh sb="15" eb="17">
      <t>シダイ</t>
    </rPh>
    <rPh sb="21" eb="23">
      <t>シュウセイ</t>
    </rPh>
    <phoneticPr fontId="3"/>
  </si>
  <si>
    <t>前年度報告内容</t>
    <rPh sb="0" eb="5">
      <t>ゼンネンドホウコク</t>
    </rPh>
    <rPh sb="5" eb="7">
      <t>ナイヨウ</t>
    </rPh>
    <phoneticPr fontId="3"/>
  </si>
  <si>
    <t>過去の排出量の提供方法について要検討</t>
    <rPh sb="0" eb="2">
      <t>カコ</t>
    </rPh>
    <rPh sb="3" eb="5">
      <t>ハイシュツ</t>
    </rPh>
    <rPh sb="5" eb="6">
      <t>リョウ</t>
    </rPh>
    <rPh sb="7" eb="9">
      <t>テイキョウ</t>
    </rPh>
    <rPh sb="9" eb="11">
      <t>ホウホウ</t>
    </rPh>
    <rPh sb="15" eb="16">
      <t>ヨウ</t>
    </rPh>
    <rPh sb="16" eb="18">
      <t>ケントウ</t>
    </rPh>
    <phoneticPr fontId="3"/>
  </si>
  <si>
    <t>新規参入年度、新計画期間中の途中参入等があり、比較年度、基準年度が固定できないので、前年度報告内容シートで前年度情報を入れるとかなり情報過多</t>
    <rPh sb="42" eb="45">
      <t>ゼンネンド</t>
    </rPh>
    <rPh sb="45" eb="47">
      <t>ホウコク</t>
    </rPh>
    <rPh sb="47" eb="49">
      <t>ナイヨウ</t>
    </rPh>
    <rPh sb="53" eb="56">
      <t>ゼンネンド</t>
    </rPh>
    <rPh sb="56" eb="58">
      <t>ジョウホウ</t>
    </rPh>
    <rPh sb="59" eb="60">
      <t>イ</t>
    </rPh>
    <rPh sb="66" eb="68">
      <t>ジョウホウ</t>
    </rPh>
    <rPh sb="68" eb="70">
      <t>カタ</t>
    </rPh>
    <phoneticPr fontId="3"/>
  </si>
  <si>
    <t>2~5</t>
    <phoneticPr fontId="3"/>
  </si>
  <si>
    <t>２行目</t>
    <rPh sb="1" eb="3">
      <t>ギョウメ</t>
    </rPh>
    <phoneticPr fontId="3"/>
  </si>
  <si>
    <t>行を１行追加し、入力の要否についての指示を追加</t>
    <rPh sb="0" eb="1">
      <t>ギョウ</t>
    </rPh>
    <rPh sb="3" eb="4">
      <t>ギョウ</t>
    </rPh>
    <rPh sb="4" eb="6">
      <t>ツイカ</t>
    </rPh>
    <rPh sb="8" eb="10">
      <t>ニュウリョク</t>
    </rPh>
    <rPh sb="11" eb="13">
      <t>ヨウヒ</t>
    </rPh>
    <rPh sb="18" eb="20">
      <t>シジ</t>
    </rPh>
    <rPh sb="21" eb="23">
      <t>ツイカ</t>
    </rPh>
    <phoneticPr fontId="3"/>
  </si>
  <si>
    <t>※「入力要否」欄が「不要」となっているシートは、作業いただく必要はありません（入力要否の表示は上記の基礎情報の内容に応じて変化します）。</t>
    <rPh sb="2" eb="4">
      <t>ニュウリョク</t>
    </rPh>
    <rPh sb="4" eb="6">
      <t>ヨウヒ</t>
    </rPh>
    <rPh sb="7" eb="8">
      <t>ラン</t>
    </rPh>
    <rPh sb="10" eb="12">
      <t>フヨウ</t>
    </rPh>
    <rPh sb="24" eb="26">
      <t>サギョウ</t>
    </rPh>
    <rPh sb="30" eb="32">
      <t>ヒツヨウ</t>
    </rPh>
    <rPh sb="39" eb="41">
      <t>ニュウリョク</t>
    </rPh>
    <rPh sb="41" eb="43">
      <t>ヨウヒ</t>
    </rPh>
    <rPh sb="44" eb="46">
      <t>ヒョウジ</t>
    </rPh>
    <rPh sb="55" eb="57">
      <t>ナイヨウ</t>
    </rPh>
    <rPh sb="61" eb="63">
      <t>ヘンカ</t>
    </rPh>
    <phoneticPr fontId="3"/>
  </si>
  <si>
    <r>
      <rPr>
        <sz val="11"/>
        <color theme="1"/>
        <rFont val="游ゴシック"/>
        <family val="3"/>
        <charset val="128"/>
        <scheme val="minor"/>
      </rPr>
      <t>全ての入力作業が終了したら、</t>
    </r>
    <r>
      <rPr>
        <b/>
        <u/>
        <sz val="11"/>
        <color rgb="FFFF0000"/>
        <rFont val="游ゴシック"/>
        <family val="3"/>
        <charset val="128"/>
        <scheme val="minor"/>
      </rPr>
      <t>このシートのデータをコピー</t>
    </r>
    <r>
      <rPr>
        <u/>
        <sz val="11"/>
        <color theme="1"/>
        <rFont val="游ゴシック"/>
        <family val="3"/>
        <charset val="128"/>
        <scheme val="minor"/>
      </rPr>
      <t>し、</t>
    </r>
    <r>
      <rPr>
        <b/>
        <u/>
        <sz val="11"/>
        <color theme="1"/>
        <rFont val="游ゴシック"/>
        <family val="3"/>
        <charset val="128"/>
        <scheme val="minor"/>
      </rPr>
      <t xml:space="preserve">
</t>
    </r>
    <r>
      <rPr>
        <b/>
        <u/>
        <sz val="11"/>
        <color rgb="FFFF0000"/>
        <rFont val="游ゴシック"/>
        <family val="3"/>
        <charset val="128"/>
        <scheme val="minor"/>
      </rPr>
      <t>計画書・報告書本体ファイルの「A.貼付_****提出」シートに貼り付け</t>
    </r>
    <r>
      <rPr>
        <b/>
        <u/>
        <sz val="11"/>
        <color theme="1"/>
        <rFont val="游ゴシック"/>
        <family val="3"/>
        <charset val="128"/>
        <scheme val="minor"/>
      </rPr>
      <t xml:space="preserve">てください。
</t>
    </r>
    <r>
      <rPr>
        <b/>
        <sz val="11"/>
        <color theme="1"/>
        <rFont val="游ゴシック"/>
        <family val="3"/>
        <charset val="128"/>
        <scheme val="minor"/>
      </rPr>
      <t>　</t>
    </r>
    <r>
      <rPr>
        <sz val="11"/>
        <color theme="1"/>
        <rFont val="游ゴシック"/>
        <family val="3"/>
        <charset val="128"/>
        <scheme val="minor"/>
      </rPr>
      <t>※「****」は提出年度（西暦４桁）</t>
    </r>
    <rPh sb="0" eb="1">
      <t>スベ</t>
    </rPh>
    <rPh sb="3" eb="5">
      <t>ニュウリョク</t>
    </rPh>
    <rPh sb="5" eb="7">
      <t>サギョウ</t>
    </rPh>
    <rPh sb="8" eb="10">
      <t>シュウリョウ</t>
    </rPh>
    <rPh sb="30" eb="33">
      <t>ケイカクショ</t>
    </rPh>
    <rPh sb="34" eb="37">
      <t>ホウコクショ</t>
    </rPh>
    <rPh sb="37" eb="39">
      <t>ホンタイ</t>
    </rPh>
    <rPh sb="54" eb="56">
      <t>テイシュツ</t>
    </rPh>
    <rPh sb="61" eb="62">
      <t>ハ</t>
    </rPh>
    <rPh sb="63" eb="64">
      <t>ツ</t>
    </rPh>
    <rPh sb="81" eb="83">
      <t>テイシュツ</t>
    </rPh>
    <rPh sb="83" eb="85">
      <t>ネンド</t>
    </rPh>
    <rPh sb="86" eb="88">
      <t>セイレキ</t>
    </rPh>
    <rPh sb="89" eb="90">
      <t>ケタ</t>
    </rPh>
    <phoneticPr fontId="3"/>
  </si>
  <si>
    <r>
      <rPr>
        <b/>
        <sz val="11"/>
        <color theme="1"/>
        <rFont val="游ゴシック"/>
        <family val="3"/>
        <charset val="128"/>
        <scheme val="minor"/>
      </rPr>
      <t xml:space="preserve">エネルギー使用量等入力表
</t>
    </r>
    <r>
      <rPr>
        <sz val="9"/>
        <color theme="1"/>
        <rFont val="游ゴシック"/>
        <family val="3"/>
        <charset val="128"/>
        <scheme val="minor"/>
      </rPr>
      <t>（第１号又は第２号該当事業者用）</t>
    </r>
    <phoneticPr fontId="3"/>
  </si>
  <si>
    <r>
      <rPr>
        <b/>
        <sz val="11"/>
        <color theme="1"/>
        <rFont val="游ゴシック"/>
        <family val="3"/>
        <charset val="128"/>
        <scheme val="minor"/>
      </rPr>
      <t>エネルギー外部供給量等入力表</t>
    </r>
    <r>
      <rPr>
        <sz val="9"/>
        <color theme="1"/>
        <rFont val="游ゴシック"/>
        <family val="3"/>
        <charset val="128"/>
        <scheme val="minor"/>
      </rPr>
      <t>（第１号又は第２号該当事業者用）</t>
    </r>
    <phoneticPr fontId="3"/>
  </si>
  <si>
    <r>
      <rPr>
        <b/>
        <sz val="11"/>
        <color theme="1"/>
        <rFont val="游ゴシック"/>
        <family val="3"/>
        <charset val="128"/>
        <scheme val="minor"/>
      </rPr>
      <t xml:space="preserve">エネルギー使用量等入力表
</t>
    </r>
    <r>
      <rPr>
        <sz val="10"/>
        <color theme="1"/>
        <rFont val="游ゴシック"/>
        <family val="3"/>
        <charset val="128"/>
        <scheme val="minor"/>
      </rPr>
      <t>（第３号該当事業者用）</t>
    </r>
    <phoneticPr fontId="3"/>
  </si>
  <si>
    <r>
      <rPr>
        <b/>
        <sz val="11"/>
        <color theme="1"/>
        <rFont val="游ゴシック"/>
        <family val="3"/>
        <charset val="128"/>
        <scheme val="minor"/>
      </rPr>
      <t xml:space="preserve">クレジット等入力表
</t>
    </r>
    <r>
      <rPr>
        <sz val="10"/>
        <color theme="1"/>
        <rFont val="游ゴシック"/>
        <family val="3"/>
        <charset val="128"/>
        <scheme val="minor"/>
      </rPr>
      <t>（全事業者用）</t>
    </r>
    <phoneticPr fontId="3"/>
  </si>
  <si>
    <r>
      <rPr>
        <b/>
        <sz val="11"/>
        <color theme="1"/>
        <rFont val="游ゴシック"/>
        <family val="3"/>
        <charset val="128"/>
        <scheme val="minor"/>
      </rPr>
      <t xml:space="preserve">排出係数一覧表
</t>
    </r>
    <r>
      <rPr>
        <sz val="11"/>
        <color theme="1"/>
        <rFont val="游ゴシック"/>
        <family val="3"/>
        <charset val="128"/>
        <scheme val="minor"/>
      </rPr>
      <t>（ガス供給事業者別）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</si>
  <si>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（熱供給事業者別）</t>
    </r>
    <phoneticPr fontId="3"/>
  </si>
  <si>
    <r>
      <rPr>
        <b/>
        <sz val="11"/>
        <color theme="1"/>
        <rFont val="游ゴシック"/>
        <family val="3"/>
        <charset val="128"/>
        <scheme val="minor"/>
      </rPr>
      <t xml:space="preserve">排出係数一覧表
</t>
    </r>
    <r>
      <rPr>
        <sz val="11"/>
        <color theme="1"/>
        <rFont val="游ゴシック"/>
        <family val="3"/>
        <charset val="128"/>
        <scheme val="minor"/>
      </rPr>
      <t>（電気事業者別）</t>
    </r>
    <phoneticPr fontId="3"/>
  </si>
  <si>
    <t>　　　↓このセル（Ｂ９）を選択</t>
    <rPh sb="13" eb="15">
      <t>センタク</t>
    </rPh>
    <phoneticPr fontId="3"/>
  </si>
  <si>
    <t>←E15～E21：B11セルで「新規」を選択した場合にグレーアウト解除</t>
    <rPh sb="16" eb="18">
      <t>シンキ</t>
    </rPh>
    <rPh sb="20" eb="22">
      <t>センタク</t>
    </rPh>
    <rPh sb="24" eb="26">
      <t>バアイ</t>
    </rPh>
    <rPh sb="33" eb="35">
      <t>カイジョ</t>
    </rPh>
    <phoneticPr fontId="3"/>
  </si>
  <si>
    <t>←B29～B32：D19～E20に■があるとグレーアウト解除</t>
    <rPh sb="28" eb="30">
      <t>カイジョ</t>
    </rPh>
    <phoneticPr fontId="3"/>
  </si>
  <si>
    <t>←C29～C32：D21～E21に■があるとグレーアウト解除</t>
    <rPh sb="28" eb="30">
      <t>カイジョ</t>
    </rPh>
    <phoneticPr fontId="3"/>
  </si>
  <si>
    <t>←B41～F45：F列が「（不要）」の場合にグレーアウト</t>
    <rPh sb="10" eb="11">
      <t>レツ</t>
    </rPh>
    <rPh sb="14" eb="16">
      <t>フヨウ</t>
    </rPh>
    <rPh sb="19" eb="21">
      <t>バアイ</t>
    </rPh>
    <phoneticPr fontId="3"/>
  </si>
  <si>
    <t>←J36:K40…係数欄エラーならセルを赤くする</t>
    <rPh sb="9" eb="11">
      <t>ケイスウ</t>
    </rPh>
    <rPh sb="11" eb="12">
      <t>ラン</t>
    </rPh>
    <rPh sb="20" eb="21">
      <t>アカ</t>
    </rPh>
    <phoneticPr fontId="3"/>
  </si>
  <si>
    <t>1.はじめに</t>
    <phoneticPr fontId="3"/>
  </si>
  <si>
    <t>B41;B48</t>
    <phoneticPr fontId="3"/>
  </si>
  <si>
    <t>ハイパーリンク修正</t>
    <rPh sb="7" eb="9">
      <t>シュウセイ</t>
    </rPh>
    <phoneticPr fontId="3"/>
  </si>
  <si>
    <t>前年度報告内容シートの参照開始位置修正（A6⇒A5）</t>
    <rPh sb="0" eb="3">
      <t>ゼンネンド</t>
    </rPh>
    <rPh sb="3" eb="5">
      <t>ホウコク</t>
    </rPh>
    <rPh sb="5" eb="7">
      <t>ナイヨウ</t>
    </rPh>
    <rPh sb="11" eb="13">
      <t>サンショウ</t>
    </rPh>
    <rPh sb="13" eb="15">
      <t>カイシ</t>
    </rPh>
    <rPh sb="15" eb="17">
      <t>イチ</t>
    </rPh>
    <rPh sb="17" eb="19">
      <t>シュウセイ</t>
    </rPh>
    <phoneticPr fontId="3"/>
  </si>
  <si>
    <t>B53～</t>
    <phoneticPr fontId="3"/>
  </si>
  <si>
    <t>G列、H列</t>
    <rPh sb="1" eb="2">
      <t>レツ</t>
    </rPh>
    <rPh sb="4" eb="5">
      <t>レツ</t>
    </rPh>
    <phoneticPr fontId="3"/>
  </si>
  <si>
    <t>不要なため削除</t>
    <rPh sb="0" eb="2">
      <t>フヨウ</t>
    </rPh>
    <rPh sb="5" eb="7">
      <t>サクジョ</t>
    </rPh>
    <phoneticPr fontId="3"/>
  </si>
  <si>
    <t>E15;E18</t>
    <phoneticPr fontId="3"/>
  </si>
  <si>
    <t>条件付き書式設定修正（関数設定ミス）</t>
    <rPh sb="0" eb="2">
      <t>ジョウケン</t>
    </rPh>
    <rPh sb="2" eb="3">
      <t>ツ</t>
    </rPh>
    <rPh sb="4" eb="6">
      <t>ショシキ</t>
    </rPh>
    <rPh sb="6" eb="8">
      <t>セッテイ</t>
    </rPh>
    <rPh sb="8" eb="10">
      <t>シュウセイ</t>
    </rPh>
    <rPh sb="11" eb="13">
      <t>カンスウ</t>
    </rPh>
    <rPh sb="13" eb="15">
      <t>セッテイ</t>
    </rPh>
    <phoneticPr fontId="3"/>
  </si>
  <si>
    <t>ok</t>
    <phoneticPr fontId="3"/>
  </si>
  <si>
    <t>B11</t>
    <phoneticPr fontId="3"/>
  </si>
  <si>
    <t>E19;21</t>
    <phoneticPr fontId="3"/>
  </si>
  <si>
    <t>D22</t>
    <phoneticPr fontId="3"/>
  </si>
  <si>
    <t>B29;32,C30,C32</t>
    <phoneticPr fontId="3"/>
  </si>
  <si>
    <t>Ｂ列、Ｅ列</t>
    <rPh sb="1" eb="2">
      <t>レツ</t>
    </rPh>
    <rPh sb="4" eb="5">
      <t>レツ</t>
    </rPh>
    <phoneticPr fontId="3"/>
  </si>
  <si>
    <t>記載内容更新</t>
    <rPh sb="0" eb="2">
      <t>キサイ</t>
    </rPh>
    <rPh sb="2" eb="4">
      <t>ナイヨウ</t>
    </rPh>
    <rPh sb="4" eb="6">
      <t>コウシン</t>
    </rPh>
    <phoneticPr fontId="3"/>
  </si>
  <si>
    <t>１　事業者の基礎情報</t>
    <rPh sb="2" eb="5">
      <t>ジギョウシャ</t>
    </rPh>
    <rPh sb="6" eb="8">
      <t>キソ</t>
    </rPh>
    <rPh sb="8" eb="10">
      <t>ジョウホウ</t>
    </rPh>
    <phoneticPr fontId="3"/>
  </si>
  <si>
    <t>E7</t>
    <phoneticPr fontId="3"/>
  </si>
  <si>
    <t>M13～AC13</t>
    <phoneticPr fontId="3"/>
  </si>
  <si>
    <t>M16～AC16</t>
    <phoneticPr fontId="3"/>
  </si>
  <si>
    <t>F7～F9</t>
    <phoneticPr fontId="3"/>
  </si>
  <si>
    <t>M77</t>
    <phoneticPr fontId="3"/>
  </si>
  <si>
    <t>M80</t>
    <phoneticPr fontId="3"/>
  </si>
  <si>
    <t>ー</t>
    <phoneticPr fontId="3"/>
  </si>
  <si>
    <t>4.入力_使用量(3号)</t>
  </si>
  <si>
    <t>M6,O6</t>
    <phoneticPr fontId="3"/>
  </si>
  <si>
    <t>N6,N10,N23</t>
    <phoneticPr fontId="3"/>
  </si>
  <si>
    <t>登録番号</t>
    <rPh sb="0" eb="2">
      <t>トウロク</t>
    </rPh>
    <rPh sb="2" eb="4">
      <t>バンゴウ</t>
    </rPh>
    <phoneticPr fontId="63"/>
  </si>
  <si>
    <t>電気事業者名</t>
    <rPh sb="0" eb="2">
      <t>デンキ</t>
    </rPh>
    <rPh sb="2" eb="5">
      <t>ジギョウシャ</t>
    </rPh>
    <rPh sb="5" eb="6">
      <t>メイ</t>
    </rPh>
    <phoneticPr fontId="63"/>
  </si>
  <si>
    <t>メニュー名</t>
    <rPh sb="4" eb="5">
      <t>メイ</t>
    </rPh>
    <phoneticPr fontId="63"/>
  </si>
  <si>
    <t>各事業者の
把握率(%)</t>
    <rPh sb="0" eb="4">
      <t>カクジギョウシャ</t>
    </rPh>
    <rPh sb="6" eb="8">
      <t>ハアク</t>
    </rPh>
    <rPh sb="8" eb="9">
      <t>リツ</t>
    </rPh>
    <phoneticPr fontId="63"/>
  </si>
  <si>
    <t>把握できなかった理由</t>
    <rPh sb="0" eb="2">
      <t>ハアク</t>
    </rPh>
    <rPh sb="8" eb="10">
      <t>リユウ</t>
    </rPh>
    <phoneticPr fontId="63"/>
  </si>
  <si>
    <t>(株)SEウイングズ</t>
  </si>
  <si>
    <t>係数が代替値の事業者からの受電のため</t>
  </si>
  <si>
    <t>メニューB(残差)</t>
  </si>
  <si>
    <t>係数が代替値の事業者からの受電のため。</t>
  </si>
  <si>
    <t>メニューI</t>
  </si>
  <si>
    <t>メニューC(残差)</t>
  </si>
  <si>
    <t>代替値を用いる調達元がいるため</t>
  </si>
  <si>
    <t>(株)Looop</t>
  </si>
  <si>
    <t>(株)UPDATER</t>
  </si>
  <si>
    <t>係数が代替値の事業者からの受電があるため</t>
  </si>
  <si>
    <t>バランシンググループ内の融通受電のため</t>
  </si>
  <si>
    <t>auエネルギー＆ライフ(株)</t>
  </si>
  <si>
    <t>サーラeエナジー(株)</t>
  </si>
  <si>
    <t>係数が代替値の事業者からの受電の為</t>
  </si>
  <si>
    <t>パナソニックオペレーショナルエクセレンス(株)</t>
  </si>
  <si>
    <t>MCリテールエナジー(株)</t>
  </si>
  <si>
    <t>リニューアブル・ジャパン(株)</t>
  </si>
  <si>
    <t>HTBエナジー(株)</t>
  </si>
  <si>
    <t>SBパワー(株)</t>
  </si>
  <si>
    <t>NFパワーサービス(株)</t>
  </si>
  <si>
    <t>日本瓦斯(株)(日本ガス(株))</t>
  </si>
  <si>
    <t>(株)TTSパワー</t>
  </si>
  <si>
    <t>Next Power(株)</t>
  </si>
  <si>
    <t>代替値を使用している事業者からの調達があるため</t>
  </si>
  <si>
    <t>(株)カーボンニュートラル</t>
  </si>
  <si>
    <t>A0260</t>
  </si>
  <si>
    <t>(株)ジョヴィ</t>
  </si>
  <si>
    <t>(株)Misumi</t>
  </si>
  <si>
    <t>MKステーションズ(株)</t>
  </si>
  <si>
    <t>(株)JTBコミュニケーションデザイン</t>
  </si>
  <si>
    <t>(株)PinT</t>
  </si>
  <si>
    <t>(株)クローバー・テクノロジーズ</t>
  </si>
  <si>
    <t>(株)CHIBAむつざわエナジー</t>
  </si>
  <si>
    <t>(株)CWS</t>
  </si>
  <si>
    <t>Apaman Energy(株)</t>
  </si>
  <si>
    <t>A0407</t>
  </si>
  <si>
    <t>ALL GREEN POWER(株)</t>
  </si>
  <si>
    <t>(株)MKエネルギー</t>
  </si>
  <si>
    <t>そうまIグリッド合同会社</t>
  </si>
  <si>
    <t>JPエネルギー(株)</t>
  </si>
  <si>
    <t>Cocoテラスたがわ(株)</t>
  </si>
  <si>
    <t>(株)LIXIL TEPCO スマートパートナーズ</t>
  </si>
  <si>
    <t>(株)NEXT ONE</t>
  </si>
  <si>
    <t>(株)CDエナジーダイレクト</t>
  </si>
  <si>
    <t>Q.ENESTでんき(株)</t>
  </si>
  <si>
    <t>ふかやeパワー(株)</t>
  </si>
  <si>
    <t>(株)Link Life</t>
  </si>
  <si>
    <t>(株)karch</t>
  </si>
  <si>
    <t>くこくエネルギー(株)</t>
  </si>
  <si>
    <t>MGCエネルギー(株)</t>
  </si>
  <si>
    <t>WSエナジー(株)</t>
  </si>
  <si>
    <t>TERA Energy(株)</t>
  </si>
  <si>
    <t>MCPD(株)</t>
  </si>
  <si>
    <t>(株)LENETS</t>
  </si>
  <si>
    <t>(株)エネクル</t>
  </si>
  <si>
    <t>(株)タケエイでんき</t>
  </si>
  <si>
    <t>NTTアノードエナジー(株)</t>
  </si>
  <si>
    <t>UNIVERGY(株)</t>
  </si>
  <si>
    <t>KBN(株)</t>
  </si>
  <si>
    <t>KMパワー(株)</t>
  </si>
  <si>
    <t>(株)Okazaki</t>
  </si>
  <si>
    <t>Castleton Commodities Japan合同会社</t>
  </si>
  <si>
    <t>エア・ウォーター・ライフソリューション(株)</t>
  </si>
  <si>
    <t>T＆Tエナジー(株)</t>
  </si>
  <si>
    <t>SustainableEnergy(株)</t>
  </si>
  <si>
    <t>(株)クリーンベンチャー21</t>
  </si>
  <si>
    <t>Y.W.C.(株)</t>
  </si>
  <si>
    <t>(株)MTエナジー</t>
  </si>
  <si>
    <t>TGオクトパスエナジー(株)</t>
  </si>
  <si>
    <t>三菱HCキャピタルエナジー(株)</t>
  </si>
  <si>
    <t>A0800</t>
  </si>
  <si>
    <t>(株)Meisin</t>
  </si>
  <si>
    <t>A0824</t>
  </si>
  <si>
    <t>(株)IQg</t>
  </si>
  <si>
    <t>(株)FPS</t>
  </si>
  <si>
    <t>(株)レックス</t>
  </si>
  <si>
    <t>(株)stc</t>
  </si>
  <si>
    <t>シントウエナジー(株)</t>
  </si>
  <si>
    <t>東北エネルギーサービス(株)</t>
  </si>
  <si>
    <t>特定排出者が調達した非化石証書利用に係る情報</t>
    <phoneticPr fontId="12"/>
  </si>
  <si>
    <t>【小売電気事業者及び一般送配電事業者】</t>
    <rPh sb="1" eb="3">
      <t>コウ</t>
    </rPh>
    <rPh sb="3" eb="5">
      <t>デンキ</t>
    </rPh>
    <rPh sb="5" eb="8">
      <t>ジギョウシャ</t>
    </rPh>
    <rPh sb="8" eb="9">
      <t>オヨ</t>
    </rPh>
    <rPh sb="10" eb="12">
      <t>イッパン</t>
    </rPh>
    <rPh sb="12" eb="13">
      <t>ソウ</t>
    </rPh>
    <rPh sb="13" eb="15">
      <t>ハイデン</t>
    </rPh>
    <rPh sb="15" eb="17">
      <t>ジギョウ</t>
    </rPh>
    <rPh sb="17" eb="18">
      <t>シャ</t>
    </rPh>
    <phoneticPr fontId="63"/>
  </si>
  <si>
    <t>電気事業者名を選択</t>
    <rPh sb="0" eb="2">
      <t>デンキ</t>
    </rPh>
    <rPh sb="2" eb="4">
      <t>ジギョウ</t>
    </rPh>
    <rPh sb="4" eb="5">
      <t>シャ</t>
    </rPh>
    <rPh sb="5" eb="6">
      <t>メイ</t>
    </rPh>
    <rPh sb="7" eb="9">
      <t>センタク</t>
    </rPh>
    <phoneticPr fontId="3"/>
  </si>
  <si>
    <t>A0002_イーレックス(株)</t>
  </si>
  <si>
    <t>A0003_リエスパワー(株)</t>
  </si>
  <si>
    <t>A0004_エバーグリーン・リテイリング(株)</t>
  </si>
  <si>
    <t>A0006_エバーグリーン・マーケティング(株)</t>
  </si>
  <si>
    <t>A0007_(株)SEウイングズ</t>
  </si>
  <si>
    <t>A0008_(株)イーセル</t>
  </si>
  <si>
    <t>A0009_(株)エネット</t>
  </si>
  <si>
    <t>A0011_須賀川瓦斯(株)</t>
  </si>
  <si>
    <t>A0012_出光興産(株)</t>
  </si>
  <si>
    <t>A0013_(株)オプテージ</t>
  </si>
  <si>
    <t>A0014_エネサーブ(株)</t>
  </si>
  <si>
    <t>A0016_ミツウロコグリーンエネルギー(株)</t>
  </si>
  <si>
    <t>A0018_ネクストパワーやまと(株)</t>
  </si>
  <si>
    <t>A0019_日本テクノ(株)</t>
  </si>
  <si>
    <t>A0020_中央電力エナジー(株)</t>
  </si>
  <si>
    <t>A0021_(株)Looop</t>
  </si>
  <si>
    <t>A0024_静岡ガス＆パワー(株)</t>
  </si>
  <si>
    <t>A0025_荏原環境プラント(株)</t>
  </si>
  <si>
    <t>A0026_東京エコサービス(株)</t>
  </si>
  <si>
    <t>A0027_ダイヤモンドパワー(株)</t>
  </si>
  <si>
    <t>A0031_(株)新出光</t>
  </si>
  <si>
    <t>A0032_セントラル石油瓦斯(株)</t>
  </si>
  <si>
    <t>A0035_コスモエネルギーソリューションズ(株)</t>
  </si>
  <si>
    <t>A0036_(株)グリーンサークル</t>
  </si>
  <si>
    <t>A0039_北海道瓦斯(株)</t>
  </si>
  <si>
    <t>A0040_アルカナエナジー(株)</t>
  </si>
  <si>
    <t>A0042_新エネルギー開発(株)</t>
  </si>
  <si>
    <t>A0043_伊藤忠エネクス(株)</t>
  </si>
  <si>
    <t>A0046_大和エネルギー(株)</t>
  </si>
  <si>
    <t>A0048_大阪瓦斯(株)</t>
  </si>
  <si>
    <t>A0049_エフビットコミュニケーションズ(株)　</t>
  </si>
  <si>
    <t>A0051_真庭バイオエネルギー(株)</t>
  </si>
  <si>
    <t>A0052_三井物産(株)</t>
  </si>
  <si>
    <t>A0053_オリックス(株)</t>
  </si>
  <si>
    <t>A0054_(株)エネサンス関東</t>
  </si>
  <si>
    <t>A0055_(株)UPDATER</t>
  </si>
  <si>
    <t>A0056_シン・エナジー(株)</t>
  </si>
  <si>
    <t>A0057_(株)サニックス</t>
  </si>
  <si>
    <t>A0058_(株)コンシェルジュ</t>
  </si>
  <si>
    <t>A0060_(株)アイ・グリッド・ソリューションズ</t>
  </si>
  <si>
    <t>A0061_サミットエナジー(株)</t>
  </si>
  <si>
    <t>A0062_リコージャパン(株)</t>
  </si>
  <si>
    <t>A0063_(株)エネルギア・ソリューション・アンド・サービス</t>
  </si>
  <si>
    <t>A0064_東京ガス(株)</t>
  </si>
  <si>
    <t>A0065_テス・エンジニアリング(株)</t>
  </si>
  <si>
    <t>A0066_青梅ガス(株)</t>
  </si>
  <si>
    <t>A0067_(株)イーネットワークシステムズ</t>
  </si>
  <si>
    <t>A0068_(株)エネアーク関東</t>
  </si>
  <si>
    <t>A0069_(株)東急パワーサプライ</t>
  </si>
  <si>
    <t>A0070_王子・伊藤忠エネクス電力販売(株)</t>
  </si>
  <si>
    <t>A0071_伊藤忠商事(株)</t>
  </si>
  <si>
    <t>A0072_(株)エコスタイル</t>
  </si>
  <si>
    <t>A0073_入間ガス(株)</t>
  </si>
  <si>
    <t>A0075_(株)とんでんホールディングス</t>
  </si>
  <si>
    <t>A0076_日鉄エンジニアリング(株)</t>
  </si>
  <si>
    <t>A0077_auエネルギー＆ライフ(株)</t>
  </si>
  <si>
    <t>A0079_イワタニ関東(株)</t>
  </si>
  <si>
    <t>A0080_イワタニ首都圏(株)</t>
  </si>
  <si>
    <t>A0081_サーラeエナジー(株)</t>
  </si>
  <si>
    <t>A0082_(株)地球クラブ</t>
  </si>
  <si>
    <t>A0084_西部瓦斯(株)</t>
  </si>
  <si>
    <t>A0085_東邦ガス(株)</t>
  </si>
  <si>
    <t>A0086_シナネン(株)</t>
  </si>
  <si>
    <t>A0088_カワサキグリーンエナジー(株)</t>
  </si>
  <si>
    <t>A0089_大一ガス(株)</t>
  </si>
  <si>
    <t>A0090_(株)リミックスポイント</t>
  </si>
  <si>
    <t>A0092_(株)中海テレビ放送</t>
  </si>
  <si>
    <t>A0093_パシフィックパワー(株)</t>
  </si>
  <si>
    <t>A0104_(株)ジェイコム札幌</t>
  </si>
  <si>
    <t>A0120_鹿児島電力(株)</t>
  </si>
  <si>
    <t>A0121_太陽ガス(株)</t>
  </si>
  <si>
    <t>A0122_アーバンエナジー(株)</t>
  </si>
  <si>
    <t>A0123_パワーネクスト(株)</t>
  </si>
  <si>
    <t>A0124_合同会社北上新電力</t>
  </si>
  <si>
    <t>A0126_(株)タクマエナジー</t>
  </si>
  <si>
    <t>A0130_丸紅新電力(株)</t>
  </si>
  <si>
    <t>A0133_奈良電力(株)</t>
  </si>
  <si>
    <t>A0135_大東ガス(株)</t>
  </si>
  <si>
    <t>A0136_パナソニックオペレーショナルエクセレンス(株)</t>
  </si>
  <si>
    <t>A0137_アストモスエネルギー(株)</t>
  </si>
  <si>
    <t>A0138_(株)関電エネルギーソリューション</t>
  </si>
  <si>
    <t>A0140_MCリテールエナジー(株)</t>
  </si>
  <si>
    <t>A0141_(株)北九州パワー</t>
  </si>
  <si>
    <t>A0142_武州瓦斯(株)</t>
  </si>
  <si>
    <t>A0143_リニューアブル・ジャパン(株)</t>
  </si>
  <si>
    <t>A0144_大垣ガス(株)</t>
  </si>
  <si>
    <t>A0145_(株)藤田商店</t>
  </si>
  <si>
    <t>A0149_(株)グローバルエンジニアリング</t>
  </si>
  <si>
    <t>A0150_九州エナジー(株)</t>
  </si>
  <si>
    <t>A0151_(株)トヨタエナジーソリューションズ</t>
  </si>
  <si>
    <t>A0153_(株)エナリス・パワー・マーケティング</t>
  </si>
  <si>
    <t>A0154_歌舞伎エナジー(株)</t>
  </si>
  <si>
    <t>A0155_みやまスマートエネルギー(株)</t>
  </si>
  <si>
    <t>A0156_エフィシエント(株)</t>
  </si>
  <si>
    <t>A0157_(株)生活クラブエナジー</t>
  </si>
  <si>
    <t>A0158_生活協同組合コープこうべ</t>
  </si>
  <si>
    <t>A0159_(株)シーエナジー</t>
  </si>
  <si>
    <t>A0160_角栄ガス(株)</t>
  </si>
  <si>
    <t>A0161_京葉瓦斯(株)</t>
  </si>
  <si>
    <t>A0163_伊勢崎ガス(株)</t>
  </si>
  <si>
    <t>A0164_キヤノンマーケティングジャパン(株)</t>
  </si>
  <si>
    <t>A0165_(株)とっとり市民電力</t>
  </si>
  <si>
    <t>A0167_佐野瓦斯(株)</t>
  </si>
  <si>
    <t>A0168_桐生瓦斯(株)</t>
  </si>
  <si>
    <t>A0169_森の電力(株)</t>
  </si>
  <si>
    <t>A0172_HTBエナジー(株)</t>
  </si>
  <si>
    <t>A0173_(株)アシストワンエナジー</t>
  </si>
  <si>
    <t>A0175_(株)フソウ・エナジー</t>
  </si>
  <si>
    <t>A0177_湘南電力(株)</t>
  </si>
  <si>
    <t>A0178_大東建託パートナーズ(株)</t>
  </si>
  <si>
    <t>A0179_Japan電力(株)</t>
  </si>
  <si>
    <t>A0180_電源開発(株)</t>
  </si>
  <si>
    <t>A0181_鈴与商事(株)</t>
  </si>
  <si>
    <t>A0184_ワタミエナジー(株)</t>
  </si>
  <si>
    <t>A0185_(株)パルシステム電力</t>
  </si>
  <si>
    <t>A0186_SBパワー(株)</t>
  </si>
  <si>
    <t>A0187_NFパワーサービス(株)</t>
  </si>
  <si>
    <t>A0188_ひおき地域エネルギー(株)</t>
  </si>
  <si>
    <t>A0189_和歌山電力(株)</t>
  </si>
  <si>
    <t>A0190_日本瓦斯(株)(日本ガス(株))</t>
  </si>
  <si>
    <t>A0193_九電みらいエナジー(株)</t>
  </si>
  <si>
    <t>A0195_(株)フォレストパワー</t>
  </si>
  <si>
    <t>A0196_日高都市ガス(株)</t>
  </si>
  <si>
    <t>A0197_(株)アドバンテック</t>
  </si>
  <si>
    <t>A0199_ローカルエナジー(株)</t>
  </si>
  <si>
    <t>A0200_エネックス(株)</t>
  </si>
  <si>
    <t>A0203_(株)レクスポート</t>
  </si>
  <si>
    <t>A0204_なでしこ電力(株)</t>
  </si>
  <si>
    <t>A0206_日田グリーン電力(株)</t>
  </si>
  <si>
    <t>A0209_埼玉ガス(株)</t>
  </si>
  <si>
    <t>A0210_宮崎パワーライン(株)</t>
  </si>
  <si>
    <t>A0211_(株)パワー・オプティマイザー</t>
  </si>
  <si>
    <t>A0214_(株)TTSパワー</t>
  </si>
  <si>
    <t>A0216_(株)岩手ウッドパワー</t>
  </si>
  <si>
    <t>A0217_里山パワーワークス(株)</t>
  </si>
  <si>
    <t>A0218_(株)中之条パワー</t>
  </si>
  <si>
    <t>A0220_日産トレーデイング(株)</t>
  </si>
  <si>
    <t>A0221_(株)エネウィル</t>
  </si>
  <si>
    <t>A0222_Next Power(株)</t>
  </si>
  <si>
    <t>A0227_はりま電力(株)</t>
  </si>
  <si>
    <t>A0228_(株)浜松新電力</t>
  </si>
  <si>
    <t>A0229_ゼロワットパワー(株)</t>
  </si>
  <si>
    <t>A0230_アストマックス(株)</t>
  </si>
  <si>
    <t>A0231_(株)やまがた新電力</t>
  </si>
  <si>
    <t>A0232_一般社団法人東松島みらいとし機構</t>
  </si>
  <si>
    <t>A0234_(株)グリーンパワー大東</t>
  </si>
  <si>
    <t>A0237_御所野縄文電力(株)</t>
  </si>
  <si>
    <t>A0238_(株)カーボンニュートラル</t>
  </si>
  <si>
    <t>A0239_宮古新電力(株)</t>
  </si>
  <si>
    <t>A0240_長崎地域電力(株)</t>
  </si>
  <si>
    <t>A0241_(株)エネアーク関西</t>
  </si>
  <si>
    <t>A0243_近畿電力(株)</t>
  </si>
  <si>
    <t>A0245_新電力おおいた(株)</t>
  </si>
  <si>
    <t>A0246_(株)日本セレモニー</t>
  </si>
  <si>
    <t>A0248_(株)池見石油店</t>
  </si>
  <si>
    <t>A0250_芝浦電力(株)</t>
  </si>
  <si>
    <t>A0253_(株)地域創生ホールディングス</t>
  </si>
  <si>
    <t>A0256_(株)エーコープサービス</t>
  </si>
  <si>
    <t>A0259_山陰エレキ・アライアンス(株)</t>
  </si>
  <si>
    <t>A0260_(株)ジョヴィ</t>
  </si>
  <si>
    <t>A0264_山陰酸素工業(株)</t>
  </si>
  <si>
    <t>A0265_武陽ガス(株)</t>
  </si>
  <si>
    <t>A0268_東北電力(株)</t>
  </si>
  <si>
    <t>A0269_東京電力エナジーパートナー(株)</t>
  </si>
  <si>
    <t>A0270_中部電力ミライズ(株)</t>
  </si>
  <si>
    <t>A0271_北陸電力(株)</t>
  </si>
  <si>
    <t>A0273_中国電力(株)</t>
  </si>
  <si>
    <t>A0274_四国電力(株)</t>
  </si>
  <si>
    <t>A0275_九州電力(株)</t>
  </si>
  <si>
    <t>A0276_沖縄電力(株)</t>
  </si>
  <si>
    <t>A0277_北日本石油(株)</t>
  </si>
  <si>
    <t>A0278_千葉電力(株)</t>
  </si>
  <si>
    <t>A0280_やめエネルギー(株)</t>
  </si>
  <si>
    <t>A0281_(株)アースインフィニティ</t>
  </si>
  <si>
    <t>A0283_足利ガス(株)</t>
  </si>
  <si>
    <t>A0284_(株)Misumi</t>
  </si>
  <si>
    <t>A0285_米子瓦斯(株)</t>
  </si>
  <si>
    <t>A0286_(株)エルピオ</t>
  </si>
  <si>
    <t>A0287_浜田ガス(株)</t>
  </si>
  <si>
    <t>A0288_(株)アメニティ電力</t>
  </si>
  <si>
    <t>A0292_岡田建設(株)</t>
  </si>
  <si>
    <t>A0293_出雲ガス(株)</t>
  </si>
  <si>
    <t>A0295_一般社団法人グリーンコープでんき</t>
  </si>
  <si>
    <t>A0296_公益財団法人東京都環境公社</t>
  </si>
  <si>
    <t>A0300_(株)ファミリーネット・ジャパン</t>
  </si>
  <si>
    <t>A0303_MKステーションズ(株)</t>
  </si>
  <si>
    <t>A0305_フラワーペイメント(株)</t>
  </si>
  <si>
    <t>A0306_(株)JTBコミュニケーションデザイン</t>
  </si>
  <si>
    <t>A0310_全農エネルギー(株)</t>
  </si>
  <si>
    <t>A0311_(株)ハルエネ</t>
  </si>
  <si>
    <t>A0314_(株)ビビット</t>
  </si>
  <si>
    <t>A0315_(株)おおた電力</t>
  </si>
  <si>
    <t>A0317_伊藤忠プランテック(株)</t>
  </si>
  <si>
    <t>A0318_(株)オカモト</t>
  </si>
  <si>
    <t>A0323_キタコー(株)</t>
  </si>
  <si>
    <t>A0330_香川電力(株)　</t>
  </si>
  <si>
    <t>A0332_(株)PinT</t>
  </si>
  <si>
    <t>A0336_(株)沖縄ガスニューパワー</t>
  </si>
  <si>
    <t>A0337_諏訪瓦斯(株)</t>
  </si>
  <si>
    <t>A0338_エッセンシャルエナジー(株)</t>
  </si>
  <si>
    <t>A0342_(株)いちき串木野電力</t>
  </si>
  <si>
    <t>A0343_(株)クローバー・テクノロジーズ</t>
  </si>
  <si>
    <t>A0344_西武ガス(株)</t>
  </si>
  <si>
    <t>A0345_松本ガス(株)</t>
  </si>
  <si>
    <t>A0348_南部だんだんエナジー(株)</t>
  </si>
  <si>
    <t>A0349_(株)エフエネ</t>
  </si>
  <si>
    <t>A0350_こなんウルトラパワー(株)</t>
  </si>
  <si>
    <t>A0351_(株)CHIBAむつざわエナジー</t>
  </si>
  <si>
    <t>A0353_奥出雲電力(株)</t>
  </si>
  <si>
    <t>A0356_(株)成田香取エネルギー</t>
  </si>
  <si>
    <t>A0362_(株)CWS</t>
  </si>
  <si>
    <t>A0364_ふくしま新電力(株)</t>
  </si>
  <si>
    <t>A0365_ティーダッシュ合同会社</t>
  </si>
  <si>
    <t>A0366_(株)エネクスライフサービス</t>
  </si>
  <si>
    <t>A0367_ネイチャーエナジー小国(株)</t>
  </si>
  <si>
    <t>A0368_リエスパワーネクスト(株)</t>
  </si>
  <si>
    <t>A0371_エネルギーパワー(株)</t>
  </si>
  <si>
    <t>A0372_(株)グリムスパワー</t>
  </si>
  <si>
    <t>A0378_本庄ガス(株)</t>
  </si>
  <si>
    <t>A0380_青森県民エナジー(株)</t>
  </si>
  <si>
    <t>A0381_国際航業(株)</t>
  </si>
  <si>
    <t>A0382_ローカルでんき(株)</t>
  </si>
  <si>
    <t>A0383_(株)明治産業</t>
  </si>
  <si>
    <t>A0385_岡山電力(株)</t>
  </si>
  <si>
    <t>A0386_ミライフ(株)</t>
  </si>
  <si>
    <t>A0389_うすきエネルギー(株)</t>
  </si>
  <si>
    <t>A0391_森のエネルギー(株)</t>
  </si>
  <si>
    <t>A0392_岐阜電力(株)</t>
  </si>
  <si>
    <t>A0397_名南共同エネルギー(株)</t>
  </si>
  <si>
    <t>A0398_Apaman Energy(株)</t>
  </si>
  <si>
    <t>A0405_アストマックス・エネルギー(株)</t>
  </si>
  <si>
    <t>A0407_ALL GREEN POWER(株)</t>
  </si>
  <si>
    <t>A0411_福井電力(株)</t>
  </si>
  <si>
    <t>A0413_(株)MKエネルギー</t>
  </si>
  <si>
    <t>A0415_エネラボ(株)</t>
  </si>
  <si>
    <t>A0419_スマートエナジー磐田(株)</t>
  </si>
  <si>
    <t>A0420_そうまIグリッド合同会社</t>
  </si>
  <si>
    <t>A0425_エネトレード(株)</t>
  </si>
  <si>
    <t>A0429_ニシムラ(株)</t>
  </si>
  <si>
    <t>A0430_(株)さくら新電力</t>
  </si>
  <si>
    <t>A0431_(株)グローアップ</t>
  </si>
  <si>
    <t>A0435_いこま市民パワー(株)</t>
  </si>
  <si>
    <t>A0437_おもてなし山形(株)</t>
  </si>
  <si>
    <t>A0438_長野都市ガス(株)</t>
  </si>
  <si>
    <t>A0439_上田ガス(株)</t>
  </si>
  <si>
    <t>A0442_(株)シグナストラスト</t>
  </si>
  <si>
    <t>A0443_ゲーテハウス(株)</t>
  </si>
  <si>
    <t>A0446_JPエネルギー(株)</t>
  </si>
  <si>
    <t>A0447_兵庫電力(株)</t>
  </si>
  <si>
    <t>A0451_Cocoテラスたがわ(株)</t>
  </si>
  <si>
    <t>A0452_東北電力エナジートレーディング(株)</t>
  </si>
  <si>
    <t>A0454_(株)まち未来製作所</t>
  </si>
  <si>
    <t>A0456_(株)どさんこパワー</t>
  </si>
  <si>
    <t>A0457_トリニティエナジー(株)</t>
  </si>
  <si>
    <t>A0461_(株)LIXIL TEPCO スマートパートナーズ</t>
  </si>
  <si>
    <t>A0463_(株)NEXT ONE</t>
  </si>
  <si>
    <t>A0468_おおすみ半島スマートエネルギー(株)</t>
  </si>
  <si>
    <t>A0470_おきなわコープエナジー(株)</t>
  </si>
  <si>
    <t>A0471_久慈地域エネルギー(株)</t>
  </si>
  <si>
    <t>A0472_弘前ガス(株)</t>
  </si>
  <si>
    <t>A0477_くるめエネルギー(株)</t>
  </si>
  <si>
    <t>A0480_松阪新電力(株)</t>
  </si>
  <si>
    <t>A0481_ヒューリックプロパティソリューション(株)</t>
  </si>
  <si>
    <t>A0482_宮崎電力(株)</t>
  </si>
  <si>
    <t>A0490_(株)CDエナジーダイレクト</t>
  </si>
  <si>
    <t>A0491_Q.ENESTでんき(株)</t>
  </si>
  <si>
    <t>A0493_(株)ぶんごおおのエナジー</t>
  </si>
  <si>
    <t>A0494_ヴィジョナリーパワー(株)</t>
  </si>
  <si>
    <t>A0495_有明エナジー(株)</t>
  </si>
  <si>
    <t>A0499_厚木瓦斯(株)</t>
  </si>
  <si>
    <t>A0500_(株)エネ・ビジョン</t>
  </si>
  <si>
    <t>A0501_イワタニ三重(株)</t>
  </si>
  <si>
    <t>A0502_(株)マルヰ</t>
  </si>
  <si>
    <t>A0503_大多喜ガス(株)</t>
  </si>
  <si>
    <t>A0506_鈴与電力(株)</t>
  </si>
  <si>
    <t>A0507_コープ電力(株)</t>
  </si>
  <si>
    <t>A0511_亀岡ふるさとエナジー(株)</t>
  </si>
  <si>
    <t>A0513_(株)織戸組</t>
  </si>
  <si>
    <t>A0514_ふかやeパワー(株)</t>
  </si>
  <si>
    <t>A0515_(株)Link Life</t>
  </si>
  <si>
    <t>A0518_(株)グローバルキャスト</t>
  </si>
  <si>
    <t>A0519_日本エネルギー総合システム(株)</t>
  </si>
  <si>
    <t>A0520_イワタニ東海(株)</t>
  </si>
  <si>
    <t>A0525_(株)ところざわ未来電力</t>
  </si>
  <si>
    <t>A0526_朝日ガスエナジー(株)</t>
  </si>
  <si>
    <t>A0528_(株)エネファント</t>
  </si>
  <si>
    <t>A0529_(株)エスエナジー</t>
  </si>
  <si>
    <t>A0533_秩父新電力(株)</t>
  </si>
  <si>
    <t>A0534_みよしエナジー(株)</t>
  </si>
  <si>
    <t>A0538_綿半パートナーズ(株)</t>
  </si>
  <si>
    <t>A0539_(株)karch</t>
  </si>
  <si>
    <t>A0543_(株)かみでん里山公社</t>
  </si>
  <si>
    <t>A0546_(株)三郷ひまわりエナジー</t>
  </si>
  <si>
    <t>A0547_(株)球磨村森電力</t>
  </si>
  <si>
    <t>A0549_くこくエネルギー(株)</t>
  </si>
  <si>
    <t>A0550_(株)エコログ</t>
  </si>
  <si>
    <t>A0551_飯田まちづくり電力(株)</t>
  </si>
  <si>
    <t>A0552_イワタニ長野(株)</t>
  </si>
  <si>
    <t>A0553_シェルジャパン(株)</t>
  </si>
  <si>
    <t>A0555_石油資源開発(株)</t>
  </si>
  <si>
    <t>A0556_越後天然ガス(株)</t>
  </si>
  <si>
    <t>A0558_坂戸ガス(株)</t>
  </si>
  <si>
    <t>A0559_(株)デベロップ</t>
  </si>
  <si>
    <t>A0560_(株)テレ・マーカー</t>
  </si>
  <si>
    <t>A0562_MGCエネルギー(株)</t>
  </si>
  <si>
    <t>A0565_福島フェニックス電力(株)</t>
  </si>
  <si>
    <t>A0567_(株)美作国電力</t>
  </si>
  <si>
    <t>A0570_八幡商事(株)</t>
  </si>
  <si>
    <t>A0571_おいでんエネルギー(株)</t>
  </si>
  <si>
    <t>A0572_(株)イシオ</t>
  </si>
  <si>
    <t>A0573_北陸電力ビズ・エナジーソリューション(株)</t>
  </si>
  <si>
    <t>A0578_富士山エナジー(株)</t>
  </si>
  <si>
    <t>A0581_WSエナジー(株)</t>
  </si>
  <si>
    <t>A0582_TERA Energy(株)</t>
  </si>
  <si>
    <t>A0584_MCPD(株)</t>
  </si>
  <si>
    <t>A0586_グリーンシティこばやし(株)</t>
  </si>
  <si>
    <t>A0587_(株)吉田石油店</t>
  </si>
  <si>
    <t>A0589_スマートエナジー熊本(株)</t>
  </si>
  <si>
    <t>A0590_福山未来エナジー(株)</t>
  </si>
  <si>
    <t>A0596_五島市民電力(株)</t>
  </si>
  <si>
    <t>A0598_リストプロパティーズ(株)</t>
  </si>
  <si>
    <t>A0602_(株)情熱電力</t>
  </si>
  <si>
    <t>A0603_バンプーパワートレーディング合同会社</t>
  </si>
  <si>
    <t>A0605_(株)センカク</t>
  </si>
  <si>
    <t>A0609_(株)ミナサポ</t>
  </si>
  <si>
    <t>A0610_唐津電力(株)</t>
  </si>
  <si>
    <t>A0612_日本エネルギーファーム(株)</t>
  </si>
  <si>
    <t>A0615_(株)イーネットワーク</t>
  </si>
  <si>
    <t>A0617_スマートエコエナジー(株)</t>
  </si>
  <si>
    <t>A0620_(株)LENETS</t>
  </si>
  <si>
    <t>A0622_アイエスジー(株)</t>
  </si>
  <si>
    <t>A0624_(株)エネクル</t>
  </si>
  <si>
    <t>A0627_フィンテックラボ協同組合</t>
  </si>
  <si>
    <t>A0629_新電力新潟(株)</t>
  </si>
  <si>
    <t>A0630_(株)タケエイでんき</t>
  </si>
  <si>
    <t>A0631_気仙沼グリーンエナジー(株)</t>
  </si>
  <si>
    <t>A0632_(株)ユーラスグリーンエナジー</t>
  </si>
  <si>
    <t>A0639_酒田天然瓦斯(株)</t>
  </si>
  <si>
    <t>A0640_東亜ガス(株)</t>
  </si>
  <si>
    <t>A0641_(株)三河の山里コミュニティパワー</t>
  </si>
  <si>
    <t>A0642_新潟スワンエナジー(株)</t>
  </si>
  <si>
    <t>A0644_グリーンピープルズパワー(株)</t>
  </si>
  <si>
    <t>A0648_(株)マルイファシリティーズ</t>
  </si>
  <si>
    <t>A0649_(株)デンケン</t>
  </si>
  <si>
    <t>A0650_(株)東名</t>
  </si>
  <si>
    <t>A0653_NTTアノードエナジー(株)</t>
  </si>
  <si>
    <t>A0654_スマート電気(株)</t>
  </si>
  <si>
    <t>A0655_(株)唐津パワーホールディングス</t>
  </si>
  <si>
    <t>A0656_(株)クリーンエネルギー総合研究所</t>
  </si>
  <si>
    <t>A0659_(株)かづのパワー</t>
  </si>
  <si>
    <t>A0660_UNIVERGY(株)</t>
  </si>
  <si>
    <t>A0664_デジタルグリッド(株)</t>
  </si>
  <si>
    <t>A0666_(株)西九州させぼパワーズ</t>
  </si>
  <si>
    <t>A0667_たんたんエナジー(株)</t>
  </si>
  <si>
    <t>A0668_(株)能勢・豊能まちづくり</t>
  </si>
  <si>
    <t>A0670_(株)再エネ思考電力</t>
  </si>
  <si>
    <t>A0673_(株)ジャパネットサービスイノベーション</t>
  </si>
  <si>
    <t>A0676_KBN(株)</t>
  </si>
  <si>
    <t>A0677_(株)しおさい電力</t>
  </si>
  <si>
    <t>A0680_会津エナジー(株)</t>
  </si>
  <si>
    <t>A0681_うべ未来エネルギー(株)</t>
  </si>
  <si>
    <t>A0683_永井自動車工業(株)</t>
  </si>
  <si>
    <t>A0685_陸前高田しみんエネルギー(株)</t>
  </si>
  <si>
    <t>A0687_(株)チャームドライフ</t>
  </si>
  <si>
    <t>A0689_スターティア(株)</t>
  </si>
  <si>
    <t>A0690_東広島スマートエネルギー(株)</t>
  </si>
  <si>
    <t>A0692_旭化成(株)</t>
  </si>
  <si>
    <t>A0693_京和ガス(株)</t>
  </si>
  <si>
    <t>A0695_KMパワー(株)</t>
  </si>
  <si>
    <t>A0696_(株)Okazaki</t>
  </si>
  <si>
    <t>A0698_(株)エフオン</t>
  </si>
  <si>
    <t>A0699_(株)岡崎さくら電力</t>
  </si>
  <si>
    <t>A0704_Castleton Commodities Japan合同会社</t>
  </si>
  <si>
    <t>A0705_神戸電力(株)</t>
  </si>
  <si>
    <t>A0708_エア・ウォーター・ライフソリューション(株)</t>
  </si>
  <si>
    <t>A0709_生活協同組合ひろしま</t>
  </si>
  <si>
    <t>A0712_アークエルテクノロジーズ(株)</t>
  </si>
  <si>
    <t>A0714_エルメック(株)</t>
  </si>
  <si>
    <t>A0715_(株)オズエナジー</t>
  </si>
  <si>
    <t>A0716_レモンガス(株)</t>
  </si>
  <si>
    <t>A0718_(株)日本海水</t>
  </si>
  <si>
    <t>A0721_中小企業支援(株)</t>
  </si>
  <si>
    <t>A0722_サントラベラーズサービス有限会社</t>
  </si>
  <si>
    <t>A0726_八千代エンジニヤリング(株)</t>
  </si>
  <si>
    <t>A0729_神楽電力(株)</t>
  </si>
  <si>
    <t>A0730_ゆきぐに新電力(株)</t>
  </si>
  <si>
    <t>A0732_(株)ながさきサステナエナジー</t>
  </si>
  <si>
    <t>A0733_葛尾創生電力(株)</t>
  </si>
  <si>
    <t>A0738_(株)グルーヴエナジー</t>
  </si>
  <si>
    <t>A0739_高知ニューエナジー(株)</t>
  </si>
  <si>
    <t>A0740_もみじ電力(株)</t>
  </si>
  <si>
    <t>A0742_(株)縁人</t>
  </si>
  <si>
    <t>A0743_T＆Tエナジー(株)</t>
  </si>
  <si>
    <t>A0744_(株)ルーク</t>
  </si>
  <si>
    <t>A0746_かけがわ報徳パワー(株)</t>
  </si>
  <si>
    <t>A0747_SustainableEnergy(株)</t>
  </si>
  <si>
    <t>A0748_穂の国とよはし電力(株)</t>
  </si>
  <si>
    <t>A0752_イワタニセントラル北海道(株)</t>
  </si>
  <si>
    <t>A0753_ホームタウンエナジー(株)</t>
  </si>
  <si>
    <t>A0754_(株)彩の国でんき</t>
  </si>
  <si>
    <t>A0758_(株)みやきエネルギー</t>
  </si>
  <si>
    <t>A0759_(株)クリーンベンチャー21</t>
  </si>
  <si>
    <t>A0760_三河商事(株)</t>
  </si>
  <si>
    <t>A0764_沖縄新エネ開発(株)</t>
  </si>
  <si>
    <t>A0770_(株)ほくだん</t>
  </si>
  <si>
    <t>A0772_(株)エスコ</t>
  </si>
  <si>
    <t>A0781_(株)丸の内電力</t>
  </si>
  <si>
    <t>A0783_(株)中京電力</t>
  </si>
  <si>
    <t>A0785_(株)クオリティプラス</t>
  </si>
  <si>
    <t>A0786_Y.W.C.(株)</t>
  </si>
  <si>
    <t>A0792_(株)MTエナジー</t>
  </si>
  <si>
    <t>A0793_TGオクトパスエナジー(株)</t>
  </si>
  <si>
    <t>A0796_東北電力フロンティア(株)</t>
  </si>
  <si>
    <t>A0798_(株)ファラデー</t>
  </si>
  <si>
    <t>A0799_三菱HCキャピタルエナジー(株)</t>
  </si>
  <si>
    <t>A0800_(株)Meisin</t>
  </si>
  <si>
    <t>A0802_大塚ビジネスサポート(株)</t>
  </si>
  <si>
    <t>A0803_出雲ケーブルビジョン(株)</t>
  </si>
  <si>
    <t>A0806_いずも縁結び電力(株)</t>
  </si>
  <si>
    <t>A0807_恵那電力(株)</t>
  </si>
  <si>
    <t>A0808_宇都宮ライトパワー(株)</t>
  </si>
  <si>
    <t>A0809_帯広電力(株)</t>
  </si>
  <si>
    <t>A0810_フジ物産(株)</t>
  </si>
  <si>
    <t>A0812_金沢エナジー(株)</t>
  </si>
  <si>
    <t>A0817_(株)なんとエナジー</t>
  </si>
  <si>
    <t>A0819_(株)ボーダレス・ジャパン</t>
  </si>
  <si>
    <t>A0820_(株)ワット</t>
  </si>
  <si>
    <t>A0821_ジケイ・スペース(株)</t>
  </si>
  <si>
    <t>A0822_広島ガス(株)</t>
  </si>
  <si>
    <t>A0824_(株)IQg</t>
  </si>
  <si>
    <t>A0826_(株)FPS</t>
  </si>
  <si>
    <t>A0827_大熊るるるん電力(株)</t>
  </si>
  <si>
    <t>A0829_(株)レックス</t>
  </si>
  <si>
    <t>A0831_おきたま新電力(株)</t>
  </si>
  <si>
    <t>A0835_河原実業(株)</t>
  </si>
  <si>
    <t>A0838_(株)stc</t>
  </si>
  <si>
    <t>A0839_(株)工営エナジー</t>
  </si>
  <si>
    <t>A0840_アースシグナルソリューションズ(株)</t>
  </si>
  <si>
    <t>A0843_シントウエナジー(株)</t>
  </si>
  <si>
    <t>A0844_那須野ヶ原みらい電力(株)</t>
  </si>
  <si>
    <t>A0847_柏崎あい・あーるエナジー(株)</t>
  </si>
  <si>
    <t>A0849_京セラ(株)</t>
  </si>
  <si>
    <t>A0851_(株)鳥取みらい電力</t>
  </si>
  <si>
    <t>A0852_鈴鹿グリーンエナジー(株)</t>
  </si>
  <si>
    <t>A0854_刈谷知立みらい電力(株)</t>
  </si>
  <si>
    <t>A0859_いちのみや未来エネルギー(株)</t>
  </si>
  <si>
    <t>A0863_(株)絆</t>
  </si>
  <si>
    <t>A0865_東北エネルギーサービス(株)</t>
  </si>
  <si>
    <t>A0866_(株)いなしきエナジー</t>
  </si>
  <si>
    <t>A0867_ながのスマートパワー(株)</t>
  </si>
  <si>
    <t>A0868_(株)ホクレン油機サービス</t>
  </si>
  <si>
    <t>基礎排出係数(t-CO2/kWh)</t>
    <rPh sb="0" eb="2">
      <t>キソ</t>
    </rPh>
    <rPh sb="2" eb="4">
      <t>ハイシュツ</t>
    </rPh>
    <rPh sb="4" eb="6">
      <t>ケイスウ</t>
    </rPh>
    <phoneticPr fontId="12"/>
  </si>
  <si>
    <t>登録番号＋事業者名（重複あり）</t>
    <rPh sb="0" eb="2">
      <t>トウロク</t>
    </rPh>
    <rPh sb="2" eb="4">
      <t>バンゴウ</t>
    </rPh>
    <rPh sb="5" eb="7">
      <t>ジギョウ</t>
    </rPh>
    <rPh sb="7" eb="8">
      <t>シャ</t>
    </rPh>
    <rPh sb="8" eb="9">
      <t>メイ</t>
    </rPh>
    <rPh sb="10" eb="12">
      <t>ジュウフク</t>
    </rPh>
    <phoneticPr fontId="3"/>
  </si>
  <si>
    <t>重複削除用検索条件</t>
    <rPh sb="0" eb="2">
      <t>ジュウフク</t>
    </rPh>
    <rPh sb="2" eb="4">
      <t>サクジョ</t>
    </rPh>
    <rPh sb="4" eb="5">
      <t>ヨウ</t>
    </rPh>
    <rPh sb="5" eb="7">
      <t>ケンサク</t>
    </rPh>
    <rPh sb="7" eb="9">
      <t>ジョウケン</t>
    </rPh>
    <phoneticPr fontId="3"/>
  </si>
  <si>
    <t>メニュー数</t>
    <rPh sb="4" eb="5">
      <t>スウ</t>
    </rPh>
    <phoneticPr fontId="3"/>
  </si>
  <si>
    <t>登録番号＋事業者名（重複無し）</t>
    <rPh sb="0" eb="2">
      <t>トウロク</t>
    </rPh>
    <rPh sb="2" eb="4">
      <t>バンゴウ</t>
    </rPh>
    <rPh sb="5" eb="7">
      <t>ジギョウ</t>
    </rPh>
    <rPh sb="7" eb="8">
      <t>シャ</t>
    </rPh>
    <rPh sb="8" eb="9">
      <t>メイ</t>
    </rPh>
    <rPh sb="10" eb="12">
      <t>ジュウフク</t>
    </rPh>
    <rPh sb="12" eb="13">
      <t>ナ</t>
    </rPh>
    <phoneticPr fontId="3"/>
  </si>
  <si>
    <t>※フィルターの詳細設定機能でＨ列の重複セルを削除</t>
    <rPh sb="7" eb="9">
      <t>ショウサイ</t>
    </rPh>
    <rPh sb="9" eb="11">
      <t>セッテイ</t>
    </rPh>
    <rPh sb="11" eb="13">
      <t>キノウ</t>
    </rPh>
    <rPh sb="15" eb="16">
      <t>レツ</t>
    </rPh>
    <rPh sb="17" eb="19">
      <t>ジュウフク</t>
    </rPh>
    <rPh sb="22" eb="24">
      <t>サクジョ</t>
    </rPh>
    <phoneticPr fontId="3"/>
  </si>
  <si>
    <t>※事業者数に応じて関数範囲調整</t>
    <rPh sb="1" eb="3">
      <t>ジギョウ</t>
    </rPh>
    <rPh sb="3" eb="4">
      <t>シャ</t>
    </rPh>
    <rPh sb="4" eb="5">
      <t>スウ</t>
    </rPh>
    <rPh sb="6" eb="7">
      <t>オウ</t>
    </rPh>
    <rPh sb="9" eb="11">
      <t>カンスウ</t>
    </rPh>
    <rPh sb="11" eb="13">
      <t>ハンイ</t>
    </rPh>
    <rPh sb="13" eb="15">
      <t>チョウセイ</t>
    </rPh>
    <phoneticPr fontId="3"/>
  </si>
  <si>
    <t>※Ｊ列に一覧を抽出する際に枠の範囲を検索条件として指定</t>
    <rPh sb="2" eb="3">
      <t>レツ</t>
    </rPh>
    <rPh sb="4" eb="6">
      <t>イチラン</t>
    </rPh>
    <rPh sb="7" eb="9">
      <t>チュウシュツ</t>
    </rPh>
    <rPh sb="11" eb="12">
      <t>サイ</t>
    </rPh>
    <rPh sb="13" eb="14">
      <t>ワク</t>
    </rPh>
    <rPh sb="15" eb="17">
      <t>ハンイ</t>
    </rPh>
    <rPh sb="18" eb="20">
      <t>ケンサク</t>
    </rPh>
    <rPh sb="20" eb="22">
      <t>ジョウケン</t>
    </rPh>
    <rPh sb="25" eb="27">
      <t>シテイ</t>
    </rPh>
    <phoneticPr fontId="3"/>
  </si>
  <si>
    <t>使用量(1～3号)</t>
    <rPh sb="0" eb="3">
      <t>シヨウリョウ</t>
    </rPh>
    <rPh sb="7" eb="8">
      <t>ゴウ</t>
    </rPh>
    <phoneticPr fontId="3"/>
  </si>
  <si>
    <t>前期計画において排出量原単位を設定していた事業者がいるため、排出量原単位を算出して表示する必要あり</t>
    <rPh sb="0" eb="2">
      <t>ゼンキ</t>
    </rPh>
    <rPh sb="2" eb="4">
      <t>ケイカク</t>
    </rPh>
    <rPh sb="8" eb="10">
      <t>ハイシュツ</t>
    </rPh>
    <rPh sb="10" eb="11">
      <t>リョウ</t>
    </rPh>
    <rPh sb="11" eb="14">
      <t>ゲンタンイ</t>
    </rPh>
    <rPh sb="15" eb="17">
      <t>セッテイ</t>
    </rPh>
    <rPh sb="21" eb="23">
      <t>ジギョウ</t>
    </rPh>
    <rPh sb="23" eb="24">
      <t>シャ</t>
    </rPh>
    <rPh sb="30" eb="32">
      <t>ハイシュツ</t>
    </rPh>
    <rPh sb="32" eb="33">
      <t>リョウ</t>
    </rPh>
    <rPh sb="33" eb="36">
      <t>ゲンタンイ</t>
    </rPh>
    <rPh sb="37" eb="39">
      <t>サンシュツ</t>
    </rPh>
    <rPh sb="41" eb="43">
      <t>ヒョウジ</t>
    </rPh>
    <rPh sb="45" eb="47">
      <t>ヒツヨウ</t>
    </rPh>
    <phoneticPr fontId="3"/>
  </si>
  <si>
    <t>エネ使用量入力ファイルでも計画書本体と同様の計算をする？</t>
    <rPh sb="2" eb="5">
      <t>シヨウリョウ</t>
    </rPh>
    <rPh sb="5" eb="7">
      <t>ニュウリョク</t>
    </rPh>
    <rPh sb="13" eb="16">
      <t>ケイカクショ</t>
    </rPh>
    <rPh sb="16" eb="18">
      <t>ホンタイ</t>
    </rPh>
    <rPh sb="19" eb="21">
      <t>ドウヨウ</t>
    </rPh>
    <rPh sb="22" eb="24">
      <t>ケイサン</t>
    </rPh>
    <phoneticPr fontId="3"/>
  </si>
  <si>
    <t>事業者数</t>
    <rPh sb="0" eb="2">
      <t>ジギョウ</t>
    </rPh>
    <rPh sb="2" eb="3">
      <t>シャ</t>
    </rPh>
    <rPh sb="3" eb="4">
      <t>スウ</t>
    </rPh>
    <phoneticPr fontId="3"/>
  </si>
  <si>
    <t>※リスト化時の参照範囲</t>
    <rPh sb="4" eb="5">
      <t>カ</t>
    </rPh>
    <rPh sb="5" eb="6">
      <t>ジ</t>
    </rPh>
    <rPh sb="7" eb="9">
      <t>サンショウ</t>
    </rPh>
    <rPh sb="9" eb="11">
      <t>ハンイ</t>
    </rPh>
    <phoneticPr fontId="3"/>
  </si>
  <si>
    <t>一般送配電_北海道電力ネットワーク(株)</t>
  </si>
  <si>
    <t>一般送配電_東北電力ネットワーク(株)</t>
  </si>
  <si>
    <t>一般送配電_東京電力パワーグリッド(株)</t>
  </si>
  <si>
    <t>一般送配電_中部電力パワーグリッド(株)</t>
  </si>
  <si>
    <t>一般送配電_北陸電力送配電(株)</t>
  </si>
  <si>
    <t>一般送配電_関西電力送配電(株)</t>
  </si>
  <si>
    <t>一般送配電_中国電力ネットワーク(株)</t>
  </si>
  <si>
    <t>一般送配電_四国電力送配電(株)</t>
  </si>
  <si>
    <t>一般送配電_九州電力送配電(株)</t>
  </si>
  <si>
    <t>一般送配電_沖縄電力(株)</t>
  </si>
  <si>
    <t>99999_代替値</t>
  </si>
  <si>
    <t>メニュー有無</t>
    <rPh sb="4" eb="6">
      <t>ウム</t>
    </rPh>
    <phoneticPr fontId="3"/>
  </si>
  <si>
    <t>リストの関数</t>
    <rPh sb="4" eb="6">
      <t>カンスウ</t>
    </rPh>
    <phoneticPr fontId="3"/>
  </si>
  <si>
    <t>基礎</t>
    <rPh sb="0" eb="2">
      <t>キソ</t>
    </rPh>
    <phoneticPr fontId="3"/>
  </si>
  <si>
    <t>調整後</t>
    <rPh sb="0" eb="2">
      <t>チョウセイ</t>
    </rPh>
    <rPh sb="2" eb="3">
      <t>ゴ</t>
    </rPh>
    <phoneticPr fontId="3"/>
  </si>
  <si>
    <t>事業者名リスト</t>
    <rPh sb="0" eb="2">
      <t>ジギョウ</t>
    </rPh>
    <rPh sb="2" eb="3">
      <t>シャ</t>
    </rPh>
    <rPh sb="3" eb="4">
      <t>メイ</t>
    </rPh>
    <phoneticPr fontId="3"/>
  </si>
  <si>
    <t>メニューリスト</t>
    <phoneticPr fontId="3"/>
  </si>
  <si>
    <t>関数テスト</t>
    <rPh sb="0" eb="2">
      <t>カンスウ</t>
    </rPh>
    <phoneticPr fontId="3"/>
  </si>
  <si>
    <t>登録番号＋事業者名＋メニュー</t>
    <rPh sb="0" eb="2">
      <t>トウロク</t>
    </rPh>
    <rPh sb="2" eb="4">
      <t>バンゴウ</t>
    </rPh>
    <rPh sb="5" eb="7">
      <t>ジギョウ</t>
    </rPh>
    <rPh sb="7" eb="8">
      <t>シャ</t>
    </rPh>
    <rPh sb="8" eb="9">
      <t>メイ</t>
    </rPh>
    <phoneticPr fontId="3"/>
  </si>
  <si>
    <t>行番号</t>
    <rPh sb="0" eb="3">
      <t>ギョウバンゴウ</t>
    </rPh>
    <phoneticPr fontId="3"/>
  </si>
  <si>
    <t>E92;G121,J92;K121</t>
    <phoneticPr fontId="3"/>
  </si>
  <si>
    <t>←E47;E56…「9999_代替値」ならセルをオレンジ色にする（要注意）</t>
    <rPh sb="15" eb="17">
      <t>ダイタイ</t>
    </rPh>
    <rPh sb="17" eb="18">
      <t>チ</t>
    </rPh>
    <rPh sb="28" eb="29">
      <t>イロ</t>
    </rPh>
    <rPh sb="33" eb="34">
      <t>ヨウ</t>
    </rPh>
    <rPh sb="34" eb="36">
      <t>チュウイ</t>
    </rPh>
    <phoneticPr fontId="3"/>
  </si>
  <si>
    <t>←G47:G56…E列が「電気事業者名を選択」ならセルを灰色にする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</si>
  <si>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←F47:F56…Ｆ列が「メニュー選択→」かつＧ列が空欄ならセルを赤色にする</t>
    <rPh sb="10" eb="11">
      <t>レツ</t>
    </rPh>
    <rPh sb="17" eb="19">
      <t>センタク</t>
    </rPh>
    <rPh sb="24" eb="25">
      <t>レツ</t>
    </rPh>
    <rPh sb="26" eb="28">
      <t>クウラン</t>
    </rPh>
    <rPh sb="33" eb="35">
      <t>アカイロ</t>
    </rPh>
    <phoneticPr fontId="3"/>
  </si>
  <si>
    <t>←G47:G56…Ｆ列が「メニュー無し」ならセルを灰色にする</t>
    <rPh sb="10" eb="11">
      <t>レツ</t>
    </rPh>
    <rPh sb="17" eb="18">
      <t>ナ</t>
    </rPh>
    <rPh sb="25" eb="26">
      <t>ハイ</t>
    </rPh>
    <rPh sb="26" eb="27">
      <t>イロ</t>
    </rPh>
    <phoneticPr fontId="3"/>
  </si>
  <si>
    <t>←G47:G56…「（参考値）事業者全体」ならセルをオレンジ色にする（要注意）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</si>
  <si>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←J47:K56…係数欄エラーならセルを赤くする</t>
    <rPh sb="9" eb="11">
      <t>ケイスウ</t>
    </rPh>
    <rPh sb="11" eb="12">
      <t>ラン</t>
    </rPh>
    <rPh sb="20" eb="21">
      <t>アカ</t>
    </rPh>
    <phoneticPr fontId="3"/>
  </si>
  <si>
    <t>電気の排出係数一覧表の全面更新に伴い、関数・リスト・条件付き書式設定を再構築</t>
    <rPh sb="0" eb="2">
      <t>デンキ</t>
    </rPh>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</si>
  <si>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4.使用量(3号)</t>
    <rPh sb="2" eb="4">
      <t>シヨウ</t>
    </rPh>
    <rPh sb="4" eb="5">
      <t>リョウ</t>
    </rPh>
    <rPh sb="7" eb="8">
      <t>ゴウ</t>
    </rPh>
    <phoneticPr fontId="3"/>
  </si>
  <si>
    <t>E47;G56,J47;K56</t>
  </si>
  <si>
    <t>排出係数一覧表（ガス事業者別）</t>
    <rPh sb="0" eb="2">
      <t>ハイシュツ</t>
    </rPh>
    <rPh sb="2" eb="4">
      <t>ケイスウ</t>
    </rPh>
    <rPh sb="4" eb="6">
      <t>イチラン</t>
    </rPh>
    <rPh sb="6" eb="7">
      <t>ヒョウ</t>
    </rPh>
    <rPh sb="10" eb="13">
      <t>ジギョウシャ</t>
    </rPh>
    <rPh sb="13" eb="14">
      <t>ベツ</t>
    </rPh>
    <phoneticPr fontId="3"/>
  </si>
  <si>
    <t>備考</t>
    <rPh sb="0" eb="2">
      <t>ビコウ</t>
    </rPh>
    <phoneticPr fontId="63"/>
  </si>
  <si>
    <t>A0002_東京電力エナジーパートナー株式会社</t>
  </si>
  <si>
    <t>A0020_東京瓦斯株式会社</t>
  </si>
  <si>
    <t>A0025_東邦ガス株式会社</t>
  </si>
  <si>
    <t>D0028_東海ガス株式会社</t>
  </si>
  <si>
    <t>排出係数一覧表（熱供給事業者別）</t>
    <rPh sb="0" eb="2">
      <t>ハイシュツ</t>
    </rPh>
    <rPh sb="2" eb="4">
      <t>ケイスウ</t>
    </rPh>
    <rPh sb="4" eb="6">
      <t>イチラン</t>
    </rPh>
    <rPh sb="6" eb="7">
      <t>ヒョウ</t>
    </rPh>
    <rPh sb="8" eb="9">
      <t>ネツ</t>
    </rPh>
    <rPh sb="9" eb="11">
      <t>キョウキュウ</t>
    </rPh>
    <rPh sb="11" eb="14">
      <t>ジギョウシャ</t>
    </rPh>
    <rPh sb="14" eb="15">
      <t>ベツ</t>
    </rPh>
    <phoneticPr fontId="3"/>
  </si>
  <si>
    <t>(株)工営エナジー</t>
  </si>
  <si>
    <t>刈谷知立みらい電力(株)</t>
  </si>
  <si>
    <t>いちのみや未来エネルギー(株)</t>
  </si>
  <si>
    <t>全国平均係数(t-CO₂/kWh)</t>
    <rPh sb="0" eb="2">
      <t>ゼンコク</t>
    </rPh>
    <rPh sb="2" eb="4">
      <t>ヘイキン</t>
    </rPh>
    <rPh sb="4" eb="6">
      <t>ケイスウ</t>
    </rPh>
    <phoneticPr fontId="63"/>
  </si>
  <si>
    <t>FIT補正率</t>
    <rPh sb="3" eb="5">
      <t>ホセイ</t>
    </rPh>
    <rPh sb="5" eb="6">
      <t>リツ</t>
    </rPh>
    <phoneticPr fontId="63"/>
  </si>
  <si>
    <t>非FIT補正率</t>
    <rPh sb="0" eb="1">
      <t>ヒ</t>
    </rPh>
    <rPh sb="4" eb="6">
      <t>ホセイ</t>
    </rPh>
    <rPh sb="6" eb="7">
      <t>リツ</t>
    </rPh>
    <phoneticPr fontId="63"/>
  </si>
  <si>
    <t>東京ガスエンジニアリングソリューションズ株式会社_田町駅東口北地区</t>
    <rPh sb="0" eb="2">
      <t>トウキョウ</t>
    </rPh>
    <rPh sb="20" eb="24">
      <t>カブシキカイシャ</t>
    </rPh>
    <phoneticPr fontId="1"/>
  </si>
  <si>
    <t>006_丸の内熱供給株式会社</t>
  </si>
  <si>
    <t>014_新都市熱供給株式会社</t>
  </si>
  <si>
    <t>016_西池袋熱供給株式会社</t>
  </si>
  <si>
    <t>024_みなとみらい二十一熱供給株式会社</t>
  </si>
  <si>
    <t>033_新宿熱供給株式会社</t>
  </si>
  <si>
    <t>039_株式会社福岡エネルギーサービス_下川端再開発地域</t>
  </si>
  <si>
    <t>039_株式会社福岡エネルギーサービス_シーサイドももち地域</t>
  </si>
  <si>
    <t>039_株式会社福岡エネルギーサービス_西鉄福岡駅再開発地域</t>
  </si>
  <si>
    <t>050_新宿南エネルギーサービス株式会社</t>
  </si>
  <si>
    <t>057_錦糸町熱供給株式会社</t>
  </si>
  <si>
    <t>064_山王熱供給株式会社</t>
  </si>
  <si>
    <t>069_品川エネルギーサービス株式会社</t>
  </si>
  <si>
    <t>参考1~3</t>
    <phoneticPr fontId="3"/>
  </si>
  <si>
    <t>ガス事業者名を選択</t>
    <rPh sb="2" eb="4">
      <t>ジギョウ</t>
    </rPh>
    <rPh sb="4" eb="5">
      <t>シャ</t>
    </rPh>
    <rPh sb="5" eb="6">
      <t>メイ</t>
    </rPh>
    <rPh sb="7" eb="9">
      <t>センタク</t>
    </rPh>
    <phoneticPr fontId="3"/>
  </si>
  <si>
    <t>熱供給事業者名を選択</t>
    <rPh sb="0" eb="1">
      <t>ネツ</t>
    </rPh>
    <rPh sb="1" eb="3">
      <t>キョウキュウ</t>
    </rPh>
    <rPh sb="3" eb="5">
      <t>ジギョウ</t>
    </rPh>
    <rPh sb="5" eb="6">
      <t>シャ</t>
    </rPh>
    <rPh sb="6" eb="7">
      <t>メイ</t>
    </rPh>
    <rPh sb="8" eb="10">
      <t>センタク</t>
    </rPh>
    <phoneticPr fontId="3"/>
  </si>
  <si>
    <t>5.クレジット等</t>
    <rPh sb="7" eb="8">
      <t>トウ</t>
    </rPh>
    <phoneticPr fontId="3"/>
  </si>
  <si>
    <t>23～27行目</t>
    <rPh sb="5" eb="7">
      <t>ギョウメ</t>
    </rPh>
    <phoneticPr fontId="3"/>
  </si>
  <si>
    <t>全国平均係数、補正率の欄を追加</t>
    <rPh sb="0" eb="2">
      <t>ゼンコク</t>
    </rPh>
    <rPh sb="2" eb="4">
      <t>ヘイキン</t>
    </rPh>
    <rPh sb="4" eb="6">
      <t>ケイスウ</t>
    </rPh>
    <rPh sb="7" eb="9">
      <t>ホセイ</t>
    </rPh>
    <rPh sb="9" eb="10">
      <t>リツ</t>
    </rPh>
    <rPh sb="11" eb="12">
      <t>ラン</t>
    </rPh>
    <rPh sb="13" eb="15">
      <t>ツイカ</t>
    </rPh>
    <phoneticPr fontId="3"/>
  </si>
  <si>
    <t>6.コピー用</t>
    <rPh sb="5" eb="6">
      <t>ヨウ</t>
    </rPh>
    <phoneticPr fontId="3"/>
  </si>
  <si>
    <t>P175;P177</t>
    <phoneticPr fontId="3"/>
  </si>
  <si>
    <t>上記係数の参照欄を修正</t>
    <rPh sb="0" eb="2">
      <t>ジョウキ</t>
    </rPh>
    <rPh sb="2" eb="4">
      <t>ケイスウ</t>
    </rPh>
    <rPh sb="5" eb="7">
      <t>サンショウ</t>
    </rPh>
    <rPh sb="7" eb="8">
      <t>ラン</t>
    </rPh>
    <rPh sb="9" eb="11">
      <t>シュウセイ</t>
    </rPh>
    <phoneticPr fontId="3"/>
  </si>
  <si>
    <t>E45;G54,J45;K54</t>
  </si>
  <si>
    <t>ガスの排出係数一覧表の全面更新に伴い、関数・リスト・条件付き書式設定を再構築</t>
    <rPh sb="3" eb="5">
      <t>ハイシュツ</t>
    </rPh>
    <rPh sb="5" eb="7">
      <t>ケイスウ</t>
    </rPh>
    <rPh sb="7" eb="9">
      <t>イチラン</t>
    </rPh>
    <rPh sb="9" eb="10">
      <t>ヒョウ</t>
    </rPh>
    <rPh sb="11" eb="13">
      <t>ゼンメン</t>
    </rPh>
    <rPh sb="13" eb="15">
      <t>コウシン</t>
    </rPh>
    <rPh sb="16" eb="17">
      <t>トモナ</t>
    </rPh>
    <rPh sb="19" eb="21">
      <t>カンスウ</t>
    </rPh>
    <rPh sb="26" eb="28">
      <t>ジョウケン</t>
    </rPh>
    <rPh sb="28" eb="29">
      <t>ツ</t>
    </rPh>
    <rPh sb="30" eb="32">
      <t>ショシキ</t>
    </rPh>
    <rPh sb="32" eb="34">
      <t>セッテイ</t>
    </rPh>
    <rPh sb="35" eb="38">
      <t>サイコウチク</t>
    </rPh>
    <phoneticPr fontId="3"/>
  </si>
  <si>
    <t>E76;G84,J76;K84</t>
  </si>
  <si>
    <t>熱の排出係数一覧表の全面更新に伴い、関数・リスト・条件付き書式設定を再構築</t>
    <rPh sb="0" eb="1">
      <t>ネツ</t>
    </rPh>
    <rPh sb="2" eb="4">
      <t>ハイシュツ</t>
    </rPh>
    <rPh sb="4" eb="6">
      <t>ケイスウ</t>
    </rPh>
    <rPh sb="6" eb="8">
      <t>イチラン</t>
    </rPh>
    <rPh sb="8" eb="9">
      <t>ヒョウ</t>
    </rPh>
    <rPh sb="10" eb="12">
      <t>ゼンメン</t>
    </rPh>
    <rPh sb="12" eb="14">
      <t>コウシン</t>
    </rPh>
    <rPh sb="15" eb="16">
      <t>トモナ</t>
    </rPh>
    <rPh sb="18" eb="20">
      <t>カンスウ</t>
    </rPh>
    <rPh sb="25" eb="27">
      <t>ジョウケン</t>
    </rPh>
    <rPh sb="27" eb="28">
      <t>ツ</t>
    </rPh>
    <rPh sb="29" eb="31">
      <t>ショシキ</t>
    </rPh>
    <rPh sb="31" eb="33">
      <t>セッテイ</t>
    </rPh>
    <rPh sb="34" eb="37">
      <t>サイコウチク</t>
    </rPh>
    <phoneticPr fontId="3"/>
  </si>
  <si>
    <t>←E36:E40…「9999_代替値」ならセルをオレンジ色にする（要注意）</t>
    <rPh sb="15" eb="17">
      <t>ダイタイ</t>
    </rPh>
    <rPh sb="17" eb="18">
      <t>チ</t>
    </rPh>
    <rPh sb="28" eb="29">
      <t>イロ</t>
    </rPh>
    <rPh sb="33" eb="34">
      <t>ヨウ</t>
    </rPh>
    <rPh sb="34" eb="36">
      <t>チュウイ</t>
    </rPh>
    <phoneticPr fontId="3"/>
  </si>
  <si>
    <t>←G36:G40…E列が「電気事業者名を選択」ならセルを灰色にする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</si>
  <si>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←F36:F40…Ｆ列が「メニュー選択→」かつＧ列が空欄ならセルを赤色にする</t>
    <rPh sb="10" eb="11">
      <t>レツ</t>
    </rPh>
    <rPh sb="17" eb="19">
      <t>センタク</t>
    </rPh>
    <rPh sb="24" eb="25">
      <t>レツ</t>
    </rPh>
    <rPh sb="26" eb="28">
      <t>クウラン</t>
    </rPh>
    <rPh sb="33" eb="35">
      <t>アカイロ</t>
    </rPh>
    <phoneticPr fontId="3"/>
  </si>
  <si>
    <t>←G36:G40…Ｆ列が「メニュー無し」ならセルを灰色にする</t>
    <rPh sb="10" eb="11">
      <t>レツ</t>
    </rPh>
    <rPh sb="17" eb="18">
      <t>ナ</t>
    </rPh>
    <rPh sb="25" eb="26">
      <t>ハイ</t>
    </rPh>
    <rPh sb="26" eb="27">
      <t>イロ</t>
    </rPh>
    <phoneticPr fontId="3"/>
  </si>
  <si>
    <t>←G36:G40…「（参考値）事業者全体」ならセルをオレンジ色にする（要注意）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</si>
  <si>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E36;G40,J36;K40</t>
  </si>
  <si>
    <t>C112;G160,C209;G223</t>
    <phoneticPr fontId="3"/>
  </si>
  <si>
    <t>環境省公表データの貼付け</t>
    <phoneticPr fontId="3"/>
  </si>
  <si>
    <t>①環境省公表の事業者別排出係数(Excel)の「小売電気事業者」、「一般送配電事業者」、「代替値」の表をコピーして貼り付け、１つの表にする。</t>
    <phoneticPr fontId="3"/>
  </si>
  <si>
    <t>　※説明文や、「一般送配電事業者」の表のタイトル行は不要</t>
    <phoneticPr fontId="3"/>
  </si>
  <si>
    <t>表のセル結合を解除する</t>
    <phoneticPr fontId="3"/>
  </si>
  <si>
    <t>②空白セルが全選択された状態で、数式バーに、全選択された空白セルの一番左上のセルのもう一つ上のセル番号（例：一番左上の空白セルがA12なら、数式バーに「=A11」）を入力し、「Ctrl+Enter」</t>
    <phoneticPr fontId="3"/>
  </si>
  <si>
    <t>③空白の全セルに直上の内容が自動反映されるが、一部空白が埋まらないセルがあるため、適宜手動で埋める。</t>
    <phoneticPr fontId="3"/>
  </si>
  <si>
    <t>基礎・調整後排出係数列（Ｄ・Ｅ列）の「※」を削除する</t>
    <phoneticPr fontId="3"/>
  </si>
  <si>
    <t>①基礎・調整後排出係数列（Ｄ・Ｅ列）を全てを選択し、「Ctrl+H」</t>
    <phoneticPr fontId="3"/>
  </si>
  <si>
    <t>②「検索する文字列」に「※」を入れて「すべて置換」を選択（「置換後の文字列」は空欄）</t>
    <phoneticPr fontId="3"/>
  </si>
  <si>
    <t>　※事業者数が増加すると行も増えるため、毎年度、関数の範囲を調整する必要あり</t>
    <phoneticPr fontId="3"/>
  </si>
  <si>
    <t>②「データ」タブの「並べ替えとフィルター」の「詳細設定」を選択し、次の順に選択する。</t>
    <phoneticPr fontId="3"/>
  </si>
  <si>
    <t>　・「指定した範囲」にチェック</t>
    <phoneticPr fontId="3"/>
  </si>
  <si>
    <t>　・「重複するレコードは無視する」にチェックして「ＯＫ」</t>
    <phoneticPr fontId="3"/>
  </si>
  <si>
    <t>①１でまとめた表の登録番号（Ａ列）、電気事業者名列（Ｂ列）を全て（タイトル行以外）を選択し、「Ctrl+G」⇒「セル選択」⇒「空白セル」を選択⇒「ＯＫ」※この時点では、まだ「Enter」は押さない。</t>
    <phoneticPr fontId="3"/>
  </si>
  <si>
    <t>　※代替値の「番号」は「99999」とし、Ｃ列の数値をＤ・Ｅ列に移動する。</t>
    <phoneticPr fontId="3"/>
  </si>
  <si>
    <t>　※一般送配電事業者の「番号」は、「一般送配電」と修正し、基礎排出係数の列をＣ列⇒Ｄ列に移動する。</t>
    <phoneticPr fontId="3"/>
  </si>
  <si>
    <t>②環境省公表一覧の最下段にある「特定排出者が調達した非化石証書利用に係る情報」の係数の値等は、「5.入力_クレジット等」シートに反映させる。</t>
    <rPh sb="1" eb="3">
      <t>カンキョウ</t>
    </rPh>
    <rPh sb="3" eb="4">
      <t>ショウ</t>
    </rPh>
    <rPh sb="4" eb="6">
      <t>コウヒョウ</t>
    </rPh>
    <rPh sb="6" eb="8">
      <t>イチラン</t>
    </rPh>
    <rPh sb="9" eb="12">
      <t>サイゲダン</t>
    </rPh>
    <rPh sb="40" eb="42">
      <t>ケイスウ</t>
    </rPh>
    <rPh sb="43" eb="44">
      <t>アタイ</t>
    </rPh>
    <rPh sb="44" eb="45">
      <t>トウ</t>
    </rPh>
    <rPh sb="50" eb="52">
      <t>ニュウリョク</t>
    </rPh>
    <rPh sb="58" eb="59">
      <t>トウ</t>
    </rPh>
    <rPh sb="64" eb="66">
      <t>ハンエイ</t>
    </rPh>
    <phoneticPr fontId="3"/>
  </si>
  <si>
    <t>登録番号＋事業者名（重複無し）の作成（Ｊ列）</t>
    <rPh sb="20" eb="21">
      <t>レツ</t>
    </rPh>
    <phoneticPr fontId="3"/>
  </si>
  <si>
    <t>①Ｈ～Ｉ列に関数が入っており、最後の代替値まで関数が適用されるように適宜、関数をコピーする。</t>
    <phoneticPr fontId="3"/>
  </si>
  <si>
    <t>　・リスト範囲：Ｈ列の「電気事業者名を選択」～「99999_代替値」までを選択</t>
    <phoneticPr fontId="3"/>
  </si>
  <si>
    <t>　・検索条件範囲：Ｊ列の枠の範囲内（「電気事業者名を選択」～その１つ下の空白セルまで）を選択</t>
    <rPh sb="12" eb="13">
      <t>ワク</t>
    </rPh>
    <rPh sb="14" eb="17">
      <t>ハンイナイ</t>
    </rPh>
    <phoneticPr fontId="3"/>
  </si>
  <si>
    <t>　・抽出範囲：Ｋ列の「電気事業者名を選択」のセルを選択</t>
    <phoneticPr fontId="3"/>
  </si>
  <si>
    <t>①環境省公表の事業者別排出係数(Excel)の表の値を下記表にコピーする。</t>
    <rPh sb="25" eb="26">
      <t>アタイ</t>
    </rPh>
    <rPh sb="27" eb="29">
      <t>カキ</t>
    </rPh>
    <rPh sb="29" eb="30">
      <t>ヒョウ</t>
    </rPh>
    <phoneticPr fontId="3"/>
  </si>
  <si>
    <r>
      <t>　※</t>
    </r>
    <r>
      <rPr>
        <u/>
        <sz val="12"/>
        <color rgb="FFC00000"/>
        <rFont val="游ゴシック"/>
        <family val="3"/>
        <charset val="128"/>
        <scheme val="minor"/>
      </rPr>
      <t>Ａ～Ｇ列の項目の並び順は電気の排出係数に合わせており、環境省公表の表と若干並びが違うので要注意！</t>
    </r>
    <rPh sb="5" eb="6">
      <t>レツ</t>
    </rPh>
    <rPh sb="7" eb="9">
      <t>コウモク</t>
    </rPh>
    <rPh sb="10" eb="11">
      <t>ナラ</t>
    </rPh>
    <rPh sb="12" eb="13">
      <t>ジュン</t>
    </rPh>
    <rPh sb="14" eb="16">
      <t>デンキ</t>
    </rPh>
    <rPh sb="17" eb="19">
      <t>ハイシュツ</t>
    </rPh>
    <rPh sb="19" eb="21">
      <t>ケイスウ</t>
    </rPh>
    <rPh sb="22" eb="23">
      <t>ア</t>
    </rPh>
    <rPh sb="29" eb="31">
      <t>カンキョウ</t>
    </rPh>
    <rPh sb="31" eb="32">
      <t>ショウ</t>
    </rPh>
    <rPh sb="32" eb="34">
      <t>コウヒョウ</t>
    </rPh>
    <rPh sb="35" eb="36">
      <t>ヒョウ</t>
    </rPh>
    <rPh sb="37" eb="39">
      <t>ジャッカン</t>
    </rPh>
    <rPh sb="39" eb="40">
      <t>ナラ</t>
    </rPh>
    <rPh sb="42" eb="43">
      <t>チガ</t>
    </rPh>
    <rPh sb="46" eb="49">
      <t>ヨウチュウイ</t>
    </rPh>
    <phoneticPr fontId="3"/>
  </si>
  <si>
    <t>③空白の全セルに直上の内容が自動反映されるが、一部空白が埋まらないセルがあった場合は、適宜手動で埋める。</t>
    <rPh sb="39" eb="41">
      <t>バアイ</t>
    </rPh>
    <phoneticPr fontId="3"/>
  </si>
  <si>
    <t>　　※熱供給だけ登録番号が３桁のため、代替値の数字も３桁としていることに注意！</t>
    <rPh sb="3" eb="4">
      <t>ネツ</t>
    </rPh>
    <rPh sb="4" eb="6">
      <t>キョウキュウ</t>
    </rPh>
    <rPh sb="8" eb="10">
      <t>トウロク</t>
    </rPh>
    <rPh sb="10" eb="12">
      <t>バンゴウ</t>
    </rPh>
    <rPh sb="14" eb="15">
      <t>ケタ</t>
    </rPh>
    <rPh sb="19" eb="21">
      <t>ダイタイ</t>
    </rPh>
    <rPh sb="21" eb="22">
      <t>チ</t>
    </rPh>
    <rPh sb="23" eb="25">
      <t>スウジ</t>
    </rPh>
    <rPh sb="27" eb="28">
      <t>ケタ</t>
    </rPh>
    <rPh sb="36" eb="38">
      <t>チュウイ</t>
    </rPh>
    <phoneticPr fontId="3"/>
  </si>
  <si>
    <r>
      <t>　※代替値の「番号」は「</t>
    </r>
    <r>
      <rPr>
        <sz val="12"/>
        <color rgb="FFC00000"/>
        <rFont val="游ゴシック"/>
        <family val="3"/>
        <charset val="128"/>
        <scheme val="minor"/>
      </rPr>
      <t>999</t>
    </r>
    <r>
      <rPr>
        <sz val="12"/>
        <color theme="1"/>
        <rFont val="游ゴシック"/>
        <family val="3"/>
        <charset val="128"/>
        <scheme val="minor"/>
      </rPr>
      <t>」とし、Ｃ列の数値をＤ・Ｅ列に移動する。</t>
    </r>
    <phoneticPr fontId="3"/>
  </si>
  <si>
    <t>　・抽出範囲：Ｋ列の「熱供給事業者名を選択」のセルを選択</t>
    <rPh sb="11" eb="12">
      <t>ネツ</t>
    </rPh>
    <rPh sb="12" eb="14">
      <t>キョウキュウ</t>
    </rPh>
    <phoneticPr fontId="3"/>
  </si>
  <si>
    <t>　・リスト範囲：Ｈ列の「熱供給事業者名を選択」～「999_代替値」までを選択</t>
    <rPh sb="12" eb="13">
      <t>ネツ</t>
    </rPh>
    <rPh sb="13" eb="15">
      <t>キョウキュウ</t>
    </rPh>
    <phoneticPr fontId="3"/>
  </si>
  <si>
    <t>　・検索条件範囲：Ｊ列の枠の範囲内（「熱供給事業者名を選択」～その１つ下の空白セルまで）を選択</t>
    <rPh sb="12" eb="13">
      <t>ワク</t>
    </rPh>
    <rPh sb="14" eb="17">
      <t>ハンイナイ</t>
    </rPh>
    <rPh sb="19" eb="22">
      <t>ネツキョウキュウ</t>
    </rPh>
    <phoneticPr fontId="3"/>
  </si>
  <si>
    <t>①１でまとめた表の登録番号（Ａ列）、熱供給事業者名列（Ｂ列）を全て（タイトル行以外）を選択し、「Ctrl+G」⇒「セル選択」⇒「空白セル」を選択⇒「ＯＫ」※この時点では、まだ「Enter」は押さない。</t>
    <rPh sb="18" eb="21">
      <t>ネツキョウキュウ</t>
    </rPh>
    <phoneticPr fontId="3"/>
  </si>
  <si>
    <t>熱供給事業者名</t>
    <rPh sb="0" eb="3">
      <t>ネツキョウキュウ</t>
    </rPh>
    <rPh sb="3" eb="6">
      <t>ジギョウシャ</t>
    </rPh>
    <rPh sb="6" eb="7">
      <t>メイ</t>
    </rPh>
    <phoneticPr fontId="63"/>
  </si>
  <si>
    <t>①１でまとめた表の登録番号（Ａ列）、ガス事業者名列（Ｂ列）を全て（タイトル行以外）を選択し、「Ctrl+G」⇒「セル選択」⇒「空白セル」を選択⇒「ＯＫ」※この時点では、まだ「Enter」は押さない。</t>
    <phoneticPr fontId="3"/>
  </si>
  <si>
    <t>ガス事業者名</t>
    <rPh sb="2" eb="5">
      <t>ジギョウシャ</t>
    </rPh>
    <rPh sb="5" eb="6">
      <t>メイ</t>
    </rPh>
    <phoneticPr fontId="63"/>
  </si>
  <si>
    <t>　・リスト範囲：Ｈ列の「ガス事業者名を選択」～「99999_代替値」までを選択</t>
    <phoneticPr fontId="3"/>
  </si>
  <si>
    <t>　・検索条件範囲：Ｊ列の枠の範囲内（「ガス事業者名を選択」～その１つ下の空白セルまで）を選択</t>
    <rPh sb="12" eb="13">
      <t>ワク</t>
    </rPh>
    <rPh sb="14" eb="17">
      <t>ハンイナイ</t>
    </rPh>
    <phoneticPr fontId="3"/>
  </si>
  <si>
    <t>　・抽出範囲：Ｋ列の「ガス事業者名を選択」のセルを選択</t>
    <phoneticPr fontId="3"/>
  </si>
  <si>
    <r>
      <t>排出係数一覧表（ガス事業者別）の更新作業手順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10" eb="13">
      <t>ジギョウシャ</t>
    </rPh>
    <rPh sb="13" eb="14">
      <t>ベツ</t>
    </rPh>
    <rPh sb="16" eb="18">
      <t>コウシン</t>
    </rPh>
    <rPh sb="18" eb="20">
      <t>サギョウ</t>
    </rPh>
    <rPh sb="20" eb="22">
      <t>テジュン</t>
    </rPh>
    <rPh sb="23" eb="26">
      <t>ヒヒョウジ</t>
    </rPh>
    <phoneticPr fontId="3"/>
  </si>
  <si>
    <r>
      <t>排出係数一覧表（熱供給事業者別）の更新作業手順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9">
      <t>ネツ</t>
    </rPh>
    <rPh sb="9" eb="11">
      <t>キョウキュウ</t>
    </rPh>
    <rPh sb="11" eb="14">
      <t>ジギョウシャ</t>
    </rPh>
    <rPh sb="14" eb="15">
      <t>ベツ</t>
    </rPh>
    <rPh sb="17" eb="19">
      <t>コウシン</t>
    </rPh>
    <rPh sb="19" eb="21">
      <t>サギョウ</t>
    </rPh>
    <rPh sb="21" eb="23">
      <t>テジュン</t>
    </rPh>
    <phoneticPr fontId="3"/>
  </si>
  <si>
    <r>
      <t>排出係数一覧表（電気事業者別）の更新作業手順</t>
    </r>
    <r>
      <rPr>
        <b/>
        <sz val="16"/>
        <color rgb="FFC00000"/>
        <rFont val="游ゴシック"/>
        <family val="3"/>
        <charset val="128"/>
        <scheme val="minor"/>
      </rPr>
      <t>（非表示）</t>
    </r>
    <rPh sb="0" eb="2">
      <t>ハイシュツ</t>
    </rPh>
    <rPh sb="2" eb="4">
      <t>ケイスウ</t>
    </rPh>
    <rPh sb="4" eb="6">
      <t>イチラン</t>
    </rPh>
    <rPh sb="6" eb="7">
      <t>ヒョウ</t>
    </rPh>
    <rPh sb="8" eb="10">
      <t>デンキ</t>
    </rPh>
    <rPh sb="10" eb="13">
      <t>ジギョウシャ</t>
    </rPh>
    <rPh sb="13" eb="14">
      <t>ベツ</t>
    </rPh>
    <rPh sb="16" eb="18">
      <t>コウシン</t>
    </rPh>
    <rPh sb="18" eb="20">
      <t>サギョウ</t>
    </rPh>
    <rPh sb="20" eb="22">
      <t>テジュン</t>
    </rPh>
    <phoneticPr fontId="3"/>
  </si>
  <si>
    <t>リスト全面更新、１～23行目に更新作業手順を追加</t>
    <rPh sb="3" eb="5">
      <t>ゼンメン</t>
    </rPh>
    <rPh sb="5" eb="7">
      <t>コウシン</t>
    </rPh>
    <rPh sb="12" eb="14">
      <t>ギョウメ</t>
    </rPh>
    <rPh sb="15" eb="17">
      <t>コウシン</t>
    </rPh>
    <rPh sb="17" eb="19">
      <t>サギョウ</t>
    </rPh>
    <rPh sb="19" eb="21">
      <t>テジュン</t>
    </rPh>
    <rPh sb="22" eb="24">
      <t>ツイカ</t>
    </rPh>
    <phoneticPr fontId="3"/>
  </si>
  <si>
    <t>3/19 電気のみ対応</t>
    <rPh sb="5" eb="7">
      <t>デンキ</t>
    </rPh>
    <rPh sb="9" eb="11">
      <t>タイオウ</t>
    </rPh>
    <phoneticPr fontId="3"/>
  </si>
  <si>
    <t>内容更新</t>
    <rPh sb="0" eb="2">
      <t>ナイヨウ</t>
    </rPh>
    <rPh sb="2" eb="4">
      <t>コウシン</t>
    </rPh>
    <phoneticPr fontId="3"/>
  </si>
  <si>
    <t>No.18</t>
    <phoneticPr fontId="3"/>
  </si>
  <si>
    <t>ガス事業者名を選択</t>
  </si>
  <si>
    <t>熱供給事業者名を選択</t>
  </si>
  <si>
    <t>電気事業者名を選択</t>
  </si>
  <si>
    <t>ok</t>
    <phoneticPr fontId="4"/>
  </si>
  <si>
    <t>ok</t>
    <phoneticPr fontId="3"/>
  </si>
  <si>
    <t>←E47:E56のリスト関数…「=OFFSET('参考3_排出係数(電気)'!$K$29,0,0,'参考3_排出係数(電気)'!$L$29+1,1)」</t>
    <rPh sb="12" eb="14">
      <t>カンスウ</t>
    </rPh>
    <phoneticPr fontId="3"/>
  </si>
  <si>
    <t>←G47:G56のリスト関数…「=OFFSET('参考3_排出係数(電気)'!$B$29,MATCH(LEFT($E47,5),'参考3_排出係数(電気)'!$A$30:$A$3024,0),1,VLOOKUP($E47,'参考3_排出係数(電気)'!$K$29:$M$3024,3),1)」</t>
    <rPh sb="12" eb="14">
      <t>カンスウ</t>
    </rPh>
    <phoneticPr fontId="3"/>
  </si>
  <si>
    <t>←E36:E40のリスト関数…「=OFFSET('参考1_排出係数(ガス)'!$K$28,0,0,'参考1_排出係数(ガス)'!$L$28+1,1)」</t>
    <rPh sb="12" eb="14">
      <t>カンスウ</t>
    </rPh>
    <phoneticPr fontId="3"/>
  </si>
  <si>
    <t>←G36:G40のリスト関数…「=OFFSET('参考1_排出係数(ガス)'!$B$28,MATCH(LEFT($E36,5),'参考1_排出係数(ガス)'!$A$29:$A$3023,0),1,VLOOKUP($E36,'参考1_排出係数(ガス)'!$K$28:$M$3023,3),1)」</t>
    <rPh sb="12" eb="14">
      <t>カンスウ</t>
    </rPh>
    <phoneticPr fontId="3"/>
  </si>
  <si>
    <t>B27</t>
    <phoneticPr fontId="3"/>
  </si>
  <si>
    <t>←E19;E20：両方■にすると赤く網掛け（エラー表示）</t>
    <rPh sb="9" eb="11">
      <t>リョウホウ</t>
    </rPh>
    <rPh sb="16" eb="17">
      <t>アカ</t>
    </rPh>
    <rPh sb="18" eb="20">
      <t>アミカ</t>
    </rPh>
    <rPh sb="25" eb="27">
      <t>ヒョウジ</t>
    </rPh>
    <phoneticPr fontId="3"/>
  </si>
  <si>
    <t>V~AD列</t>
    <rPh sb="4" eb="5">
      <t>レツ</t>
    </rPh>
    <phoneticPr fontId="3"/>
  </si>
  <si>
    <t>Ｇ４が空欄時にグレーアウトするよう修正</t>
    <rPh sb="3" eb="5">
      <t>クウラン</t>
    </rPh>
    <rPh sb="5" eb="6">
      <t>ジ</t>
    </rPh>
    <rPh sb="17" eb="19">
      <t>シュウセイ</t>
    </rPh>
    <phoneticPr fontId="3"/>
  </si>
  <si>
    <t>千円</t>
    <rPh sb="0" eb="2">
      <t>センエン</t>
    </rPh>
    <phoneticPr fontId="3"/>
  </si>
  <si>
    <t>円</t>
    <rPh sb="0" eb="1">
      <t>エン</t>
    </rPh>
    <phoneticPr fontId="3"/>
  </si>
  <si>
    <t>万円</t>
    <rPh sb="0" eb="2">
      <t>マンエン</t>
    </rPh>
    <phoneticPr fontId="3"/>
  </si>
  <si>
    <t>億円</t>
    <rPh sb="0" eb="1">
      <t>オク</t>
    </rPh>
    <rPh sb="1" eb="2">
      <t>エン</t>
    </rPh>
    <phoneticPr fontId="3"/>
  </si>
  <si>
    <t>N13;AD13、M16;AD16</t>
    <phoneticPr fontId="3"/>
  </si>
  <si>
    <t>非表示_リスト</t>
    <rPh sb="0" eb="3">
      <t>ヒヒョウジ</t>
    </rPh>
    <phoneticPr fontId="3"/>
  </si>
  <si>
    <t>原単位の指標の名称・単位を修正（リスト参照範囲を調整、単位の種類を増加）</t>
    <rPh sb="0" eb="3">
      <t>ゲンタンイ</t>
    </rPh>
    <rPh sb="4" eb="6">
      <t>シヒョウ</t>
    </rPh>
    <rPh sb="7" eb="9">
      <t>メイショウ</t>
    </rPh>
    <rPh sb="10" eb="12">
      <t>タンイ</t>
    </rPh>
    <rPh sb="13" eb="15">
      <t>シュウセイ</t>
    </rPh>
    <rPh sb="19" eb="21">
      <t>サンショウ</t>
    </rPh>
    <rPh sb="21" eb="23">
      <t>ハンイ</t>
    </rPh>
    <rPh sb="24" eb="26">
      <t>チョウセイ</t>
    </rPh>
    <rPh sb="27" eb="29">
      <t>タンイ</t>
    </rPh>
    <rPh sb="30" eb="32">
      <t>シュルイ</t>
    </rPh>
    <rPh sb="33" eb="35">
      <t>ゾウカ</t>
    </rPh>
    <phoneticPr fontId="3"/>
  </si>
  <si>
    <t>Ｊ列（基礎排出係数）の数値と同じという扱いにして、セルロック</t>
    <rPh sb="1" eb="2">
      <t>レツ</t>
    </rPh>
    <rPh sb="3" eb="5">
      <t>キソ</t>
    </rPh>
    <rPh sb="5" eb="7">
      <t>ハイシュツ</t>
    </rPh>
    <rPh sb="7" eb="9">
      <t>ケイスウ</t>
    </rPh>
    <rPh sb="11" eb="13">
      <t>スウチ</t>
    </rPh>
    <rPh sb="14" eb="15">
      <t>オナ</t>
    </rPh>
    <rPh sb="19" eb="20">
      <t>アツカ</t>
    </rPh>
    <phoneticPr fontId="3"/>
  </si>
  <si>
    <t>I125</t>
    <phoneticPr fontId="3"/>
  </si>
  <si>
    <t>その他売電の熱量換算係数を上書き入力可（緑セル、セルロック無し）に変更</t>
    <rPh sb="2" eb="3">
      <t>タ</t>
    </rPh>
    <rPh sb="3" eb="5">
      <t>バイデン</t>
    </rPh>
    <rPh sb="6" eb="8">
      <t>ネツリョウ</t>
    </rPh>
    <rPh sb="8" eb="10">
      <t>カンサン</t>
    </rPh>
    <rPh sb="10" eb="12">
      <t>ケイスウ</t>
    </rPh>
    <rPh sb="13" eb="15">
      <t>ウワガ</t>
    </rPh>
    <rPh sb="16" eb="18">
      <t>ニュウリョク</t>
    </rPh>
    <rPh sb="18" eb="19">
      <t>カ</t>
    </rPh>
    <rPh sb="20" eb="21">
      <t>ミドリ</t>
    </rPh>
    <rPh sb="29" eb="30">
      <t>ナ</t>
    </rPh>
    <rPh sb="33" eb="35">
      <t>ヘンコウ</t>
    </rPh>
    <phoneticPr fontId="3"/>
  </si>
  <si>
    <t>省エネ法の様式に合せて、熱量換算係数の入力を不可にした</t>
    <rPh sb="0" eb="1">
      <t>ショウ</t>
    </rPh>
    <rPh sb="3" eb="4">
      <t>ホウ</t>
    </rPh>
    <rPh sb="5" eb="7">
      <t>ヨウシキ</t>
    </rPh>
    <rPh sb="8" eb="9">
      <t>アワ</t>
    </rPh>
    <rPh sb="12" eb="14">
      <t>ネツリョウ</t>
    </rPh>
    <rPh sb="14" eb="16">
      <t>カンサン</t>
    </rPh>
    <rPh sb="16" eb="18">
      <t>ケイスウ</t>
    </rPh>
    <rPh sb="19" eb="21">
      <t>ニュウリョク</t>
    </rPh>
    <rPh sb="22" eb="24">
      <t>フカ</t>
    </rPh>
    <phoneticPr fontId="3"/>
  </si>
  <si>
    <t>G101,G103</t>
    <phoneticPr fontId="3"/>
  </si>
  <si>
    <t>K55,K73,K74,K85,K90,K91,K124,K125</t>
    <phoneticPr fontId="3"/>
  </si>
  <si>
    <t>I127,I129,I131,I133,K135,K137</t>
    <phoneticPr fontId="3"/>
  </si>
  <si>
    <t>K41,K46</t>
    <phoneticPr fontId="3"/>
  </si>
  <si>
    <t>I62,I64,I66,I68,I70,I72</t>
    <phoneticPr fontId="3"/>
  </si>
  <si>
    <t>I60</t>
    <phoneticPr fontId="3"/>
  </si>
  <si>
    <t>←E列…E列が空欄かつM列が０より大ならセルを赤色にする（注意）</t>
    <rPh sb="2" eb="3">
      <t>レツ</t>
    </rPh>
    <rPh sb="5" eb="6">
      <t>レツ</t>
    </rPh>
    <rPh sb="7" eb="9">
      <t>クウラン</t>
    </rPh>
    <rPh sb="12" eb="13">
      <t>レツ</t>
    </rPh>
    <rPh sb="17" eb="18">
      <t>ダイ</t>
    </rPh>
    <rPh sb="23" eb="24">
      <t>アカ</t>
    </rPh>
    <rPh sb="24" eb="25">
      <t>イロ</t>
    </rPh>
    <rPh sb="29" eb="31">
      <t>チュウイ</t>
    </rPh>
    <phoneticPr fontId="3"/>
  </si>
  <si>
    <t>←E、Ｊ列…E/J列が空欄かつM列が０より大ならセルを赤色にする（注意）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</si>
  <si>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←E,I,J列…E/I/J列が空欄かつM列が０より大ならセルを赤色にする（注意）</t>
    <rPh sb="6" eb="7">
      <t>レツ</t>
    </rPh>
    <rPh sb="13" eb="14">
      <t>レツ</t>
    </rPh>
    <rPh sb="15" eb="17">
      <t>クウラン</t>
    </rPh>
    <rPh sb="20" eb="21">
      <t>レツ</t>
    </rPh>
    <rPh sb="25" eb="26">
      <t>ダイ</t>
    </rPh>
    <rPh sb="31" eb="32">
      <t>アカ</t>
    </rPh>
    <rPh sb="32" eb="33">
      <t>イロ</t>
    </rPh>
    <rPh sb="37" eb="39">
      <t>チュウイ</t>
    </rPh>
    <phoneticPr fontId="3"/>
  </si>
  <si>
    <t>E,I,J列</t>
    <rPh sb="5" eb="6">
      <t>レツ</t>
    </rPh>
    <phoneticPr fontId="3"/>
  </si>
  <si>
    <t>Ｅ、Ｉ、Ｊ列の入力可能欄は、Ｍ列（全県の合計値）が「０より大」の場合に、空欄等の初期状態のままだと、セルを赤くするよう設定</t>
    <rPh sb="5" eb="6">
      <t>レツ</t>
    </rPh>
    <rPh sb="7" eb="9">
      <t>ニュウリョク</t>
    </rPh>
    <rPh sb="9" eb="11">
      <t>カノウ</t>
    </rPh>
    <rPh sb="11" eb="12">
      <t>ラン</t>
    </rPh>
    <rPh sb="15" eb="16">
      <t>レツ</t>
    </rPh>
    <rPh sb="17" eb="19">
      <t>ゼンケン</t>
    </rPh>
    <rPh sb="20" eb="22">
      <t>ゴウケイ</t>
    </rPh>
    <rPh sb="22" eb="23">
      <t>チ</t>
    </rPh>
    <rPh sb="29" eb="30">
      <t>ダイ</t>
    </rPh>
    <rPh sb="32" eb="34">
      <t>バアイ</t>
    </rPh>
    <rPh sb="36" eb="38">
      <t>クウラン</t>
    </rPh>
    <rPh sb="38" eb="39">
      <t>トウ</t>
    </rPh>
    <rPh sb="40" eb="42">
      <t>ショキ</t>
    </rPh>
    <rPh sb="42" eb="44">
      <t>ジョウタイ</t>
    </rPh>
    <rPh sb="53" eb="54">
      <t>アカ</t>
    </rPh>
    <rPh sb="59" eb="61">
      <t>セッテイ</t>
    </rPh>
    <phoneticPr fontId="1"/>
  </si>
  <si>
    <t>←E41、J41…E/J列が空欄かつM列が０より大ならセルを赤色にする（注意）</t>
    <rPh sb="12" eb="13">
      <t>レツ</t>
    </rPh>
    <rPh sb="14" eb="16">
      <t>クウラン</t>
    </rPh>
    <rPh sb="19" eb="20">
      <t>レツ</t>
    </rPh>
    <rPh sb="24" eb="25">
      <t>ダイ</t>
    </rPh>
    <rPh sb="30" eb="31">
      <t>アカ</t>
    </rPh>
    <rPh sb="31" eb="32">
      <t>イロ</t>
    </rPh>
    <rPh sb="36" eb="38">
      <t>チュウイ</t>
    </rPh>
    <phoneticPr fontId="3"/>
  </si>
  <si>
    <t>←E、J列…E/J列が空欄かつM列が０より大ならセルを赤色にする（注意）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</si>
  <si>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←E、Ｉ列…E/Ｉ列が空欄かつM列が０より大ならセルを赤色にする（注意）</t>
    <rPh sb="4" eb="5">
      <t>レツ</t>
    </rPh>
    <rPh sb="9" eb="10">
      <t>レツ</t>
    </rPh>
    <rPh sb="11" eb="13">
      <t>クウラン</t>
    </rPh>
    <rPh sb="16" eb="17">
      <t>レツ</t>
    </rPh>
    <rPh sb="21" eb="22">
      <t>ダイ</t>
    </rPh>
    <rPh sb="27" eb="28">
      <t>アカ</t>
    </rPh>
    <rPh sb="28" eb="29">
      <t>イロ</t>
    </rPh>
    <rPh sb="33" eb="35">
      <t>チュウイ</t>
    </rPh>
    <phoneticPr fontId="3"/>
  </si>
  <si>
    <t>←E47;E56…E列が「電気事業者名を選択」かつM列が０より大ならセルを赤色にする（注意）</t>
    <rPh sb="10" eb="11">
      <t>レツ</t>
    </rPh>
    <rPh sb="13" eb="19">
      <t>デンキジギョウシャメイ</t>
    </rPh>
    <rPh sb="20" eb="22">
      <t>センタク</t>
    </rPh>
    <rPh sb="26" eb="27">
      <t>レツ</t>
    </rPh>
    <rPh sb="31" eb="32">
      <t>ダイ</t>
    </rPh>
    <rPh sb="37" eb="38">
      <t>アカ</t>
    </rPh>
    <rPh sb="38" eb="39">
      <t>イロ</t>
    </rPh>
    <rPh sb="43" eb="45">
      <t>チュウイ</t>
    </rPh>
    <phoneticPr fontId="3"/>
  </si>
  <si>
    <t>←E36;E40…E列が「ガス事業者名を選択」かつM列が０より大ならセルを赤色にする（注意）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</si>
  <si>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62,64,66,68,70,72</t>
    <phoneticPr fontId="3"/>
  </si>
  <si>
    <t>自家発電の発電容量の欄は不要（省エネ法・特定貨物or特定旅客においても聞いていない）のため、入力不可とした。</t>
    <rPh sb="0" eb="2">
      <t>ジカ</t>
    </rPh>
    <rPh sb="2" eb="4">
      <t>ハツデン</t>
    </rPh>
    <rPh sb="5" eb="7">
      <t>ハツデン</t>
    </rPh>
    <rPh sb="7" eb="9">
      <t>ヨウリョウ</t>
    </rPh>
    <rPh sb="10" eb="11">
      <t>ラン</t>
    </rPh>
    <rPh sb="12" eb="14">
      <t>フヨウ</t>
    </rPh>
    <rPh sb="15" eb="16">
      <t>ショウ</t>
    </rPh>
    <rPh sb="18" eb="19">
      <t>ホウ</t>
    </rPh>
    <rPh sb="20" eb="22">
      <t>トクテイ</t>
    </rPh>
    <rPh sb="22" eb="24">
      <t>カモツ</t>
    </rPh>
    <rPh sb="26" eb="28">
      <t>トクテイ</t>
    </rPh>
    <rPh sb="28" eb="30">
      <t>リョカク</t>
    </rPh>
    <rPh sb="35" eb="36">
      <t>キ</t>
    </rPh>
    <rPh sb="46" eb="48">
      <t>ニュウリョク</t>
    </rPh>
    <rPh sb="48" eb="50">
      <t>フカ</t>
    </rPh>
    <phoneticPr fontId="3"/>
  </si>
  <si>
    <t>必ず1,2号を参照する関数から、1,2号に何かしら記載があれば1,2号、記載がなければ３号を参照する関数に変更</t>
    <rPh sb="0" eb="1">
      <t>カナラ</t>
    </rPh>
    <rPh sb="5" eb="6">
      <t>ゴウ</t>
    </rPh>
    <rPh sb="7" eb="9">
      <t>サンショウ</t>
    </rPh>
    <rPh sb="11" eb="13">
      <t>カンスウ</t>
    </rPh>
    <rPh sb="19" eb="20">
      <t>ゴウ</t>
    </rPh>
    <rPh sb="21" eb="22">
      <t>ナニ</t>
    </rPh>
    <rPh sb="25" eb="27">
      <t>キサイ</t>
    </rPh>
    <rPh sb="34" eb="35">
      <t>ゴウ</t>
    </rPh>
    <rPh sb="36" eb="38">
      <t>キサイ</t>
    </rPh>
    <rPh sb="44" eb="45">
      <t>ゴウ</t>
    </rPh>
    <rPh sb="46" eb="48">
      <t>サンショウ</t>
    </rPh>
    <rPh sb="50" eb="52">
      <t>カンスウ</t>
    </rPh>
    <rPh sb="53" eb="55">
      <t>ヘンコウ</t>
    </rPh>
    <phoneticPr fontId="3"/>
  </si>
  <si>
    <t>※発電した電力の使用量(千kWh)と設備の発電容量(kW)の両方入力のこと</t>
    <rPh sb="8" eb="10">
      <t>シヨウ</t>
    </rPh>
    <phoneticPr fontId="3"/>
  </si>
  <si>
    <t>D100,D102,E45,E63,E86,E89,E104:E107</t>
    <phoneticPr fontId="3"/>
  </si>
  <si>
    <t>E52</t>
    <phoneticPr fontId="3"/>
  </si>
  <si>
    <t>その他バイオマスの具体名の参照欄追加</t>
    <rPh sb="2" eb="3">
      <t>タ</t>
    </rPh>
    <rPh sb="9" eb="11">
      <t>グタイ</t>
    </rPh>
    <rPh sb="11" eb="12">
      <t>メイ</t>
    </rPh>
    <rPh sb="13" eb="15">
      <t>サンショウ</t>
    </rPh>
    <rPh sb="15" eb="16">
      <t>ラン</t>
    </rPh>
    <rPh sb="16" eb="18">
      <t>ツイカ</t>
    </rPh>
    <phoneticPr fontId="3"/>
  </si>
  <si>
    <t>G89,G100,G102,H45,H63,H64,H86,H89,H100:H107</t>
    <phoneticPr fontId="3"/>
  </si>
  <si>
    <t>H101:J101,H103:J103</t>
    <phoneticPr fontId="3"/>
  </si>
  <si>
    <t>発電容量に関する不要セルを入力不可に変更</t>
    <rPh sb="0" eb="2">
      <t>ハツデン</t>
    </rPh>
    <rPh sb="2" eb="4">
      <t>ヨウリョウ</t>
    </rPh>
    <rPh sb="5" eb="6">
      <t>カン</t>
    </rPh>
    <rPh sb="8" eb="10">
      <t>フヨウ</t>
    </rPh>
    <rPh sb="13" eb="15">
      <t>ニュウリョク</t>
    </rPh>
    <rPh sb="15" eb="17">
      <t>フカ</t>
    </rPh>
    <rPh sb="18" eb="20">
      <t>ヘンコウ</t>
    </rPh>
    <phoneticPr fontId="3"/>
  </si>
  <si>
    <t>←F7:F9…A2=（入力不要）ならグレーアウト</t>
    <rPh sb="11" eb="13">
      <t>ニュウリョク</t>
    </rPh>
    <rPh sb="13" eb="15">
      <t>フヨウ</t>
    </rPh>
    <phoneticPr fontId="3"/>
  </si>
  <si>
    <t>F7:F9</t>
    <phoneticPr fontId="3"/>
  </si>
  <si>
    <t>A2=（入力不要）ならグレーアウト</t>
    <phoneticPr fontId="3"/>
  </si>
  <si>
    <t>←B29～C32：「有り」を選択するとオレンジ色に網掛け（要注意）</t>
    <rPh sb="10" eb="11">
      <t>ア</t>
    </rPh>
    <rPh sb="14" eb="16">
      <t>センタク</t>
    </rPh>
    <rPh sb="23" eb="24">
      <t>イロ</t>
    </rPh>
    <rPh sb="25" eb="27">
      <t>アミカ</t>
    </rPh>
    <rPh sb="29" eb="30">
      <t>ヨウ</t>
    </rPh>
    <rPh sb="30" eb="32">
      <t>チュウイ</t>
    </rPh>
    <phoneticPr fontId="3"/>
  </si>
  <si>
    <t>B29～C32</t>
    <phoneticPr fontId="3"/>
  </si>
  <si>
    <t>「有り」の場合の条件付き書式の色変更（赤→オレンジ）</t>
    <rPh sb="1" eb="2">
      <t>ア</t>
    </rPh>
    <rPh sb="5" eb="7">
      <t>バアイ</t>
    </rPh>
    <rPh sb="8" eb="10">
      <t>ジョウケン</t>
    </rPh>
    <rPh sb="10" eb="11">
      <t>ツ</t>
    </rPh>
    <rPh sb="12" eb="14">
      <t>ショシキ</t>
    </rPh>
    <rPh sb="15" eb="16">
      <t>イロ</t>
    </rPh>
    <rPh sb="16" eb="18">
      <t>ヘンコウ</t>
    </rPh>
    <rPh sb="19" eb="20">
      <t>アカ</t>
    </rPh>
    <phoneticPr fontId="3"/>
  </si>
  <si>
    <t>←P~R,S~U,AB~AD,AE~AG列：シート２で「単一の指標を設定」を選択した場合グレーアウト</t>
    <rPh sb="20" eb="21">
      <t>レツ</t>
    </rPh>
    <rPh sb="28" eb="30">
      <t>タンイツ</t>
    </rPh>
    <rPh sb="31" eb="33">
      <t>シヒョウ</t>
    </rPh>
    <rPh sb="34" eb="36">
      <t>セッテイ</t>
    </rPh>
    <rPh sb="38" eb="40">
      <t>センタク</t>
    </rPh>
    <rPh sb="42" eb="44">
      <t>バアイ</t>
    </rPh>
    <phoneticPr fontId="3"/>
  </si>
  <si>
    <t>←Y~AG列：F5&lt;1の場合にグレーアウト</t>
    <rPh sb="5" eb="6">
      <t>レツ</t>
    </rPh>
    <rPh sb="12" eb="14">
      <t>バアイ</t>
    </rPh>
    <phoneticPr fontId="3"/>
  </si>
  <si>
    <t>←M~U列：F6&lt;1の場合にグレーアウト</t>
    <rPh sb="4" eb="5">
      <t>レツ</t>
    </rPh>
    <rPh sb="11" eb="13">
      <t>バアイ</t>
    </rPh>
    <phoneticPr fontId="3"/>
  </si>
  <si>
    <t>←AH~BK列：指定工場の件数に応じて、それぞれグレーアウト</t>
    <rPh sb="6" eb="7">
      <t>レツ</t>
    </rPh>
    <rPh sb="8" eb="10">
      <t>シテイ</t>
    </rPh>
    <rPh sb="10" eb="12">
      <t>コウジョウ</t>
    </rPh>
    <rPh sb="13" eb="15">
      <t>ケンスウ</t>
    </rPh>
    <rPh sb="16" eb="17">
      <t>オウ</t>
    </rPh>
    <phoneticPr fontId="3"/>
  </si>
  <si>
    <t>M～BK列</t>
    <rPh sb="4" eb="5">
      <t>レツ</t>
    </rPh>
    <phoneticPr fontId="3"/>
  </si>
  <si>
    <t>グレーアウトの条件付き書式設定を設定</t>
    <rPh sb="7" eb="9">
      <t>ジョウケン</t>
    </rPh>
    <rPh sb="9" eb="10">
      <t>ツ</t>
    </rPh>
    <rPh sb="11" eb="13">
      <t>ショシキ</t>
    </rPh>
    <rPh sb="13" eb="15">
      <t>セッテイ</t>
    </rPh>
    <rPh sb="16" eb="18">
      <t>セッテイ</t>
    </rPh>
    <phoneticPr fontId="3"/>
  </si>
  <si>
    <t>←J~BK列：A2=（入力不要）ならグレーアウト</t>
    <rPh sb="5" eb="6">
      <t>レツ</t>
    </rPh>
    <phoneticPr fontId="3"/>
  </si>
  <si>
    <t>5.クレジット</t>
  </si>
  <si>
    <t>C17,E~L列</t>
    <phoneticPr fontId="3"/>
  </si>
  <si>
    <t>←C17…A2=（入力不要）ならグレーアウト</t>
    <rPh sb="9" eb="13">
      <t>ニュウリョクフヨウ</t>
    </rPh>
    <phoneticPr fontId="3"/>
  </si>
  <si>
    <t>←「1.はじめに」B32=無し　ならF~H列をグレーアウト</t>
    <rPh sb="13" eb="14">
      <t>ナ</t>
    </rPh>
    <rPh sb="21" eb="22">
      <t>レツ</t>
    </rPh>
    <phoneticPr fontId="3"/>
  </si>
  <si>
    <t>←「1.はじめに」C32=無し　ならJ~L列をグレーアウト</t>
    <rPh sb="13" eb="14">
      <t>ナ</t>
    </rPh>
    <rPh sb="21" eb="22">
      <t>レツ</t>
    </rPh>
    <phoneticPr fontId="3"/>
  </si>
  <si>
    <t>←各区分の「Ａ」の列…F7が「無し」ならグレーアウト</t>
    <rPh sb="1" eb="2">
      <t>カク</t>
    </rPh>
    <rPh sb="2" eb="4">
      <t>クブン</t>
    </rPh>
    <rPh sb="9" eb="10">
      <t>レツ</t>
    </rPh>
    <rPh sb="15" eb="16">
      <t>ナ</t>
    </rPh>
    <phoneticPr fontId="3"/>
  </si>
  <si>
    <t>←各区分の「Ｂ」の列…F8が「無し」ならグレーアウト</t>
    <rPh sb="1" eb="2">
      <t>カク</t>
    </rPh>
    <rPh sb="2" eb="4">
      <t>クブン</t>
    </rPh>
    <rPh sb="9" eb="10">
      <t>レツ</t>
    </rPh>
    <rPh sb="15" eb="16">
      <t>ナ</t>
    </rPh>
    <phoneticPr fontId="3"/>
  </si>
  <si>
    <t>←各区分の「Ｃ」の列…F9が「無し」ならグレーアウト</t>
    <rPh sb="1" eb="2">
      <t>カク</t>
    </rPh>
    <rPh sb="2" eb="4">
      <t>クブン</t>
    </rPh>
    <rPh sb="9" eb="10">
      <t>レツ</t>
    </rPh>
    <rPh sb="15" eb="16">
      <t>ナ</t>
    </rPh>
    <phoneticPr fontId="3"/>
  </si>
  <si>
    <t>区域</t>
    <rPh sb="0" eb="2">
      <t>クイキ</t>
    </rPh>
    <phoneticPr fontId="3"/>
  </si>
  <si>
    <t>区分</t>
    <rPh sb="0" eb="2">
      <t>クブン</t>
    </rPh>
    <phoneticPr fontId="3"/>
  </si>
  <si>
    <t>全ての工場等</t>
    <rPh sb="0" eb="1">
      <t>スベ</t>
    </rPh>
    <rPh sb="3" eb="5">
      <t>コウジョウ</t>
    </rPh>
    <rPh sb="5" eb="6">
      <t>トウ</t>
    </rPh>
    <phoneticPr fontId="3"/>
  </si>
  <si>
    <t>件数</t>
    <rPh sb="0" eb="1">
      <t>ケン</t>
    </rPh>
    <rPh sb="1" eb="2">
      <t>スウ</t>
    </rPh>
    <phoneticPr fontId="4"/>
  </si>
  <si>
    <t>(1)</t>
    <phoneticPr fontId="3"/>
  </si>
  <si>
    <t>(2)</t>
    <phoneticPr fontId="3"/>
  </si>
  <si>
    <t>単位の違いに注意！</t>
    <rPh sb="0" eb="2">
      <t>タンイ</t>
    </rPh>
    <rPh sb="3" eb="4">
      <t>チガ</t>
    </rPh>
    <rPh sb="6" eb="8">
      <t>チュウイ</t>
    </rPh>
    <phoneticPr fontId="3"/>
  </si>
  <si>
    <t>Ｌ</t>
    <phoneticPr fontId="4"/>
  </si>
  <si>
    <t>kg</t>
    <phoneticPr fontId="4"/>
  </si>
  <si>
    <t>kWh</t>
    <phoneticPr fontId="18"/>
  </si>
  <si>
    <t>その他の化石燃料</t>
    <rPh sb="2" eb="3">
      <t>タ</t>
    </rPh>
    <rPh sb="4" eb="6">
      <t>カセキ</t>
    </rPh>
    <rPh sb="6" eb="8">
      <t>ネンリョウ</t>
    </rPh>
    <phoneticPr fontId="3"/>
  </si>
  <si>
    <t>その他の非化石燃料2</t>
    <rPh sb="2" eb="3">
      <t>タ</t>
    </rPh>
    <rPh sb="4" eb="5">
      <t>ヒ</t>
    </rPh>
    <rPh sb="5" eb="7">
      <t>カセキ</t>
    </rPh>
    <rPh sb="7" eb="9">
      <t>ネンリョウ</t>
    </rPh>
    <phoneticPr fontId="4"/>
  </si>
  <si>
    <t>その他の非燃料由来の非化石2</t>
    <phoneticPr fontId="3"/>
  </si>
  <si>
    <t>H29:I76</t>
    <phoneticPr fontId="3"/>
  </si>
  <si>
    <t>単位及び単位発熱量を1/1,000に修正
※「6.コピー」シートで入力値の1/1,000倍の数値（係数は1,000倍の値）に戻す</t>
    <rPh sb="0" eb="2">
      <t>タンイ</t>
    </rPh>
    <rPh sb="2" eb="3">
      <t>オヨ</t>
    </rPh>
    <rPh sb="4" eb="6">
      <t>タンイ</t>
    </rPh>
    <rPh sb="6" eb="8">
      <t>ハツネツ</t>
    </rPh>
    <rPh sb="8" eb="9">
      <t>リョウ</t>
    </rPh>
    <rPh sb="18" eb="20">
      <t>シュウセイ</t>
    </rPh>
    <rPh sb="33" eb="36">
      <t>ニュウリョクチ</t>
    </rPh>
    <rPh sb="44" eb="45">
      <t>バイ</t>
    </rPh>
    <rPh sb="46" eb="48">
      <t>スウチ</t>
    </rPh>
    <rPh sb="49" eb="51">
      <t>ケイスウ</t>
    </rPh>
    <rPh sb="57" eb="58">
      <t>バイ</t>
    </rPh>
    <rPh sb="59" eb="60">
      <t>アタイ</t>
    </rPh>
    <rPh sb="62" eb="63">
      <t>モド</t>
    </rPh>
    <phoneticPr fontId="3"/>
  </si>
  <si>
    <t>第３号の参照値を1/1000倍</t>
    <rPh sb="0" eb="1">
      <t>ダイ</t>
    </rPh>
    <rPh sb="2" eb="3">
      <t>ゴウ</t>
    </rPh>
    <rPh sb="4" eb="6">
      <t>サンショウ</t>
    </rPh>
    <rPh sb="6" eb="7">
      <t>チ</t>
    </rPh>
    <rPh sb="14" eb="15">
      <t>バイ</t>
    </rPh>
    <phoneticPr fontId="3"/>
  </si>
  <si>
    <t>km</t>
    <phoneticPr fontId="3"/>
  </si>
  <si>
    <t>千km</t>
    <rPh sb="0" eb="1">
      <t>セン</t>
    </rPh>
    <phoneticPr fontId="3"/>
  </si>
  <si>
    <t>t・km</t>
    <phoneticPr fontId="3"/>
  </si>
  <si>
    <t>千t・km</t>
    <rPh sb="0" eb="1">
      <t>セン</t>
    </rPh>
    <phoneticPr fontId="3"/>
  </si>
  <si>
    <t>万t・km</t>
    <rPh sb="0" eb="1">
      <t>マン</t>
    </rPh>
    <phoneticPr fontId="3"/>
  </si>
  <si>
    <t>F7;L7,F8;W8,F11:L11</t>
    <phoneticPr fontId="3"/>
  </si>
  <si>
    <t>I19:J107,I209:J223</t>
    <phoneticPr fontId="3"/>
  </si>
  <si>
    <t>O209:U220</t>
    <phoneticPr fontId="3"/>
  </si>
  <si>
    <t>第３号の参照先を修正</t>
    <rPh sb="0" eb="1">
      <t>ダイ</t>
    </rPh>
    <rPh sb="2" eb="3">
      <t>ゴウ</t>
    </rPh>
    <rPh sb="4" eb="6">
      <t>サンショウ</t>
    </rPh>
    <rPh sb="6" eb="7">
      <t>サキ</t>
    </rPh>
    <rPh sb="8" eb="10">
      <t>シュウセイ</t>
    </rPh>
    <phoneticPr fontId="3"/>
  </si>
  <si>
    <t>↓第３号該当事業者のエネルギーの単位は、実態を考慮して省エネ法の単位の1/1,000としていますので、ご注意ください（単位：GJのものを除く。）。</t>
    <rPh sb="1" eb="2">
      <t>ダイ</t>
    </rPh>
    <rPh sb="3" eb="4">
      <t>ゴウ</t>
    </rPh>
    <rPh sb="4" eb="6">
      <t>ガイトウ</t>
    </rPh>
    <rPh sb="6" eb="8">
      <t>ジギョウ</t>
    </rPh>
    <rPh sb="8" eb="9">
      <t>シャ</t>
    </rPh>
    <rPh sb="16" eb="18">
      <t>タンイ</t>
    </rPh>
    <rPh sb="20" eb="22">
      <t>ジッタイ</t>
    </rPh>
    <rPh sb="23" eb="25">
      <t>コウリョ</t>
    </rPh>
    <rPh sb="27" eb="28">
      <t>ショウ</t>
    </rPh>
    <rPh sb="30" eb="31">
      <t>ホウ</t>
    </rPh>
    <rPh sb="32" eb="34">
      <t>タンイ</t>
    </rPh>
    <rPh sb="52" eb="54">
      <t>チュウイ</t>
    </rPh>
    <phoneticPr fontId="3"/>
  </si>
  <si>
    <t>千kWh</t>
    <rPh sb="0" eb="1">
      <t>セン</t>
    </rPh>
    <phoneticPr fontId="3"/>
  </si>
  <si>
    <t>設定方法</t>
    <rPh sb="0" eb="2">
      <t>セッテイ</t>
    </rPh>
    <rPh sb="2" eb="4">
      <t>ホウホウ</t>
    </rPh>
    <phoneticPr fontId="3"/>
  </si>
  <si>
    <t>単一指標の場合</t>
    <rPh sb="0" eb="2">
      <t>タンイツ</t>
    </rPh>
    <rPh sb="2" eb="4">
      <t>シヒョウ</t>
    </rPh>
    <rPh sb="5" eb="7">
      <t>バアイ</t>
    </rPh>
    <phoneticPr fontId="3"/>
  </si>
  <si>
    <t>複数指標の場合</t>
    <rPh sb="0" eb="2">
      <t>フクスウ</t>
    </rPh>
    <rPh sb="2" eb="4">
      <t>シヒョウ</t>
    </rPh>
    <rPh sb="5" eb="7">
      <t>バアイ</t>
    </rPh>
    <phoneticPr fontId="3"/>
  </si>
  <si>
    <t>指標１</t>
    <rPh sb="0" eb="2">
      <t>シヒョウ</t>
    </rPh>
    <phoneticPr fontId="3"/>
  </si>
  <si>
    <t>指標３</t>
    <rPh sb="0" eb="2">
      <t>シヒョウ</t>
    </rPh>
    <phoneticPr fontId="3"/>
  </si>
  <si>
    <t>指標２</t>
    <rPh sb="0" eb="2">
      <t>シヒョウ</t>
    </rPh>
    <phoneticPr fontId="3"/>
  </si>
  <si>
    <t>㎡</t>
    <phoneticPr fontId="3"/>
  </si>
  <si>
    <r>
      <t xml:space="preserve">県域
</t>
    </r>
    <r>
      <rPr>
        <b/>
        <sz val="11"/>
        <color theme="1"/>
        <rFont val="游ゴシック"/>
        <family val="3"/>
        <charset val="128"/>
        <scheme val="minor"/>
      </rPr>
      <t>(横浜・川崎以外)</t>
    </r>
    <rPh sb="0" eb="1">
      <t>ケン</t>
    </rPh>
    <rPh sb="1" eb="2">
      <t>イキ</t>
    </rPh>
    <rPh sb="4" eb="6">
      <t>ヨコハマ</t>
    </rPh>
    <rPh sb="7" eb="9">
      <t>カワサキ</t>
    </rPh>
    <rPh sb="9" eb="11">
      <t>イガイ</t>
    </rPh>
    <phoneticPr fontId="3"/>
  </si>
  <si>
    <r>
      <t>工場等の件数　</t>
    </r>
    <r>
      <rPr>
        <b/>
        <sz val="11"/>
        <color rgb="FFC00000"/>
        <rFont val="游ゴシック"/>
        <family val="3"/>
        <charset val="128"/>
        <scheme val="minor"/>
      </rPr>
      <t>…</t>
    </r>
    <r>
      <rPr>
        <sz val="11"/>
        <color rgb="FFC00000"/>
        <rFont val="游ゴシック"/>
        <family val="3"/>
        <charset val="128"/>
        <scheme val="minor"/>
      </rPr>
      <t>県域（横浜・川崎以外）と横浜・川崎市内の工場等の件数を入力してください。</t>
    </r>
    <rPh sb="0" eb="2">
      <t>コウジョウ</t>
    </rPh>
    <rPh sb="2" eb="3">
      <t>トウ</t>
    </rPh>
    <rPh sb="4" eb="5">
      <t>ケン</t>
    </rPh>
    <rPh sb="5" eb="6">
      <t>スウ</t>
    </rPh>
    <phoneticPr fontId="3"/>
  </si>
  <si>
    <r>
      <t>エネルギー消費原単位の指標の設定　</t>
    </r>
    <r>
      <rPr>
        <sz val="11"/>
        <color rgb="FFC00000"/>
        <rFont val="游ゴシック"/>
        <family val="3"/>
        <charset val="128"/>
        <scheme val="minor"/>
      </rPr>
      <t>…今期計画で使用する原単位指標（計画対象区域のエネルギー使用量等と密接な関係をもつ値）について入力してください。</t>
    </r>
    <rPh sb="5" eb="7">
      <t>ショウヒ</t>
    </rPh>
    <rPh sb="7" eb="10">
      <t>ゲンタンイ</t>
    </rPh>
    <rPh sb="11" eb="13">
      <t>シヒョウ</t>
    </rPh>
    <rPh sb="14" eb="16">
      <t>セッテイ</t>
    </rPh>
    <phoneticPr fontId="3"/>
  </si>
  <si>
    <r>
      <t>※この様式は、</t>
    </r>
    <r>
      <rPr>
        <u/>
        <sz val="11"/>
        <color rgb="FFC00000"/>
        <rFont val="游ゴシック"/>
        <family val="3"/>
        <charset val="128"/>
        <scheme val="minor"/>
      </rPr>
      <t>毎年度更新</t>
    </r>
    <r>
      <rPr>
        <sz val="11"/>
        <color rgb="FFC00000"/>
        <rFont val="游ゴシック"/>
        <family val="3"/>
        <charset val="128"/>
        <scheme val="minor"/>
      </rPr>
      <t>しますので、最新の様式を毎年度県ホームページからダウンロードしてください。</t>
    </r>
    <rPh sb="3" eb="5">
      <t>ヨウシキ</t>
    </rPh>
    <rPh sb="7" eb="10">
      <t>マイネンド</t>
    </rPh>
    <rPh sb="10" eb="12">
      <t>コウシン</t>
    </rPh>
    <rPh sb="18" eb="20">
      <t>サイシン</t>
    </rPh>
    <rPh sb="21" eb="23">
      <t>ヨウシキ</t>
    </rPh>
    <rPh sb="24" eb="27">
      <t>マイネンド</t>
    </rPh>
    <rPh sb="27" eb="28">
      <t>ケン</t>
    </rPh>
    <phoneticPr fontId="3"/>
  </si>
  <si>
    <t>「１　基礎情報の確認・入力」の内容を見直し</t>
    <rPh sb="3" eb="5">
      <t>キソ</t>
    </rPh>
    <rPh sb="5" eb="7">
      <t>ジョウホウ</t>
    </rPh>
    <rPh sb="8" eb="10">
      <t>カクニン</t>
    </rPh>
    <rPh sb="11" eb="13">
      <t>ニュウリョク</t>
    </rPh>
    <rPh sb="15" eb="17">
      <t>ナイヨウ</t>
    </rPh>
    <rPh sb="18" eb="20">
      <t>ミナオ</t>
    </rPh>
    <phoneticPr fontId="3"/>
  </si>
  <si>
    <t>M20:M24,Q20:Q24</t>
    <phoneticPr fontId="3"/>
  </si>
  <si>
    <t>上記修正に伴い、関数修正、条件付き書式解除</t>
    <rPh sb="0" eb="2">
      <t>ジョウキ</t>
    </rPh>
    <rPh sb="2" eb="4">
      <t>シュウセイ</t>
    </rPh>
    <rPh sb="5" eb="6">
      <t>トモナ</t>
    </rPh>
    <rPh sb="8" eb="10">
      <t>カンスウ</t>
    </rPh>
    <rPh sb="10" eb="12">
      <t>シュウセイ</t>
    </rPh>
    <rPh sb="13" eb="16">
      <t>ジョウケンツ</t>
    </rPh>
    <rPh sb="17" eb="19">
      <t>ショシキ</t>
    </rPh>
    <rPh sb="19" eb="21">
      <t>カイジョ</t>
    </rPh>
    <phoneticPr fontId="3"/>
  </si>
  <si>
    <t>【注意】計画期間中の原単位指標の変更はできません！</t>
    <rPh sb="1" eb="3">
      <t>チュウイ</t>
    </rPh>
    <rPh sb="4" eb="6">
      <t>ケイカク</t>
    </rPh>
    <rPh sb="6" eb="8">
      <t>キカン</t>
    </rPh>
    <rPh sb="8" eb="9">
      <t>ナカ</t>
    </rPh>
    <rPh sb="10" eb="13">
      <t>ゲンタンイ</t>
    </rPh>
    <rPh sb="13" eb="15">
      <t>シヒョウ</t>
    </rPh>
    <rPh sb="16" eb="18">
      <t>ヘンコウ</t>
    </rPh>
    <phoneticPr fontId="3"/>
  </si>
  <si>
    <t>↓①原単位指標の設定方法を選択してください。</t>
    <rPh sb="2" eb="5">
      <t>ゲンタンイ</t>
    </rPh>
    <rPh sb="5" eb="7">
      <t>シヒョウ</t>
    </rPh>
    <rPh sb="8" eb="10">
      <t>セッテイ</t>
    </rPh>
    <rPh sb="10" eb="12">
      <t>ホウホウ</t>
    </rPh>
    <rPh sb="13" eb="15">
      <t>センタク</t>
    </rPh>
    <phoneticPr fontId="3"/>
  </si>
  <si>
    <t>　　　※原単位の指標の種類ごとに入力してください。</t>
    <rPh sb="4" eb="7">
      <t>ゲンタンイ</t>
    </rPh>
    <rPh sb="8" eb="10">
      <t>シヒョウ</t>
    </rPh>
    <rPh sb="11" eb="13">
      <t>シュルイ</t>
    </rPh>
    <rPh sb="16" eb="18">
      <t>ニュウリョク</t>
    </rPh>
    <phoneticPr fontId="3"/>
  </si>
  <si>
    <t>←21行目：C12が「複数の指標を設定（寄与度で評価）」の場合にグレーアウト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</si>
  <si>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←24行目：C12が「複数の指標を設定（寄与度で評価）」の場合にグレーアウト</t>
    <rPh sb="3" eb="4">
      <t>ギョウ</t>
    </rPh>
    <rPh sb="4" eb="5">
      <t>メ</t>
    </rPh>
    <rPh sb="11" eb="13">
      <t>フクスウ</t>
    </rPh>
    <rPh sb="14" eb="16">
      <t>シヒョウ</t>
    </rPh>
    <rPh sb="17" eb="19">
      <t>セッテイ</t>
    </rPh>
    <rPh sb="20" eb="23">
      <t>キヨド</t>
    </rPh>
    <rPh sb="24" eb="26">
      <t>ヒョウカ</t>
    </rPh>
    <rPh sb="29" eb="31">
      <t>バアイ</t>
    </rPh>
    <phoneticPr fontId="3"/>
  </si>
  <si>
    <t>←E12：「単一の指標を設定」をデフォルト表示</t>
    <rPh sb="6" eb="8">
      <t>タンイツ</t>
    </rPh>
    <rPh sb="9" eb="11">
      <t>シヒョウ</t>
    </rPh>
    <rPh sb="12" eb="14">
      <t>セッテイ</t>
    </rPh>
    <rPh sb="21" eb="23">
      <t>ヒョウジ</t>
    </rPh>
    <phoneticPr fontId="3"/>
  </si>
  <si>
    <t>←I12:M15：E12で「単一の指標を設定」を選択した場合にグレーアウト</t>
    <rPh sb="14" eb="16">
      <t>タンイツ</t>
    </rPh>
    <rPh sb="17" eb="19">
      <t>シヒョウ</t>
    </rPh>
    <rPh sb="20" eb="22">
      <t>セッテイ</t>
    </rPh>
    <rPh sb="24" eb="26">
      <t>センタク</t>
    </rPh>
    <rPh sb="28" eb="30">
      <t>バアイ</t>
    </rPh>
    <phoneticPr fontId="3"/>
  </si>
  <si>
    <t>その他の内容</t>
    <rPh sb="2" eb="3">
      <t>タ</t>
    </rPh>
    <rPh sb="4" eb="6">
      <t>ナイヨウ</t>
    </rPh>
    <phoneticPr fontId="3"/>
  </si>
  <si>
    <t>←I13:M13,I15:M15…上の行で「その他」以外を選択した場合にグレーアウト</t>
    <rPh sb="17" eb="18">
      <t>ウエ</t>
    </rPh>
    <rPh sb="19" eb="20">
      <t>ギョウ</t>
    </rPh>
    <rPh sb="24" eb="25">
      <t>タ</t>
    </rPh>
    <rPh sb="26" eb="28">
      <t>イガイ</t>
    </rPh>
    <rPh sb="29" eb="31">
      <t>センタク</t>
    </rPh>
    <rPh sb="33" eb="35">
      <t>バアイ</t>
    </rPh>
    <phoneticPr fontId="3"/>
  </si>
  <si>
    <t>単一指標の場合、「延床面積」など各工場等共通の指標を設定してください。複数指標を設定する場合、最大３つまで設定できます。</t>
    <rPh sb="0" eb="2">
      <t>タンイツ</t>
    </rPh>
    <rPh sb="2" eb="4">
      <t>シヒョウ</t>
    </rPh>
    <rPh sb="5" eb="7">
      <t>バアイ</t>
    </rPh>
    <rPh sb="9" eb="13">
      <t>ノベユカメンセキ</t>
    </rPh>
    <rPh sb="16" eb="19">
      <t>カクコウジョウ</t>
    </rPh>
    <rPh sb="19" eb="20">
      <t>トウ</t>
    </rPh>
    <rPh sb="20" eb="22">
      <t>キョウツウ</t>
    </rPh>
    <rPh sb="23" eb="25">
      <t>シヒョウ</t>
    </rPh>
    <rPh sb="26" eb="28">
      <t>セッテイ</t>
    </rPh>
    <phoneticPr fontId="3"/>
  </si>
  <si>
    <t>事業者名：</t>
    <rPh sb="0" eb="2">
      <t>ジギョウ</t>
    </rPh>
    <rPh sb="2" eb="3">
      <t>シャ</t>
    </rPh>
    <rPh sb="3" eb="4">
      <t>メイ</t>
    </rPh>
    <phoneticPr fontId="3"/>
  </si>
  <si>
    <t>事業者名：</t>
    <rPh sb="0" eb="2">
      <t>ジギョウ</t>
    </rPh>
    <rPh sb="2" eb="3">
      <t>シャ</t>
    </rPh>
    <rPh sb="3" eb="4">
      <t>メイ</t>
    </rPh>
    <phoneticPr fontId="3"/>
  </si>
  <si>
    <t>指標の名称</t>
    <rPh sb="0" eb="2">
      <t>シヒョウ</t>
    </rPh>
    <rPh sb="3" eb="5">
      <t>メイショウ</t>
    </rPh>
    <phoneticPr fontId="3"/>
  </si>
  <si>
    <t>指標の単位</t>
    <rPh sb="0" eb="2">
      <t>シヒョウ</t>
    </rPh>
    <rPh sb="3" eb="5">
      <t>タンイ</t>
    </rPh>
    <phoneticPr fontId="3"/>
  </si>
  <si>
    <t>指標１</t>
    <rPh sb="0" eb="2">
      <t>シヒョウ</t>
    </rPh>
    <phoneticPr fontId="3"/>
  </si>
  <si>
    <t>指標２</t>
    <rPh sb="0" eb="2">
      <t>シヒョウ</t>
    </rPh>
    <phoneticPr fontId="3"/>
  </si>
  <si>
    <t>指標３</t>
    <rPh sb="0" eb="2">
      <t>シヒョウ</t>
    </rPh>
    <phoneticPr fontId="3"/>
  </si>
  <si>
    <t>【入力】使用量_1,2号の原単位リスト（複数の指標を設定する場合）</t>
    <rPh sb="13" eb="16">
      <t>ゲンタンイ</t>
    </rPh>
    <rPh sb="20" eb="22">
      <t>フクスウ</t>
    </rPh>
    <rPh sb="23" eb="25">
      <t>シヒョウ</t>
    </rPh>
    <rPh sb="26" eb="28">
      <t>セッテイ</t>
    </rPh>
    <rPh sb="30" eb="32">
      <t>バアイ</t>
    </rPh>
    <phoneticPr fontId="3"/>
  </si>
  <si>
    <r>
      <rPr>
        <b/>
        <sz val="11"/>
        <color rgb="FFC00000"/>
        <rFont val="游ゴシック"/>
        <family val="3"/>
        <charset val="128"/>
        <scheme val="minor"/>
      </rPr>
      <t>　　　</t>
    </r>
    <r>
      <rPr>
        <b/>
        <u/>
        <sz val="11"/>
        <color rgb="FFC00000"/>
        <rFont val="游ゴシック"/>
        <family val="3"/>
        <charset val="128"/>
        <scheme val="minor"/>
      </rPr>
      <t>県域のエネルギー指定工場等以外の工場等の</t>
    </r>
    <rPh sb="3" eb="4">
      <t>ケン</t>
    </rPh>
    <rPh sb="4" eb="5">
      <t>イキ</t>
    </rPh>
    <rPh sb="16" eb="18">
      <t>イガイ</t>
    </rPh>
    <rPh sb="19" eb="21">
      <t>コウジョウ</t>
    </rPh>
    <rPh sb="21" eb="22">
      <t>トウ</t>
    </rPh>
    <phoneticPr fontId="3"/>
  </si>
  <si>
    <r>
      <t>　　　</t>
    </r>
    <r>
      <rPr>
        <b/>
        <u/>
        <sz val="11"/>
        <color rgb="FFC00000"/>
        <rFont val="游ゴシック"/>
        <family val="3"/>
        <charset val="128"/>
        <scheme val="minor"/>
      </rPr>
      <t>エネルギー使用量の合計量</t>
    </r>
    <r>
      <rPr>
        <b/>
        <sz val="11"/>
        <color rgb="FFC00000"/>
        <rFont val="游ゴシック"/>
        <family val="3"/>
        <charset val="128"/>
        <scheme val="minor"/>
      </rPr>
      <t>を入力</t>
    </r>
    <rPh sb="8" eb="11">
      <t>シヨウリョウ</t>
    </rPh>
    <rPh sb="12" eb="14">
      <t>ゴウケイ</t>
    </rPh>
    <rPh sb="14" eb="15">
      <t>リョウ</t>
    </rPh>
    <rPh sb="16" eb="18">
      <t>ニュウリョク</t>
    </rPh>
    <phoneticPr fontId="3"/>
  </si>
  <si>
    <t>4~15行目</t>
    <rPh sb="4" eb="6">
      <t>ギョウメ</t>
    </rPh>
    <phoneticPr fontId="3"/>
  </si>
  <si>
    <t>A15:D18</t>
    <phoneticPr fontId="3"/>
  </si>
  <si>
    <t>上記修正に伴い、複数の指標を設定した場合のリスト作成</t>
    <rPh sb="0" eb="2">
      <t>ジョウキ</t>
    </rPh>
    <rPh sb="2" eb="4">
      <t>シュウセイ</t>
    </rPh>
    <rPh sb="5" eb="6">
      <t>トモナ</t>
    </rPh>
    <rPh sb="8" eb="10">
      <t>フクスウ</t>
    </rPh>
    <rPh sb="11" eb="13">
      <t>シヒョウ</t>
    </rPh>
    <rPh sb="14" eb="16">
      <t>セッテイ</t>
    </rPh>
    <rPh sb="18" eb="20">
      <t>バアイ</t>
    </rPh>
    <rPh sb="24" eb="26">
      <t>サクセイ</t>
    </rPh>
    <phoneticPr fontId="3"/>
  </si>
  <si>
    <t>←K12,M12…B12が単一の指標を設定、かつ、当該欄に入力があればセルを赤く網掛け</t>
    <rPh sb="13" eb="15">
      <t>タンイツ</t>
    </rPh>
    <rPh sb="16" eb="18">
      <t>シヒョウ</t>
    </rPh>
    <rPh sb="19" eb="21">
      <t>セッテイ</t>
    </rPh>
    <rPh sb="25" eb="27">
      <t>トウガイ</t>
    </rPh>
    <rPh sb="27" eb="28">
      <t>ラン</t>
    </rPh>
    <rPh sb="29" eb="31">
      <t>ニュウリョク</t>
    </rPh>
    <rPh sb="38" eb="39">
      <t>アカ</t>
    </rPh>
    <rPh sb="40" eb="42">
      <t>アミカ</t>
    </rPh>
    <phoneticPr fontId="3"/>
  </si>
  <si>
    <t>個</t>
    <rPh sb="0" eb="1">
      <t>コ</t>
    </rPh>
    <phoneticPr fontId="3"/>
  </si>
  <si>
    <t>千個</t>
    <rPh sb="0" eb="2">
      <t>センコ</t>
    </rPh>
    <phoneticPr fontId="3"/>
  </si>
  <si>
    <t>万個</t>
    <rPh sb="0" eb="2">
      <t>マンコ</t>
    </rPh>
    <phoneticPr fontId="3"/>
  </si>
  <si>
    <t>千㎡</t>
    <rPh sb="0" eb="1">
      <t>セン</t>
    </rPh>
    <phoneticPr fontId="3"/>
  </si>
  <si>
    <t>人</t>
    <rPh sb="0" eb="1">
      <t>ヒト</t>
    </rPh>
    <phoneticPr fontId="3"/>
  </si>
  <si>
    <t>千人</t>
    <rPh sb="0" eb="2">
      <t>センニン</t>
    </rPh>
    <phoneticPr fontId="3"/>
  </si>
  <si>
    <t>万人</t>
    <rPh sb="0" eb="2">
      <t>マンニン</t>
    </rPh>
    <phoneticPr fontId="3"/>
  </si>
  <si>
    <t>万ｈ</t>
    <rPh sb="0" eb="1">
      <t>マン</t>
    </rPh>
    <phoneticPr fontId="3"/>
  </si>
  <si>
    <t>千ｈ</t>
    <rPh sb="0" eb="1">
      <t>セン</t>
    </rPh>
    <phoneticPr fontId="3"/>
  </si>
  <si>
    <t>ｈ</t>
    <phoneticPr fontId="3"/>
  </si>
  <si>
    <t>件</t>
    <rPh sb="0" eb="1">
      <t>ケン</t>
    </rPh>
    <phoneticPr fontId="3"/>
  </si>
  <si>
    <t>千件</t>
    <rPh sb="0" eb="2">
      <t>センケン</t>
    </rPh>
    <phoneticPr fontId="3"/>
  </si>
  <si>
    <t>万件</t>
    <rPh sb="0" eb="2">
      <t>マンケン</t>
    </rPh>
    <phoneticPr fontId="3"/>
  </si>
  <si>
    <t>万㎡</t>
    <rPh sb="0" eb="1">
      <t>マン</t>
    </rPh>
    <phoneticPr fontId="3"/>
  </si>
  <si>
    <t>㎥</t>
    <phoneticPr fontId="3"/>
  </si>
  <si>
    <t>千㎥</t>
    <rPh sb="0" eb="1">
      <t>セン</t>
    </rPh>
    <phoneticPr fontId="3"/>
  </si>
  <si>
    <t>万㎥</t>
    <rPh sb="0" eb="1">
      <t>マン</t>
    </rPh>
    <phoneticPr fontId="3"/>
  </si>
  <si>
    <t>万km</t>
    <rPh sb="0" eb="1">
      <t>マン</t>
    </rPh>
    <phoneticPr fontId="3"/>
  </si>
  <si>
    <t>指標１：I12</t>
    <rPh sb="0" eb="2">
      <t>シヒョウ</t>
    </rPh>
    <phoneticPr fontId="3"/>
  </si>
  <si>
    <t>指標２：K12</t>
    <rPh sb="0" eb="2">
      <t>シヒョウ</t>
    </rPh>
    <phoneticPr fontId="3"/>
  </si>
  <si>
    <t>指標３：M12</t>
    <rPh sb="0" eb="2">
      <t>シヒョウ</t>
    </rPh>
    <phoneticPr fontId="3"/>
  </si>
  <si>
    <t>←I14:M14…I12:M12が空欄ならグレーアウト</t>
    <rPh sb="17" eb="19">
      <t>クウラン</t>
    </rPh>
    <phoneticPr fontId="3"/>
  </si>
  <si>
    <t>←U22:AD22：B12が「単一の指標を設定」かつ該当セルが空欄以外なら赤く網掛け</t>
    <rPh sb="15" eb="17">
      <t>タンイツ</t>
    </rPh>
    <rPh sb="18" eb="20">
      <t>シヒョウ</t>
    </rPh>
    <rPh sb="21" eb="23">
      <t>セッテイ</t>
    </rPh>
    <rPh sb="26" eb="28">
      <t>ガイトウ</t>
    </rPh>
    <rPh sb="31" eb="33">
      <t>クウラン</t>
    </rPh>
    <rPh sb="33" eb="35">
      <t>イガイ</t>
    </rPh>
    <rPh sb="37" eb="38">
      <t>アカ</t>
    </rPh>
    <rPh sb="39" eb="41">
      <t>アミカ</t>
    </rPh>
    <phoneticPr fontId="3"/>
  </si>
  <si>
    <t>県域のエネルギー指定工場等ごとに原単位の指標を選択し、</t>
    <rPh sb="0" eb="1">
      <t>ケン</t>
    </rPh>
    <rPh sb="1" eb="2">
      <t>イキ</t>
    </rPh>
    <rPh sb="16" eb="19">
      <t>ゲンタンイ</t>
    </rPh>
    <rPh sb="20" eb="22">
      <t>シヒョウ</t>
    </rPh>
    <rPh sb="23" eb="25">
      <t>センタク</t>
    </rPh>
    <phoneticPr fontId="3"/>
  </si>
  <si>
    <r>
      <rPr>
        <b/>
        <u/>
        <sz val="11"/>
        <color rgb="FFC00000"/>
        <rFont val="游ゴシック"/>
        <family val="3"/>
        <charset val="128"/>
        <scheme val="minor"/>
      </rPr>
      <t>エネルギー使用量等</t>
    </r>
    <r>
      <rPr>
        <b/>
        <sz val="11"/>
        <color rgb="FFC00000"/>
        <rFont val="游ゴシック"/>
        <family val="3"/>
        <charset val="128"/>
        <scheme val="minor"/>
      </rPr>
      <t>を入力</t>
    </r>
    <rPh sb="5" eb="8">
      <t>シヨウリョウ</t>
    </rPh>
    <rPh sb="8" eb="9">
      <t>トウ</t>
    </rPh>
    <phoneticPr fontId="3"/>
  </si>
  <si>
    <r>
      <rPr>
        <b/>
        <sz val="11"/>
        <color rgb="FFC00000"/>
        <rFont val="游ゴシック"/>
        <family val="3"/>
        <charset val="128"/>
        <scheme val="minor"/>
      </rPr>
      <t>　　　</t>
    </r>
    <r>
      <rPr>
        <b/>
        <u/>
        <sz val="11"/>
        <color rgb="FFC00000"/>
        <rFont val="游ゴシック"/>
        <family val="3"/>
        <charset val="128"/>
        <scheme val="minor"/>
      </rPr>
      <t>を入力</t>
    </r>
    <phoneticPr fontId="3"/>
  </si>
  <si>
    <r>
      <rPr>
        <b/>
        <sz val="11"/>
        <color rgb="FFC00000"/>
        <rFont val="游ゴシック"/>
        <family val="3"/>
        <charset val="128"/>
        <scheme val="minor"/>
      </rPr>
      <t>　　　</t>
    </r>
    <r>
      <rPr>
        <b/>
        <u/>
        <sz val="11"/>
        <color rgb="FFC00000"/>
        <rFont val="游ゴシック"/>
        <family val="3"/>
        <charset val="128"/>
        <scheme val="minor"/>
      </rPr>
      <t>横浜・川崎市内のエネルギー使用量の合計量</t>
    </r>
    <rPh sb="3" eb="5">
      <t>ヨコハマ</t>
    </rPh>
    <rPh sb="6" eb="8">
      <t>カワサキ</t>
    </rPh>
    <rPh sb="8" eb="10">
      <t>シナイ</t>
    </rPh>
    <phoneticPr fontId="3"/>
  </si>
  <si>
    <t>←M:O列…A2=（入力不要）ならグレーアウト</t>
    <rPh sb="4" eb="5">
      <t>レツ</t>
    </rPh>
    <rPh sb="10" eb="14">
      <t>ニュウリョクフヨウ</t>
    </rPh>
    <phoneticPr fontId="3"/>
  </si>
  <si>
    <t>←E,G,I,J列…A2=（入力不要）ならグレーアウト</t>
    <rPh sb="8" eb="9">
      <t>レツ</t>
    </rPh>
    <rPh sb="14" eb="18">
      <t>ニュウリョクフヨウ</t>
    </rPh>
    <phoneticPr fontId="3"/>
  </si>
  <si>
    <t>←第３号事業者は熱由来ＣＯ２排出量が無いため、熱関係の入力欄は不要</t>
    <rPh sb="1" eb="2">
      <t>ダイ</t>
    </rPh>
    <rPh sb="3" eb="4">
      <t>ゴウ</t>
    </rPh>
    <rPh sb="4" eb="6">
      <t>ジギョウ</t>
    </rPh>
    <rPh sb="6" eb="7">
      <t>シャ</t>
    </rPh>
    <rPh sb="8" eb="9">
      <t>ネツ</t>
    </rPh>
    <rPh sb="9" eb="11">
      <t>ユライ</t>
    </rPh>
    <rPh sb="14" eb="16">
      <t>ハイシュツ</t>
    </rPh>
    <rPh sb="16" eb="17">
      <t>リョウ</t>
    </rPh>
    <rPh sb="18" eb="19">
      <t>ナ</t>
    </rPh>
    <rPh sb="23" eb="24">
      <t>ネツ</t>
    </rPh>
    <rPh sb="24" eb="26">
      <t>カンケイ</t>
    </rPh>
    <rPh sb="27" eb="29">
      <t>ニュウリョク</t>
    </rPh>
    <rPh sb="29" eb="30">
      <t>ラン</t>
    </rPh>
    <rPh sb="31" eb="33">
      <t>フヨウ</t>
    </rPh>
    <phoneticPr fontId="3"/>
  </si>
  <si>
    <t>J10:L11,J15:L16</t>
    <phoneticPr fontId="3"/>
  </si>
  <si>
    <t>第３号事業者の熱関係入力欄を入力不可に変更</t>
    <rPh sb="0" eb="1">
      <t>ダイ</t>
    </rPh>
    <rPh sb="2" eb="3">
      <t>ゴウ</t>
    </rPh>
    <rPh sb="3" eb="5">
      <t>ジギョウ</t>
    </rPh>
    <rPh sb="5" eb="6">
      <t>シャ</t>
    </rPh>
    <rPh sb="7" eb="8">
      <t>ネツ</t>
    </rPh>
    <rPh sb="8" eb="10">
      <t>カンケイ</t>
    </rPh>
    <rPh sb="10" eb="12">
      <t>ニュウリョク</t>
    </rPh>
    <rPh sb="12" eb="13">
      <t>ラン</t>
    </rPh>
    <rPh sb="14" eb="16">
      <t>ニュウリョク</t>
    </rPh>
    <rPh sb="16" eb="18">
      <t>フカ</t>
    </rPh>
    <rPh sb="19" eb="21">
      <t>ヘンコウ</t>
    </rPh>
    <phoneticPr fontId="3"/>
  </si>
  <si>
    <t>I166:J167,I171:J172</t>
    <phoneticPr fontId="3"/>
  </si>
  <si>
    <t>A2</t>
    <phoneticPr fontId="3"/>
  </si>
  <si>
    <t>条件付き書式設定（要入力ならセルをピンク色に網掛け）</t>
    <rPh sb="0" eb="3">
      <t>ジョウケンツ</t>
    </rPh>
    <rPh sb="4" eb="6">
      <t>ショシキ</t>
    </rPh>
    <rPh sb="6" eb="8">
      <t>セッテイ</t>
    </rPh>
    <rPh sb="9" eb="10">
      <t>ヨウ</t>
    </rPh>
    <rPh sb="10" eb="12">
      <t>ニュウリョク</t>
    </rPh>
    <rPh sb="20" eb="21">
      <t>イロ</t>
    </rPh>
    <rPh sb="22" eb="24">
      <t>アミカ</t>
    </rPh>
    <phoneticPr fontId="3"/>
  </si>
  <si>
    <t>←A2=要入力ならセルをピンク色に網掛け</t>
  </si>
  <si>
    <t>←A2=要入力ならセルをピンク色に網掛け</t>
    <phoneticPr fontId="3"/>
  </si>
  <si>
    <t>比較年度排出量（大_1,2号_基礎）</t>
    <rPh sb="0" eb="2">
      <t>ヒカク</t>
    </rPh>
    <rPh sb="2" eb="4">
      <t>ネンド</t>
    </rPh>
    <rPh sb="4" eb="6">
      <t>ハイシュツ</t>
    </rPh>
    <rPh sb="6" eb="7">
      <t>リョウ</t>
    </rPh>
    <rPh sb="8" eb="9">
      <t>ダイ</t>
    </rPh>
    <rPh sb="13" eb="14">
      <t>ゴウ</t>
    </rPh>
    <rPh sb="15" eb="17">
      <t>キソ</t>
    </rPh>
    <phoneticPr fontId="3"/>
  </si>
  <si>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3"/>
  </si>
  <si>
    <t>比較年度排出量（大_3号_基礎）</t>
    <rPh sb="0" eb="2">
      <t>ヒカク</t>
    </rPh>
    <rPh sb="2" eb="4">
      <t>ネンド</t>
    </rPh>
    <rPh sb="4" eb="6">
      <t>ハイシュツ</t>
    </rPh>
    <rPh sb="6" eb="7">
      <t>リョウ</t>
    </rPh>
    <rPh sb="8" eb="9">
      <t>ダイ</t>
    </rPh>
    <rPh sb="11" eb="12">
      <t>ゴウ</t>
    </rPh>
    <rPh sb="13" eb="15">
      <t>キソ</t>
    </rPh>
    <phoneticPr fontId="3"/>
  </si>
  <si>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3"/>
  </si>
  <si>
    <t>2022年度排出量（大_1,2号_基礎）</t>
    <rPh sb="4" eb="6">
      <t>ネンド</t>
    </rPh>
    <phoneticPr fontId="3"/>
  </si>
  <si>
    <t>2022年度排出量（大_1,2号_調整後）</t>
    <rPh sb="4" eb="6">
      <t>ネンド</t>
    </rPh>
    <phoneticPr fontId="3"/>
  </si>
  <si>
    <t>2023年度排出量（大_1,2号_基礎）</t>
    <rPh sb="4" eb="6">
      <t>ネンド</t>
    </rPh>
    <rPh sb="17" eb="19">
      <t>キソ</t>
    </rPh>
    <phoneticPr fontId="3"/>
  </si>
  <si>
    <t>2023年度排出量（大_1,2号_調整後）</t>
    <rPh sb="4" eb="6">
      <t>ネンド</t>
    </rPh>
    <rPh sb="17" eb="20">
      <t>チョウセイゴ</t>
    </rPh>
    <phoneticPr fontId="3"/>
  </si>
  <si>
    <t>2023年度排出量（中小_工場_基礎）</t>
    <rPh sb="4" eb="6">
      <t>ネンド</t>
    </rPh>
    <phoneticPr fontId="3"/>
  </si>
  <si>
    <t>2023年度排出量（中小_工場_調整後）</t>
    <rPh sb="4" eb="6">
      <t>ネンド</t>
    </rPh>
    <phoneticPr fontId="3"/>
  </si>
  <si>
    <t>2022年度排出量（中小_工場_調整後）</t>
    <rPh sb="4" eb="6">
      <t>ネンド</t>
    </rPh>
    <phoneticPr fontId="3"/>
  </si>
  <si>
    <t>2022年度排出量（中小_工場_基礎）</t>
    <rPh sb="4" eb="6">
      <t>ネンド</t>
    </rPh>
    <phoneticPr fontId="3"/>
  </si>
  <si>
    <t>2023年度排出量（大_3号_調整後）</t>
    <rPh sb="4" eb="6">
      <t>ネンド</t>
    </rPh>
    <phoneticPr fontId="3"/>
  </si>
  <si>
    <t>2023年度排出量（大_3号_基礎）</t>
    <rPh sb="4" eb="6">
      <t>ネンド</t>
    </rPh>
    <phoneticPr fontId="3"/>
  </si>
  <si>
    <t>2022年度排出量（大_3号_調整後）</t>
    <rPh sb="4" eb="6">
      <t>ネンド</t>
    </rPh>
    <phoneticPr fontId="3"/>
  </si>
  <si>
    <t>2022年度排出量（大_3号_基礎）</t>
    <rPh sb="4" eb="6">
      <t>ネンド</t>
    </rPh>
    <phoneticPr fontId="3"/>
  </si>
  <si>
    <t>2022年度排出量（中小_自動車_基礎）</t>
    <rPh sb="4" eb="6">
      <t>ネンド</t>
    </rPh>
    <phoneticPr fontId="3"/>
  </si>
  <si>
    <t>2022年度排出量（中小_自動車_調整後）</t>
    <rPh sb="4" eb="6">
      <t>ネンド</t>
    </rPh>
    <phoneticPr fontId="3"/>
  </si>
  <si>
    <t>2023年度排出量（中小_自動車_基礎）</t>
    <rPh sb="4" eb="6">
      <t>ネンド</t>
    </rPh>
    <phoneticPr fontId="3"/>
  </si>
  <si>
    <t>2023年度排出量（中小_自動車_調整後）</t>
    <rPh sb="4" eb="6">
      <t>ネンド</t>
    </rPh>
    <phoneticPr fontId="3"/>
  </si>
  <si>
    <t>2024年度排出量（大_1,2号_基礎）</t>
    <rPh sb="4" eb="6">
      <t>ネンド</t>
    </rPh>
    <rPh sb="17" eb="19">
      <t>キソ</t>
    </rPh>
    <phoneticPr fontId="3"/>
  </si>
  <si>
    <t>2025年度排出量（大_1,2号_調整後）</t>
    <rPh sb="4" eb="6">
      <t>ネンド</t>
    </rPh>
    <rPh sb="17" eb="20">
      <t>チョウセイゴ</t>
    </rPh>
    <phoneticPr fontId="3"/>
  </si>
  <si>
    <t>2025年度排出量（大_1,2号_基礎）</t>
    <rPh sb="4" eb="6">
      <t>ネンド</t>
    </rPh>
    <rPh sb="17" eb="19">
      <t>キソ</t>
    </rPh>
    <phoneticPr fontId="3"/>
  </si>
  <si>
    <t>2024年度排出量（大_1,2号_調整後）</t>
    <rPh sb="4" eb="6">
      <t>ネンド</t>
    </rPh>
    <rPh sb="17" eb="20">
      <t>チョウセイゴ</t>
    </rPh>
    <phoneticPr fontId="3"/>
  </si>
  <si>
    <t>2024年度排出量（大_3号_基礎）</t>
    <rPh sb="4" eb="6">
      <t>ネンド</t>
    </rPh>
    <phoneticPr fontId="3"/>
  </si>
  <si>
    <t>2024年度排出量（大_3号_調整後）</t>
    <rPh sb="4" eb="6">
      <t>ネンド</t>
    </rPh>
    <phoneticPr fontId="3"/>
  </si>
  <si>
    <t>2025年度排出量（大_3号_基礎）</t>
    <rPh sb="4" eb="6">
      <t>ネンド</t>
    </rPh>
    <phoneticPr fontId="3"/>
  </si>
  <si>
    <t>2025年度排出量（大_3号_調整後）</t>
    <rPh sb="4" eb="6">
      <t>ネンド</t>
    </rPh>
    <phoneticPr fontId="3"/>
  </si>
  <si>
    <t>2024年度排出量（中小_工場_基礎）</t>
    <rPh sb="4" eb="6">
      <t>ネンド</t>
    </rPh>
    <phoneticPr fontId="3"/>
  </si>
  <si>
    <t>2024年度排出量（中小_工場_調整後）</t>
    <rPh sb="4" eb="6">
      <t>ネンド</t>
    </rPh>
    <phoneticPr fontId="3"/>
  </si>
  <si>
    <t>2025年度排出量（中小_工場_基礎）</t>
    <rPh sb="4" eb="6">
      <t>ネンド</t>
    </rPh>
    <phoneticPr fontId="3"/>
  </si>
  <si>
    <t>2025年度排出量（中小_工場_調整後）</t>
    <rPh sb="4" eb="6">
      <t>ネンド</t>
    </rPh>
    <phoneticPr fontId="3"/>
  </si>
  <si>
    <t>2024年度排出量（中小_自動車_基礎）</t>
    <rPh sb="4" eb="6">
      <t>ネンド</t>
    </rPh>
    <phoneticPr fontId="3"/>
  </si>
  <si>
    <t>2024年度排出量（中小_自動車_調整後）</t>
    <rPh sb="4" eb="6">
      <t>ネンド</t>
    </rPh>
    <phoneticPr fontId="3"/>
  </si>
  <si>
    <t>2025年度排出量（中小_自動車_基礎）</t>
    <rPh sb="4" eb="6">
      <t>ネンド</t>
    </rPh>
    <phoneticPr fontId="3"/>
  </si>
  <si>
    <t>2025年度排出量（中小_自動車_調整後）</t>
    <rPh sb="4" eb="6">
      <t>ネンド</t>
    </rPh>
    <phoneticPr fontId="3"/>
  </si>
  <si>
    <t>前年度報告内容シートからの参照内容を修正</t>
    <rPh sb="0" eb="7">
      <t>ゼンネンドホウコクナイヨウ</t>
    </rPh>
    <rPh sb="13" eb="15">
      <t>サンショウ</t>
    </rPh>
    <rPh sb="15" eb="17">
      <t>ナイヨウ</t>
    </rPh>
    <rPh sb="18" eb="20">
      <t>シュウセイ</t>
    </rPh>
    <phoneticPr fontId="3"/>
  </si>
  <si>
    <t>比較年度（大_1,2号）</t>
    <rPh sb="0" eb="2">
      <t>ヒカク</t>
    </rPh>
    <rPh sb="2" eb="4">
      <t>ネンド</t>
    </rPh>
    <rPh sb="5" eb="6">
      <t>ダイ</t>
    </rPh>
    <rPh sb="10" eb="11">
      <t>ゴウ</t>
    </rPh>
    <phoneticPr fontId="3"/>
  </si>
  <si>
    <t>比較年度（大_3号）</t>
    <rPh sb="0" eb="2">
      <t>ヒカク</t>
    </rPh>
    <rPh sb="2" eb="4">
      <t>ネンド</t>
    </rPh>
    <rPh sb="5" eb="6">
      <t>ダイ</t>
    </rPh>
    <rPh sb="8" eb="9">
      <t>ゴウ</t>
    </rPh>
    <phoneticPr fontId="3"/>
  </si>
  <si>
    <t>P9:BC12</t>
    <phoneticPr fontId="3"/>
  </si>
  <si>
    <t>F6,U20:AD20</t>
    <phoneticPr fontId="3"/>
  </si>
  <si>
    <t>M6,O6</t>
    <phoneticPr fontId="3"/>
  </si>
  <si>
    <t>工場等に関する削減計画策定者</t>
  </si>
  <si>
    <t>シート名変更：ブック保護で対応可
ファイル名変更：集計マクロで対応可
のため、本件、対応不要</t>
    <rPh sb="3" eb="4">
      <t>メイ</t>
    </rPh>
    <rPh sb="4" eb="6">
      <t>ヘンコウ</t>
    </rPh>
    <rPh sb="10" eb="12">
      <t>ホゴ</t>
    </rPh>
    <rPh sb="13" eb="15">
      <t>タイオウ</t>
    </rPh>
    <rPh sb="15" eb="16">
      <t>カ</t>
    </rPh>
    <rPh sb="21" eb="22">
      <t>メイ</t>
    </rPh>
    <rPh sb="22" eb="24">
      <t>ヘンコウ</t>
    </rPh>
    <rPh sb="25" eb="27">
      <t>シュウケイ</t>
    </rPh>
    <rPh sb="31" eb="33">
      <t>タイオウ</t>
    </rPh>
    <rPh sb="33" eb="34">
      <t>カ</t>
    </rPh>
    <rPh sb="39" eb="41">
      <t>ホンケン</t>
    </rPh>
    <rPh sb="42" eb="44">
      <t>タイオウ</t>
    </rPh>
    <rPh sb="44" eb="46">
      <t>フヨウ</t>
    </rPh>
    <phoneticPr fontId="4"/>
  </si>
  <si>
    <t>比較年度
全県
（大_1,2号）</t>
    <rPh sb="0" eb="2">
      <t>ヒカク</t>
    </rPh>
    <rPh sb="2" eb="4">
      <t>ネンド</t>
    </rPh>
    <rPh sb="5" eb="7">
      <t>ゼンケン</t>
    </rPh>
    <rPh sb="9" eb="10">
      <t>ダイ</t>
    </rPh>
    <rPh sb="14" eb="15">
      <t>ゴウ</t>
    </rPh>
    <phoneticPr fontId="3"/>
  </si>
  <si>
    <t>2022年度
全県
（大_1,2号）</t>
    <rPh sb="4" eb="6">
      <t>ネンド</t>
    </rPh>
    <rPh sb="7" eb="9">
      <t>ゼンケン</t>
    </rPh>
    <rPh sb="11" eb="12">
      <t>ダイ</t>
    </rPh>
    <rPh sb="16" eb="17">
      <t>ゴウ</t>
    </rPh>
    <phoneticPr fontId="3"/>
  </si>
  <si>
    <t>2023年度
全県
（大_1,2号）</t>
    <rPh sb="4" eb="6">
      <t>ネンド</t>
    </rPh>
    <rPh sb="7" eb="9">
      <t>ゼンケン</t>
    </rPh>
    <rPh sb="11" eb="12">
      <t>ダイ</t>
    </rPh>
    <rPh sb="16" eb="17">
      <t>ゴウ</t>
    </rPh>
    <phoneticPr fontId="3"/>
  </si>
  <si>
    <t>2024年度
全県
（大_1,2号）</t>
    <rPh sb="4" eb="6">
      <t>ネンド</t>
    </rPh>
    <rPh sb="7" eb="9">
      <t>ゼンケン</t>
    </rPh>
    <rPh sb="11" eb="12">
      <t>ダイ</t>
    </rPh>
    <rPh sb="16" eb="17">
      <t>ゴウ</t>
    </rPh>
    <phoneticPr fontId="3"/>
  </si>
  <si>
    <t>2025年度
全県
（大_1,2号）</t>
    <rPh sb="4" eb="6">
      <t>ネンド</t>
    </rPh>
    <rPh sb="7" eb="9">
      <t>ゼンケン</t>
    </rPh>
    <rPh sb="11" eb="12">
      <t>ダイ</t>
    </rPh>
    <rPh sb="16" eb="17">
      <t>ゴウ</t>
    </rPh>
    <phoneticPr fontId="3"/>
  </si>
  <si>
    <t>比較年度
全県
（大_3号）</t>
    <rPh sb="0" eb="2">
      <t>ヒカク</t>
    </rPh>
    <rPh sb="2" eb="4">
      <t>ネンド</t>
    </rPh>
    <rPh sb="5" eb="7">
      <t>ゼンケン</t>
    </rPh>
    <rPh sb="9" eb="10">
      <t>ダイ</t>
    </rPh>
    <rPh sb="12" eb="13">
      <t>ゴウ</t>
    </rPh>
    <phoneticPr fontId="3"/>
  </si>
  <si>
    <t>2022年度
全県
（大_3号）</t>
    <rPh sb="4" eb="6">
      <t>ネンド</t>
    </rPh>
    <rPh sb="7" eb="9">
      <t>ゼンケン</t>
    </rPh>
    <rPh sb="11" eb="12">
      <t>ダイ</t>
    </rPh>
    <rPh sb="14" eb="15">
      <t>ゴウ</t>
    </rPh>
    <phoneticPr fontId="3"/>
  </si>
  <si>
    <t>2023年度
全県
（大_3号）</t>
    <rPh sb="4" eb="6">
      <t>ネンド</t>
    </rPh>
    <rPh sb="7" eb="9">
      <t>ゼンケン</t>
    </rPh>
    <rPh sb="11" eb="12">
      <t>ダイ</t>
    </rPh>
    <rPh sb="14" eb="15">
      <t>ゴウ</t>
    </rPh>
    <phoneticPr fontId="3"/>
  </si>
  <si>
    <t>2024年度
全県
（大_3号）</t>
    <rPh sb="4" eb="6">
      <t>ネンド</t>
    </rPh>
    <rPh sb="7" eb="9">
      <t>ゼンケン</t>
    </rPh>
    <rPh sb="11" eb="12">
      <t>ダイ</t>
    </rPh>
    <rPh sb="14" eb="15">
      <t>ゴウ</t>
    </rPh>
    <phoneticPr fontId="3"/>
  </si>
  <si>
    <t>2025年度
全県
（大_3号）</t>
    <rPh sb="4" eb="6">
      <t>ネンド</t>
    </rPh>
    <rPh sb="7" eb="9">
      <t>ゼンケン</t>
    </rPh>
    <rPh sb="11" eb="12">
      <t>ダイ</t>
    </rPh>
    <rPh sb="14" eb="15">
      <t>ゴウ</t>
    </rPh>
    <phoneticPr fontId="3"/>
  </si>
  <si>
    <t>2022年度
全県
（中小_工場）</t>
    <rPh sb="4" eb="6">
      <t>ネンド</t>
    </rPh>
    <rPh sb="7" eb="9">
      <t>ゼンケン</t>
    </rPh>
    <rPh sb="11" eb="13">
      <t>チュウショウ</t>
    </rPh>
    <rPh sb="14" eb="16">
      <t>コウジョウ</t>
    </rPh>
    <phoneticPr fontId="3"/>
  </si>
  <si>
    <t>2023年度
全県
（中小_工場）</t>
    <rPh sb="4" eb="6">
      <t>ネンド</t>
    </rPh>
    <rPh sb="7" eb="9">
      <t>ゼンケン</t>
    </rPh>
    <rPh sb="11" eb="13">
      <t>チュウショウ</t>
    </rPh>
    <rPh sb="14" eb="16">
      <t>コウジョウ</t>
    </rPh>
    <phoneticPr fontId="3"/>
  </si>
  <si>
    <t>2024年度
全県
（中小_工場）</t>
    <rPh sb="4" eb="6">
      <t>ネンド</t>
    </rPh>
    <rPh sb="7" eb="9">
      <t>ゼンケン</t>
    </rPh>
    <rPh sb="11" eb="13">
      <t>チュウショウ</t>
    </rPh>
    <rPh sb="14" eb="16">
      <t>コウジョウ</t>
    </rPh>
    <phoneticPr fontId="3"/>
  </si>
  <si>
    <t>2025年度
全県
（中小_工場）</t>
    <rPh sb="4" eb="6">
      <t>ネンド</t>
    </rPh>
    <rPh sb="7" eb="9">
      <t>ゼンケン</t>
    </rPh>
    <rPh sb="11" eb="13">
      <t>チュウショウ</t>
    </rPh>
    <rPh sb="14" eb="16">
      <t>コウジョウ</t>
    </rPh>
    <phoneticPr fontId="3"/>
  </si>
  <si>
    <t>2022年度
全県
（中小_自動車）</t>
    <rPh sb="4" eb="6">
      <t>ネンド</t>
    </rPh>
    <rPh sb="7" eb="9">
      <t>ゼンケン</t>
    </rPh>
    <rPh sb="11" eb="13">
      <t>チュウショウ</t>
    </rPh>
    <rPh sb="14" eb="17">
      <t>ジドウシャ</t>
    </rPh>
    <phoneticPr fontId="3"/>
  </si>
  <si>
    <t>2023年度
全県
（中小_自動車）</t>
    <rPh sb="4" eb="6">
      <t>ネンド</t>
    </rPh>
    <rPh sb="7" eb="9">
      <t>ゼンケン</t>
    </rPh>
    <rPh sb="11" eb="13">
      <t>チュウショウ</t>
    </rPh>
    <rPh sb="14" eb="17">
      <t>ジドウシャ</t>
    </rPh>
    <phoneticPr fontId="3"/>
  </si>
  <si>
    <t>2024年度
全県
（中小_自動車）</t>
    <rPh sb="4" eb="6">
      <t>ネンド</t>
    </rPh>
    <rPh sb="7" eb="9">
      <t>ゼンケン</t>
    </rPh>
    <rPh sb="11" eb="13">
      <t>チュウショウ</t>
    </rPh>
    <rPh sb="14" eb="17">
      <t>ジドウシャ</t>
    </rPh>
    <phoneticPr fontId="3"/>
  </si>
  <si>
    <t>2025年度
全県
（中小_自動車）</t>
    <rPh sb="4" eb="6">
      <t>ネンド</t>
    </rPh>
    <rPh sb="7" eb="9">
      <t>ゼンケン</t>
    </rPh>
    <rPh sb="11" eb="13">
      <t>チュウショウ</t>
    </rPh>
    <rPh sb="14" eb="17">
      <t>ジドウシャ</t>
    </rPh>
    <phoneticPr fontId="3"/>
  </si>
  <si>
    <t>kL</t>
  </si>
  <si>
    <t>その他化石/非化石燃料の単位修正（千㎥⇒GJ）、単位発熱量削除</t>
    <rPh sb="2" eb="3">
      <t>タ</t>
    </rPh>
    <rPh sb="3" eb="5">
      <t>カセキ</t>
    </rPh>
    <rPh sb="6" eb="7">
      <t>ヒ</t>
    </rPh>
    <rPh sb="7" eb="9">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</si>
  <si>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その他化石/非化石燃料の単位修正（千㎥⇒GJ）</t>
    <rPh sb="2" eb="3">
      <t>タ</t>
    </rPh>
    <rPh sb="3" eb="5">
      <t>カセキ</t>
    </rPh>
    <rPh sb="9" eb="11">
      <t>ネンリョウ</t>
    </rPh>
    <rPh sb="12" eb="14">
      <t>タンイ</t>
    </rPh>
    <rPh sb="14" eb="16">
      <t>シュウセイ</t>
    </rPh>
    <rPh sb="17" eb="18">
      <t>セン</t>
    </rPh>
    <phoneticPr fontId="3"/>
  </si>
  <si>
    <t>その他化石/非化石燃料の単位修正（千㎥⇒GJ）、単位発熱量削除</t>
    <rPh sb="2" eb="3">
      <t>タ</t>
    </rPh>
    <rPh sb="3" eb="5">
      <t>カセキ</t>
    </rPh>
    <rPh sb="9" eb="11">
      <t>ネンリョウ</t>
    </rPh>
    <rPh sb="12" eb="14">
      <t>タンイ</t>
    </rPh>
    <rPh sb="14" eb="16">
      <t>シュウセイ</t>
    </rPh>
    <rPh sb="17" eb="18">
      <t>セン</t>
    </rPh>
    <rPh sb="24" eb="26">
      <t>タンイ</t>
    </rPh>
    <rPh sb="26" eb="28">
      <t>ハツネツ</t>
    </rPh>
    <rPh sb="28" eb="29">
      <t>リョウ</t>
    </rPh>
    <rPh sb="29" eb="31">
      <t>サクジョ</t>
    </rPh>
    <phoneticPr fontId="3"/>
  </si>
  <si>
    <t>グリーン熱証書（GJ？）の入力も要考慮</t>
    <rPh sb="4" eb="5">
      <t>ネツ</t>
    </rPh>
    <rPh sb="5" eb="7">
      <t>ショウショ</t>
    </rPh>
    <rPh sb="13" eb="15">
      <t>ニュウリョク</t>
    </rPh>
    <rPh sb="16" eb="17">
      <t>ヨウ</t>
    </rPh>
    <rPh sb="17" eb="19">
      <t>コウリョ</t>
    </rPh>
    <phoneticPr fontId="4"/>
  </si>
  <si>
    <t>t-CO2/GJ</t>
  </si>
  <si>
    <t>t-CO2/kWh</t>
  </si>
  <si>
    <t>全国平均係数(t-CO₂/kWh)</t>
  </si>
  <si>
    <t>調整後排出係数(t-CO2/kWh)</t>
  </si>
  <si>
    <t>t</t>
  </si>
  <si>
    <t>参照列（Ａ列）の関数修正、全国平均係数・ＦＩt／非ＦＩt補正率欄（592～594行目）、メニュー欄（AE～BB列目）追加</t>
    <rPh sb="0" eb="2">
      <t>サンショウ</t>
    </rPh>
    <rPh sb="2" eb="3">
      <t>レツ</t>
    </rPh>
    <rPh sb="5" eb="6">
      <t>レツ</t>
    </rPh>
    <rPh sb="8" eb="10">
      <t>カンスウ</t>
    </rPh>
    <rPh sb="10" eb="12">
      <t>シュウセイ</t>
    </rPh>
    <rPh sb="13" eb="15">
      <t>ゼンコク</t>
    </rPh>
    <rPh sb="15" eb="17">
      <t>ヘイキン</t>
    </rPh>
    <rPh sb="17" eb="19">
      <t>ケイスウ</t>
    </rPh>
    <rPh sb="24" eb="25">
      <t>ヒ</t>
    </rPh>
    <rPh sb="28" eb="30">
      <t>ホセイ</t>
    </rPh>
    <rPh sb="30" eb="31">
      <t>リツ</t>
    </rPh>
    <rPh sb="31" eb="32">
      <t>ラン</t>
    </rPh>
    <rPh sb="48" eb="49">
      <t>ラン</t>
    </rPh>
    <rPh sb="58" eb="60">
      <t>ツイカ</t>
    </rPh>
    <phoneticPr fontId="3"/>
  </si>
  <si>
    <t>千t</t>
    <rPh sb="0" eb="1">
      <t>セン</t>
    </rPh>
    <phoneticPr fontId="3"/>
  </si>
  <si>
    <t>万t</t>
    <rPh sb="0" eb="1">
      <t>マン</t>
    </rPh>
    <phoneticPr fontId="3"/>
  </si>
  <si>
    <t>←t、千t、万t、円、千円、万円、億円、㎡（平方メートル）、千㎡（平方メートル）、㎥（立法メートル）、千㎥（立法メートル）、ｈ、人、千人、件、千件、その他</t>
    <rPh sb="3" eb="4">
      <t>セン</t>
    </rPh>
    <rPh sb="6" eb="7">
      <t>マン</t>
    </rPh>
    <rPh sb="9" eb="10">
      <t>エン</t>
    </rPh>
    <rPh sb="11" eb="13">
      <t>センエン</t>
    </rPh>
    <rPh sb="14" eb="16">
      <t>マンエン</t>
    </rPh>
    <rPh sb="17" eb="19">
      <t>オクエン</t>
    </rPh>
    <rPh sb="22" eb="24">
      <t>ヘイホウ</t>
    </rPh>
    <rPh sb="30" eb="32">
      <t>センヘイベイ</t>
    </rPh>
    <rPh sb="33" eb="35">
      <t>ヘイホウ</t>
    </rPh>
    <rPh sb="43" eb="45">
      <t>リッポウ</t>
    </rPh>
    <rPh sb="51" eb="53">
      <t>センリュウベイ</t>
    </rPh>
    <rPh sb="54" eb="56">
      <t>リッポウ</t>
    </rPh>
    <rPh sb="64" eb="65">
      <t>ヒト</t>
    </rPh>
    <rPh sb="66" eb="68">
      <t>センニン</t>
    </rPh>
    <rPh sb="69" eb="70">
      <t>ケン</t>
    </rPh>
    <rPh sb="71" eb="73">
      <t>センケン</t>
    </rPh>
    <rPh sb="76" eb="77">
      <t>タ</t>
    </rPh>
    <phoneticPr fontId="3"/>
  </si>
  <si>
    <t>・継続事業者は、事業者ＩＤ（50行目以降参照）を入力し、
　昨年度報告内容の変更の有無を確認してください。
・新規事業者は、Ｅ列に必要事項を入力等してください。</t>
    <rPh sb="1" eb="3">
      <t>ケイゾク</t>
    </rPh>
    <rPh sb="3" eb="6">
      <t>ジギョウシャ</t>
    </rPh>
    <rPh sb="70" eb="72">
      <t>ニュウリョク</t>
    </rPh>
    <rPh sb="72" eb="73">
      <t>トウ</t>
    </rPh>
    <phoneticPr fontId="3"/>
  </si>
  <si>
    <t>←B11セルで「新規」を選択 or D22セルで「変更無し」以外を選択した場合にE列のグレーアウト解除</t>
    <rPh sb="8" eb="10">
      <t>シンキ</t>
    </rPh>
    <rPh sb="12" eb="14">
      <t>センタク</t>
    </rPh>
    <rPh sb="25" eb="27">
      <t>ヘンコウ</t>
    </rPh>
    <rPh sb="27" eb="28">
      <t>ナ</t>
    </rPh>
    <rPh sb="30" eb="32">
      <t>イガイ</t>
    </rPh>
    <rPh sb="33" eb="35">
      <t>センタク</t>
    </rPh>
    <rPh sb="37" eb="39">
      <t>バアイ</t>
    </rPh>
    <rPh sb="41" eb="42">
      <t>レツ</t>
    </rPh>
    <rPh sb="49" eb="51">
      <t>カイジョ</t>
    </rPh>
    <phoneticPr fontId="3"/>
  </si>
  <si>
    <t>←E15～E18：D22セルで「変更無し」以外を選択した場合にグレーアウト解除</t>
    <rPh sb="16" eb="18">
      <t>ヘンコウ</t>
    </rPh>
    <rPh sb="18" eb="19">
      <t>ナ</t>
    </rPh>
    <rPh sb="21" eb="23">
      <t>イガイ</t>
    </rPh>
    <rPh sb="24" eb="26">
      <t>センタク</t>
    </rPh>
    <rPh sb="28" eb="30">
      <t>バアイ</t>
    </rPh>
    <rPh sb="37" eb="39">
      <t>カイジョ</t>
    </rPh>
    <phoneticPr fontId="3"/>
  </si>
  <si>
    <t>←D14：入力規則（文字列の長さ指定…4、半角数字）</t>
    <rPh sb="5" eb="7">
      <t>ニュウリョク</t>
    </rPh>
    <rPh sb="7" eb="9">
      <t>キソク</t>
    </rPh>
    <rPh sb="10" eb="13">
      <t>モジレツ</t>
    </rPh>
    <rPh sb="14" eb="15">
      <t>ナガ</t>
    </rPh>
    <rPh sb="16" eb="18">
      <t>シテイ</t>
    </rPh>
    <rPh sb="21" eb="23">
      <t>ハンカク</t>
    </rPh>
    <rPh sb="23" eb="25">
      <t>スウジ</t>
    </rPh>
    <phoneticPr fontId="3"/>
  </si>
  <si>
    <t>←D22セルの内容（「変更無し」以外）に応じて指示を表示</t>
    <rPh sb="7" eb="9">
      <t>ナイヨウ</t>
    </rPh>
    <rPh sb="11" eb="13">
      <t>ヘンコウ</t>
    </rPh>
    <rPh sb="13" eb="14">
      <t>ナ</t>
    </rPh>
    <rPh sb="16" eb="18">
      <t>イガイ</t>
    </rPh>
    <rPh sb="20" eb="21">
      <t>オウ</t>
    </rPh>
    <rPh sb="23" eb="25">
      <t>シジ</t>
    </rPh>
    <rPh sb="26" eb="28">
      <t>ヒョウジ</t>
    </rPh>
    <phoneticPr fontId="3"/>
  </si>
  <si>
    <t>杉山　昌行</t>
  </si>
  <si>
    <t>原巖</t>
  </si>
  <si>
    <t>東京都品川区大崎1-2-1</t>
  </si>
  <si>
    <t>湘南オフィス</t>
  </si>
  <si>
    <t>上田　準二</t>
  </si>
  <si>
    <t>溝口　茂</t>
  </si>
  <si>
    <t>高橋勝紀</t>
  </si>
  <si>
    <t>村瀬　明久</t>
  </si>
  <si>
    <t>三井物産流通グループ株式会社</t>
  </si>
  <si>
    <t>柴田　幸介</t>
  </si>
  <si>
    <t>東京都港区西新橋1丁目1番地1号</t>
  </si>
  <si>
    <t>中谷　康夫</t>
  </si>
  <si>
    <t>勝川　四志彦</t>
  </si>
  <si>
    <t>兵庫県神戸市中央区脇浜海岸通二丁目2番4号</t>
  </si>
  <si>
    <t>多田　仁</t>
  </si>
  <si>
    <t>後藤　孝</t>
  </si>
  <si>
    <t>百瀬　一夫</t>
  </si>
  <si>
    <t>東京都中央区日本橋室町4-6-2</t>
  </si>
  <si>
    <t>ネオクリティケア製薬株式会社</t>
  </si>
  <si>
    <t>久野　貴久</t>
  </si>
  <si>
    <t>伊藤　公平</t>
  </si>
  <si>
    <t>湘南藤沢キャンパス</t>
  </si>
  <si>
    <t>松井博史</t>
  </si>
  <si>
    <t>大阪市中央区久太郎町3-1-30</t>
  </si>
  <si>
    <t>海老名サティ</t>
  </si>
  <si>
    <t>つきみ野サティ</t>
  </si>
  <si>
    <t>茅ヶ崎サティ</t>
  </si>
  <si>
    <t>橋本サティ</t>
  </si>
  <si>
    <t>宮原　正典</t>
  </si>
  <si>
    <t>河野　博行</t>
  </si>
  <si>
    <t>東京都世田谷区代沢5-2-1</t>
  </si>
  <si>
    <t>山口　浩志</t>
  </si>
  <si>
    <t>神奈川県横浜市中区日本大通17番地</t>
  </si>
  <si>
    <t>八代隆二</t>
  </si>
  <si>
    <t>本社伊勢原事業所</t>
  </si>
  <si>
    <t>東急不動産株式会社</t>
  </si>
  <si>
    <t>南　真介</t>
  </si>
  <si>
    <t>楠見　雄規</t>
  </si>
  <si>
    <t>大阪府門真市大字門真1006番地</t>
  </si>
  <si>
    <t>淺水　一成</t>
  </si>
  <si>
    <t>横浜市西区桜木町7-40-3</t>
  </si>
  <si>
    <t>ｻｰﾋﾞｽｲﾉﾍﾞｰｼｮﾝ総合研究所　NTT横須賀研究開発センタ</t>
  </si>
  <si>
    <t>森谷　弘史</t>
  </si>
  <si>
    <t>山口　明夫</t>
  </si>
  <si>
    <t>東京都中央区日本橋箱崎町19番21号</t>
  </si>
  <si>
    <t>さがみ野事業所</t>
  </si>
  <si>
    <t>株式会社三菱UFJ銀行</t>
  </si>
  <si>
    <t>田中　弘志</t>
  </si>
  <si>
    <t>南足柄サイト</t>
  </si>
  <si>
    <t>樋本　達夫</t>
  </si>
  <si>
    <t>東京都新宿区西新宿1丁目1番3号</t>
  </si>
  <si>
    <t>藤沢店</t>
  </si>
  <si>
    <t>上桶　亨</t>
  </si>
  <si>
    <t>田中　宏</t>
  </si>
  <si>
    <t>東京都新宿区市谷加賀町一丁目１番１号</t>
  </si>
  <si>
    <t>田中　浩一朗</t>
  </si>
  <si>
    <t>東京都中央区日本橋茅場町2-6-6</t>
  </si>
  <si>
    <t>奥澤　宏幸</t>
  </si>
  <si>
    <t>井出　武美</t>
  </si>
  <si>
    <t>千葉県千葉市美浜区中瀬１-５-１</t>
  </si>
  <si>
    <t>イオン茅ヶ崎中央店</t>
  </si>
  <si>
    <t>イオン相模原店</t>
  </si>
  <si>
    <t>イオン秦野店</t>
  </si>
  <si>
    <t>イオン海老名店</t>
  </si>
  <si>
    <t>原　祐貴</t>
  </si>
  <si>
    <t>厚木地区</t>
  </si>
  <si>
    <t>佐古　則男</t>
  </si>
  <si>
    <t>長谷川　重夫</t>
  </si>
  <si>
    <t>本社厚木第一工場</t>
  </si>
  <si>
    <t>齊藤　朝秀</t>
  </si>
  <si>
    <t>東京都豊島区南池袋一丁目16番15号</t>
  </si>
  <si>
    <t>プリンスグランドリゾート箱根</t>
  </si>
  <si>
    <t>大磯プリンスホテル</t>
  </si>
  <si>
    <t>山川　雄一</t>
  </si>
  <si>
    <t>神奈川県伊勢原市石田２００番地</t>
  </si>
  <si>
    <t>金型工場</t>
  </si>
  <si>
    <t>藤沢工場 桐原棟</t>
  </si>
  <si>
    <t>ウエスタンデジタルテクノロジーズ合同会社</t>
  </si>
  <si>
    <t>林　拓二</t>
  </si>
  <si>
    <t>東京都千代田区二番町５番地２５</t>
  </si>
  <si>
    <t>西武小田原店</t>
  </si>
  <si>
    <t>葉山町長　</t>
  </si>
  <si>
    <t>山梨　崇仁</t>
  </si>
  <si>
    <t>神奈川県三浦郡葉山町堀内2135</t>
  </si>
  <si>
    <t>株式会社イムラ</t>
  </si>
  <si>
    <t>星　敏典</t>
  </si>
  <si>
    <t>東　和浩</t>
  </si>
  <si>
    <t>吉田　庄重</t>
  </si>
  <si>
    <t>寒川パワーステーション</t>
  </si>
  <si>
    <t>出井龍彦</t>
  </si>
  <si>
    <t>東京都江戸川区平井1-25-27</t>
  </si>
  <si>
    <t>カリン･ドラガン</t>
  </si>
  <si>
    <t>東京都港区赤坂6-1-20国際新赤坂ビル西館6階</t>
  </si>
  <si>
    <t>規矩　大義</t>
  </si>
  <si>
    <t>神奈川県横浜市金沢区六浦東一丁目50番1号</t>
  </si>
  <si>
    <t>東京都千代田区丸の内二丁目7番3号</t>
  </si>
  <si>
    <t>鎌倉製作所</t>
  </si>
  <si>
    <t>ＮＲＥＧ東芝不動産株式会社</t>
  </si>
  <si>
    <t>東京都墨田区両国2-10-14　両国シティコア３F</t>
  </si>
  <si>
    <t>東京都港区虎ノ門二丁目２番３号</t>
  </si>
  <si>
    <t>寺畠　正道</t>
  </si>
  <si>
    <t>東京都港区虎ノ門２－２－１</t>
  </si>
  <si>
    <t>大嶌　啓介</t>
  </si>
  <si>
    <t>神奈川県小田原市中里２０８</t>
  </si>
  <si>
    <t>水道局</t>
  </si>
  <si>
    <t>吉川　芳和</t>
  </si>
  <si>
    <t>東京都中央区八重洲1-2-16</t>
  </si>
  <si>
    <t>大和合材工場</t>
  </si>
  <si>
    <t>竹内　清</t>
  </si>
  <si>
    <t>神奈川県茅ヶ崎市茅ヶ崎一丁目1番1号</t>
  </si>
  <si>
    <t>エドワード・ホール</t>
  </si>
  <si>
    <t>厚木オペレーションセンター</t>
  </si>
  <si>
    <t>廣瀬　直己</t>
  </si>
  <si>
    <t>横須賀火力発電所</t>
  </si>
  <si>
    <t>藤田　勝幸</t>
  </si>
  <si>
    <t>東京都台東区上野７－１４－４</t>
  </si>
  <si>
    <t>湘南モールフィル</t>
  </si>
  <si>
    <t>平岡　敏行</t>
  </si>
  <si>
    <t>神奈川県横須賀市船越町1-201-1</t>
  </si>
  <si>
    <t>横須賀</t>
  </si>
  <si>
    <t>テクニカルセンター(NTC)</t>
  </si>
  <si>
    <t>先端技術開発センター(NATC)</t>
  </si>
  <si>
    <t>株式会社ＩＪＴＴ</t>
  </si>
  <si>
    <t>株式会社ホンダモビリティ南関東</t>
  </si>
  <si>
    <t>清水　秀晃</t>
  </si>
  <si>
    <t>富士フイルムビジネスイノベーション株式会社</t>
  </si>
  <si>
    <t>寺田　治夫</t>
  </si>
  <si>
    <t>神奈川県藤沢市桐原町7番地</t>
  </si>
  <si>
    <t>千葉県千葉市美浜区中瀬2-6-1ＷＢＧマリブイースト22Ｆ</t>
  </si>
  <si>
    <t>高野　靖悟</t>
  </si>
  <si>
    <t>相模原協同病院</t>
  </si>
  <si>
    <t>伊勢原協同病院</t>
  </si>
  <si>
    <t>田中　幸男</t>
  </si>
  <si>
    <t>片岡　達也</t>
  </si>
  <si>
    <t>神奈川県横浜市西区みなとみらい３丁目１番１号</t>
  </si>
  <si>
    <t>田島　晃平</t>
  </si>
  <si>
    <t>東京都中央区京橋3-1-1東京スクエアガーデン</t>
  </si>
  <si>
    <t>北村　竹朗</t>
  </si>
  <si>
    <t>代表取締役社長社長役員　</t>
  </si>
  <si>
    <t>渡邊　邦幸</t>
  </si>
  <si>
    <t>寒川工場</t>
  </si>
  <si>
    <t>今井　俊彦</t>
  </si>
  <si>
    <t>箱根小涌園</t>
  </si>
  <si>
    <t>野村不動産ライフ＆スポーツ株式会社</t>
  </si>
  <si>
    <t>大和センター</t>
  </si>
  <si>
    <t>綾瀬市長　</t>
  </si>
  <si>
    <t>橘川　佳彦</t>
  </si>
  <si>
    <t>神奈川県綾瀬市早川550</t>
  </si>
  <si>
    <t>綾瀬工場</t>
  </si>
  <si>
    <t>丸山　誠</t>
  </si>
  <si>
    <t>職業能力開発総合大学校</t>
  </si>
  <si>
    <t>小川　純一</t>
  </si>
  <si>
    <t>加藤　智洋</t>
  </si>
  <si>
    <t>金子　槇之輔</t>
  </si>
  <si>
    <t>山本　豊</t>
  </si>
  <si>
    <t>東京都中央区日本橋3丁目12番地2号</t>
  </si>
  <si>
    <t>スタンレー電気株式会社</t>
  </si>
  <si>
    <t>岩居　文雄</t>
  </si>
  <si>
    <t>東京都中野区本町2-9-5</t>
  </si>
  <si>
    <t>厚木キャンパス</t>
  </si>
  <si>
    <t>木幡　武</t>
  </si>
  <si>
    <t>茅ヶ崎製造所</t>
  </si>
  <si>
    <t>矢島　虎雄</t>
  </si>
  <si>
    <t>江波戸　安衛</t>
  </si>
  <si>
    <t>東京都多摩市関戸２-３７-３</t>
  </si>
  <si>
    <t>生物資源科学部</t>
  </si>
  <si>
    <t>株式会社ＫＭＣＴ</t>
  </si>
  <si>
    <t>萩原　仁</t>
  </si>
  <si>
    <t>東京都大田区矢口2-1-21</t>
  </si>
  <si>
    <t>厚木第一工場</t>
  </si>
  <si>
    <t>厚木第二工場</t>
  </si>
  <si>
    <t>全　峰碩</t>
  </si>
  <si>
    <t>東京都府中市晴見町2-16-1</t>
  </si>
  <si>
    <t>ＳＢＳロジコム株式会社</t>
  </si>
  <si>
    <t>鎌田　正彦</t>
  </si>
  <si>
    <t>東京都墨田区太平４－１－３オリナスタワー１１Ｆ</t>
  </si>
  <si>
    <t>マーク・カトラー</t>
  </si>
  <si>
    <t>東京都渋谷区笹塚１丁目50番1号笹塚ＮＡビル</t>
  </si>
  <si>
    <t>西武鉄道株式会社</t>
  </si>
  <si>
    <t>小川　周一郎</t>
  </si>
  <si>
    <t>組合長　</t>
  </si>
  <si>
    <t>古谷　義幸</t>
  </si>
  <si>
    <t>杉江　俊彦</t>
  </si>
  <si>
    <t>東京都新宿区新宿３－１４－１</t>
  </si>
  <si>
    <t>伊勢丹相模原店</t>
  </si>
  <si>
    <t>東京都千代田区内幸町２丁目２番２号</t>
  </si>
  <si>
    <t>金　太浩</t>
  </si>
  <si>
    <t>神奈川県秦野市曽屋1204番地</t>
  </si>
  <si>
    <t>本社・秦野事業所</t>
  </si>
  <si>
    <t>小田急電鉄株式会社</t>
  </si>
  <si>
    <t>内山　兼三</t>
  </si>
  <si>
    <t>杉山　博孝</t>
  </si>
  <si>
    <t>石原　省三</t>
  </si>
  <si>
    <t>東京都千代田区内神田1-1-12コープビル2階</t>
  </si>
  <si>
    <t>小川　秀彦</t>
  </si>
  <si>
    <t>海老名プライムタワー</t>
  </si>
  <si>
    <t>河原　成昭</t>
  </si>
  <si>
    <t>株式会社日本デリカサービス</t>
  </si>
  <si>
    <t>東急株式会社</t>
  </si>
  <si>
    <t>神奈川県知事　</t>
  </si>
  <si>
    <t>黒岩　祐治</t>
  </si>
  <si>
    <t>柳島水再生センター</t>
  </si>
  <si>
    <t>四之宮水再生センター</t>
  </si>
  <si>
    <t>神奈川県総合リハビリテーションセンター</t>
  </si>
  <si>
    <t>酒匂水再生センター</t>
  </si>
  <si>
    <t>扇町水再生センター</t>
  </si>
  <si>
    <t>畠中　眞一</t>
  </si>
  <si>
    <t>神奈川県藤沢市藤沢555</t>
  </si>
  <si>
    <t>サンパール藤沢</t>
  </si>
  <si>
    <t>寒川浄水場</t>
  </si>
  <si>
    <t>谷ケ原浄水場</t>
  </si>
  <si>
    <t>本社・厚木工場</t>
  </si>
  <si>
    <t>阿達　克己</t>
  </si>
  <si>
    <t>武田湘南（湘南アイパーク内）</t>
  </si>
  <si>
    <t>加藤　正俊</t>
  </si>
  <si>
    <t>神奈川県平塚市東八幡5-2-3</t>
  </si>
  <si>
    <t>愛川町長　</t>
  </si>
  <si>
    <t>神奈川県愛甲郡愛川町角田251-1</t>
  </si>
  <si>
    <t>東京都千代田区丸の内2丁目3-2</t>
  </si>
  <si>
    <t>山野井　輝夫</t>
  </si>
  <si>
    <t>神奈川県川崎市川崎区日進町1番地</t>
  </si>
  <si>
    <t>横須賀店</t>
  </si>
  <si>
    <t>東京都目黒区下目黒1-8-1アルコタワー5F</t>
  </si>
  <si>
    <t>神奈川県センター</t>
  </si>
  <si>
    <t>吉田　輝彦</t>
  </si>
  <si>
    <t>東京都千代田区外神田4-5-4</t>
  </si>
  <si>
    <t>奥田　修</t>
  </si>
  <si>
    <t>東京都中央区日本橋室町２－１－１</t>
  </si>
  <si>
    <t>醍醐　茂夫</t>
  </si>
  <si>
    <t>千葉県千葉市若葉区みつわ台一丁目28番1号</t>
  </si>
  <si>
    <t>住友生命保険相互会社</t>
  </si>
  <si>
    <t>太田　智久</t>
  </si>
  <si>
    <t>御室　健一郎</t>
  </si>
  <si>
    <t>井戸田正</t>
  </si>
  <si>
    <t>東京都新宿区本塩町13</t>
  </si>
  <si>
    <t>木村　博紀</t>
  </si>
  <si>
    <t>滋賀県大津市晴嵐二丁目７番１号</t>
  </si>
  <si>
    <t>大堀　左千夫</t>
  </si>
  <si>
    <t>東京都目黒区上目黒一丁目21番12号</t>
  </si>
  <si>
    <t>湘南とうきゅう</t>
  </si>
  <si>
    <t>神奈川県横浜市保土ヶ谷区狩場町６５</t>
  </si>
  <si>
    <t>茅ヶ崎本社工場</t>
  </si>
  <si>
    <t>藤井　敏光</t>
  </si>
  <si>
    <t>神奈川県横浜市戸塚区品濃町545-3</t>
  </si>
  <si>
    <t>株式会社YKベーキングカンパニー</t>
  </si>
  <si>
    <t>新江ノ島水族館</t>
  </si>
  <si>
    <t>神奈川県伊勢原市大住台2-1-3</t>
  </si>
  <si>
    <t>防衛大学校</t>
  </si>
  <si>
    <t>防衛大学校長　</t>
  </si>
  <si>
    <t>防衛省</t>
  </si>
  <si>
    <t>陸上幕僚長　</t>
  </si>
  <si>
    <t>東京都新宿区市谷本村町５番１号</t>
  </si>
  <si>
    <t>武山駐屯地</t>
  </si>
  <si>
    <t>海上自衛隊横須賀船越地区</t>
  </si>
  <si>
    <t>海上自衛隊厚木航空基地</t>
  </si>
  <si>
    <t>海上自衛隊横須賀逸見長浦地区</t>
  </si>
  <si>
    <t>海上自衛隊横須賀教育隊</t>
  </si>
  <si>
    <t>海上自衛隊横須賀田浦地区</t>
  </si>
  <si>
    <t>防衛装備庁</t>
  </si>
  <si>
    <t>山本　哲也</t>
  </si>
  <si>
    <t>イトーヨーカドー大和鶴間店</t>
  </si>
  <si>
    <t>イトーヨーカドー伊勢原店</t>
  </si>
  <si>
    <t>イトーヨーカドー湘南台店</t>
  </si>
  <si>
    <t>イトーヨーカドー小田原店</t>
  </si>
  <si>
    <t>イトーヨーカドー古淵店</t>
  </si>
  <si>
    <t>イトーヨーカドー藤沢店</t>
  </si>
  <si>
    <t>イトーヨーカドー　アリオ橋本店</t>
  </si>
  <si>
    <t>佐久間　一</t>
  </si>
  <si>
    <t>東京都中央区八重洲1-9-9</t>
  </si>
  <si>
    <t>岡山　宏</t>
  </si>
  <si>
    <t>大阪府茨木市宇野辺1丁目1番47号</t>
  </si>
  <si>
    <t>ＴＯＨＯシネマズ株式会社</t>
  </si>
  <si>
    <t>株式会社 ミクニ</t>
  </si>
  <si>
    <t>東京都千代田区外神田6-13-11</t>
  </si>
  <si>
    <t>葛原徹</t>
  </si>
  <si>
    <t>厚木テクノロジーセンター</t>
  </si>
  <si>
    <t>厚木第2テクノロジーセンター</t>
  </si>
  <si>
    <t>湘南テクノロジーセンター</t>
  </si>
  <si>
    <t>横浜市西区南幸1-1-1</t>
  </si>
  <si>
    <t>神奈川県平塚市須賀２７００番地</t>
  </si>
  <si>
    <t>髙梨　信芳</t>
  </si>
  <si>
    <t>神奈川県横浜市旭区本宿町５番地</t>
  </si>
  <si>
    <t>株式会社アマダホールディングス</t>
  </si>
  <si>
    <t>神奈川県平塚市八重咲町６番１８号</t>
  </si>
  <si>
    <t>宮下　雄二</t>
  </si>
  <si>
    <t>春日　隆</t>
  </si>
  <si>
    <t>神奈川県横浜市中区尾上町2丁目16番地1</t>
  </si>
  <si>
    <t>城戸　一弥</t>
  </si>
  <si>
    <t>影山　美樹</t>
  </si>
  <si>
    <t>東京都千代田区丸の内一丁目9番1号</t>
  </si>
  <si>
    <t>孫　正義</t>
  </si>
  <si>
    <t>東京都港区東新橋1-9-1</t>
  </si>
  <si>
    <t>小野　隆憲</t>
  </si>
  <si>
    <t>東京都千代田区霞が関一丁目4番1号</t>
  </si>
  <si>
    <t>代表取締役社長執行役員兼CEO　</t>
  </si>
  <si>
    <t>宮川　潤一</t>
  </si>
  <si>
    <t>東京都港区海岸一丁目7番1号</t>
  </si>
  <si>
    <t>瀬越　透</t>
  </si>
  <si>
    <t>山川　宏</t>
  </si>
  <si>
    <t>東京都調布市深大寺東町７丁目４４番１号</t>
  </si>
  <si>
    <t>企業長　</t>
  </si>
  <si>
    <t>飯泉取水管理事務所</t>
  </si>
  <si>
    <t>相模原ポンプ場</t>
  </si>
  <si>
    <t>社家取水管理事務所</t>
  </si>
  <si>
    <t>綾瀬浄水場</t>
  </si>
  <si>
    <t>相模原浄水場</t>
  </si>
  <si>
    <t>伊勢原浄水場</t>
  </si>
  <si>
    <t>神奈川県平塚市片岡字長橋133番</t>
  </si>
  <si>
    <t>東京都渋谷区松濤2-20-4</t>
  </si>
  <si>
    <t>わらべや日洋食品株式会社</t>
  </si>
  <si>
    <t>萩野　健治</t>
  </si>
  <si>
    <t>神奈川県小田原市寿町1-10-20</t>
  </si>
  <si>
    <t>湘南第一工場</t>
  </si>
  <si>
    <t>湘南第二工場</t>
  </si>
  <si>
    <t>厚木第2工場</t>
  </si>
  <si>
    <t>塩澤　賢一</t>
  </si>
  <si>
    <t>東京都墨田区吾妻橋１丁目２３番地１号</t>
  </si>
  <si>
    <t>久里浜工場</t>
  </si>
  <si>
    <t>取締役兼代表執行役社長　</t>
  </si>
  <si>
    <t>中江　康二</t>
  </si>
  <si>
    <t>東京都港区港南一丁目９番１号</t>
  </si>
  <si>
    <t>新相模原</t>
  </si>
  <si>
    <t>愛知県豊川市千両町下野市場35-1</t>
  </si>
  <si>
    <t>株式会社ＮＩＴＴＡＮ</t>
  </si>
  <si>
    <t>事業本部厚木工場</t>
  </si>
  <si>
    <t>大山　晃</t>
  </si>
  <si>
    <t>東京都大田区中馬込1-3-6</t>
  </si>
  <si>
    <t>リコーテクノロジーセンター</t>
  </si>
  <si>
    <t>木村　健</t>
  </si>
  <si>
    <t>神奈川県鎌倉市小袋谷1丁目173番3号</t>
  </si>
  <si>
    <t>静岡県三島市大場３００番地</t>
  </si>
  <si>
    <t>財務大臣　</t>
  </si>
  <si>
    <t>東京都千代田区霞が関3-1-1</t>
  </si>
  <si>
    <t>東京都渋谷区神宮前1-5-1</t>
  </si>
  <si>
    <t>梶井　亮</t>
  </si>
  <si>
    <t>神奈川県平塚市長瀞２番１５号</t>
  </si>
  <si>
    <t>平塚堤工場</t>
  </si>
  <si>
    <t>三浦　尚</t>
  </si>
  <si>
    <t>横浜市港北区綱島東5-8-8</t>
  </si>
  <si>
    <t>太平金属工業株式会社</t>
  </si>
  <si>
    <t>渡辺　宏</t>
  </si>
  <si>
    <t>東京都大田区羽田1-1-3</t>
  </si>
  <si>
    <t>五十川　龍之</t>
  </si>
  <si>
    <t>兵庫県宝塚市新明和町1-1</t>
  </si>
  <si>
    <t>特装車事業部
寒川工場</t>
  </si>
  <si>
    <t>神奈川県川崎市幸区大宮町1310番地</t>
  </si>
  <si>
    <t>合同会社湘南辻󠄀堂マネジメント　</t>
  </si>
  <si>
    <t>ヴィラット　クリストフ</t>
  </si>
  <si>
    <t>神奈川県伊勢原市板戸80番地</t>
  </si>
  <si>
    <t>伊勢原製造所</t>
  </si>
  <si>
    <t>伊勢原製造所厚木工場</t>
  </si>
  <si>
    <t>當具　伸一</t>
  </si>
  <si>
    <t>神奈川県横浜市中区桜木町1-1-8　日石横浜ビル</t>
  </si>
  <si>
    <t>田原　富士夫</t>
  </si>
  <si>
    <t>神奈川県座間市東原５－１－１１</t>
  </si>
  <si>
    <t>近藤　淳</t>
  </si>
  <si>
    <t>岩藤　泰典</t>
  </si>
  <si>
    <t>神奈川県相模原市中央区小山４－１－５５</t>
  </si>
  <si>
    <t>本社・相模原事業所</t>
  </si>
  <si>
    <t>堤　和也</t>
  </si>
  <si>
    <t>神奈川県川崎市川崎区砂子二丁目11番地1</t>
  </si>
  <si>
    <t>野々村　誠</t>
  </si>
  <si>
    <t>和田　孝</t>
  </si>
  <si>
    <t>厚木市上依知3029番地</t>
  </si>
  <si>
    <t>森田　聡</t>
  </si>
  <si>
    <t>神奈川県茅ヶ崎市円蔵３７０番地</t>
  </si>
  <si>
    <t>神奈川県相模原市南区相模大野3-2-1</t>
  </si>
  <si>
    <t>bono相模大野北棟</t>
  </si>
  <si>
    <t>東京都文京区後楽1-7-27</t>
  </si>
  <si>
    <t>相模県央アスコン</t>
  </si>
  <si>
    <t>加藤　圭太郎</t>
  </si>
  <si>
    <t>神奈川県立足柄上病院</t>
  </si>
  <si>
    <t>金原　秀樹</t>
  </si>
  <si>
    <t>静岡県袋井市木原22-1</t>
  </si>
  <si>
    <t>厚木要冷センター</t>
  </si>
  <si>
    <t>早坂　哲朗</t>
  </si>
  <si>
    <t>神奈川県愛甲郡愛川町中津4004</t>
  </si>
  <si>
    <t>土田　耕作</t>
  </si>
  <si>
    <t>神奈川県相模原市緑区大山町1番1号</t>
  </si>
  <si>
    <t>東京都港区台場２丁目３番２号台場フロンティアビル</t>
  </si>
  <si>
    <t>中央研究所</t>
  </si>
  <si>
    <t>株式会社丸亀製麵</t>
  </si>
  <si>
    <t>神奈川県横浜市西区みなとみらい6-2-12</t>
  </si>
  <si>
    <t>座間工場</t>
  </si>
  <si>
    <t>株式会社ＡＴＰ</t>
  </si>
  <si>
    <t>座間市公営企業管理者　</t>
  </si>
  <si>
    <t>山本　洋一</t>
  </si>
  <si>
    <t>神奈川県座間市緑ケ丘一丁目３番１号</t>
  </si>
  <si>
    <t>東京都千代田区内幸町二丁目１番６号</t>
  </si>
  <si>
    <t>木下　真</t>
  </si>
  <si>
    <t>株式会社スリーボンド研究所</t>
  </si>
  <si>
    <t>清水　邦晃</t>
  </si>
  <si>
    <t>ららぽーと湘南平塚</t>
  </si>
  <si>
    <t>前田　守弘</t>
  </si>
  <si>
    <t>藤森　康彰</t>
  </si>
  <si>
    <t>浦中　克己</t>
  </si>
  <si>
    <t>栃木県小山市横倉新田４００</t>
  </si>
  <si>
    <t>小野寺　忠</t>
  </si>
  <si>
    <t>広島県東広島市吉川工業団地7番10号</t>
  </si>
  <si>
    <t>橋本技術センター</t>
  </si>
  <si>
    <t>野村不動産プライベート投資法人</t>
  </si>
  <si>
    <t>三井倉庫株式会社</t>
  </si>
  <si>
    <t>東京都港区西新橋三丁目20番1号</t>
  </si>
  <si>
    <t>横須賀製造所</t>
  </si>
  <si>
    <t>KDX不動産投資法人</t>
  </si>
  <si>
    <t>桃井　洋聡</t>
  </si>
  <si>
    <t>元谷　芙美子</t>
  </si>
  <si>
    <t>東京都港区赤坂3丁目2番3号</t>
  </si>
  <si>
    <t>比企　武</t>
  </si>
  <si>
    <t>小林　正直</t>
  </si>
  <si>
    <t>神奈川県相模原市中央区清新6-18-18</t>
  </si>
  <si>
    <t>株式会社小田急ＳＣディベロップメント</t>
  </si>
  <si>
    <t>東京都千代田区神田駿河台４－６</t>
  </si>
  <si>
    <t>磯部　任</t>
  </si>
  <si>
    <t>Coaska Bayside Stores</t>
  </si>
  <si>
    <t>エア･ウォーター･パフォーマンスケミカル株式会社</t>
  </si>
  <si>
    <t>堀　靖</t>
  </si>
  <si>
    <t>沢田　聡</t>
  </si>
  <si>
    <t>東京都港区海岸1-5-20</t>
  </si>
  <si>
    <t>岡田　英城</t>
  </si>
  <si>
    <t>神奈川県横須賀市三春町２－３２</t>
  </si>
  <si>
    <t>MT＆ヒルトンホテル株式会社</t>
  </si>
  <si>
    <t>大和ハウスリアルティマネジメント株式会社</t>
  </si>
  <si>
    <t>三井住友海上火災保険株式会社</t>
  </si>
  <si>
    <t>廣瀬　純平</t>
  </si>
  <si>
    <t>代表職務執行者　</t>
  </si>
  <si>
    <t>相内　ゆか</t>
  </si>
  <si>
    <t>神奈川県横須賀市久里浜9丁目2番1号</t>
  </si>
  <si>
    <t>三栄工業株式会社</t>
  </si>
  <si>
    <t>○</t>
  </si>
  <si>
    <t>←D15～D21：前年度報告内容シートから抽出</t>
    <rPh sb="9" eb="12">
      <t>ゼンネンド</t>
    </rPh>
    <rPh sb="12" eb="14">
      <t>ホウコク</t>
    </rPh>
    <rPh sb="14" eb="16">
      <t>ナイヨウ</t>
    </rPh>
    <rPh sb="21" eb="23">
      <t>チュウシュツ</t>
    </rPh>
    <phoneticPr fontId="3"/>
  </si>
  <si>
    <t>←U20;AD20：指定工場名…前年度報告内容シートから抽出</t>
    <rPh sb="10" eb="12">
      <t>シテイ</t>
    </rPh>
    <rPh sb="12" eb="14">
      <t>コウジョウ</t>
    </rPh>
    <rPh sb="14" eb="15">
      <t>メイ</t>
    </rPh>
    <rPh sb="16" eb="19">
      <t>ゼンネンド</t>
    </rPh>
    <rPh sb="19" eb="21">
      <t>ホウコク</t>
    </rPh>
    <rPh sb="21" eb="23">
      <t>ナイヨウ</t>
    </rPh>
    <rPh sb="28" eb="30">
      <t>チュウシュツ</t>
    </rPh>
    <phoneticPr fontId="3"/>
  </si>
  <si>
    <t>←E53:E62のリスト関数…「=OFFSET('参考1_排出係数(ガス)'!$K$28,0,0,'参考1_排出係数(ガス)'!$L$28+1,1)」</t>
    <rPh sb="12" eb="14">
      <t>カンスウ</t>
    </rPh>
    <phoneticPr fontId="3"/>
  </si>
  <si>
    <t>←G53:G62のリスト関数…「=OFFSET('参考1_排出係数(ガス)'!$B$28,MATCH(LEFT($E45,5),'参考1_排出係数(ガス)'!$A$29:$A$3023,0),1,VLOOKUP($E45,'参考1_排出係数(ガス)'!$K$28:$M$3023,3),1)」</t>
    <rPh sb="12" eb="14">
      <t>カンスウ</t>
    </rPh>
    <phoneticPr fontId="3"/>
  </si>
  <si>
    <t>←E53:E62…「9999_代替値」ならセルをオレンジ色にする（要注意）</t>
    <rPh sb="15" eb="17">
      <t>ダイタイ</t>
    </rPh>
    <rPh sb="17" eb="18">
      <t>チ</t>
    </rPh>
    <rPh sb="28" eb="29">
      <t>イロ</t>
    </rPh>
    <rPh sb="33" eb="34">
      <t>ヨウ</t>
    </rPh>
    <rPh sb="34" eb="36">
      <t>チュウイ</t>
    </rPh>
    <phoneticPr fontId="3"/>
  </si>
  <si>
    <t>←E53:E62…E列が「ガス事業者名を選択」かつM列が０より大ならセルを赤色にする（注意）</t>
    <rPh sb="10" eb="11">
      <t>レツ</t>
    </rPh>
    <rPh sb="15" eb="17">
      <t>ジギョウ</t>
    </rPh>
    <rPh sb="17" eb="18">
      <t>シャ</t>
    </rPh>
    <rPh sb="18" eb="19">
      <t>メイ</t>
    </rPh>
    <rPh sb="20" eb="22">
      <t>センタク</t>
    </rPh>
    <rPh sb="26" eb="27">
      <t>レツ</t>
    </rPh>
    <rPh sb="31" eb="32">
      <t>ダイ</t>
    </rPh>
    <rPh sb="37" eb="38">
      <t>アカ</t>
    </rPh>
    <rPh sb="38" eb="39">
      <t>イロ</t>
    </rPh>
    <rPh sb="43" eb="45">
      <t>チュウイ</t>
    </rPh>
    <phoneticPr fontId="3"/>
  </si>
  <si>
    <t>←G53:G62…E列が「電気事業者名を選択」ならセルを灰色にする</t>
    <rPh sb="10" eb="11">
      <t>レツ</t>
    </rPh>
    <rPh sb="13" eb="15">
      <t>デンキ</t>
    </rPh>
    <rPh sb="15" eb="17">
      <t>ジギョウ</t>
    </rPh>
    <rPh sb="17" eb="18">
      <t>シャ</t>
    </rPh>
    <rPh sb="18" eb="19">
      <t>メイ</t>
    </rPh>
    <rPh sb="20" eb="22">
      <t>センタク</t>
    </rPh>
    <rPh sb="28" eb="30">
      <t>ハイイロ</t>
    </rPh>
    <phoneticPr fontId="3"/>
  </si>
  <si>
    <t>←F53:F62…Ｆ列が「メニュー選択→」かつＧ列が空欄ならセルを赤色にする</t>
    <rPh sb="10" eb="11">
      <t>レツ</t>
    </rPh>
    <rPh sb="17" eb="19">
      <t>センタク</t>
    </rPh>
    <rPh sb="24" eb="25">
      <t>レツ</t>
    </rPh>
    <rPh sb="26" eb="28">
      <t>クウラン</t>
    </rPh>
    <rPh sb="33" eb="35">
      <t>アカイロ</t>
    </rPh>
    <phoneticPr fontId="3"/>
  </si>
  <si>
    <t>←G53:G62…Ｆ列が「メニュー無し」ならセルを灰色にする</t>
    <rPh sb="10" eb="11">
      <t>レツ</t>
    </rPh>
    <rPh sb="17" eb="18">
      <t>ナ</t>
    </rPh>
    <rPh sb="25" eb="26">
      <t>ハイ</t>
    </rPh>
    <rPh sb="26" eb="27">
      <t>イロ</t>
    </rPh>
    <phoneticPr fontId="3"/>
  </si>
  <si>
    <t>←G53:G62…「（参考値）事業者全体」ならセルをオレンジ色にする（要注意）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</si>
  <si>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←J53:K62…係数欄エラーならセルを赤くする</t>
    <rPh sb="9" eb="11">
      <t>ケイスウ</t>
    </rPh>
    <rPh sb="11" eb="12">
      <t>ラン</t>
    </rPh>
    <rPh sb="20" eb="21">
      <t>アカ</t>
    </rPh>
    <phoneticPr fontId="3"/>
  </si>
  <si>
    <t>←I53:I62…「45」以外ならセルをオレンジ色にする（要注意）</t>
    <rPh sb="13" eb="15">
      <t>イガイ</t>
    </rPh>
    <rPh sb="24" eb="25">
      <t>イロ</t>
    </rPh>
    <rPh sb="29" eb="30">
      <t>ヨウ</t>
    </rPh>
    <rPh sb="30" eb="32">
      <t>チュウイ</t>
    </rPh>
    <phoneticPr fontId="3"/>
  </si>
  <si>
    <t>←E84:E92のリスト関数…「=OFFSET('参考2_排出係数(熱)'!$K$28,0,0,'参考2_排出係数(熱)'!$L$28+1,1)」</t>
    <rPh sb="12" eb="14">
      <t>カンスウ</t>
    </rPh>
    <phoneticPr fontId="3"/>
  </si>
  <si>
    <t>←G84:G92のリスト関数…「=OFFSET('参考2_排出係数(熱)'!$B$28,MATCH(LEFT($E76,3),'参考2_排出係数(熱)'!$A$29:$A$3023,0),1,VLOOKUP($E76,'参考2_排出係数(熱)'!$K$28:$M$3023,3),1)」</t>
    <rPh sb="12" eb="14">
      <t>カンスウ</t>
    </rPh>
    <phoneticPr fontId="3"/>
  </si>
  <si>
    <t>←E84:E92…「9999_代替値」ならセルをオレンジ色にする（要注意）</t>
    <rPh sb="15" eb="17">
      <t>ダイタイ</t>
    </rPh>
    <rPh sb="17" eb="18">
      <t>チ</t>
    </rPh>
    <rPh sb="28" eb="29">
      <t>イロ</t>
    </rPh>
    <rPh sb="33" eb="34">
      <t>ヨウ</t>
    </rPh>
    <rPh sb="34" eb="36">
      <t>チュウイ</t>
    </rPh>
    <phoneticPr fontId="3"/>
  </si>
  <si>
    <t>←G84:G92…E列が「熱供給事業者名を選択」ならセルを灰色にする</t>
    <rPh sb="10" eb="11">
      <t>レツ</t>
    </rPh>
    <rPh sb="13" eb="14">
      <t>ネツ</t>
    </rPh>
    <rPh sb="14" eb="16">
      <t>キョウキュウ</t>
    </rPh>
    <rPh sb="16" eb="18">
      <t>ジギョウ</t>
    </rPh>
    <rPh sb="18" eb="19">
      <t>シャ</t>
    </rPh>
    <rPh sb="19" eb="20">
      <t>メイ</t>
    </rPh>
    <rPh sb="21" eb="23">
      <t>センタク</t>
    </rPh>
    <rPh sb="29" eb="31">
      <t>ハイイロ</t>
    </rPh>
    <phoneticPr fontId="3"/>
  </si>
  <si>
    <t>←F84:F92…Ｆ列が「メニュー選択→」かつＧ列が空欄ならセルを赤色にする</t>
    <rPh sb="10" eb="11">
      <t>レツ</t>
    </rPh>
    <rPh sb="17" eb="19">
      <t>センタク</t>
    </rPh>
    <rPh sb="24" eb="25">
      <t>レツ</t>
    </rPh>
    <rPh sb="26" eb="28">
      <t>クウラン</t>
    </rPh>
    <rPh sb="33" eb="35">
      <t>アカイロ</t>
    </rPh>
    <phoneticPr fontId="3"/>
  </si>
  <si>
    <t>←G84:G92…Ｆ列が「メニュー無し」ならセルを灰色にする</t>
    <rPh sb="10" eb="11">
      <t>レツ</t>
    </rPh>
    <rPh sb="17" eb="18">
      <t>ナ</t>
    </rPh>
    <rPh sb="25" eb="26">
      <t>ハイ</t>
    </rPh>
    <rPh sb="26" eb="27">
      <t>イロ</t>
    </rPh>
    <phoneticPr fontId="3"/>
  </si>
  <si>
    <t>←G84:G92…「（参考値）事業者全体」ならセルをオレンジ色にする（要注意）</t>
    <rPh sb="11" eb="13">
      <t>サンコウ</t>
    </rPh>
    <rPh sb="13" eb="14">
      <t>アタイ</t>
    </rPh>
    <rPh sb="15" eb="17">
      <t>ジギョウ</t>
    </rPh>
    <rPh sb="17" eb="18">
      <t>シャ</t>
    </rPh>
    <rPh sb="18" eb="20">
      <t>ゼンタイ</t>
    </rPh>
    <rPh sb="30" eb="31">
      <t>イロ</t>
    </rPh>
    <rPh sb="35" eb="36">
      <t>ヨウ</t>
    </rPh>
    <rPh sb="36" eb="38">
      <t>チュウイ</t>
    </rPh>
    <phoneticPr fontId="3"/>
  </si>
  <si>
    <t>←J84:K92…係数欄エラーならセルを赤くする</t>
    <rPh sb="9" eb="11">
      <t>ケイスウ</t>
    </rPh>
    <rPh sb="11" eb="12">
      <t>ラン</t>
    </rPh>
    <rPh sb="20" eb="21">
      <t>アカ</t>
    </rPh>
    <phoneticPr fontId="3"/>
  </si>
  <si>
    <t>←J94:J97…J列が空欄かつM列が０より大ならセルを赤色にする（注意）</t>
    <rPh sb="10" eb="11">
      <t>レツ</t>
    </rPh>
    <rPh sb="12" eb="14">
      <t>クウラン</t>
    </rPh>
    <rPh sb="17" eb="18">
      <t>レツ</t>
    </rPh>
    <rPh sb="22" eb="23">
      <t>ダイ</t>
    </rPh>
    <rPh sb="28" eb="29">
      <t>アカ</t>
    </rPh>
    <rPh sb="29" eb="30">
      <t>イロ</t>
    </rPh>
    <rPh sb="34" eb="36">
      <t>チュウイ</t>
    </rPh>
    <phoneticPr fontId="3"/>
  </si>
  <si>
    <t>←E100:E1129のリスト関数…「=OFFSET('参考3_排出係数(電気)'!$K$29,0,0,'参考3_排出係数(電気)'!$L$29+1,1)」</t>
    <rPh sb="15" eb="17">
      <t>カンスウ</t>
    </rPh>
    <phoneticPr fontId="3"/>
  </si>
  <si>
    <t>←G100:G129のリスト関数…「=OFFSET('参考3_排出係数(電気)'!$B$29,MATCH(LEFT($E92,5),'参考3_排出係数(電気)'!$A$30:$A$3024,0),1,VLOOKUP($E92,'参考3_排出係数(電気)'!$K$29:$M$3024,3),1)」</t>
    <rPh sb="14" eb="16">
      <t>カンスウ</t>
    </rPh>
    <phoneticPr fontId="3"/>
  </si>
  <si>
    <t>←E100:E129…「9999_代替値」ならセルをオレンジ色にする（要注意）</t>
    <rPh sb="17" eb="19">
      <t>ダイタイ</t>
    </rPh>
    <rPh sb="19" eb="20">
      <t>チ</t>
    </rPh>
    <rPh sb="30" eb="31">
      <t>イロ</t>
    </rPh>
    <rPh sb="35" eb="36">
      <t>ヨウ</t>
    </rPh>
    <rPh sb="36" eb="38">
      <t>チュウイ</t>
    </rPh>
    <phoneticPr fontId="3"/>
  </si>
  <si>
    <t>←E100:E129…E列が「電気事業者名を選択」かつM列が０より大ならセルを赤色にする（注意）</t>
    <rPh sb="12" eb="13">
      <t>レツ</t>
    </rPh>
    <rPh sb="15" eb="17">
      <t>デンキ</t>
    </rPh>
    <rPh sb="17" eb="19">
      <t>ジギョウ</t>
    </rPh>
    <rPh sb="19" eb="20">
      <t>シャ</t>
    </rPh>
    <rPh sb="20" eb="21">
      <t>メイ</t>
    </rPh>
    <rPh sb="22" eb="24">
      <t>センタク</t>
    </rPh>
    <rPh sb="28" eb="29">
      <t>レツ</t>
    </rPh>
    <rPh sb="33" eb="34">
      <t>ダイ</t>
    </rPh>
    <rPh sb="39" eb="40">
      <t>アカ</t>
    </rPh>
    <rPh sb="40" eb="41">
      <t>イロ</t>
    </rPh>
    <rPh sb="45" eb="47">
      <t>チュウイ</t>
    </rPh>
    <phoneticPr fontId="3"/>
  </si>
  <si>
    <t>←G100:G129…E列が「電気事業者名を選択」ならセルを灰色にする</t>
    <rPh sb="12" eb="13">
      <t>レツ</t>
    </rPh>
    <rPh sb="15" eb="17">
      <t>デンキ</t>
    </rPh>
    <rPh sb="17" eb="19">
      <t>ジギョウ</t>
    </rPh>
    <rPh sb="19" eb="20">
      <t>シャ</t>
    </rPh>
    <rPh sb="20" eb="21">
      <t>メイ</t>
    </rPh>
    <rPh sb="22" eb="24">
      <t>センタク</t>
    </rPh>
    <rPh sb="30" eb="32">
      <t>ハイイロ</t>
    </rPh>
    <phoneticPr fontId="3"/>
  </si>
  <si>
    <t>←F100:F129…Ｆ列が「メニュー選択→」かつＧ列が空欄ならセルを赤色にする</t>
    <rPh sb="12" eb="13">
      <t>レツ</t>
    </rPh>
    <rPh sb="19" eb="21">
      <t>センタク</t>
    </rPh>
    <rPh sb="26" eb="27">
      <t>レツ</t>
    </rPh>
    <rPh sb="28" eb="30">
      <t>クウラン</t>
    </rPh>
    <rPh sb="35" eb="37">
      <t>アカイロ</t>
    </rPh>
    <phoneticPr fontId="3"/>
  </si>
  <si>
    <t>←G100:G129…Ｆ列が「メニュー無し」ならセルを灰色にする</t>
    <rPh sb="12" eb="13">
      <t>レツ</t>
    </rPh>
    <rPh sb="19" eb="20">
      <t>ナ</t>
    </rPh>
    <rPh sb="27" eb="28">
      <t>ハイ</t>
    </rPh>
    <rPh sb="28" eb="29">
      <t>イロ</t>
    </rPh>
    <phoneticPr fontId="3"/>
  </si>
  <si>
    <t>←G100:G129…「（参考値）事業者全体」ならセルをオレンジ色にする（要注意）</t>
    <rPh sb="13" eb="15">
      <t>サンコウ</t>
    </rPh>
    <rPh sb="15" eb="16">
      <t>アタイ</t>
    </rPh>
    <rPh sb="17" eb="19">
      <t>ジギョウ</t>
    </rPh>
    <rPh sb="19" eb="20">
      <t>シャ</t>
    </rPh>
    <rPh sb="20" eb="22">
      <t>ゼンタイ</t>
    </rPh>
    <rPh sb="32" eb="33">
      <t>イロ</t>
    </rPh>
    <rPh sb="37" eb="38">
      <t>ヨウ</t>
    </rPh>
    <rPh sb="38" eb="40">
      <t>チュウイ</t>
    </rPh>
    <phoneticPr fontId="3"/>
  </si>
  <si>
    <t>←J100:K129…係数欄エラーならセルを赤くする</t>
    <rPh sb="11" eb="13">
      <t>ケイスウ</t>
    </rPh>
    <rPh sb="13" eb="14">
      <t>ラン</t>
    </rPh>
    <rPh sb="22" eb="23">
      <t>アカ</t>
    </rPh>
    <phoneticPr fontId="3"/>
  </si>
  <si>
    <t>前年度報告内容</t>
    <rPh sb="0" eb="3">
      <t>ゼンネンド</t>
    </rPh>
    <rPh sb="3" eb="5">
      <t>ホウコク</t>
    </rPh>
    <rPh sb="5" eb="7">
      <t>ナイヨウ</t>
    </rPh>
    <phoneticPr fontId="2"/>
  </si>
  <si>
    <t>年度提出用</t>
    <rPh sb="0" eb="1">
      <t>ネン</t>
    </rPh>
    <rPh sb="1" eb="2">
      <t>ド</t>
    </rPh>
    <rPh sb="2" eb="5">
      <t>テイシュツヨウ</t>
    </rPh>
    <phoneticPr fontId="2"/>
  </si>
  <si>
    <t>最終更新日：</t>
    <rPh sb="0" eb="2">
      <t>サイシュウ</t>
    </rPh>
    <rPh sb="2" eb="5">
      <t>コウシンビ</t>
    </rPh>
    <phoneticPr fontId="2"/>
  </si>
  <si>
    <t>※全事業者が参照可能なため、非公開情報は貼り付けないように注意！</t>
    <rPh sb="1" eb="2">
      <t>ゼン</t>
    </rPh>
    <rPh sb="2" eb="5">
      <t>ジギョウシャ</t>
    </rPh>
    <rPh sb="6" eb="8">
      <t>サンショウ</t>
    </rPh>
    <rPh sb="8" eb="10">
      <t>カノウ</t>
    </rPh>
    <rPh sb="14" eb="17">
      <t>ヒコウカイ</t>
    </rPh>
    <rPh sb="17" eb="19">
      <t>ジョウホウ</t>
    </rPh>
    <rPh sb="20" eb="21">
      <t>ハ</t>
    </rPh>
    <rPh sb="22" eb="23">
      <t>ツ</t>
    </rPh>
    <rPh sb="29" eb="31">
      <t>チュウイ</t>
    </rPh>
    <phoneticPr fontId="2"/>
  </si>
  <si>
    <t>紫セル</t>
    <rPh sb="0" eb="1">
      <t>ムラサキ</t>
    </rPh>
    <phoneticPr fontId="2"/>
  </si>
  <si>
    <t>※各項目の名称は他シートの参照が崩れるため、変更しないでください！（列の入れ替えは支障ありません）</t>
    <rPh sb="1" eb="2">
      <t>カク</t>
    </rPh>
    <rPh sb="2" eb="4">
      <t>コウモク</t>
    </rPh>
    <rPh sb="5" eb="7">
      <t>メイショウ</t>
    </rPh>
    <rPh sb="8" eb="9">
      <t>タ</t>
    </rPh>
    <rPh sb="13" eb="15">
      <t>サンショウ</t>
    </rPh>
    <rPh sb="16" eb="17">
      <t>クズ</t>
    </rPh>
    <rPh sb="22" eb="24">
      <t>ヘンコウ</t>
    </rPh>
    <rPh sb="34" eb="35">
      <t>レツ</t>
    </rPh>
    <rPh sb="36" eb="37">
      <t>イ</t>
    </rPh>
    <rPh sb="38" eb="39">
      <t>カ</t>
    </rPh>
    <rPh sb="41" eb="43">
      <t>シショウ</t>
    </rPh>
    <phoneticPr fontId="2"/>
  </si>
  <si>
    <t>事業者ＩＤ</t>
    <rPh sb="0" eb="3">
      <t>ジギョウシャ</t>
    </rPh>
    <phoneticPr fontId="2"/>
  </si>
  <si>
    <t>代表者役職</t>
    <rPh sb="0" eb="3">
      <t>ダイヒョウシャ</t>
    </rPh>
    <rPh sb="3" eb="5">
      <t>ヤクショク</t>
    </rPh>
    <phoneticPr fontId="2"/>
  </si>
  <si>
    <t>代表者氏名</t>
    <rPh sb="0" eb="3">
      <t>ダイヒョウシャ</t>
    </rPh>
    <rPh sb="3" eb="5">
      <t>シメイ</t>
    </rPh>
    <phoneticPr fontId="2"/>
  </si>
  <si>
    <t>第１号該当事業者</t>
  </si>
  <si>
    <t>自動車に関する削減計画策定者</t>
    <rPh sb="0" eb="3">
      <t>ジドウシャ</t>
    </rPh>
    <phoneticPr fontId="2"/>
  </si>
  <si>
    <t>比較年度（大_1,2号）</t>
    <rPh sb="0" eb="2">
      <t>ヒカク</t>
    </rPh>
    <rPh sb="2" eb="4">
      <t>ネンド</t>
    </rPh>
    <rPh sb="5" eb="6">
      <t>ダイ</t>
    </rPh>
    <rPh sb="10" eb="11">
      <t>ゴウ</t>
    </rPh>
    <phoneticPr fontId="2"/>
  </si>
  <si>
    <t>比較年度
全県
（大_1,2号）</t>
    <rPh sb="0" eb="2">
      <t>ヒカク</t>
    </rPh>
    <rPh sb="2" eb="4">
      <t>ネンド</t>
    </rPh>
    <rPh sb="5" eb="7">
      <t>ゼンケン</t>
    </rPh>
    <rPh sb="9" eb="10">
      <t>ダイ</t>
    </rPh>
    <rPh sb="14" eb="15">
      <t>ゴウ</t>
    </rPh>
    <phoneticPr fontId="2"/>
  </si>
  <si>
    <t>比較年度排出量（大_1,2号_基礎）</t>
    <rPh sb="0" eb="2">
      <t>ヒカク</t>
    </rPh>
    <rPh sb="2" eb="4">
      <t>ネンド</t>
    </rPh>
    <rPh sb="4" eb="6">
      <t>ハイシュツ</t>
    </rPh>
    <rPh sb="6" eb="7">
      <t>リョウ</t>
    </rPh>
    <rPh sb="8" eb="9">
      <t>ダイ</t>
    </rPh>
    <rPh sb="13" eb="14">
      <t>ゴウ</t>
    </rPh>
    <rPh sb="15" eb="17">
      <t>キソ</t>
    </rPh>
    <phoneticPr fontId="2"/>
  </si>
  <si>
    <t>比較年度排出量（大_1,2号_調整後）</t>
    <rPh sb="0" eb="2">
      <t>ヒカク</t>
    </rPh>
    <rPh sb="2" eb="4">
      <t>ネンド</t>
    </rPh>
    <rPh sb="4" eb="6">
      <t>ハイシュツ</t>
    </rPh>
    <rPh sb="6" eb="7">
      <t>リョウ</t>
    </rPh>
    <rPh sb="8" eb="9">
      <t>ダイ</t>
    </rPh>
    <rPh sb="13" eb="14">
      <t>ゴウ</t>
    </rPh>
    <rPh sb="15" eb="17">
      <t>チョウセイ</t>
    </rPh>
    <rPh sb="17" eb="18">
      <t>ゴ</t>
    </rPh>
    <phoneticPr fontId="2"/>
  </si>
  <si>
    <t>2022年度
全県
（大_1,2号）</t>
    <rPh sb="4" eb="6">
      <t>ネンド</t>
    </rPh>
    <rPh sb="7" eb="9">
      <t>ゼンケン</t>
    </rPh>
    <rPh sb="11" eb="12">
      <t>ダイ</t>
    </rPh>
    <rPh sb="16" eb="17">
      <t>ゴウ</t>
    </rPh>
    <phoneticPr fontId="2"/>
  </si>
  <si>
    <t>2022年度排出量（大_1,2号_基礎）</t>
    <rPh sb="4" eb="6">
      <t>ネンド</t>
    </rPh>
    <phoneticPr fontId="2"/>
  </si>
  <si>
    <t>2022年度排出量（大_1,2号_調整後）</t>
    <rPh sb="4" eb="6">
      <t>ネンド</t>
    </rPh>
    <phoneticPr fontId="2"/>
  </si>
  <si>
    <t>2023年度
全県
（大_1,2号）</t>
    <rPh sb="4" eb="6">
      <t>ネンド</t>
    </rPh>
    <rPh sb="7" eb="9">
      <t>ゼンケン</t>
    </rPh>
    <rPh sb="11" eb="12">
      <t>ダイ</t>
    </rPh>
    <rPh sb="16" eb="17">
      <t>ゴウ</t>
    </rPh>
    <phoneticPr fontId="2"/>
  </si>
  <si>
    <t>2023年度排出量（大_1,2号_基礎）</t>
    <rPh sb="4" eb="6">
      <t>ネンド</t>
    </rPh>
    <rPh sb="17" eb="19">
      <t>キソ</t>
    </rPh>
    <phoneticPr fontId="2"/>
  </si>
  <si>
    <t>2023年度排出量（大_1,2号_調整後）</t>
    <rPh sb="4" eb="6">
      <t>ネンド</t>
    </rPh>
    <rPh sb="17" eb="20">
      <t>チョウセイゴ</t>
    </rPh>
    <phoneticPr fontId="2"/>
  </si>
  <si>
    <t>2024年度
全県
（大_1,2号）</t>
    <rPh sb="4" eb="6">
      <t>ネンド</t>
    </rPh>
    <rPh sb="7" eb="9">
      <t>ゼンケン</t>
    </rPh>
    <rPh sb="11" eb="12">
      <t>ダイ</t>
    </rPh>
    <rPh sb="16" eb="17">
      <t>ゴウ</t>
    </rPh>
    <phoneticPr fontId="2"/>
  </si>
  <si>
    <t>2024年度排出量（大_1,2号_基礎）</t>
    <rPh sb="4" eb="6">
      <t>ネンド</t>
    </rPh>
    <rPh sb="17" eb="19">
      <t>キソ</t>
    </rPh>
    <phoneticPr fontId="2"/>
  </si>
  <si>
    <t>2024年度排出量（大_1,2号_調整後）</t>
    <rPh sb="4" eb="6">
      <t>ネンド</t>
    </rPh>
    <rPh sb="17" eb="20">
      <t>チョウセイゴ</t>
    </rPh>
    <phoneticPr fontId="2"/>
  </si>
  <si>
    <t>2025年度
全県
（大_1,2号）</t>
    <rPh sb="4" eb="6">
      <t>ネンド</t>
    </rPh>
    <rPh sb="7" eb="9">
      <t>ゼンケン</t>
    </rPh>
    <rPh sb="11" eb="12">
      <t>ダイ</t>
    </rPh>
    <rPh sb="16" eb="17">
      <t>ゴウ</t>
    </rPh>
    <phoneticPr fontId="2"/>
  </si>
  <si>
    <t>2025年度排出量（大_1,2号_基礎）</t>
    <rPh sb="4" eb="6">
      <t>ネンド</t>
    </rPh>
    <rPh sb="17" eb="19">
      <t>キソ</t>
    </rPh>
    <phoneticPr fontId="2"/>
  </si>
  <si>
    <t>2025年度排出量（大_1,2号_調整後）</t>
    <rPh sb="4" eb="6">
      <t>ネンド</t>
    </rPh>
    <rPh sb="17" eb="20">
      <t>チョウセイゴ</t>
    </rPh>
    <phoneticPr fontId="2"/>
  </si>
  <si>
    <t>比較年度（大_3号）</t>
    <rPh sb="0" eb="2">
      <t>ヒカク</t>
    </rPh>
    <rPh sb="2" eb="4">
      <t>ネンド</t>
    </rPh>
    <rPh sb="5" eb="6">
      <t>ダイ</t>
    </rPh>
    <rPh sb="8" eb="9">
      <t>ゴウ</t>
    </rPh>
    <phoneticPr fontId="2"/>
  </si>
  <si>
    <t>比較年度
全県
（大_3号）</t>
    <rPh sb="0" eb="2">
      <t>ヒカク</t>
    </rPh>
    <rPh sb="2" eb="4">
      <t>ネンド</t>
    </rPh>
    <rPh sb="5" eb="7">
      <t>ゼンケン</t>
    </rPh>
    <rPh sb="9" eb="10">
      <t>ダイ</t>
    </rPh>
    <rPh sb="12" eb="13">
      <t>ゴウ</t>
    </rPh>
    <phoneticPr fontId="2"/>
  </si>
  <si>
    <t>比較年度排出量（大_3号_基礎）</t>
    <rPh sb="0" eb="2">
      <t>ヒカク</t>
    </rPh>
    <rPh sb="2" eb="4">
      <t>ネンド</t>
    </rPh>
    <rPh sb="4" eb="6">
      <t>ハイシュツ</t>
    </rPh>
    <rPh sb="6" eb="7">
      <t>リョウ</t>
    </rPh>
    <rPh sb="8" eb="9">
      <t>ダイ</t>
    </rPh>
    <rPh sb="11" eb="12">
      <t>ゴウ</t>
    </rPh>
    <rPh sb="13" eb="15">
      <t>キソ</t>
    </rPh>
    <phoneticPr fontId="2"/>
  </si>
  <si>
    <t>比較年度排出量（大_3号_調整後）</t>
    <rPh sb="0" eb="2">
      <t>ヒカク</t>
    </rPh>
    <rPh sb="2" eb="4">
      <t>ネンド</t>
    </rPh>
    <rPh sb="4" eb="6">
      <t>ハイシュツ</t>
    </rPh>
    <rPh sb="6" eb="7">
      <t>リョウ</t>
    </rPh>
    <rPh sb="8" eb="9">
      <t>ダイ</t>
    </rPh>
    <rPh sb="11" eb="12">
      <t>ゴウ</t>
    </rPh>
    <rPh sb="13" eb="15">
      <t>チョウセイ</t>
    </rPh>
    <rPh sb="15" eb="16">
      <t>ゴ</t>
    </rPh>
    <phoneticPr fontId="2"/>
  </si>
  <si>
    <t>2022年度
全県
（大_3号）</t>
    <rPh sb="4" eb="6">
      <t>ネンド</t>
    </rPh>
    <rPh sb="7" eb="9">
      <t>ゼンケン</t>
    </rPh>
    <rPh sb="11" eb="12">
      <t>ダイ</t>
    </rPh>
    <rPh sb="14" eb="15">
      <t>ゴウ</t>
    </rPh>
    <phoneticPr fontId="2"/>
  </si>
  <si>
    <t>2022年度排出量（大_3号_基礎）</t>
    <rPh sb="4" eb="6">
      <t>ネンド</t>
    </rPh>
    <phoneticPr fontId="2"/>
  </si>
  <si>
    <t>2022年度排出量（大_3号_調整後）</t>
    <rPh sb="4" eb="6">
      <t>ネンド</t>
    </rPh>
    <phoneticPr fontId="2"/>
  </si>
  <si>
    <t>2023年度
全県
（大_3号）</t>
    <rPh sb="4" eb="6">
      <t>ネンド</t>
    </rPh>
    <rPh sb="7" eb="9">
      <t>ゼンケン</t>
    </rPh>
    <rPh sb="11" eb="12">
      <t>ダイ</t>
    </rPh>
    <rPh sb="14" eb="15">
      <t>ゴウ</t>
    </rPh>
    <phoneticPr fontId="2"/>
  </si>
  <si>
    <t>2023年度排出量（大_3号_基礎）</t>
    <rPh sb="4" eb="6">
      <t>ネンド</t>
    </rPh>
    <phoneticPr fontId="2"/>
  </si>
  <si>
    <t>2023年度排出量（大_3号_調整後）</t>
    <rPh sb="4" eb="6">
      <t>ネンド</t>
    </rPh>
    <phoneticPr fontId="2"/>
  </si>
  <si>
    <t>2024年度
全県
（大_3号）</t>
    <rPh sb="4" eb="6">
      <t>ネンド</t>
    </rPh>
    <rPh sb="7" eb="9">
      <t>ゼンケン</t>
    </rPh>
    <rPh sb="11" eb="12">
      <t>ダイ</t>
    </rPh>
    <rPh sb="14" eb="15">
      <t>ゴウ</t>
    </rPh>
    <phoneticPr fontId="2"/>
  </si>
  <si>
    <t>2024年度排出量（大_3号_基礎）</t>
    <rPh sb="4" eb="6">
      <t>ネンド</t>
    </rPh>
    <phoneticPr fontId="2"/>
  </si>
  <si>
    <t>2024年度排出量（大_3号_調整後）</t>
    <rPh sb="4" eb="6">
      <t>ネンド</t>
    </rPh>
    <phoneticPr fontId="2"/>
  </si>
  <si>
    <t>2025年度
全県
（大_3号）</t>
    <rPh sb="4" eb="6">
      <t>ネンド</t>
    </rPh>
    <rPh sb="7" eb="9">
      <t>ゼンケン</t>
    </rPh>
    <rPh sb="11" eb="12">
      <t>ダイ</t>
    </rPh>
    <rPh sb="14" eb="15">
      <t>ゴウ</t>
    </rPh>
    <phoneticPr fontId="2"/>
  </si>
  <si>
    <t>2025年度排出量（大_3号_基礎）</t>
    <rPh sb="4" eb="6">
      <t>ネンド</t>
    </rPh>
    <phoneticPr fontId="2"/>
  </si>
  <si>
    <t>2025年度排出量（大_3号_調整後）</t>
    <rPh sb="4" eb="6">
      <t>ネンド</t>
    </rPh>
    <phoneticPr fontId="2"/>
  </si>
  <si>
    <t>2022年度
全県
（中小_工場）</t>
    <rPh sb="4" eb="6">
      <t>ネンド</t>
    </rPh>
    <rPh sb="7" eb="9">
      <t>ゼンケン</t>
    </rPh>
    <rPh sb="11" eb="13">
      <t>チュウショウ</t>
    </rPh>
    <rPh sb="14" eb="16">
      <t>コウジョウ</t>
    </rPh>
    <phoneticPr fontId="2"/>
  </si>
  <si>
    <t>2022年度排出量（中小_工場_基礎）</t>
    <rPh sb="4" eb="6">
      <t>ネンド</t>
    </rPh>
    <phoneticPr fontId="2"/>
  </si>
  <si>
    <t>2022年度排出量（中小_工場_調整後）</t>
    <rPh sb="4" eb="6">
      <t>ネンド</t>
    </rPh>
    <phoneticPr fontId="2"/>
  </si>
  <si>
    <t>2023年度
全県
（中小_工場）</t>
    <rPh sb="4" eb="6">
      <t>ネンド</t>
    </rPh>
    <rPh sb="7" eb="9">
      <t>ゼンケン</t>
    </rPh>
    <rPh sb="11" eb="13">
      <t>チュウショウ</t>
    </rPh>
    <rPh sb="14" eb="16">
      <t>コウジョウ</t>
    </rPh>
    <phoneticPr fontId="2"/>
  </si>
  <si>
    <t>2023年度排出量（中小_工場_基礎）</t>
    <rPh sb="4" eb="6">
      <t>ネンド</t>
    </rPh>
    <phoneticPr fontId="2"/>
  </si>
  <si>
    <t>2023年度排出量（中小_工場_調整後）</t>
    <rPh sb="4" eb="6">
      <t>ネンド</t>
    </rPh>
    <phoneticPr fontId="2"/>
  </si>
  <si>
    <t>2024年度
全県
（中小_工場）</t>
    <rPh sb="4" eb="6">
      <t>ネンド</t>
    </rPh>
    <rPh sb="7" eb="9">
      <t>ゼンケン</t>
    </rPh>
    <rPh sb="11" eb="13">
      <t>チュウショウ</t>
    </rPh>
    <rPh sb="14" eb="16">
      <t>コウジョウ</t>
    </rPh>
    <phoneticPr fontId="2"/>
  </si>
  <si>
    <t>2024年度排出量（中小_工場_基礎）</t>
    <rPh sb="4" eb="6">
      <t>ネンド</t>
    </rPh>
    <phoneticPr fontId="2"/>
  </si>
  <si>
    <t>2024年度排出量（中小_工場_調整後）</t>
    <rPh sb="4" eb="6">
      <t>ネンド</t>
    </rPh>
    <phoneticPr fontId="2"/>
  </si>
  <si>
    <t>2025年度
全県
（中小_工場）</t>
    <rPh sb="4" eb="6">
      <t>ネンド</t>
    </rPh>
    <rPh sb="7" eb="9">
      <t>ゼンケン</t>
    </rPh>
    <rPh sb="11" eb="13">
      <t>チュウショウ</t>
    </rPh>
    <rPh sb="14" eb="16">
      <t>コウジョウ</t>
    </rPh>
    <phoneticPr fontId="2"/>
  </si>
  <si>
    <t>2025年度排出量（中小_工場_基礎）</t>
    <rPh sb="4" eb="6">
      <t>ネンド</t>
    </rPh>
    <phoneticPr fontId="2"/>
  </si>
  <si>
    <t>2025年度排出量（中小_工場_調整後）</t>
    <rPh sb="4" eb="6">
      <t>ネンド</t>
    </rPh>
    <phoneticPr fontId="2"/>
  </si>
  <si>
    <t>2022年度
全県
（中小_自動車）</t>
    <rPh sb="4" eb="6">
      <t>ネンド</t>
    </rPh>
    <rPh sb="7" eb="9">
      <t>ゼンケン</t>
    </rPh>
    <rPh sb="11" eb="13">
      <t>チュウショウ</t>
    </rPh>
    <rPh sb="14" eb="17">
      <t>ジドウシャ</t>
    </rPh>
    <phoneticPr fontId="2"/>
  </si>
  <si>
    <t>2022年度排出量（中小_自動車_基礎）</t>
    <rPh sb="4" eb="6">
      <t>ネンド</t>
    </rPh>
    <phoneticPr fontId="2"/>
  </si>
  <si>
    <t>2022年度排出量（中小_自動車_調整後）</t>
    <rPh sb="4" eb="6">
      <t>ネンド</t>
    </rPh>
    <phoneticPr fontId="2"/>
  </si>
  <si>
    <t>2023年度
全県
（中小_自動車）</t>
    <rPh sb="4" eb="6">
      <t>ネンド</t>
    </rPh>
    <rPh sb="7" eb="9">
      <t>ゼンケン</t>
    </rPh>
    <rPh sb="11" eb="13">
      <t>チュウショウ</t>
    </rPh>
    <rPh sb="14" eb="17">
      <t>ジドウシャ</t>
    </rPh>
    <phoneticPr fontId="2"/>
  </si>
  <si>
    <t>2023年度排出量（中小_自動車_基礎）</t>
    <rPh sb="4" eb="6">
      <t>ネンド</t>
    </rPh>
    <phoneticPr fontId="2"/>
  </si>
  <si>
    <t>2023年度排出量（中小_自動車_調整後）</t>
    <rPh sb="4" eb="6">
      <t>ネンド</t>
    </rPh>
    <phoneticPr fontId="2"/>
  </si>
  <si>
    <t>2024年度
全県
（中小_自動車）</t>
    <rPh sb="4" eb="6">
      <t>ネンド</t>
    </rPh>
    <rPh sb="7" eb="9">
      <t>ゼンケン</t>
    </rPh>
    <rPh sb="11" eb="13">
      <t>チュウショウ</t>
    </rPh>
    <rPh sb="14" eb="17">
      <t>ジドウシャ</t>
    </rPh>
    <phoneticPr fontId="2"/>
  </si>
  <si>
    <t>2024年度排出量（中小_自動車_基礎）</t>
    <rPh sb="4" eb="6">
      <t>ネンド</t>
    </rPh>
    <phoneticPr fontId="2"/>
  </si>
  <si>
    <t>2024年度排出量（中小_自動車_調整後）</t>
    <rPh sb="4" eb="6">
      <t>ネンド</t>
    </rPh>
    <phoneticPr fontId="2"/>
  </si>
  <si>
    <t>2025年度
全県
（中小_自動車）</t>
    <rPh sb="4" eb="6">
      <t>ネンド</t>
    </rPh>
    <rPh sb="7" eb="9">
      <t>ゼンケン</t>
    </rPh>
    <rPh sb="11" eb="13">
      <t>チュウショウ</t>
    </rPh>
    <rPh sb="14" eb="17">
      <t>ジドウシャ</t>
    </rPh>
    <phoneticPr fontId="2"/>
  </si>
  <si>
    <t>2025年度排出量（中小_自動車_基礎）</t>
    <rPh sb="4" eb="6">
      <t>ネンド</t>
    </rPh>
    <phoneticPr fontId="2"/>
  </si>
  <si>
    <t>2025年度排出量（中小_自動車_調整後）</t>
    <rPh sb="4" eb="6">
      <t>ネンド</t>
    </rPh>
    <phoneticPr fontId="2"/>
  </si>
  <si>
    <t>前年度末所有台数（全県）</t>
    <rPh sb="0" eb="1">
      <t>ゼン</t>
    </rPh>
    <phoneticPr fontId="2"/>
  </si>
  <si>
    <t>前年度末所有台数（県域）</t>
    <rPh sb="0" eb="1">
      <t>ゼン</t>
    </rPh>
    <phoneticPr fontId="2"/>
  </si>
  <si>
    <t>県域指定工場の件数</t>
    <rPh sb="0" eb="1">
      <t>ケン</t>
    </rPh>
    <rPh sb="1" eb="2">
      <t>イキ</t>
    </rPh>
    <rPh sb="2" eb="4">
      <t>シテイ</t>
    </rPh>
    <rPh sb="4" eb="6">
      <t>コウジョウ</t>
    </rPh>
    <rPh sb="7" eb="9">
      <t>ケンスウ</t>
    </rPh>
    <phoneticPr fontId="2"/>
  </si>
  <si>
    <t>指定工場等1の名称</t>
    <rPh sb="0" eb="2">
      <t>シテイ</t>
    </rPh>
    <rPh sb="2" eb="4">
      <t>コウジョウ</t>
    </rPh>
    <rPh sb="4" eb="5">
      <t>トウ</t>
    </rPh>
    <rPh sb="7" eb="9">
      <t>メイショウ</t>
    </rPh>
    <phoneticPr fontId="2"/>
  </si>
  <si>
    <t>指定工場等2の名称</t>
    <rPh sb="0" eb="2">
      <t>シテイ</t>
    </rPh>
    <rPh sb="2" eb="4">
      <t>コウジョウ</t>
    </rPh>
    <rPh sb="4" eb="5">
      <t>トウ</t>
    </rPh>
    <rPh sb="7" eb="9">
      <t>メイショウ</t>
    </rPh>
    <phoneticPr fontId="2"/>
  </si>
  <si>
    <t>指定工場等3の名称</t>
    <rPh sb="0" eb="2">
      <t>シテイ</t>
    </rPh>
    <rPh sb="2" eb="4">
      <t>コウジョウ</t>
    </rPh>
    <rPh sb="4" eb="5">
      <t>トウ</t>
    </rPh>
    <rPh sb="7" eb="9">
      <t>メイショウ</t>
    </rPh>
    <phoneticPr fontId="2"/>
  </si>
  <si>
    <t>指定工場等4の名称</t>
    <rPh sb="0" eb="2">
      <t>シテイ</t>
    </rPh>
    <rPh sb="2" eb="4">
      <t>コウジョウ</t>
    </rPh>
    <rPh sb="4" eb="5">
      <t>トウ</t>
    </rPh>
    <rPh sb="7" eb="9">
      <t>メイショウ</t>
    </rPh>
    <phoneticPr fontId="2"/>
  </si>
  <si>
    <t>指定工場等5の名称</t>
    <rPh sb="0" eb="2">
      <t>シテイ</t>
    </rPh>
    <rPh sb="2" eb="4">
      <t>コウジョウ</t>
    </rPh>
    <rPh sb="4" eb="5">
      <t>トウ</t>
    </rPh>
    <rPh sb="7" eb="9">
      <t>メイショウ</t>
    </rPh>
    <phoneticPr fontId="2"/>
  </si>
  <si>
    <t>指定工場等6の名称</t>
    <rPh sb="0" eb="2">
      <t>シテイ</t>
    </rPh>
    <rPh sb="2" eb="4">
      <t>コウジョウ</t>
    </rPh>
    <rPh sb="4" eb="5">
      <t>トウ</t>
    </rPh>
    <rPh sb="7" eb="9">
      <t>メイショウ</t>
    </rPh>
    <phoneticPr fontId="2"/>
  </si>
  <si>
    <t>指定工場等7の名称</t>
    <rPh sb="0" eb="2">
      <t>シテイ</t>
    </rPh>
    <rPh sb="2" eb="4">
      <t>コウジョウ</t>
    </rPh>
    <rPh sb="4" eb="5">
      <t>トウ</t>
    </rPh>
    <rPh sb="7" eb="9">
      <t>メイショウ</t>
    </rPh>
    <phoneticPr fontId="2"/>
  </si>
  <si>
    <t>指定工場等8の名称</t>
    <rPh sb="0" eb="2">
      <t>シテイ</t>
    </rPh>
    <rPh sb="2" eb="4">
      <t>コウジョウ</t>
    </rPh>
    <rPh sb="4" eb="5">
      <t>トウ</t>
    </rPh>
    <rPh sb="7" eb="9">
      <t>メイショウ</t>
    </rPh>
    <phoneticPr fontId="2"/>
  </si>
  <si>
    <t>指定工場等9の名称</t>
    <rPh sb="0" eb="2">
      <t>シテイ</t>
    </rPh>
    <rPh sb="2" eb="4">
      <t>コウジョウ</t>
    </rPh>
    <rPh sb="4" eb="5">
      <t>トウ</t>
    </rPh>
    <rPh sb="7" eb="9">
      <t>メイショウ</t>
    </rPh>
    <phoneticPr fontId="2"/>
  </si>
  <si>
    <t>指定工場等10の名称</t>
    <rPh sb="0" eb="2">
      <t>シテイ</t>
    </rPh>
    <rPh sb="2" eb="4">
      <t>コウジョウ</t>
    </rPh>
    <rPh sb="4" eb="5">
      <t>トウ</t>
    </rPh>
    <rPh sb="8" eb="10">
      <t>メイショウ</t>
    </rPh>
    <phoneticPr fontId="2"/>
  </si>
  <si>
    <t>原単位の寄与度の設定</t>
    <rPh sb="0" eb="3">
      <t>ゲンタンイ</t>
    </rPh>
    <rPh sb="4" eb="7">
      <t>キヨド</t>
    </rPh>
    <rPh sb="8" eb="10">
      <t>セッテイ</t>
    </rPh>
    <phoneticPr fontId="2"/>
  </si>
  <si>
    <t>指標の名称1</t>
    <rPh sb="0" eb="2">
      <t>シヒョウ</t>
    </rPh>
    <rPh sb="3" eb="5">
      <t>メイショウ</t>
    </rPh>
    <phoneticPr fontId="2"/>
  </si>
  <si>
    <t>指標の単位1</t>
    <rPh sb="0" eb="2">
      <t>シヒョウ</t>
    </rPh>
    <rPh sb="3" eb="5">
      <t>タンイ</t>
    </rPh>
    <phoneticPr fontId="2"/>
  </si>
  <si>
    <t>指標の名称2</t>
    <rPh sb="0" eb="2">
      <t>シヒョウ</t>
    </rPh>
    <rPh sb="3" eb="5">
      <t>メイショウ</t>
    </rPh>
    <phoneticPr fontId="2"/>
  </si>
  <si>
    <t>指標の単位2</t>
    <rPh sb="0" eb="2">
      <t>シヒョウ</t>
    </rPh>
    <rPh sb="3" eb="5">
      <t>タンイ</t>
    </rPh>
    <phoneticPr fontId="2"/>
  </si>
  <si>
    <t>指標の名称3</t>
    <rPh sb="0" eb="2">
      <t>シヒョウ</t>
    </rPh>
    <rPh sb="3" eb="5">
      <t>メイショウ</t>
    </rPh>
    <phoneticPr fontId="2"/>
  </si>
  <si>
    <t>指標の単位3</t>
    <rPh sb="0" eb="2">
      <t>シヒョウ</t>
    </rPh>
    <rPh sb="3" eb="5">
      <t>タンイ</t>
    </rPh>
    <phoneticPr fontId="2"/>
  </si>
  <si>
    <t>神奈川県横浜市西区みなとみらい2ｰ2ｰ1　ランドマークタワー12階</t>
  </si>
  <si>
    <t>神奈川県横浜市神奈川区金港町５－３６</t>
  </si>
  <si>
    <t>神奈川県平塚市大神3156番地</t>
  </si>
  <si>
    <t>東京都豊島区東池袋3-1-1サンシャイン60　17F</t>
  </si>
  <si>
    <t>東京都品川区東五反田2-17-1　</t>
  </si>
  <si>
    <t>神奈川県横浜市西区みなとみらい三丁目7番1号</t>
  </si>
  <si>
    <t>横浜市西区北幸2-8-4横浜ＫＮビル13階</t>
  </si>
  <si>
    <t>東京都港区高輪三丁目19番15号　二葉高輪ビル5階</t>
  </si>
  <si>
    <t>横須賀市根岸町3-16-31</t>
  </si>
  <si>
    <t>東京都多摩市鶴牧二丁目11番地2</t>
  </si>
  <si>
    <t>東京都中央区京橋２－９－２</t>
  </si>
  <si>
    <t>神奈川県横浜市西区平沼1-2-23</t>
  </si>
  <si>
    <t>カヤバ株式会社</t>
  </si>
  <si>
    <t>東京都港区浜松町二丁目4番1号　世界貿易センタービルディング 南館28階</t>
  </si>
  <si>
    <t>東京都中央区日本橋箱崎町36-2　Daiwaリバーゲート18F</t>
  </si>
  <si>
    <t>横浜市西区北幸2-6-1　横浜ＡＰビル６階</t>
  </si>
  <si>
    <t>神奈川県愛甲郡愛川町中津3399-10</t>
  </si>
  <si>
    <t>神奈川県厚木市下荻野1030</t>
  </si>
  <si>
    <t>神奈川県平塚市田村５丁目２４番地２２号</t>
  </si>
  <si>
    <t>神奈川県平塚市四之宮4-18-29</t>
  </si>
  <si>
    <t>神奈川県厚木市旭町4丁目18番29号</t>
  </si>
  <si>
    <t>神奈川県大和市中央林間2-16-28</t>
  </si>
  <si>
    <t>東京都中央区新川一丁目２３番１号　　</t>
  </si>
  <si>
    <t>東京都台東区蔵前一丁目3番28号</t>
  </si>
  <si>
    <t>東京都中野区中野四丁目10番2号　中野セントラルパークサウス</t>
  </si>
  <si>
    <t>東京都港区三田二丁目15番45号</t>
  </si>
  <si>
    <t>東京都渋谷区代々木２丁目２番２号　</t>
  </si>
  <si>
    <t>神奈川県横浜市西区みなとみらい2-3-3クイーンズタワーＢ 15階</t>
  </si>
  <si>
    <t>横浜市金沢区福浦2-11-1</t>
  </si>
  <si>
    <t>神奈川県藤沢市桐原町12番地</t>
  </si>
  <si>
    <t>東京都千代田区大手町1-3-1　JAビル</t>
  </si>
  <si>
    <t>東京都渋谷区道玄坂1-21-1　渋谷ソラスタ</t>
  </si>
  <si>
    <t>神奈川県藤沢市土棚8番地</t>
  </si>
  <si>
    <t>東京都千代田区大手町一丁目５番地１号</t>
  </si>
  <si>
    <t>埼玉県さいたま市北区日進町二丁目１９１７番地</t>
  </si>
  <si>
    <t>東京都品川区大崎2-1-1 ThinkPark Tower 4階</t>
  </si>
  <si>
    <t>神奈川県南足柄市竹松１２５０　</t>
  </si>
  <si>
    <t>茨木県ひたちなか市高場２５２０番地</t>
  </si>
  <si>
    <t>東京都千代田区駿河台四丁目6番地</t>
  </si>
  <si>
    <t>千葉県千葉市美浜区中瀬一丁目５番１イオンタワー</t>
  </si>
  <si>
    <t>藤沢市片瀬海岸1-8-16</t>
  </si>
  <si>
    <t>神奈川県藤沢市片瀬海岸1-8-16</t>
  </si>
  <si>
    <t>神奈川県藤沢市遠藤2002番地1</t>
  </si>
  <si>
    <t>愛知県稲沢市天池五反田町1番地</t>
  </si>
  <si>
    <t>神奈川県横須賀市久里浜1-19-1</t>
  </si>
  <si>
    <t>東京都新宿区信濃町32番地</t>
  </si>
  <si>
    <t>東京都千代田区大手町一丁目6番1号　大手町ビル7階</t>
  </si>
  <si>
    <t>東京都品川区大崎１丁目１１番３号</t>
  </si>
  <si>
    <t>東京都大田区下丸子２丁目１１番８号</t>
  </si>
  <si>
    <t>東京都品川区大崎1－6－3　日精ビル</t>
  </si>
  <si>
    <t>神奈川県藤沢市桐原町１番地</t>
  </si>
  <si>
    <t>神奈川県横須賀市小川町１１番地</t>
  </si>
  <si>
    <t>東京都千代田区丸の内1-1-1　パレスビル</t>
  </si>
  <si>
    <t>大阪府大阪市中央区難波5丁目1-60</t>
  </si>
  <si>
    <t>神奈川県大和市下鶴間一丁目1番1号</t>
  </si>
  <si>
    <t>東京都品川区東五反田2丁目18番1号　大崎フォレストビルディング　17階</t>
  </si>
  <si>
    <t>横浜市都筑区佐江戸町６００番地</t>
  </si>
  <si>
    <t>大阪市中央区備後町２丁目２番１号</t>
  </si>
  <si>
    <t>神奈川県高座郡寒川町一之宮七丁目10番2号</t>
  </si>
  <si>
    <t>東京都港区赤坂九丁目7番1号　ミッドタウンタワー</t>
  </si>
  <si>
    <t>東京都新宿区西新宿1丁目26番2号新宿野村ビル</t>
  </si>
  <si>
    <t>東京都中央区八重洲1丁目3番7号　八重洲ファーストフォナンシャルビル12階</t>
  </si>
  <si>
    <t>神奈川県横浜市西区みなとみらい３－６－４</t>
  </si>
  <si>
    <t>東京都中央区日本橋室町2丁目1番1号　日本橋三井タワー</t>
  </si>
  <si>
    <t>東京都千代田区内幸町一丁目１番３号</t>
  </si>
  <si>
    <t>神奈川県横浜市神奈川区金港町１番地７　横浜ダイヤビルディング１８階</t>
  </si>
  <si>
    <t>東京都世田谷区新町2-19-2</t>
  </si>
  <si>
    <t>神奈川県厚木市田村町9番32号</t>
  </si>
  <si>
    <t>東京都千代田区丸の内２丁目７番３号　東京ビル</t>
  </si>
  <si>
    <t>横須賀市船越町１－２０１－１</t>
  </si>
  <si>
    <t>東京都港区赤坂９丁目７番３号</t>
  </si>
  <si>
    <t>山﨑　満寿</t>
  </si>
  <si>
    <t>神奈川県横浜市中区海岸通1-2-2　JAグループ神奈川ビル3階</t>
  </si>
  <si>
    <t>神奈川県横須賀市小川町11</t>
  </si>
  <si>
    <t>東京都港区芝二丁目５番６号芝２５６スクエアビル８階</t>
  </si>
  <si>
    <t>神奈川県横浜市西区花咲町７－１５０　ウエインズ＆イッセイ横浜ビル５階</t>
  </si>
  <si>
    <t>川崎市幸区堀川町580番地ｿﾘｯﾄﾞｽｸｴｱ西館</t>
  </si>
  <si>
    <t>神奈川県高座郡寒川町宮山３３１６</t>
  </si>
  <si>
    <t>神奈川県相模原市中央区南橋本3-2-11</t>
  </si>
  <si>
    <t>東京都中野区本町1-32-2　ハーモニータワー15階</t>
  </si>
  <si>
    <t>神奈川県相模原市中央区田名塩田1-1-11</t>
  </si>
  <si>
    <t>東京都大田区羽田旭町１１－１</t>
  </si>
  <si>
    <t>東京都品川区東五反田2丁目18番1号　大崎フォレストビルディング18F</t>
  </si>
  <si>
    <t>神奈川県横浜市中区桜木町１－１－８</t>
  </si>
  <si>
    <t>神奈川県横浜市神奈川区栄町1-16</t>
  </si>
  <si>
    <t>神奈川県海老名市中新田4-7-1</t>
  </si>
  <si>
    <t>兵庫県神戸市北区道場町生野96番地の1</t>
  </si>
  <si>
    <t>座間市緑ケ丘一丁目１番１号</t>
  </si>
  <si>
    <t>東京都中央区日本橋本町 2－2－2</t>
  </si>
  <si>
    <t>東京都千代田区九段南１－１－１０　九段合同庁舎</t>
  </si>
  <si>
    <t>神奈川県横浜市西区北幸１－４－１　天理ビル１９階</t>
  </si>
  <si>
    <t>東京都中央区京橋一丁目５番８三栄ビル</t>
  </si>
  <si>
    <t>東京都日野市日野４２１－８</t>
  </si>
  <si>
    <t>千葉県佐倉市太田字外野２３６６-１９</t>
  </si>
  <si>
    <t>東京都品川区大崎1-6-3　（日精ビル 8F）</t>
  </si>
  <si>
    <t>東京都新宿区西新宿2丁目7番1号　小田急第一生命ビルディング4階</t>
  </si>
  <si>
    <t>東京都中央区京橋三丁目1番1号</t>
  </si>
  <si>
    <t>埼玉県所沢市くすのき台1-11-1</t>
  </si>
  <si>
    <t>神奈川県秦野市曽屋４６２４番地</t>
  </si>
  <si>
    <t>東京都新宿区西新宿2－7－1</t>
  </si>
  <si>
    <t>大阪市北区中之島2-2-7　中之島セントラルタワー</t>
  </si>
  <si>
    <t>岡山県岡山市中区江並338</t>
  </si>
  <si>
    <t>東京都渋谷区神南１－１０－１</t>
  </si>
  <si>
    <t>神奈川県平塚市宝町１０－４スポーツプラザ神奈中平塚５階</t>
  </si>
  <si>
    <t>東京都千代田区大手町一丁目６番１号</t>
  </si>
  <si>
    <t>東京都港区南青山一丁目15番9号</t>
  </si>
  <si>
    <t>東京都品川区大崎１－１１－２ゲートシティ大崎イーストタワー</t>
  </si>
  <si>
    <t>東京都品川区東五反田2-20-4　NMF高輪ビル5階</t>
  </si>
  <si>
    <t>東京都千代田区丸の内1-5-1　新丸の内ビルディング</t>
  </si>
  <si>
    <t>神奈川県横浜市保土ケ谷区常盤台79－1</t>
  </si>
  <si>
    <t>東京都港区白金5丁目9番1号</t>
  </si>
  <si>
    <t>東京都杉並区永福３－５７－１４</t>
  </si>
  <si>
    <t>神奈川県横浜市都筑区仲町台３丁目１２番３号</t>
  </si>
  <si>
    <t>神奈川県厚木市上依知上ノ原3034番地</t>
  </si>
  <si>
    <t>神奈川県高座郡寒川町倉見１９１９番地</t>
  </si>
  <si>
    <t>堀内　康隆</t>
  </si>
  <si>
    <t>取締役社長 社長執行役員　</t>
  </si>
  <si>
    <t>代表取締役 社長ＣＥＯ　</t>
  </si>
  <si>
    <t>大阪府大阪市中央区道修町四丁目１番１号</t>
  </si>
  <si>
    <t>山田　登美夫</t>
  </si>
  <si>
    <t>喜㔟　陽一</t>
  </si>
  <si>
    <t>堀田 宣彌</t>
  </si>
  <si>
    <t>野田　尚利</t>
  </si>
  <si>
    <t>内藤　忠顕</t>
  </si>
  <si>
    <t>東京都千代田区丸の内三丁目2番3号</t>
  </si>
  <si>
    <t>小倉　弘明</t>
  </si>
  <si>
    <t>新藤　芳之</t>
  </si>
  <si>
    <t>ラルフ・アナセンツ</t>
  </si>
  <si>
    <t>髙羽　顕哉</t>
  </si>
  <si>
    <t>佐賀県佐賀市神園1-5-30</t>
  </si>
  <si>
    <t>殿内　荘太郎</t>
  </si>
  <si>
    <t>平塚市長瀞２－６</t>
  </si>
  <si>
    <t>代表取締役社　</t>
  </si>
  <si>
    <t>長河田　靖彦</t>
  </si>
  <si>
    <t>古瀬　健児</t>
  </si>
  <si>
    <t>神奈川県横浜市西区みなとみらい三丁目3番3号 横浜コネクトスクエア10F</t>
  </si>
  <si>
    <t>東京都港区海岸1丁目2-20</t>
  </si>
  <si>
    <t>城田　宏明</t>
  </si>
  <si>
    <t>東京都千代田区大手町２－６－４　常盤橋タワー</t>
  </si>
  <si>
    <t>阿部　眞一</t>
  </si>
  <si>
    <t>奥　和登</t>
  </si>
  <si>
    <t>東京都千代田区有楽町一丁目13番2号</t>
  </si>
  <si>
    <t>冨山　隆</t>
  </si>
  <si>
    <t>関野　和貴</t>
  </si>
  <si>
    <t>神奈川県海老名市中新田１７６２</t>
  </si>
  <si>
    <t>瀧屋　幸彦</t>
  </si>
  <si>
    <t>松本　貴志</t>
  </si>
  <si>
    <t>石井　博美</t>
  </si>
  <si>
    <t>東京都品川区大崎１－２－２　アートヴィレッジ大崎セントラルタワー</t>
  </si>
  <si>
    <t>前田　義晃</t>
  </si>
  <si>
    <t>代表取締役兼会長執行役員　</t>
  </si>
  <si>
    <t>140-8601 東京都品川区西大井1-5-20</t>
  </si>
  <si>
    <t>安良岡　靖史</t>
  </si>
  <si>
    <t>鎌倉市御成町12番18号鎌倉水道営業所2階</t>
  </si>
  <si>
    <t>高田　幸德</t>
  </si>
  <si>
    <t>大阪府中央区城見一丁目4番35号</t>
  </si>
  <si>
    <t>神奈川県厚木市酒井3068　天幸第7ﾋﾞﾙ6F</t>
  </si>
  <si>
    <t>東京都港区港南１丁目９番１号　ＮＴＴ品川ＴＷＩＮＳアネックスビル２階</t>
  </si>
  <si>
    <t>大塚　洋司</t>
  </si>
  <si>
    <t>東京都新宿区四谷1-6-1</t>
  </si>
  <si>
    <t>東京都千代田区丸の内 2-2-2　丸の内三井ビル</t>
  </si>
  <si>
    <t>代表取締役 社長執行役員CEO　</t>
  </si>
  <si>
    <t>上野　真吾</t>
  </si>
  <si>
    <t>東京都千代田区大手町二丁目3番2号　大手町プレイス　イーストタワー</t>
  </si>
  <si>
    <t>鶴　正登</t>
  </si>
  <si>
    <t>東京都港区芝大門１丁目１２番１５号(正和ビル)</t>
  </si>
  <si>
    <t>深澤　忠史</t>
  </si>
  <si>
    <t>大阪府東淀川区豊新2-16-14</t>
  </si>
  <si>
    <t>上村　和久</t>
  </si>
  <si>
    <t>神奈川県横浜市金沢区福浦3－10</t>
  </si>
  <si>
    <t>増崎　秀文</t>
  </si>
  <si>
    <t>神奈川県横浜市西区みなとみらい２丁目３番３号</t>
  </si>
  <si>
    <t>高松　健史</t>
  </si>
  <si>
    <t>神奈川県小田原市成田1060番地</t>
  </si>
  <si>
    <t>登坂　明弘</t>
  </si>
  <si>
    <t>福島県福島市笹木野宇天竺田８－１</t>
  </si>
  <si>
    <t>久保　賢二</t>
  </si>
  <si>
    <t>神奈川県藤沢市片瀬海岸２丁目１９番１号</t>
  </si>
  <si>
    <t>千原　広司</t>
  </si>
  <si>
    <t>横浜市西区北幸２－９－１４</t>
  </si>
  <si>
    <t>髙桑　光雄</t>
  </si>
  <si>
    <t>神奈川県横浜市中区海岸通２丁目４番</t>
  </si>
  <si>
    <t>代表取締役社長 社長執行役員 CEO　</t>
  </si>
  <si>
    <t>服部　真也</t>
  </si>
  <si>
    <t>東京都品川区西品川一丁目１番１号　住友不動産大崎ガーデンタワー</t>
  </si>
  <si>
    <t>中村　幸治</t>
  </si>
  <si>
    <t>東京都千代田区外神田2－18－8</t>
  </si>
  <si>
    <t>神奈川県逗子市逗子５－２－16</t>
  </si>
  <si>
    <t>東京都杉並区梅里一丁目21番15号　モンテローザ本社ビル</t>
  </si>
  <si>
    <t>久保　文明</t>
  </si>
  <si>
    <t>神奈川県横須賀市走水１丁目１０番２０号</t>
  </si>
  <si>
    <t>森下　泰臣</t>
  </si>
  <si>
    <t>東京都新宿区市谷本村町５－１</t>
  </si>
  <si>
    <t>海上幕僚長　</t>
  </si>
  <si>
    <t>斎藤　聡</t>
  </si>
  <si>
    <t>航空幕僚長　</t>
  </si>
  <si>
    <t>内倉　浩昭</t>
  </si>
  <si>
    <t>東京都新宿区市谷本村町５番地１号</t>
  </si>
  <si>
    <t>防衛装備庁長官　</t>
  </si>
  <si>
    <t>東京都新宿区市谷本村町5番１号</t>
  </si>
  <si>
    <t>南関東防衛局長　</t>
  </si>
  <si>
    <t>末富　理栄</t>
  </si>
  <si>
    <t>神奈川県横浜市中区北仲通５-５７　横浜第２合同庁舎</t>
  </si>
  <si>
    <t>稲垣　真人</t>
  </si>
  <si>
    <t>贄　正基</t>
  </si>
  <si>
    <t>神奈川県海老名市めぐみ町2番2号 ViNA GARDENS OFFICE 12F</t>
  </si>
  <si>
    <t>小川　一成</t>
  </si>
  <si>
    <t>東京都港区海芝浦3-3-1　msb Tamachi 田町ステーションタワーN 29階</t>
  </si>
  <si>
    <t>森平　英也</t>
  </si>
  <si>
    <t>神奈川県小田原市栄町2-7-25 2階</t>
  </si>
  <si>
    <t>髙梨　芳樹</t>
  </si>
  <si>
    <t>落合　昭</t>
  </si>
  <si>
    <t>東京都港区南青山ニ丁目12番14号 ユニマット青山ビル</t>
  </si>
  <si>
    <t>青山　雅之</t>
  </si>
  <si>
    <t>東京都文京区大塚2－15－6</t>
  </si>
  <si>
    <t>東京都千代田区丸の内2-5-2　三菱ビル</t>
  </si>
  <si>
    <t>落合　克宏</t>
  </si>
  <si>
    <t>神奈川県平塚市浅間町9-1</t>
  </si>
  <si>
    <t>東京都千代田区丸の内１－６－６　日本生命丸の内ビル</t>
  </si>
  <si>
    <t>生田　久貴</t>
  </si>
  <si>
    <t>福留　朗裕</t>
  </si>
  <si>
    <t>袴田　毅</t>
  </si>
  <si>
    <t>神奈川県綾瀬市早川５５０番地</t>
  </si>
  <si>
    <t>宮城県黒川郡大衡村中央平1</t>
  </si>
  <si>
    <t>芝　亮介</t>
  </si>
  <si>
    <t>東京都港区港南一丁目７番１号</t>
  </si>
  <si>
    <t>渡邊　雅春</t>
  </si>
  <si>
    <t>埼玉県川口市緑町8-24</t>
  </si>
  <si>
    <t>副島　久靖</t>
  </si>
  <si>
    <t>福山　裕</t>
  </si>
  <si>
    <t>神奈川県厚木市栄町1-1-7</t>
  </si>
  <si>
    <t>坂本　次郎</t>
  </si>
  <si>
    <t>東京都中央区晴海一丁目８番１１号　晴海トリトンスクエアオフィスタワーＹ棟３０階</t>
  </si>
  <si>
    <t>井上　一弘</t>
  </si>
  <si>
    <t>千葉県千葉市美浜区中瀬1-5-1　イオンタワー13階</t>
  </si>
  <si>
    <t>伊藤　秀</t>
  </si>
  <si>
    <t>東京都中央区京橋二丁目6番21号</t>
  </si>
  <si>
    <t>隅野　俊亮</t>
  </si>
  <si>
    <t>中井　孝弘</t>
  </si>
  <si>
    <t>愛知県みよし市打越町生賀山３</t>
  </si>
  <si>
    <t>荒井稔</t>
  </si>
  <si>
    <t>後藤　雅之</t>
  </si>
  <si>
    <t>東京都調布市調布ヶ丘1-18-1　KDX調布ビル５F</t>
  </si>
  <si>
    <t>作道　政昭</t>
  </si>
  <si>
    <t>静岡県浜松市中央区篠ケ瀬町1295番地1</t>
  </si>
  <si>
    <t>神奈川県足柄上郡開成町延沢1番地</t>
  </si>
  <si>
    <t>神奈川県川崎市川崎区日進町1番14号　JMFビル川崎01　2階</t>
  </si>
  <si>
    <t>神奈川県伊勢原市石田200番地</t>
  </si>
  <si>
    <t>今井　雅之</t>
  </si>
  <si>
    <t>本間　正治</t>
  </si>
  <si>
    <t>東京都豊島区東池袋五丁目51番12号</t>
  </si>
  <si>
    <t>神奈川県横浜市港北区新横浜2-3-19新横浜ミネタビル4Ｆ</t>
  </si>
  <si>
    <t>厚木市長　</t>
  </si>
  <si>
    <t>山口　貴裕</t>
  </si>
  <si>
    <t>佐後　佳親</t>
  </si>
  <si>
    <t>齊藤　良幸</t>
  </si>
  <si>
    <t>東京都港区東新橋１丁目９－１</t>
  </si>
  <si>
    <t>内山　健一</t>
  </si>
  <si>
    <t>神奈川県相模原市緑区橋本3丁目28番1号</t>
  </si>
  <si>
    <t>後藤　勝基</t>
  </si>
  <si>
    <t>髙田　和夫</t>
  </si>
  <si>
    <t>花田　忠雄</t>
  </si>
  <si>
    <t>室伏　謙一郎</t>
  </si>
  <si>
    <t>大阪市北区大淀中1丁目1番88号　梅田ｽｶｲﾋﾞﾙ ﾀﾜｰｲｰｽﾄ</t>
  </si>
  <si>
    <t>東京都新宿区北新宿2丁目21番1号新宿ﾌﾛﾝﾄﾀﾜｰ33階</t>
  </si>
  <si>
    <t>川本　大作</t>
  </si>
  <si>
    <t>横浜市中区日本大通17番地　ＪＰＲ横浜日本大通ビル</t>
  </si>
  <si>
    <t>平松　哲郎</t>
  </si>
  <si>
    <t>埼玉県朝霞市西原一丁目１番１号　武蔵野ビル</t>
  </si>
  <si>
    <t>木下　長義</t>
  </si>
  <si>
    <t>神奈川県横浜市港北区新横浜２－５－１１</t>
  </si>
  <si>
    <t>新木　一弘</t>
  </si>
  <si>
    <t>神奈川県厚木市岡田3050番地厚木アクストメインタワー12階</t>
  </si>
  <si>
    <t>西島　剛志</t>
  </si>
  <si>
    <t>東京都武蔵野市中町２－９－３２</t>
  </si>
  <si>
    <t>城　博俊</t>
  </si>
  <si>
    <t>神奈川県横浜市旭区矢指町1194番地</t>
  </si>
  <si>
    <t>小林　久人</t>
  </si>
  <si>
    <t>東京都中央区明石町６番４号　ニチレイ明石ビル</t>
  </si>
  <si>
    <t>宮原　道夫</t>
  </si>
  <si>
    <t>東京都港区芝５丁目３３番１号</t>
  </si>
  <si>
    <t>坂入　良和</t>
  </si>
  <si>
    <t>神奈川県藤沢市桐原町８番地</t>
  </si>
  <si>
    <t>神奈川県横浜市西区みなとみらい4-4-5 横浜アイマークプレイス</t>
  </si>
  <si>
    <t>工藤　能成</t>
  </si>
  <si>
    <t>東京都港区北青山一丁目２番３号</t>
  </si>
  <si>
    <t>東京都港区赤坂8-5-26　住友不動産青山ビル西館8階</t>
  </si>
  <si>
    <t>池田　憲人</t>
  </si>
  <si>
    <t>中島　公規</t>
  </si>
  <si>
    <t>神奈川県厚木市三田３０００番地</t>
  </si>
  <si>
    <t>松井拓夫</t>
  </si>
  <si>
    <t>神田　裕弘</t>
  </si>
  <si>
    <t>李　太煥</t>
  </si>
  <si>
    <t>神奈川県秦野市曽屋518</t>
  </si>
  <si>
    <t>神奈川県足柄下郡箱根町宮ノ下359</t>
  </si>
  <si>
    <t>神奈川県横浜市西区みなとみらい三丁目６番１号</t>
  </si>
  <si>
    <t>大阪府大阪市北区梅田1丁目13番1号　大阪梅田ツインタワーズ・サウス28階</t>
  </si>
  <si>
    <t>土屋　貴紀</t>
  </si>
  <si>
    <t>尾関　一郎</t>
  </si>
  <si>
    <t>岡田伸浩</t>
  </si>
  <si>
    <t>神奈川県藤沢市川名１丁目14-1</t>
  </si>
  <si>
    <t>村田　力</t>
  </si>
  <si>
    <t>神奈川県横浜市港北区新横浜三丁目17番6号　イノテックビル11階</t>
  </si>
  <si>
    <t>東京都 青梅市 末広町 1-7-2</t>
  </si>
  <si>
    <t>松本　暢人</t>
  </si>
  <si>
    <t>神奈川県大和市中央林間西3-7-1</t>
  </si>
  <si>
    <t>東京地千代田区丸の内三丁目１番１号</t>
  </si>
  <si>
    <t>北見　八千代</t>
  </si>
  <si>
    <t>神奈川県横浜市中区桜木町1-1-8日石横浜ビル9階</t>
  </si>
  <si>
    <t>アンドレ・アーチー・ジェイブス</t>
  </si>
  <si>
    <t>竹添　進二郎</t>
  </si>
  <si>
    <t>東京都千代田区神田和泉町２番地</t>
  </si>
  <si>
    <t>島本　国一</t>
  </si>
  <si>
    <t>神奈川県茅ケ崎市本宿町11番66号</t>
  </si>
  <si>
    <t>代表社員 一般社団法人湘南ｲﾝﾍﾞｽﾄﾒﾝﾄ 職務執行者　</t>
  </si>
  <si>
    <t>東京都中央区日本橋1丁目4番1号　日本橋一丁目ビルディング</t>
  </si>
  <si>
    <t>平　了壽</t>
  </si>
  <si>
    <t>神奈川県横浜市都筑区北山田三丁目１番５０号</t>
  </si>
  <si>
    <t>中野　俊夫</t>
  </si>
  <si>
    <t>神奈川県横浜市西区みなとみらい２丁目３番３号 クイーンズタワー Ｂ２２階</t>
  </si>
  <si>
    <t>神奈川県 藤沢市川名2－6－10</t>
  </si>
  <si>
    <t>北村　以知雄</t>
  </si>
  <si>
    <t>仁島　浩順</t>
  </si>
  <si>
    <t>東京都新宿区西新宿二丁目4番1号　新宿NSビル</t>
  </si>
  <si>
    <t>花田 和己</t>
  </si>
  <si>
    <t>神奈川県綾瀬市小園1090</t>
  </si>
  <si>
    <t>草薙　立哉</t>
  </si>
  <si>
    <t>千葉県千葉市美浜区中瀬2丁目6番地1　</t>
  </si>
  <si>
    <t>神奈川県伊勢原市白根575番地</t>
  </si>
  <si>
    <t>柴田　琢</t>
  </si>
  <si>
    <t>神奈川県大和市柳橋五丁目３番地１</t>
  </si>
  <si>
    <t>尾崎　輝郎</t>
  </si>
  <si>
    <t>東京都港区浜松町2丁目3番1号</t>
  </si>
  <si>
    <t>新留　加津昭</t>
  </si>
  <si>
    <t>朝谷　健民</t>
  </si>
  <si>
    <t>東京都港区虎ノ門四丁目３番地１号　城山トラストタワー18F</t>
  </si>
  <si>
    <t>東京都渋谷区道玄坂１－２１－１　渋谷ソラスタ19階</t>
  </si>
  <si>
    <t>大室　勝秀</t>
  </si>
  <si>
    <t>神奈川県海老名市中央2-9-50
海老名プライムタワー3階</t>
  </si>
  <si>
    <t>神奈川県厚木市船子232番地</t>
  </si>
  <si>
    <t>池田　未央</t>
  </si>
  <si>
    <t>神奈川県茅ケ崎市茅ヶ崎二丁目2番地3号</t>
  </si>
  <si>
    <t>東京都八王子市南大沢 4-3-3</t>
  </si>
  <si>
    <t>地紙　平</t>
  </si>
  <si>
    <t>東京都千代田区丸の内一丁目11番1号 PCP丸の内14階</t>
  </si>
  <si>
    <t>関野　茂俊</t>
  </si>
  <si>
    <t>東京都新宿区西新宿８丁目１７番１号　住友不動産新宿グランドタワー25F</t>
  </si>
  <si>
    <t>大西　洋英</t>
  </si>
  <si>
    <t>神奈川県川崎市中原区木月住吉町１番１号</t>
  </si>
  <si>
    <t>渡邉　美樹</t>
  </si>
  <si>
    <t>神奈川県川崎市幸区堀川町580　ソリッドスクエア西館6階</t>
  </si>
  <si>
    <t>東京都千代田区外神田２－２－１５</t>
  </si>
  <si>
    <t>岡田　健吾</t>
  </si>
  <si>
    <t>東京都千代田区内神田1-1-12　コープビル2階</t>
  </si>
  <si>
    <t>東京都文京区小石川4-14-12</t>
  </si>
  <si>
    <t>正木　宏和</t>
  </si>
  <si>
    <t>埼玉県入間郡三芳町上富504番地2</t>
  </si>
  <si>
    <t>東京都千代田区神田美土代町７番地 住友不動産神田ビル１３階</t>
  </si>
  <si>
    <t>神奈川県横浜市鶴見区平安町二丁目２９番地の１</t>
  </si>
  <si>
    <t>成瀬　功一郎</t>
  </si>
  <si>
    <t>大野　惠司</t>
  </si>
  <si>
    <t>千葉県千葉市美浜区中瀬一丁目5番地1　イオンタワービル7階</t>
  </si>
  <si>
    <t>久保　高伸</t>
  </si>
  <si>
    <t>林　浩二</t>
  </si>
  <si>
    <t>東京都中央区日本橋馬喰町１－１４－５　日本橋Ｋビル９階</t>
  </si>
  <si>
    <t>神宮司　孝</t>
  </si>
  <si>
    <t>東京都台東区上野1丁目19-10　上野広小路会館10階</t>
  </si>
  <si>
    <t>辻村　明広</t>
  </si>
  <si>
    <t>神奈川県平塚市馬入本町13―11</t>
  </si>
  <si>
    <t>神奈川県茅ヶ崎市浜竹1-6-38</t>
  </si>
  <si>
    <t>神部　敬久</t>
  </si>
  <si>
    <t>八塩　直之</t>
  </si>
  <si>
    <t>神奈川県逗子市逗子5-3-28 鈴木屋ビル6階</t>
  </si>
  <si>
    <t>神奈川県厚木市中町2-6-5　厚木オーイズミフーズビル３F</t>
  </si>
  <si>
    <t>埼玉県さいたま市大宮区北袋町1-602-1</t>
  </si>
  <si>
    <t>大江　勝利</t>
  </si>
  <si>
    <t>三林　宏幸</t>
  </si>
  <si>
    <t>金子　新司</t>
  </si>
  <si>
    <t>東京都新宿区西新宿1丁目26番2号　新宿野村ビル</t>
  </si>
  <si>
    <t>細谷　和一郎</t>
  </si>
  <si>
    <t>東京都新宿区西新宿二丁目7番1号</t>
  </si>
  <si>
    <t>山梨　貴昭</t>
  </si>
  <si>
    <t>愛知県名古屋市中村区名駅5-25-8　第二友豊ビル</t>
  </si>
  <si>
    <t>神奈川県横浜市西区みなとみらい6-3-6　オーケーみなとみらいビル</t>
  </si>
  <si>
    <t>工藤　公敏</t>
  </si>
  <si>
    <t>神奈川県川崎市幸区大宮町1310　ミューザ川崎セントラルタワー7階</t>
  </si>
  <si>
    <t>本多　邦美</t>
  </si>
  <si>
    <t>東京都千代田区丸の内二丁目7番3号　東京ビルディング</t>
  </si>
  <si>
    <t>東京都千代田区神田三崎町三丁目３番２３号　ニチレイ水道橋ビル</t>
  </si>
  <si>
    <t>イングラム・ジョナサン・マーク</t>
  </si>
  <si>
    <t>東京都港区六本木六丁目１０番１号</t>
  </si>
  <si>
    <t>アンジェラ・クランツ</t>
  </si>
  <si>
    <t>川辻　佑馬</t>
  </si>
  <si>
    <t>東京都港区元赤坂1丁目2番7号</t>
  </si>
  <si>
    <t>黒田　雅実</t>
  </si>
  <si>
    <t>舟山英樹</t>
  </si>
  <si>
    <t>0750</t>
  </si>
  <si>
    <t>0751</t>
  </si>
  <si>
    <t>代表社員 キャタピラー・インターナショナル・インベストメンツ社 職務執行者　</t>
  </si>
  <si>
    <t>塚本　恵</t>
  </si>
  <si>
    <t>漆間　啓</t>
  </si>
  <si>
    <t>代表執行役社長兼最高経営責任者　</t>
  </si>
  <si>
    <t>犬飼　伸治</t>
  </si>
  <si>
    <t>横浜市水道事業管理者 水道局長　</t>
  </si>
  <si>
    <t>山岡　秀一</t>
  </si>
  <si>
    <t>代表取締役社長 社長執行役員 最高執行責任者　</t>
  </si>
  <si>
    <t>三上　高弘</t>
  </si>
  <si>
    <t>長谷部　佳宏</t>
  </si>
  <si>
    <t>神奈川県公営企業管理者 企業庁長　</t>
  </si>
  <si>
    <t>代表取締役社長 社長執行役員　</t>
  </si>
  <si>
    <t>松本　元春</t>
  </si>
  <si>
    <t>代表 株式会社ガイアートT・K 関東支店 執行役員 支店長　</t>
  </si>
  <si>
    <t>中村　昇</t>
  </si>
  <si>
    <t>0001</t>
    <phoneticPr fontId="3"/>
  </si>
  <si>
    <t>GJ</t>
    <phoneticPr fontId="3"/>
  </si>
  <si>
    <t>A0023</t>
  </si>
  <si>
    <t>A0096</t>
  </si>
  <si>
    <t>C0011</t>
  </si>
  <si>
    <t>D0028</t>
  </si>
  <si>
    <t>D0035</t>
  </si>
  <si>
    <t>D0046</t>
  </si>
  <si>
    <t>F0002</t>
  </si>
  <si>
    <t>H0001</t>
  </si>
  <si>
    <t>H0004</t>
  </si>
  <si>
    <t>東京電力エナジーパートナー株式会社</t>
    <rPh sb="0" eb="2">
      <t>トウキョウ</t>
    </rPh>
    <rPh sb="2" eb="4">
      <t>デンリョク</t>
    </rPh>
    <rPh sb="13" eb="17">
      <t>カブシキガイシャ</t>
    </rPh>
    <phoneticPr fontId="1"/>
  </si>
  <si>
    <t>中部電力ミライズ株式会社</t>
  </si>
  <si>
    <t>レモンガス株式会社</t>
    <rPh sb="5" eb="9">
      <t>カブシキガイシャ</t>
    </rPh>
    <phoneticPr fontId="1"/>
  </si>
  <si>
    <t>大阪ガス株式会社</t>
  </si>
  <si>
    <t>京葉瓦斯株式会社</t>
    <rPh sb="0" eb="2">
      <t>ケイヨウ</t>
    </rPh>
    <rPh sb="2" eb="4">
      <t>ガス</t>
    </rPh>
    <rPh sb="4" eb="8">
      <t>カブシキガイシャ</t>
    </rPh>
    <phoneticPr fontId="1"/>
  </si>
  <si>
    <t>にかほガス株式会社</t>
  </si>
  <si>
    <t>武陽ガス株式会社</t>
  </si>
  <si>
    <t>金沢エナジー株式会社</t>
  </si>
  <si>
    <t>広島ガス株式会社</t>
  </si>
  <si>
    <t>99999</t>
    <phoneticPr fontId="3"/>
  </si>
  <si>
    <t>代替値</t>
    <rPh sb="0" eb="2">
      <t>ダイタイ</t>
    </rPh>
    <rPh sb="2" eb="3">
      <t>チ</t>
    </rPh>
    <phoneticPr fontId="3"/>
  </si>
  <si>
    <t>残差</t>
  </si>
  <si>
    <t>A0003_中部電力ミライズ株式会社</t>
  </si>
  <si>
    <t>A0018_レモンガス株式会社</t>
  </si>
  <si>
    <t>A0024_大阪ガス株式会社</t>
  </si>
  <si>
    <t>A0096_京葉瓦斯株式会社</t>
  </si>
  <si>
    <t>C0011_にかほガス株式会社</t>
  </si>
  <si>
    <t>D0046_武陽ガス株式会社</t>
  </si>
  <si>
    <t>F0002_金沢エナジー株式会社</t>
  </si>
  <si>
    <t>H0001_広島ガス株式会社</t>
  </si>
  <si>
    <t>株式会社サイサン_株式会社エナジー宇宙の供給区域（越谷・春日部エリア、蓮田南エリア）</t>
    <rPh sb="0" eb="4">
      <t>カブシキガイシャ</t>
    </rPh>
    <phoneticPr fontId="3"/>
  </si>
  <si>
    <t>株式会社サイサン_株式会社エナジー宇宙の供給区域（取手・我孫子エリア）</t>
    <rPh sb="0" eb="4">
      <t>カブシキガイシャ</t>
    </rPh>
    <phoneticPr fontId="3"/>
  </si>
  <si>
    <t>株式会社サイサン_株式会社エナジー宇宙の供給区域（小山エリア、鹿沼エリア）</t>
    <rPh sb="0" eb="4">
      <t>カブシキガイシャ</t>
    </rPh>
    <phoneticPr fontId="3"/>
  </si>
  <si>
    <t>株式会社サイサン_株式会社エナジー宇宙の供給区域（蓮田北・白岡エリア）</t>
    <rPh sb="0" eb="4">
      <t>カブシキガイシャ</t>
    </rPh>
    <phoneticPr fontId="3"/>
  </si>
  <si>
    <t>株式会社サイサン_株式会社エナジー宇宙の供給区域（新木野・布佐エリア）</t>
    <rPh sb="0" eb="4">
      <t>カブシキガイシャ</t>
    </rPh>
    <phoneticPr fontId="3"/>
  </si>
  <si>
    <t>株式会社サイサン_株式会社エナジー宇宙の供給区域（富里・成田エリア）</t>
    <rPh sb="0" eb="4">
      <t>カブシキガイシャ</t>
    </rPh>
    <phoneticPr fontId="3"/>
  </si>
  <si>
    <t>株式会社サイサン_東邦ガスネットワーク株式会社の供給区域</t>
    <rPh sb="0" eb="4">
      <t>カブシキガイシャ</t>
    </rPh>
    <phoneticPr fontId="3"/>
  </si>
  <si>
    <t>株式会社サイサン_東京ガスネットワーク株式会社の供給区域（東京地区等）</t>
    <rPh sb="0" eb="4">
      <t>カブシキガイシャ</t>
    </rPh>
    <phoneticPr fontId="3"/>
  </si>
  <si>
    <t>株式会社サイサン_大阪ガスネットワーク株式会社の供給区域（西播磨サテライトエリアを除く）</t>
    <rPh sb="0" eb="4">
      <t>カブシキガイシャ</t>
    </rPh>
    <phoneticPr fontId="3"/>
  </si>
  <si>
    <t>株式会社サイサン_西部ガス株式会社の供給区域(福岡エリア）</t>
    <rPh sb="0" eb="4">
      <t>カブシキガイシャ</t>
    </rPh>
    <phoneticPr fontId="3"/>
  </si>
  <si>
    <t>株式会社サイサン_西部ガス株式会社の供給区域(佐世保エリア）</t>
    <rPh sb="0" eb="4">
      <t>カブシキガイシャ</t>
    </rPh>
    <phoneticPr fontId="3"/>
  </si>
  <si>
    <t>株式会社サイサン_西部ガス株式会社の供給区域(長崎エリア）</t>
    <rPh sb="0" eb="2">
      <t>カブシキ</t>
    </rPh>
    <rPh sb="2" eb="4">
      <t>ガイシャ</t>
    </rPh>
    <rPh sb="9" eb="11">
      <t>サイブ</t>
    </rPh>
    <phoneticPr fontId="3"/>
  </si>
  <si>
    <t>株式会社サイサン_西部ガス株式会社の供給区域(熊本エリア）</t>
    <rPh sb="0" eb="4">
      <t>カブシキガイシャ</t>
    </rPh>
    <phoneticPr fontId="3"/>
  </si>
  <si>
    <t>大多喜ガス株式会社_大多喜ガス株式会社の供給エリア（払出エリアA）</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</si>
  <si>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大多喜ガス株式会社_大多喜ガス株式会社の供給エリア（払出エリアB）</t>
    <rPh sb="0" eb="3">
      <t>オオタキ</t>
    </rPh>
    <rPh sb="5" eb="9">
      <t>カブシキガイシャ</t>
    </rPh>
    <rPh sb="10" eb="13">
      <t>オオタキ</t>
    </rPh>
    <rPh sb="15" eb="19">
      <t>カブシキガイシャ</t>
    </rPh>
    <rPh sb="20" eb="22">
      <t>キョウキュウ</t>
    </rPh>
    <rPh sb="26" eb="28">
      <t>ハライダシ</t>
    </rPh>
    <phoneticPr fontId="1"/>
  </si>
  <si>
    <t>大多喜ガス株式会社_大多喜ガス株式会社の供給エリア（払出エリアC）</t>
    <rPh sb="0" eb="3">
      <t>オオタキ</t>
    </rPh>
    <rPh sb="5" eb="9">
      <t>カブシキガイシャ</t>
    </rPh>
    <rPh sb="10" eb="13">
      <t>オオタキ</t>
    </rPh>
    <rPh sb="15" eb="19">
      <t>カブシキガイシャ</t>
    </rPh>
    <rPh sb="20" eb="22">
      <t>キョウキュウ</t>
    </rPh>
    <rPh sb="26" eb="28">
      <t>ハライダシ</t>
    </rPh>
    <phoneticPr fontId="1"/>
  </si>
  <si>
    <t>山口合同ガス株式会社_下関市、山陽小野田市、宇部市、山口市、防府市、周南市、下松市、光市</t>
    <rPh sb="0" eb="2">
      <t>ヤマグチ</t>
    </rPh>
    <rPh sb="2" eb="4">
      <t>ゴウドウ</t>
    </rPh>
    <rPh sb="6" eb="10">
      <t>カブシキガイシャ</t>
    </rPh>
    <phoneticPr fontId="3"/>
  </si>
  <si>
    <t>A0023_株式会社サイサン_株式会社エナジー宇宙の供給区域（越谷・春日部エリア、蓮田南エリア）</t>
  </si>
  <si>
    <t>A0023_株式会社サイサン_株式会社エナジー宇宙の供給区域（取手・我孫子エリア）</t>
  </si>
  <si>
    <t>A0023_株式会社サイサン_株式会社エナジー宇宙の供給区域（小山エリア、鹿沼エリア）</t>
  </si>
  <si>
    <t>A0023_株式会社サイサン_株式会社エナジー宇宙の供給区域（蓮田北・白岡エリア）</t>
  </si>
  <si>
    <t>A0023_株式会社サイサン_株式会社エナジー宇宙の供給区域（新木野・布佐エリア）</t>
  </si>
  <si>
    <t>A0023_株式会社サイサン_株式会社エナジー宇宙の供給区域（富里・成田エリア）</t>
  </si>
  <si>
    <t>A0023_株式会社サイサン_東邦ガスネットワーク株式会社の供給区域</t>
  </si>
  <si>
    <t>A0023_株式会社サイサン_東京ガスネットワーク株式会社の供給区域（東京地区等）</t>
  </si>
  <si>
    <t>A0023_株式会社サイサン_大阪ガスネットワーク株式会社の供給区域（西播磨サテライトエリアを除く）</t>
  </si>
  <si>
    <t>A0023_株式会社サイサン_西部ガス株式会社の供給区域(福岡エリア）</t>
  </si>
  <si>
    <t>A0023_株式会社サイサン_西部ガス株式会社の供給区域(佐世保エリア）</t>
  </si>
  <si>
    <t>A0023_株式会社サイサン_西部ガス株式会社の供給区域(長崎エリア）</t>
  </si>
  <si>
    <t>A0023_株式会社サイサン_西部ガス株式会社の供給区域(熊本エリア）</t>
  </si>
  <si>
    <t>D0035_大多喜ガス株式会社_大多喜ガス株式会社の供給エリア（払出エリアA）</t>
  </si>
  <si>
    <t>D0035_大多喜ガス株式会社_大多喜ガス株式会社の供給エリア（払出エリアB）</t>
  </si>
  <si>
    <t>D0035_大多喜ガス株式会社_大多喜ガス株式会社の供給エリア（払出エリアC）</t>
  </si>
  <si>
    <t>H0004_山口合同ガス株式会社_下関市、山陽小野田市、宇部市、山口市、防府市、周南市、下松市、光市</t>
  </si>
  <si>
    <t>020</t>
  </si>
  <si>
    <t>065</t>
  </si>
  <si>
    <t>基礎排出係数(t-CO2/GJ)</t>
    <rPh sb="0" eb="2">
      <t>キソ</t>
    </rPh>
    <rPh sb="2" eb="4">
      <t>ハイシュツ</t>
    </rPh>
    <rPh sb="4" eb="6">
      <t>ケイスウ</t>
    </rPh>
    <phoneticPr fontId="12"/>
  </si>
  <si>
    <t>調整後排出係数(t-CO2/GJ)</t>
    <phoneticPr fontId="3"/>
  </si>
  <si>
    <t>丸の内熱供給株式会社</t>
    <rPh sb="0" eb="1">
      <t>マル</t>
    </rPh>
    <rPh sb="2" eb="3">
      <t>ウチ</t>
    </rPh>
    <rPh sb="3" eb="6">
      <t>ネツキョウキュウ</t>
    </rPh>
    <rPh sb="6" eb="10">
      <t>カブシキガイシャ</t>
    </rPh>
    <phoneticPr fontId="1"/>
  </si>
  <si>
    <t>池袋地域冷暖房株式会社_東池袋地域</t>
    <rPh sb="12" eb="15">
      <t>ヒガシイケブクロ</t>
    </rPh>
    <rPh sb="15" eb="17">
      <t>チイキ</t>
    </rPh>
    <phoneticPr fontId="3"/>
  </si>
  <si>
    <t>新都市熱供給株式会社</t>
  </si>
  <si>
    <t>西池袋熱供給株式会社</t>
  </si>
  <si>
    <t>東京都市サービス株式会社_芝浦4丁目地域</t>
    <rPh sb="0" eb="2">
      <t>トウキョウ</t>
    </rPh>
    <rPh sb="2" eb="4">
      <t>トシ</t>
    </rPh>
    <rPh sb="8" eb="12">
      <t>カブシキガイシャ</t>
    </rPh>
    <phoneticPr fontId="3"/>
  </si>
  <si>
    <t>東京都市サービス株式会社_銀座5・6丁目地域</t>
    <rPh sb="0" eb="2">
      <t>トウキョウ</t>
    </rPh>
    <rPh sb="2" eb="4">
      <t>トシ</t>
    </rPh>
    <rPh sb="8" eb="12">
      <t>カブシキガイシャ</t>
    </rPh>
    <phoneticPr fontId="3"/>
  </si>
  <si>
    <t>東京都市サービス株式会社_新川地域</t>
    <rPh sb="0" eb="2">
      <t>トウキョウ</t>
    </rPh>
    <rPh sb="2" eb="4">
      <t>トシ</t>
    </rPh>
    <rPh sb="8" eb="12">
      <t>カブシキガイシャ</t>
    </rPh>
    <phoneticPr fontId="3"/>
  </si>
  <si>
    <t>東京都市サービス株式会社_神田駿河台地域</t>
    <rPh sb="0" eb="2">
      <t>トウキョウ</t>
    </rPh>
    <rPh sb="2" eb="4">
      <t>トシ</t>
    </rPh>
    <rPh sb="8" eb="12">
      <t>カブシキガイシャ</t>
    </rPh>
    <phoneticPr fontId="3"/>
  </si>
  <si>
    <t>東京都市サービス株式会社_箱崎地域</t>
    <rPh sb="0" eb="4">
      <t>トウキョウトシ</t>
    </rPh>
    <rPh sb="8" eb="12">
      <t>カブシキガイシャ</t>
    </rPh>
    <phoneticPr fontId="3"/>
  </si>
  <si>
    <t>東京都市サービス株式会社_幕張新都心ハイテク・ビジネス地域</t>
    <rPh sb="0" eb="4">
      <t>トウキョウトシ</t>
    </rPh>
    <rPh sb="8" eb="12">
      <t>カブシキガイシャ</t>
    </rPh>
    <phoneticPr fontId="3"/>
  </si>
  <si>
    <t>東京都市サービス株式会社_高崎市中央・城址地域</t>
    <rPh sb="0" eb="4">
      <t>トウキョウトシ</t>
    </rPh>
    <rPh sb="8" eb="12">
      <t>カブシキガイシャ</t>
    </rPh>
    <phoneticPr fontId="3"/>
  </si>
  <si>
    <t>東京都市サービス株式会社_本駒込2丁目地域</t>
    <rPh sb="0" eb="4">
      <t>トウキョウトシ</t>
    </rPh>
    <rPh sb="8" eb="12">
      <t>カブシキガイシャ</t>
    </rPh>
    <phoneticPr fontId="3"/>
  </si>
  <si>
    <t>東京都市サービス株式会社_大崎1丁目地域</t>
    <rPh sb="0" eb="4">
      <t>トウキョウトシ</t>
    </rPh>
    <rPh sb="8" eb="12">
      <t>カブシキガイシャ</t>
    </rPh>
    <phoneticPr fontId="3"/>
  </si>
  <si>
    <t>東京都市サービス株式会社_晴海アイランド地域</t>
    <rPh sb="0" eb="4">
      <t>トウキョウトシ</t>
    </rPh>
    <rPh sb="8" eb="12">
      <t>カブシキガイシャ</t>
    </rPh>
    <phoneticPr fontId="3"/>
  </si>
  <si>
    <t>東京都市サービス株式会社_横浜市北仲通南地域</t>
    <rPh sb="0" eb="4">
      <t>トウキョウトシ</t>
    </rPh>
    <rPh sb="8" eb="12">
      <t>カブシキガイシャ</t>
    </rPh>
    <phoneticPr fontId="3"/>
  </si>
  <si>
    <t>みなとみらい二十一熱供給株式会社</t>
    <rPh sb="6" eb="9">
      <t>ニジュウイチ</t>
    </rPh>
    <rPh sb="9" eb="10">
      <t>ネツ</t>
    </rPh>
    <rPh sb="10" eb="12">
      <t>キョウキュウ</t>
    </rPh>
    <rPh sb="12" eb="16">
      <t>カブシキガイシャ</t>
    </rPh>
    <phoneticPr fontId="1"/>
  </si>
  <si>
    <t>新宿熱供給株式会社</t>
  </si>
  <si>
    <t>株式会社福岡エネルギーサービス_シーサイドももち地域</t>
    <rPh sb="0" eb="4">
      <t>カブシキガイシャ</t>
    </rPh>
    <rPh sb="4" eb="6">
      <t>フクオカ</t>
    </rPh>
    <phoneticPr fontId="3"/>
  </si>
  <si>
    <t>株式会社福岡エネルギーサービス_西鉄福岡駅再開発地域</t>
    <rPh sb="0" eb="4">
      <t>カブシキガイシャ</t>
    </rPh>
    <rPh sb="4" eb="6">
      <t>フクオカ</t>
    </rPh>
    <rPh sb="16" eb="18">
      <t>ニシテツ</t>
    </rPh>
    <rPh sb="18" eb="21">
      <t>フクオカエキ</t>
    </rPh>
    <rPh sb="21" eb="24">
      <t>サイカイハツ</t>
    </rPh>
    <rPh sb="24" eb="26">
      <t>チイキ</t>
    </rPh>
    <phoneticPr fontId="1"/>
  </si>
  <si>
    <t>株式会社福岡エネルギーサービス_下川端再開発地域</t>
    <rPh sb="0" eb="4">
      <t>カブシキガイシャ</t>
    </rPh>
    <rPh sb="4" eb="6">
      <t>フクオカ</t>
    </rPh>
    <rPh sb="16" eb="19">
      <t>シモカワバタ</t>
    </rPh>
    <rPh sb="19" eb="22">
      <t>サイカイハツ</t>
    </rPh>
    <rPh sb="22" eb="24">
      <t>チイキ</t>
    </rPh>
    <phoneticPr fontId="1"/>
  </si>
  <si>
    <t>新宿南エネルギーサービス株式会社</t>
  </si>
  <si>
    <t>錦糸町熱供給株式会社</t>
  </si>
  <si>
    <t>山王熱供給株式会社</t>
    <rPh sb="0" eb="2">
      <t>サンノウ</t>
    </rPh>
    <rPh sb="2" eb="5">
      <t>ネツキョウキュウ</t>
    </rPh>
    <rPh sb="5" eb="9">
      <t>カブシキガイシャ</t>
    </rPh>
    <phoneticPr fontId="1"/>
  </si>
  <si>
    <t>渋谷熱供給株式会社</t>
  </si>
  <si>
    <t>東京下水道エネルギー株式会社　後楽事業所_後楽一丁目地域</t>
    <rPh sb="21" eb="23">
      <t>コウラク</t>
    </rPh>
    <rPh sb="23" eb="26">
      <t>イッチョウメ</t>
    </rPh>
    <rPh sb="26" eb="28">
      <t>チイキ</t>
    </rPh>
    <phoneticPr fontId="3"/>
  </si>
  <si>
    <t>品川熱供給株式会社_品川東口南地域</t>
    <rPh sb="0" eb="2">
      <t>シナガワ</t>
    </rPh>
    <rPh sb="2" eb="3">
      <t>ネツ</t>
    </rPh>
    <rPh sb="3" eb="5">
      <t>キョウキュウ</t>
    </rPh>
    <rPh sb="5" eb="7">
      <t>カブシキ</t>
    </rPh>
    <rPh sb="7" eb="9">
      <t>カイシャ</t>
    </rPh>
    <rPh sb="10" eb="12">
      <t>シナガワ</t>
    </rPh>
    <rPh sb="12" eb="14">
      <t>ヒガシグチ</t>
    </rPh>
    <rPh sb="14" eb="15">
      <t>ミナミ</t>
    </rPh>
    <rPh sb="15" eb="17">
      <t>チイキ</t>
    </rPh>
    <phoneticPr fontId="2"/>
  </si>
  <si>
    <t>ＤＨＣ名古屋株式会社_名駅東地域</t>
    <rPh sb="11" eb="13">
      <t>メイエキ</t>
    </rPh>
    <rPh sb="13" eb="14">
      <t>ヒガシ</t>
    </rPh>
    <rPh sb="14" eb="16">
      <t>チイキ</t>
    </rPh>
    <phoneticPr fontId="3"/>
  </si>
  <si>
    <t>虎ノ門エネルギーネットワーク株式会社_虎ノ門一・二丁目地域</t>
    <rPh sb="0" eb="1">
      <t>トラ</t>
    </rPh>
    <rPh sb="2" eb="3">
      <t>モン</t>
    </rPh>
    <rPh sb="14" eb="18">
      <t>カブシキガイシャ</t>
    </rPh>
    <rPh sb="19" eb="20">
      <t>トラ</t>
    </rPh>
    <rPh sb="21" eb="22">
      <t>モン</t>
    </rPh>
    <rPh sb="22" eb="23">
      <t>イチ</t>
    </rPh>
    <rPh sb="24" eb="27">
      <t>ニチョウメ</t>
    </rPh>
    <rPh sb="27" eb="29">
      <t>チイキ</t>
    </rPh>
    <phoneticPr fontId="1"/>
  </si>
  <si>
    <t>虎ノ門エネルギーネットワーク株式会社_虎ノ門・麻布台地域</t>
    <rPh sb="0" eb="1">
      <t>トラ</t>
    </rPh>
    <rPh sb="2" eb="3">
      <t>モン</t>
    </rPh>
    <rPh sb="14" eb="18">
      <t>カブシキガイシャ</t>
    </rPh>
    <rPh sb="19" eb="20">
      <t>トラ</t>
    </rPh>
    <rPh sb="21" eb="22">
      <t>モン</t>
    </rPh>
    <rPh sb="23" eb="26">
      <t>アザブダイ</t>
    </rPh>
    <rPh sb="26" eb="28">
      <t>チイキ</t>
    </rPh>
    <phoneticPr fontId="1"/>
  </si>
  <si>
    <t>残差</t>
    <rPh sb="0" eb="2">
      <t>ザンサ</t>
    </rPh>
    <phoneticPr fontId="1"/>
  </si>
  <si>
    <t>999</t>
    <phoneticPr fontId="3"/>
  </si>
  <si>
    <t>009_池袋地域冷暖房株式会社_東池袋地域</t>
  </si>
  <si>
    <t>020_東京都市サービス株式会社_銀座5・6丁目地域</t>
  </si>
  <si>
    <t>020_東京都市サービス株式会社_新川地域</t>
  </si>
  <si>
    <t>020_東京都市サービス株式会社_神田駿河台地域</t>
  </si>
  <si>
    <t>020_東京都市サービス株式会社_箱崎地域</t>
  </si>
  <si>
    <t>020_東京都市サービス株式会社_幕張新都心ハイテク・ビジネス地域</t>
  </si>
  <si>
    <t>020_東京都市サービス株式会社_高崎市中央・城址地域</t>
  </si>
  <si>
    <t>020_東京都市サービス株式会社_本駒込2丁目地域</t>
  </si>
  <si>
    <t>020_東京都市サービス株式会社_大崎1丁目地域</t>
  </si>
  <si>
    <t>020_東京都市サービス株式会社_晴海アイランド地域</t>
  </si>
  <si>
    <t>020_東京都市サービス株式会社_府中日鋼町地域</t>
  </si>
  <si>
    <t>020_東京都市サービス株式会社_横浜市北仲通南地域</t>
  </si>
  <si>
    <t>047_東京下水道エネルギー株式会社　後楽事業所_後楽一丁目地域</t>
  </si>
  <si>
    <t>058_品川熱供給株式会社_品川東口南地域</t>
  </si>
  <si>
    <t>065_渋谷熱供給株式会社</t>
  </si>
  <si>
    <t>073_ＤＨＣ名古屋株式会社_名駅東地域</t>
  </si>
  <si>
    <t>079_虎ノ門エネルギーネットワーク株式会社_虎ノ門一・二丁目地域</t>
  </si>
  <si>
    <t>079_虎ノ門エネルギーネットワーク株式会社_虎ノ門・麻布台地域</t>
  </si>
  <si>
    <t>999_代替値</t>
  </si>
  <si>
    <t>基礎排出係数(t-CO2/千m3)</t>
    <rPh sb="0" eb="2">
      <t>キソ</t>
    </rPh>
    <rPh sb="2" eb="4">
      <t>ハイシュツ</t>
    </rPh>
    <rPh sb="4" eb="6">
      <t>ケイスウ</t>
    </rPh>
    <rPh sb="13" eb="14">
      <t>セン</t>
    </rPh>
    <phoneticPr fontId="12"/>
  </si>
  <si>
    <t>調整後排出係数(t-CO2/千m3)</t>
    <rPh sb="14" eb="15">
      <t>セン</t>
    </rPh>
    <phoneticPr fontId="3"/>
  </si>
  <si>
    <t>東京都市サービス株式会社_府中日鋼町地域</t>
    <rPh sb="0" eb="2">
      <t>トウキョウ</t>
    </rPh>
    <rPh sb="2" eb="4">
      <t>トシ</t>
    </rPh>
    <rPh sb="8" eb="12">
      <t>カブシキガイシャ</t>
    </rPh>
    <rPh sb="13" eb="15">
      <t>フチュウ</t>
    </rPh>
    <rPh sb="15" eb="17">
      <t>ニッコウ</t>
    </rPh>
    <rPh sb="17" eb="18">
      <t>マチ</t>
    </rPh>
    <phoneticPr fontId="3"/>
  </si>
  <si>
    <t>020_東京都市サービス株式会社_芝浦4丁目地域</t>
    <phoneticPr fontId="3"/>
  </si>
  <si>
    <t>002_東京ガスエンジニアリングソリューションズ株式会社_田町駅東口北地区</t>
    <phoneticPr fontId="3"/>
  </si>
  <si>
    <t>（横浜・川崎市内に使用の本拠の位置を有する車両）</t>
    <rPh sb="6" eb="8">
      <t>シナイ</t>
    </rPh>
    <rPh sb="9" eb="11">
      <t>シヨウ</t>
    </rPh>
    <rPh sb="12" eb="14">
      <t>ホンキョ</t>
    </rPh>
    <rPh sb="15" eb="17">
      <t>イチ</t>
    </rPh>
    <rPh sb="18" eb="19">
      <t>ユウ</t>
    </rPh>
    <rPh sb="21" eb="23">
      <t>シャリョウ</t>
    </rPh>
    <phoneticPr fontId="3"/>
  </si>
  <si>
    <t>（県域に使用の本拠の位置を有する車両）</t>
    <rPh sb="1" eb="3">
      <t>ケンイキ</t>
    </rPh>
    <rPh sb="4" eb="6">
      <t>シヨウ</t>
    </rPh>
    <rPh sb="7" eb="9">
      <t>ホンキョ</t>
    </rPh>
    <rPh sb="10" eb="12">
      <t>イチ</t>
    </rPh>
    <rPh sb="13" eb="14">
      <t>ユウ</t>
    </rPh>
    <rPh sb="16" eb="18">
      <t>シャリョウ</t>
    </rPh>
    <phoneticPr fontId="3"/>
  </si>
  <si>
    <t>-</t>
  </si>
  <si>
    <r>
      <rPr>
        <sz val="11"/>
        <color theme="1"/>
        <rFont val="Arial"/>
        <family val="2"/>
        <charset val="128"/>
      </rPr>
      <t>メニュー</t>
    </r>
    <r>
      <rPr>
        <sz val="11"/>
        <color theme="1"/>
        <rFont val="Arial"/>
        <family val="2"/>
      </rPr>
      <t>A</t>
    </r>
  </si>
  <si>
    <r>
      <rPr>
        <sz val="11"/>
        <color theme="1"/>
        <rFont val="Arial"/>
        <family val="3"/>
        <charset val="128"/>
      </rPr>
      <t>メニュー</t>
    </r>
    <r>
      <rPr>
        <sz val="11"/>
        <color theme="1"/>
        <rFont val="Arial"/>
        <family val="2"/>
      </rPr>
      <t>A</t>
    </r>
  </si>
  <si>
    <t>メニューB(残差)</t>
    <phoneticPr fontId="43"/>
  </si>
  <si>
    <t>A0009</t>
    <phoneticPr fontId="43"/>
  </si>
  <si>
    <r>
      <rPr>
        <sz val="11"/>
        <color theme="1"/>
        <rFont val="Arial"/>
        <family val="2"/>
        <charset val="128"/>
      </rPr>
      <t>メニュー</t>
    </r>
    <r>
      <rPr>
        <sz val="11"/>
        <color theme="1"/>
        <rFont val="Arial"/>
        <family val="2"/>
      </rPr>
      <t>B</t>
    </r>
  </si>
  <si>
    <r>
      <rPr>
        <sz val="11"/>
        <color theme="1"/>
        <rFont val="Arial"/>
        <family val="2"/>
        <charset val="128"/>
      </rPr>
      <t>メニュー</t>
    </r>
    <r>
      <rPr>
        <sz val="11"/>
        <color theme="1"/>
        <rFont val="Arial"/>
        <family val="2"/>
      </rPr>
      <t>C</t>
    </r>
  </si>
  <si>
    <r>
      <t>(</t>
    </r>
    <r>
      <rPr>
        <sz val="11"/>
        <color theme="1"/>
        <rFont val="Arial"/>
        <family val="2"/>
        <charset val="128"/>
      </rPr>
      <t>参考値</t>
    </r>
    <r>
      <rPr>
        <sz val="11"/>
        <color theme="1"/>
        <rFont val="Arial"/>
        <family val="2"/>
      </rPr>
      <t>)</t>
    </r>
    <r>
      <rPr>
        <sz val="11"/>
        <color theme="1"/>
        <rFont val="Arial"/>
        <family val="2"/>
        <charset val="128"/>
      </rPr>
      <t>事業者全体</t>
    </r>
  </si>
  <si>
    <t>メニューD(残差)</t>
    <phoneticPr fontId="43"/>
  </si>
  <si>
    <t>(株)エネワンでんき</t>
  </si>
  <si>
    <t>(株)リエネ</t>
  </si>
  <si>
    <t>係数が代替値の事業者からの調達のため</t>
  </si>
  <si>
    <t>事業者等別基礎二酸化炭素排出係数が発表されておらず、代替値を使って排出量を計算せざるを得ない取引先があったため</t>
  </si>
  <si>
    <t>(株)ナンワ(旧：(株)ナンワエナジー)</t>
  </si>
  <si>
    <t>メニューK(残差)</t>
    <phoneticPr fontId="43"/>
  </si>
  <si>
    <t>一般財団法人泉佐野電力</t>
  </si>
  <si>
    <t>係数が代替値の取引先が一部あったため</t>
  </si>
  <si>
    <t>メニューE(残差)</t>
    <phoneticPr fontId="43"/>
  </si>
  <si>
    <t>(株)VーPower</t>
  </si>
  <si>
    <t>係数が代替値の事業者からの受電等があったため</t>
  </si>
  <si>
    <t>メニューG(残差)</t>
    <phoneticPr fontId="43"/>
  </si>
  <si>
    <r>
      <t>(</t>
    </r>
    <r>
      <rPr>
        <sz val="11"/>
        <color theme="1"/>
        <rFont val="Arial"/>
        <family val="3"/>
        <charset val="128"/>
      </rPr>
      <t>参考値</t>
    </r>
    <r>
      <rPr>
        <sz val="11"/>
        <color theme="1"/>
        <rFont val="Arial"/>
        <family val="2"/>
      </rPr>
      <t>)</t>
    </r>
    <r>
      <rPr>
        <sz val="11"/>
        <color theme="1"/>
        <rFont val="Arial"/>
        <family val="3"/>
        <charset val="128"/>
      </rPr>
      <t>事業者全体</t>
    </r>
  </si>
  <si>
    <t>ENEOS Power(株)（旧:ENEOS(株)）</t>
  </si>
  <si>
    <t>メニューF(残差)</t>
    <phoneticPr fontId="43"/>
  </si>
  <si>
    <t>代替値からの受電があったため</t>
  </si>
  <si>
    <t>メニューH(残差)</t>
    <phoneticPr fontId="43"/>
  </si>
  <si>
    <t>需要バランシンググループ内の融通受電のため</t>
  </si>
  <si>
    <t>代替値を用いる調達元があるため</t>
  </si>
  <si>
    <t>一部係数に代替値の事業者からの受電が含まれるため</t>
  </si>
  <si>
    <t>メニューC(残差)</t>
    <phoneticPr fontId="43"/>
  </si>
  <si>
    <r>
      <rPr>
        <sz val="11"/>
        <color rgb="FF000000"/>
        <rFont val="Arial"/>
        <family val="2"/>
      </rPr>
      <t>メニューB(残差)</t>
    </r>
    <phoneticPr fontId="43"/>
  </si>
  <si>
    <t>メニューJ(残差)</t>
    <phoneticPr fontId="43"/>
  </si>
  <si>
    <t>カナデビア(株)（旧:日立造船(株)）</t>
  </si>
  <si>
    <t>バランシンググループ内の融通受電のため、
係数が代替値の事業者からの受電のため</t>
  </si>
  <si>
    <t>TOPPANホールディングス(株)</t>
  </si>
  <si>
    <t>(株)エクスゲート(旧：(株)イーエムアイ)</t>
  </si>
  <si>
    <t>大和ハウス工業(株)</t>
  </si>
  <si>
    <t>Japan電力(株)</t>
  </si>
  <si>
    <t>(株)UーPOWER</t>
  </si>
  <si>
    <t>メニューI(残差)</t>
    <phoneticPr fontId="43"/>
  </si>
  <si>
    <t>(株)シーラソーラー</t>
  </si>
  <si>
    <t>代替値の事業者からの調達があるため</t>
  </si>
  <si>
    <t>宮崎瓦斯(株)(旧：(株)宮崎ガスリビング)</t>
  </si>
  <si>
    <t xml:space="preserve">ミライフ東日本(株) </t>
  </si>
  <si>
    <t>A0266</t>
  </si>
  <si>
    <t>常石商事(株)</t>
  </si>
  <si>
    <t>北海道電力(株)</t>
  </si>
  <si>
    <t>一部の発電事業者から排出係数を受領できなかったので代替値を活用した
また，一部の小売電気事業者の排出係数公表値が代替値であったため</t>
  </si>
  <si>
    <t>メニューM(残差)</t>
    <phoneticPr fontId="43"/>
  </si>
  <si>
    <t>係数が代替値の事業者からの受電のため</t>
    <phoneticPr fontId="43"/>
  </si>
  <si>
    <t>関西電力(株)</t>
  </si>
  <si>
    <t>西武ガス(株)</t>
  </si>
  <si>
    <t>(株)関西空調</t>
  </si>
  <si>
    <t>レジル(株)</t>
  </si>
  <si>
    <t>A0365</t>
    <phoneticPr fontId="43"/>
  </si>
  <si>
    <t>A0376</t>
  </si>
  <si>
    <t>自然電力(株)</t>
  </si>
  <si>
    <t>楽天モバイル(株)(旧：楽天エナジー(株))</t>
  </si>
  <si>
    <t>代替値を使用している事業者からの調達があるため
またBG間の融通電量があるため</t>
    <phoneticPr fontId="4"/>
  </si>
  <si>
    <t>アストマックス・エネルギー(株)</t>
  </si>
  <si>
    <t>日本瓦斯(株)</t>
  </si>
  <si>
    <t>代替値の事業者からの調達があったため</t>
  </si>
  <si>
    <t>A0454</t>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</si>
  <si>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テラス</t>
    </r>
    <r>
      <rPr>
        <sz val="11"/>
        <color rgb="FF000000"/>
        <rFont val="Arial"/>
        <family val="2"/>
      </rPr>
      <t>(</t>
    </r>
    <r>
      <rPr>
        <sz val="11"/>
        <color rgb="FF000000"/>
        <rFont val="ＭＳ ゴシック"/>
        <family val="3"/>
        <charset val="128"/>
      </rPr>
      <t>旧：</t>
    </r>
    <r>
      <rPr>
        <sz val="11"/>
        <color rgb="FF000000"/>
        <rFont val="Arial"/>
        <family val="2"/>
      </rPr>
      <t>(</t>
    </r>
    <r>
      <rPr>
        <sz val="11"/>
        <color rgb="FF000000"/>
        <rFont val="ＭＳ ゴシック"/>
        <family val="3"/>
        <charset val="128"/>
      </rPr>
      <t>株</t>
    </r>
    <r>
      <rPr>
        <sz val="11"/>
        <color rgb="FF000000"/>
        <rFont val="Arial"/>
        <family val="2"/>
      </rPr>
      <t>)</t>
    </r>
    <r>
      <rPr>
        <sz val="11"/>
        <color rgb="FF000000"/>
        <rFont val="ＭＳ ゴシック"/>
        <family val="3"/>
        <charset val="128"/>
      </rPr>
      <t>ネオ・コーポレーション</t>
    </r>
    <r>
      <rPr>
        <sz val="11"/>
        <color rgb="FF000000"/>
        <rFont val="Arial"/>
        <family val="2"/>
      </rPr>
      <t>)</t>
    </r>
    <phoneticPr fontId="4"/>
  </si>
  <si>
    <t>つばさでんき(株)(旧：(株)アルファライズ)</t>
  </si>
  <si>
    <t>(株)フォーバルテレコム</t>
  </si>
  <si>
    <t>(株)ストエネ</t>
  </si>
  <si>
    <t>係数が代替値の事業者からの受電があったため</t>
  </si>
  <si>
    <t>メニューA</t>
    <phoneticPr fontId="43"/>
  </si>
  <si>
    <t>メニューB</t>
    <phoneticPr fontId="43"/>
  </si>
  <si>
    <t>メニューC</t>
    <phoneticPr fontId="43"/>
  </si>
  <si>
    <t>メニューD</t>
    <phoneticPr fontId="43"/>
  </si>
  <si>
    <t>メニューE</t>
    <phoneticPr fontId="43"/>
  </si>
  <si>
    <t>メニューF</t>
    <phoneticPr fontId="43"/>
  </si>
  <si>
    <t>メニューG</t>
    <phoneticPr fontId="43"/>
  </si>
  <si>
    <t>メニューH</t>
    <phoneticPr fontId="43"/>
  </si>
  <si>
    <t>メニューI</t>
    <phoneticPr fontId="43"/>
  </si>
  <si>
    <t>メニューJ</t>
    <phoneticPr fontId="43"/>
  </si>
  <si>
    <t>メニューK</t>
    <phoneticPr fontId="43"/>
  </si>
  <si>
    <t>メニューL(残差)</t>
    <rPh sb="6" eb="8">
      <t>ザンサ</t>
    </rPh>
    <phoneticPr fontId="43"/>
  </si>
  <si>
    <r>
      <t>(</t>
    </r>
    <r>
      <rPr>
        <sz val="11"/>
        <color rgb="FF000000"/>
        <rFont val="ＭＳ ゴシック"/>
        <family val="3"/>
        <charset val="128"/>
      </rPr>
      <t>株</t>
    </r>
    <r>
      <rPr>
        <sz val="11"/>
        <color rgb="FF000000"/>
        <rFont val="Arial"/>
        <family val="2"/>
      </rPr>
      <t>)</t>
    </r>
    <r>
      <rPr>
        <sz val="11"/>
        <color rgb="FF000000"/>
        <rFont val="ＭＳ ゴシック"/>
        <family val="3"/>
        <charset val="128"/>
      </rPr>
      <t>グローバルキャスト</t>
    </r>
    <phoneticPr fontId="4"/>
  </si>
  <si>
    <t>1部、係数が代替値の事業者からの受電のため</t>
  </si>
  <si>
    <r>
      <rPr>
        <sz val="11"/>
        <color rgb="FF000000"/>
        <rFont val="Arial"/>
        <family val="2"/>
      </rPr>
      <t>メニューG(残差)</t>
    </r>
    <phoneticPr fontId="43"/>
  </si>
  <si>
    <t>A0532</t>
  </si>
  <si>
    <t>(株)フリクト電力(旧：(株)Mpower)</t>
  </si>
  <si>
    <t>代替値を使用している事業者からの調達があったため</t>
  </si>
  <si>
    <t>A0574</t>
  </si>
  <si>
    <t>リニューアブルトレード(株)</t>
  </si>
  <si>
    <t>ICT伊那みらいでんき(株)(旧:丸紅伊那みらいでんき(株))</t>
  </si>
  <si>
    <t>RE100電力(株)</t>
  </si>
  <si>
    <t>前年度係数を持たない事業者からの受電の為
係数が代替値の事業者からの受電の為</t>
  </si>
  <si>
    <t>A0671</t>
  </si>
  <si>
    <t>(株)スマート</t>
  </si>
  <si>
    <t>メニューL(残差)</t>
    <phoneticPr fontId="43"/>
  </si>
  <si>
    <t>A0692</t>
    <phoneticPr fontId="43"/>
  </si>
  <si>
    <t>旭マルヰ(株)(旧：旭マルヰガス(株))</t>
  </si>
  <si>
    <t>ENEOSリニューアブル・エナジー・ソリューションズ(株)(旧：JREトレーディング(株))</t>
  </si>
  <si>
    <t>A0707</t>
  </si>
  <si>
    <t>Valhall合同会社</t>
  </si>
  <si>
    <t>(株)RenoLabo</t>
  </si>
  <si>
    <t>A0720</t>
  </si>
  <si>
    <t>しろくま電力(株)</t>
  </si>
  <si>
    <t>(株)EFでんき(旧：(株)ライフエナジー)</t>
  </si>
  <si>
    <t>A0754</t>
    <phoneticPr fontId="43"/>
  </si>
  <si>
    <t>A0773</t>
  </si>
  <si>
    <t>(株)Qvou</t>
  </si>
  <si>
    <t>A0777</t>
  </si>
  <si>
    <t>住友商事(株)</t>
  </si>
  <si>
    <t>一部係数が代替値の事業者からの受電があるため</t>
  </si>
  <si>
    <t>最適でんき(株)（旧：エナジーサプライ(株)）</t>
  </si>
  <si>
    <t>A0844</t>
  </si>
  <si>
    <t>那須野ヶ原みらい電力(株)</t>
  </si>
  <si>
    <t>A0849</t>
    <phoneticPr fontId="4"/>
  </si>
  <si>
    <t>A0853</t>
  </si>
  <si>
    <t>一般社団法人東北自動車産業グリーンエネルギー普及協会</t>
  </si>
  <si>
    <t>A0854</t>
  </si>
  <si>
    <t>A0857</t>
  </si>
  <si>
    <t>(株)パワーエックス</t>
  </si>
  <si>
    <t>A0859</t>
  </si>
  <si>
    <t>A0860</t>
  </si>
  <si>
    <t>岡谷酸素(株)</t>
  </si>
  <si>
    <t>A0869</t>
  </si>
  <si>
    <t>(株)JR東日本商事</t>
  </si>
  <si>
    <t>A0870</t>
  </si>
  <si>
    <t>岡山ガス(株)</t>
  </si>
  <si>
    <t>A0871</t>
  </si>
  <si>
    <t>合同会社グリーンパワーリテイリング</t>
  </si>
  <si>
    <t>A0873</t>
  </si>
  <si>
    <t>川崎未来エナジー(株)</t>
  </si>
  <si>
    <t>A0874</t>
  </si>
  <si>
    <t>(株)いずみみらい</t>
  </si>
  <si>
    <t>A0877</t>
  </si>
  <si>
    <t>(株)アット東京</t>
  </si>
  <si>
    <t>A0880</t>
  </si>
  <si>
    <t>(株)つるエネルギー</t>
  </si>
  <si>
    <t>A0881</t>
  </si>
  <si>
    <t>川重商事(株)</t>
  </si>
  <si>
    <t>A0882</t>
  </si>
  <si>
    <t>(株)JERA Cross</t>
  </si>
  <si>
    <t>A0883</t>
  </si>
  <si>
    <t>飛騨高山電力(株)</t>
  </si>
  <si>
    <t>A0886</t>
  </si>
  <si>
    <t>(株)リボンエナジー</t>
  </si>
  <si>
    <t>A0888</t>
  </si>
  <si>
    <t>(株)大崎クリエーション</t>
  </si>
  <si>
    <t>A0890</t>
  </si>
  <si>
    <t>(株)UPX</t>
  </si>
  <si>
    <t>A0893</t>
  </si>
  <si>
    <t>Miraiつのエナジー(株)</t>
  </si>
  <si>
    <t>A0903</t>
  </si>
  <si>
    <t>山口グリーンエネルギー(株)</t>
  </si>
  <si>
    <t>A0905</t>
  </si>
  <si>
    <t>(株)はちまんたいジオパワー</t>
  </si>
  <si>
    <t>A0906</t>
  </si>
  <si>
    <t>(株)アイモバイル</t>
  </si>
  <si>
    <t>一般送配電</t>
    <rPh sb="0" eb="2">
      <t>イッパン</t>
    </rPh>
    <rPh sb="2" eb="3">
      <t>ソウ</t>
    </rPh>
    <rPh sb="3" eb="5">
      <t>ハイデン</t>
    </rPh>
    <phoneticPr fontId="3"/>
  </si>
  <si>
    <t>A0015_(株)エネワンでんき</t>
  </si>
  <si>
    <t>A0017_(株)リエネ</t>
  </si>
  <si>
    <t>A0023_(株)ナンワ(旧：(株)ナンワエナジー)</t>
  </si>
  <si>
    <t>A0034_一般財団法人泉佐野電力</t>
  </si>
  <si>
    <t>A0045_(株)VーPower</t>
  </si>
  <si>
    <t>A0050_ENEOS Power(株)（旧:ENEOS(株)）</t>
  </si>
  <si>
    <t>A0134_カナデビア(株)（旧:日立造船(株)）</t>
  </si>
  <si>
    <t>A0162_TOPPANホールディングス(株)</t>
  </si>
  <si>
    <t>A0166_(株)エクスゲート(旧：(株)イーエムアイ)</t>
  </si>
  <si>
    <t>A0170_大和ハウス工業(株)</t>
  </si>
  <si>
    <t>A0213_(株)UーPOWER</t>
  </si>
  <si>
    <t>A0236_(株)シーラソーラー</t>
  </si>
  <si>
    <t>A0258_宮崎瓦斯(株)(旧：(株)宮崎ガスリビング)</t>
  </si>
  <si>
    <t xml:space="preserve">A0261_ミライフ東日本(株) </t>
  </si>
  <si>
    <t>A0266_常石商事(株)</t>
  </si>
  <si>
    <t>A0267_北海道電力(株)</t>
  </si>
  <si>
    <t>A0272_関西電力(株)</t>
  </si>
  <si>
    <t>A0352_(株)関西空調</t>
  </si>
  <si>
    <t>A0355_レジル(株)</t>
  </si>
  <si>
    <t>A0376_自然電力(株)</t>
  </si>
  <si>
    <t>A0388_楽天モバイル(株)(旧：楽天エナジー(株))</t>
  </si>
  <si>
    <t>A0440_日本瓦斯(株)</t>
  </si>
  <si>
    <t>A0465_(株)テラス(旧：(株)ネオ・コーポレーション)</t>
  </si>
  <si>
    <t>A0467_つばさでんき(株)(旧：(株)アルファライズ)</t>
  </si>
  <si>
    <t>A0473_(株)フォーバルテレコム</t>
  </si>
  <si>
    <t>A0476_(株)ストエネ</t>
  </si>
  <si>
    <t>A0532_(株)フリクト電力(旧：(株)Mpower)</t>
  </si>
  <si>
    <t>A0574_リニューアブルトレード(株)</t>
  </si>
  <si>
    <t>A0577_ICT伊那みらいでんき(株)(旧:丸紅伊那みらいでんき(株))</t>
  </si>
  <si>
    <t>A0611_RE100電力(株)</t>
  </si>
  <si>
    <t>A0671_(株)スマート</t>
  </si>
  <si>
    <t>A0702_旭マルヰ(株)(旧：旭マルヰガス(株))</t>
  </si>
  <si>
    <t>A0703_ENEOSリニューアブル・エナジー・ソリューションズ(株)(旧：JREトレーディング(株))</t>
  </si>
  <si>
    <t>A0707_Valhall合同会社</t>
  </si>
  <si>
    <t>A0711_(株)RenoLabo</t>
  </si>
  <si>
    <t>A0720_しろくま電力(株)</t>
  </si>
  <si>
    <t>A0737_(株)EFでんき(旧：(株)ライフエナジー)</t>
  </si>
  <si>
    <t>A0773_(株)Qvou</t>
  </si>
  <si>
    <t>A0777_住友商事(株)</t>
  </si>
  <si>
    <t>A0825_最適でんき(株)（旧：エナジーサプライ(株)）</t>
  </si>
  <si>
    <t>A0853_一般社団法人東北自動車産業グリーンエネルギー普及協会</t>
  </si>
  <si>
    <t>A0857_(株)パワーエックス</t>
  </si>
  <si>
    <t>A0860_岡谷酸素(株)</t>
  </si>
  <si>
    <t>A0869_(株)JR東日本商事</t>
  </si>
  <si>
    <t>A0870_岡山ガス(株)</t>
  </si>
  <si>
    <t>A0871_合同会社グリーンパワーリテイリング</t>
  </si>
  <si>
    <t>A0873_川崎未来エナジー(株)</t>
  </si>
  <si>
    <t>A0874_(株)いずみみらい</t>
  </si>
  <si>
    <t>A0877_(株)アット東京</t>
  </si>
  <si>
    <t>A0880_(株)つるエネルギー</t>
  </si>
  <si>
    <t>A0881_川重商事(株)</t>
  </si>
  <si>
    <t>A0882_(株)JERA Cross</t>
  </si>
  <si>
    <t>A0883_飛騨高山電力(株)</t>
  </si>
  <si>
    <t>A0886_(株)リボンエナジー</t>
  </si>
  <si>
    <t>A0888_(株)大崎クリエーション</t>
  </si>
  <si>
    <t>A0890_(株)UPX</t>
  </si>
  <si>
    <t>A0893_Miraiつのエナジー(株)</t>
  </si>
  <si>
    <t>A0903_山口グリーンエネルギー(株)</t>
  </si>
  <si>
    <t>A0905_(株)はちまんたいジオパワー</t>
  </si>
  <si>
    <t>A0906_(株)アイモバイル</t>
  </si>
  <si>
    <t>※2025年度提出用の年度内修正履歴は別ファイル（01_制度運用&gt;様式、手引き等の改訂&gt;01様式更新の「様式の修正履歴_2025年度.xlsx」）参照</t>
    <phoneticPr fontId="3"/>
  </si>
  <si>
    <t>No.</t>
  </si>
  <si>
    <t>シート</t>
  </si>
  <si>
    <t>池田</t>
    <rPh sb="0" eb="2">
      <t>イケダ</t>
    </rPh>
    <phoneticPr fontId="3"/>
  </si>
  <si>
    <t>1.はじめに</t>
    <phoneticPr fontId="3"/>
  </si>
  <si>
    <t>参考３</t>
    <rPh sb="0" eb="2">
      <t>サンコウ</t>
    </rPh>
    <phoneticPr fontId="3"/>
  </si>
  <si>
    <t>6.コピー用</t>
    <rPh sb="5" eb="6">
      <t>ヨウ</t>
    </rPh>
    <phoneticPr fontId="3"/>
  </si>
  <si>
    <t>E3</t>
    <phoneticPr fontId="3"/>
  </si>
  <si>
    <t>F1</t>
    <phoneticPr fontId="3"/>
  </si>
  <si>
    <t>E52</t>
    <phoneticPr fontId="3"/>
  </si>
  <si>
    <t>手順</t>
    <rPh sb="0" eb="2">
      <t>テジュン</t>
    </rPh>
    <phoneticPr fontId="3"/>
  </si>
  <si>
    <t>2025→2026に修正</t>
    <rPh sb="10" eb="12">
      <t>シュウセイ</t>
    </rPh>
    <phoneticPr fontId="3"/>
  </si>
  <si>
    <t>環境省公表R8.2.25版に貼り替え</t>
    <rPh sb="0" eb="3">
      <t>カンキョウショウ</t>
    </rPh>
    <rPh sb="3" eb="5">
      <t>コウヒョウ</t>
    </rPh>
    <rPh sb="12" eb="13">
      <t>バン</t>
    </rPh>
    <rPh sb="14" eb="15">
      <t>ハ</t>
    </rPh>
    <rPh sb="16" eb="17">
      <t>カ</t>
    </rPh>
    <phoneticPr fontId="3"/>
  </si>
  <si>
    <t>ver.1に修正</t>
    <rPh sb="6" eb="8">
      <t>シュウセイ</t>
    </rPh>
    <phoneticPr fontId="3"/>
  </si>
  <si>
    <t>継続事業者（昨年度末時点）</t>
    <rPh sb="0" eb="2">
      <t>ケイゾク</t>
    </rPh>
    <rPh sb="2" eb="5">
      <t>ジギョウシャ</t>
    </rPh>
    <rPh sb="6" eb="9">
      <t>サクネンド</t>
    </rPh>
    <rPh sb="9" eb="10">
      <t>マツ</t>
    </rPh>
    <rPh sb="10" eb="12">
      <t>ジテン</t>
    </rPh>
    <phoneticPr fontId="3"/>
  </si>
  <si>
    <t>事業者の名称（法人・団体名）</t>
    <rPh sb="0" eb="3">
      <t>ジギョウシャ</t>
    </rPh>
    <rPh sb="4" eb="6">
      <t>メイショウ</t>
    </rPh>
    <rPh sb="7" eb="9">
      <t>ホウジン</t>
    </rPh>
    <rPh sb="10" eb="12">
      <t>ダンタイ</t>
    </rPh>
    <rPh sb="12" eb="13">
      <t>メイ</t>
    </rPh>
    <phoneticPr fontId="16"/>
  </si>
  <si>
    <t>事業者の住所又は主たる事務所の所在地</t>
    <rPh sb="0" eb="3">
      <t>ジギョウシャ</t>
    </rPh>
    <rPh sb="4" eb="6">
      <t>ジュウショ</t>
    </rPh>
    <rPh sb="6" eb="7">
      <t>マタ</t>
    </rPh>
    <rPh sb="8" eb="9">
      <t>シュ</t>
    </rPh>
    <rPh sb="11" eb="13">
      <t>ジム</t>
    </rPh>
    <rPh sb="13" eb="14">
      <t>ショ</t>
    </rPh>
    <rPh sb="15" eb="18">
      <t>ショザイチ</t>
    </rPh>
    <phoneticPr fontId="16"/>
  </si>
  <si>
    <t>原単位の寄与度の設定（工場等）</t>
    <rPh sb="0" eb="3">
      <t>ゲンタンイ</t>
    </rPh>
    <rPh sb="4" eb="7">
      <t>キヨド</t>
    </rPh>
    <rPh sb="8" eb="10">
      <t>セッテイ</t>
    </rPh>
    <rPh sb="11" eb="14">
      <t>コウジョウトウ</t>
    </rPh>
    <phoneticPr fontId="2"/>
  </si>
  <si>
    <t>指標の名称1（工場等）</t>
    <rPh sb="0" eb="2">
      <t>シヒョウ</t>
    </rPh>
    <rPh sb="3" eb="5">
      <t>メイショウ</t>
    </rPh>
    <rPh sb="7" eb="10">
      <t>コウジョウトウ</t>
    </rPh>
    <phoneticPr fontId="2"/>
  </si>
  <si>
    <t>指標の単位1（工場等）</t>
    <rPh sb="0" eb="2">
      <t>シヒョウ</t>
    </rPh>
    <rPh sb="3" eb="5">
      <t>タンイ</t>
    </rPh>
    <rPh sb="7" eb="10">
      <t>コウジョウトウ</t>
    </rPh>
    <phoneticPr fontId="2"/>
  </si>
  <si>
    <t>原単位の寄与度の設定（自動車）</t>
    <rPh sb="0" eb="3">
      <t>ゲンタンイ</t>
    </rPh>
    <rPh sb="4" eb="7">
      <t>キヨド</t>
    </rPh>
    <rPh sb="8" eb="10">
      <t>セッテイ</t>
    </rPh>
    <rPh sb="11" eb="14">
      <t>ジドウシャ</t>
    </rPh>
    <phoneticPr fontId="2"/>
  </si>
  <si>
    <t>指標の名称1（自動車）</t>
    <rPh sb="0" eb="2">
      <t>シヒョウ</t>
    </rPh>
    <rPh sb="3" eb="5">
      <t>メイショウ</t>
    </rPh>
    <rPh sb="7" eb="10">
      <t>ジドウシャ</t>
    </rPh>
    <phoneticPr fontId="2"/>
  </si>
  <si>
    <t>指標の単位1（自動車）</t>
    <rPh sb="0" eb="2">
      <t>シヒョウ</t>
    </rPh>
    <rPh sb="3" eb="5">
      <t>タンイ</t>
    </rPh>
    <rPh sb="7" eb="10">
      <t>ジドウシャ</t>
    </rPh>
    <phoneticPr fontId="2"/>
  </si>
  <si>
    <t>継続事業者（昨年度末時点）</t>
    <rPh sb="0" eb="2">
      <t>ケイゾク</t>
    </rPh>
    <rPh sb="2" eb="5">
      <t>ジギョウシャ</t>
    </rPh>
    <rPh sb="6" eb="9">
      <t>サクネンド</t>
    </rPh>
    <rPh sb="9" eb="10">
      <t>マツ</t>
    </rPh>
    <rPh sb="10" eb="12">
      <t>ジテン</t>
    </rPh>
    <phoneticPr fontId="2"/>
  </si>
  <si>
    <t>売上高</t>
  </si>
  <si>
    <t>百万円</t>
  </si>
  <si>
    <t>生産金額</t>
  </si>
  <si>
    <t>原料樹脂投入量（補正）</t>
  </si>
  <si>
    <t>トン</t>
  </si>
  <si>
    <t>千円</t>
  </si>
  <si>
    <t>走行距離</t>
  </si>
  <si>
    <t>千km</t>
  </si>
  <si>
    <t>内藤　進</t>
  </si>
  <si>
    <t>生産数量</t>
  </si>
  <si>
    <t>千㎥</t>
  </si>
  <si>
    <t>従業員数</t>
  </si>
  <si>
    <t>人</t>
  </si>
  <si>
    <t>TOPPANインフォメディア株式会社</t>
  </si>
  <si>
    <t>百万カード</t>
  </si>
  <si>
    <t>生産長さ</t>
  </si>
  <si>
    <t>km</t>
  </si>
  <si>
    <t>億円</t>
  </si>
  <si>
    <t>庄野　和彦</t>
  </si>
  <si>
    <t>延床面積</t>
  </si>
  <si>
    <t>㎡</t>
  </si>
  <si>
    <t>代表取締役</t>
  </si>
  <si>
    <t>山﨑舜平</t>
  </si>
  <si>
    <t>神奈川県厚木市長谷398</t>
  </si>
  <si>
    <t>研究開発設備容量</t>
  </si>
  <si>
    <t>kVA</t>
  </si>
  <si>
    <t>空調床面積</t>
  </si>
  <si>
    <t>空調機の運転時間×空調面積</t>
  </si>
  <si>
    <t>時間×千㎡</t>
  </si>
  <si>
    <t>生産枚数</t>
  </si>
  <si>
    <t>千枚</t>
  </si>
  <si>
    <t>德永　俊昭</t>
  </si>
  <si>
    <t>生産重量</t>
  </si>
  <si>
    <t>ﾄﾝ</t>
  </si>
  <si>
    <t>千kL</t>
  </si>
  <si>
    <t>森　明裕</t>
  </si>
  <si>
    <t>延床面積×従業者×稼働機器容量</t>
  </si>
  <si>
    <t>千ｍ2×千人×千ｋＷ</t>
  </si>
  <si>
    <t>生産量(重み付け)</t>
  </si>
  <si>
    <t>標準卸金額</t>
  </si>
  <si>
    <t>桑田 義文</t>
  </si>
  <si>
    <t>延床面積×営業日</t>
  </si>
  <si>
    <t>千㎡×日</t>
  </si>
  <si>
    <t>高密度化事業の装置使用量×非高密度化事業の有効床面積</t>
  </si>
  <si>
    <t>tCO2/GWh･㎡</t>
  </si>
  <si>
    <t>成形品樹脂材料使用量</t>
  </si>
  <si>
    <t>NTT株式会社</t>
  </si>
  <si>
    <t>空調実施対象容積</t>
  </si>
  <si>
    <t>m3</t>
  </si>
  <si>
    <t>延床面積×営業時間</t>
  </si>
  <si>
    <t>千㎡×ｈ</t>
  </si>
  <si>
    <t>東京都千代田区丸の内一丁目4番5号</t>
  </si>
  <si>
    <t>山﨑　 剛</t>
  </si>
  <si>
    <t>送電電力量</t>
  </si>
  <si>
    <t>MWh</t>
  </si>
  <si>
    <t>売場面積×営業日数×営業時間</t>
  </si>
  <si>
    <t>（㎡×時間）/10万</t>
  </si>
  <si>
    <t>株式会社ＤＮＰアイ・エム・エス</t>
  </si>
  <si>
    <t>代表取締役社長</t>
  </si>
  <si>
    <t>古澤　康之</t>
  </si>
  <si>
    <t>千㎡</t>
  </si>
  <si>
    <t>換算補正生産台数</t>
  </si>
  <si>
    <t>千台</t>
  </si>
  <si>
    <t>付加価値高</t>
  </si>
  <si>
    <t>渡邉　岳彦</t>
  </si>
  <si>
    <t>加工高</t>
  </si>
  <si>
    <t>千t</t>
  </si>
  <si>
    <t>延床面積×全職員数</t>
  </si>
  <si>
    <t>ha×人</t>
  </si>
  <si>
    <t>百万個</t>
  </si>
  <si>
    <t>株式会社西武不動産</t>
  </si>
  <si>
    <t>取締役社長</t>
  </si>
  <si>
    <t>HDD容量</t>
  </si>
  <si>
    <t>PB</t>
  </si>
  <si>
    <t>十万km</t>
  </si>
  <si>
    <t>田辺　宏信</t>
  </si>
  <si>
    <t>生産量</t>
  </si>
  <si>
    <t>コカ・コーライーストジャパンプロダクツ株式会社</t>
  </si>
  <si>
    <t>鎌倉製作所　相模事務所</t>
  </si>
  <si>
    <t>神戸製作所横浜事業所</t>
  </si>
  <si>
    <t>株式会社ルネサンス</t>
  </si>
  <si>
    <t>河村　直樹</t>
  </si>
  <si>
    <t>百万枚</t>
  </si>
  <si>
    <t>西野　譲</t>
  </si>
  <si>
    <t>代表取締締役社長　</t>
  </si>
  <si>
    <t>東京都中央区日本橋本町三丁目5番地1号</t>
  </si>
  <si>
    <t>藤井　明</t>
  </si>
  <si>
    <t>石田郁雄</t>
  </si>
  <si>
    <t>山田　浩央</t>
  </si>
  <si>
    <t>イヴァン エスピノーサ</t>
  </si>
  <si>
    <t>生産高</t>
  </si>
  <si>
    <t>換算生産量</t>
  </si>
  <si>
    <t>千本</t>
  </si>
  <si>
    <t>オスラム・メルコ・東芝ライティング株式会社</t>
  </si>
  <si>
    <t>　</t>
  </si>
  <si>
    <t>平均在院患者数+職員数</t>
  </si>
  <si>
    <t>100人</t>
  </si>
  <si>
    <t>南條 栄太郎</t>
  </si>
  <si>
    <t>ton</t>
  </si>
  <si>
    <t>製造重量</t>
  </si>
  <si>
    <t>永里　敏秋</t>
  </si>
  <si>
    <t>生産数量+月平均延べ従業員数</t>
  </si>
  <si>
    <t>冊＋人</t>
  </si>
  <si>
    <t>構内総床面積×総労働時間</t>
  </si>
  <si>
    <t>千㎡×千時間</t>
  </si>
  <si>
    <t>付加価値額</t>
  </si>
  <si>
    <t>脇阪　崇</t>
  </si>
  <si>
    <t>森井　久恵</t>
  </si>
  <si>
    <t>延床面積×稼働指数(年)</t>
  </si>
  <si>
    <t>㎡×稼働月数(年)</t>
  </si>
  <si>
    <t>調整延床面積</t>
  </si>
  <si>
    <t>阿波 誠一</t>
  </si>
  <si>
    <t>製品投影面積</t>
  </si>
  <si>
    <t>千m2</t>
  </si>
  <si>
    <t>百㎡</t>
  </si>
  <si>
    <t>給水量</t>
  </si>
  <si>
    <t>百万ｍ3</t>
  </si>
  <si>
    <t>入館者数</t>
  </si>
  <si>
    <t>千人</t>
  </si>
  <si>
    <t>Astemo株式会社</t>
  </si>
  <si>
    <t>代表取締役 社長＆CEO　</t>
  </si>
  <si>
    <t>東京都千代田区大手町二丁目2番１号　新大手町ビル</t>
  </si>
  <si>
    <t>窪田　光与之</t>
  </si>
  <si>
    <t>作業時間</t>
  </si>
  <si>
    <t>千時間</t>
  </si>
  <si>
    <t>百万㎡</t>
  </si>
  <si>
    <t>TOPPANパッケージプロダクツ株式会社</t>
  </si>
  <si>
    <t>今泉　淳</t>
  </si>
  <si>
    <t>室岡 光浩</t>
  </si>
  <si>
    <t>延床面積×要員数</t>
  </si>
  <si>
    <t>千㎡ｘ千人</t>
  </si>
  <si>
    <t>千個</t>
  </si>
  <si>
    <t>神奈川県海老名市柏ヶ谷四丁目１１番１号</t>
  </si>
  <si>
    <t>ｔ</t>
  </si>
  <si>
    <t>海老名マルイ</t>
  </si>
  <si>
    <t>万㎡</t>
  </si>
  <si>
    <t>NTTドコモビジネス株式会社</t>
  </si>
  <si>
    <t>通信負荷電力量</t>
  </si>
  <si>
    <t>千kWh</t>
  </si>
  <si>
    <t>営業時間･延床面積</t>
  </si>
  <si>
    <t>千㎡･h</t>
  </si>
  <si>
    <t>処理水量</t>
  </si>
  <si>
    <t>田母神　博文</t>
  </si>
  <si>
    <t>建物延床面積×学生数</t>
  </si>
  <si>
    <t>千m2・千人</t>
  </si>
  <si>
    <t>伊藤　栄作</t>
  </si>
  <si>
    <t>材料使用量+熱処理処理量</t>
  </si>
  <si>
    <t>売上面積割合</t>
  </si>
  <si>
    <t>百万円×㎡</t>
  </si>
  <si>
    <t>取扱いトン数</t>
  </si>
  <si>
    <t>千トン</t>
  </si>
  <si>
    <t>今吉　琢也</t>
  </si>
  <si>
    <t>生産・開発費</t>
  </si>
  <si>
    <t>八尾　文二郎</t>
  </si>
  <si>
    <t>m2</t>
  </si>
  <si>
    <t>貼合生産量＋製函生産量</t>
  </si>
  <si>
    <t>床面積×稼働時間比</t>
  </si>
  <si>
    <t>千㎡×h</t>
  </si>
  <si>
    <t>延床面積×開庁時間</t>
  </si>
  <si>
    <t>万㎡×千時間</t>
  </si>
  <si>
    <t>実験用電力使用量</t>
  </si>
  <si>
    <t>ジョン・ランドール</t>
  </si>
  <si>
    <t>延床面積×営業日数</t>
  </si>
  <si>
    <t>t-CO₂/千坪/日</t>
  </si>
  <si>
    <t>内製売上金額</t>
  </si>
  <si>
    <t>小田原</t>
  </si>
  <si>
    <t>和田　薫</t>
  </si>
  <si>
    <t>店舗数</t>
  </si>
  <si>
    <t>件</t>
  </si>
  <si>
    <t>石川　武</t>
  </si>
  <si>
    <t>㎡・百万時間</t>
  </si>
  <si>
    <t>延床面積×入院外来患者延数</t>
  </si>
  <si>
    <t>千㎡×千人</t>
  </si>
  <si>
    <t>内部生産高</t>
  </si>
  <si>
    <t>延床面積＋空調設置に係る面積</t>
  </si>
  <si>
    <t>東京都千代田区有楽町1-1-3東京宝塚ビル7F</t>
  </si>
  <si>
    <t>東京都中央区日本橋2-16-8</t>
  </si>
  <si>
    <t>伊佐早　禎則</t>
  </si>
  <si>
    <t xml:space="preserve"> 朝日　智司</t>
  </si>
  <si>
    <t>代表取締役社長兼ＣＯＯ</t>
  </si>
  <si>
    <t>　清宮　眞二</t>
  </si>
  <si>
    <t>使用連数</t>
  </si>
  <si>
    <t>千連</t>
  </si>
  <si>
    <t>堀田　昌嗣</t>
  </si>
  <si>
    <t>店舗</t>
  </si>
  <si>
    <t>ダイドーアサヒベンディング株式会社</t>
  </si>
  <si>
    <t>寺内　昭夫</t>
  </si>
  <si>
    <t>大阪府大阪市北区中之島二丁目2番7号　中之島セントラルタワー18階</t>
  </si>
  <si>
    <t>阿久津　知洋</t>
  </si>
  <si>
    <t>小池　信也</t>
  </si>
  <si>
    <t>早野　和幸</t>
  </si>
  <si>
    <t>使用原材料重量</t>
  </si>
  <si>
    <t>SWCC株式会社</t>
  </si>
  <si>
    <t>株式会社ＪＲ横浜湘南シティクリエイト</t>
  </si>
  <si>
    <t>神奈川県平塚市代官町１番１号</t>
  </si>
  <si>
    <t>100㎡</t>
  </si>
  <si>
    <t>万km</t>
  </si>
  <si>
    <t>第３CK</t>
  </si>
  <si>
    <t>延床面積×稼働時間</t>
  </si>
  <si>
    <t>百万㎡×時間</t>
  </si>
  <si>
    <t>10億円</t>
  </si>
  <si>
    <t>延床×営業時間</t>
  </si>
  <si>
    <t>千㎡×千ｈ</t>
  </si>
  <si>
    <t>万個</t>
  </si>
  <si>
    <t>楢木野　仁司</t>
  </si>
  <si>
    <t>東京都品川区戸越1-7-1ThePlace戸越2階</t>
  </si>
  <si>
    <t>ソフトバンク株式会社</t>
  </si>
  <si>
    <t>齊藤 慶</t>
  </si>
  <si>
    <t>森　浩司</t>
  </si>
  <si>
    <t>万円</t>
  </si>
  <si>
    <t>遠藤 久</t>
  </si>
  <si>
    <t>水道量</t>
  </si>
  <si>
    <t>㎥</t>
  </si>
  <si>
    <t>塩澤 博紀</t>
  </si>
  <si>
    <t>NTT東日本株式会社</t>
  </si>
  <si>
    <t>通信用電力量</t>
  </si>
  <si>
    <t>安藤　昭</t>
  </si>
  <si>
    <t>鈴木　馨祐</t>
  </si>
  <si>
    <t>青木 彰宏</t>
  </si>
  <si>
    <t>輸送トンキロ</t>
  </si>
  <si>
    <t>万t・km</t>
  </si>
  <si>
    <t>10t</t>
  </si>
  <si>
    <t>李　華</t>
  </si>
  <si>
    <t>営業時間</t>
  </si>
  <si>
    <t>ｈ</t>
  </si>
  <si>
    <t>代表取締役社長 執行役員</t>
  </si>
  <si>
    <t>清水　明浩</t>
  </si>
  <si>
    <t>代表取締役社長兼CEO</t>
  </si>
  <si>
    <t>トーマス・コウ</t>
  </si>
  <si>
    <t>東京都新宿区西新宿六丁目5番1号　新宿アイランドタワー</t>
  </si>
  <si>
    <t>来店客数</t>
  </si>
  <si>
    <t>100万レジカウント</t>
  </si>
  <si>
    <t>円</t>
  </si>
  <si>
    <t>東京都千代田区神田東松下町１４番地東信神田THビル５階</t>
  </si>
  <si>
    <t>株式会社ＡＰＪ</t>
  </si>
  <si>
    <t>千万円</t>
  </si>
  <si>
    <t>株式会社AESCジャパン</t>
  </si>
  <si>
    <t>代表取締役社長兼最高経営責任者　</t>
  </si>
  <si>
    <t>松本　昌一</t>
  </si>
  <si>
    <t>小谷　紘平</t>
  </si>
  <si>
    <t>万食</t>
  </si>
  <si>
    <t>貸床面積×月稼働率</t>
  </si>
  <si>
    <t>小川　泰広</t>
  </si>
  <si>
    <t>マイクロンメモリジャパン株式会社</t>
  </si>
  <si>
    <t>執行役員</t>
  </si>
  <si>
    <t>坂牧　聡</t>
  </si>
  <si>
    <t>田辺ファーマ株式会社</t>
  </si>
  <si>
    <t>神奈川県伊勢原市桜台1丁目2番34号I･Dビル3階</t>
  </si>
  <si>
    <t>高橋　維一郎</t>
  </si>
  <si>
    <t>三浦　弘</t>
  </si>
  <si>
    <t>萬野　雅史</t>
  </si>
  <si>
    <t>延床面積×稼働率×営業月数÷12</t>
  </si>
  <si>
    <t>営業収益</t>
  </si>
  <si>
    <t>ＧＬＰ投資法人</t>
  </si>
  <si>
    <t>TOTO株式会社</t>
  </si>
  <si>
    <t>ＪＥＲＡパワー横須賀合同会社</t>
  </si>
  <si>
    <t>社会福祉法人湘南育成園</t>
  </si>
  <si>
    <t>医療法人社団守成会</t>
  </si>
  <si>
    <t>大勝建設 株式会社</t>
  </si>
  <si>
    <t>株式会社関工テクノシード</t>
  </si>
  <si>
    <t>山本　太一</t>
  </si>
  <si>
    <t>神奈川県横浜市旭区本宿町75-26</t>
  </si>
  <si>
    <t>株式会社今井製作所</t>
  </si>
  <si>
    <t>湯淺　亨</t>
  </si>
  <si>
    <t>相模原市緑区橋本台2-11-15</t>
  </si>
  <si>
    <t>稼動時間</t>
  </si>
  <si>
    <t>三信工業株式会社</t>
  </si>
  <si>
    <t>桐山　好史</t>
  </si>
  <si>
    <t>神奈川県横浜市金沢区福浦1-8-2</t>
  </si>
  <si>
    <t>株式会社アッシュ</t>
  </si>
  <si>
    <t>安部　仙酉</t>
  </si>
  <si>
    <t>神奈川県高座郡寒川町小谷1-4-3</t>
  </si>
  <si>
    <t>株式会社ホリウチ</t>
  </si>
  <si>
    <t>堀内三千雄</t>
  </si>
  <si>
    <t>神奈川県横浜市都筑区茅ケ崎中央8-36-102</t>
  </si>
  <si>
    <t>医療法人丹沢病院</t>
  </si>
  <si>
    <t>理事長</t>
  </si>
  <si>
    <t>関口　剛</t>
  </si>
  <si>
    <t>神奈川県秦野市堀山下557番地</t>
  </si>
  <si>
    <t>患者数</t>
  </si>
  <si>
    <t>社会福祉法人一乗会</t>
  </si>
  <si>
    <t>佐藤　よし江</t>
  </si>
  <si>
    <t>神奈川県相模原市緑区大島2222番地3</t>
  </si>
  <si>
    <t>株式会社東京リアルエステート</t>
  </si>
  <si>
    <t>中野 容</t>
  </si>
  <si>
    <t>神奈川県厚木市戸室5-31-1</t>
  </si>
  <si>
    <t>契約店舗面積</t>
  </si>
  <si>
    <t>1000㎡</t>
  </si>
  <si>
    <t>社会福祉法人怡土福祉会</t>
  </si>
  <si>
    <t>坂本　道男</t>
  </si>
  <si>
    <t>福岡県福岡市西区北原2丁目15番10号</t>
  </si>
  <si>
    <t>入所者数</t>
  </si>
  <si>
    <t>日本高周波株式会社</t>
  </si>
  <si>
    <t>金子　茂</t>
  </si>
  <si>
    <t>横浜市緑区中山3-15-1</t>
  </si>
  <si>
    <t>株式会社菜の花</t>
  </si>
  <si>
    <t>高橋　空也</t>
  </si>
  <si>
    <t>神奈川県小田原市南町1丁目5番22</t>
  </si>
  <si>
    <t>千ｈ</t>
  </si>
  <si>
    <t>学校法人杉並学園</t>
  </si>
  <si>
    <t>金子　崇志</t>
  </si>
  <si>
    <t>神奈川県相模原市中央区陽光台6-3-2</t>
  </si>
  <si>
    <t>株式会社トキワ薬品化工</t>
  </si>
  <si>
    <t>伊丹　重貴</t>
  </si>
  <si>
    <t>神奈川県横浜市旭区上川井町376</t>
  </si>
  <si>
    <t>株式会社ダスキン東横</t>
  </si>
  <si>
    <t>松日楽正樹</t>
  </si>
  <si>
    <t>横浜市青葉区あざみ野南二丁目1番地6号</t>
  </si>
  <si>
    <t>医療法人社団輔仁会</t>
  </si>
  <si>
    <t>豊島惠利子</t>
  </si>
  <si>
    <t>川崎市高津区新作4-11-16</t>
  </si>
  <si>
    <t>延べ従業員数</t>
  </si>
  <si>
    <t>株式会社高井精器</t>
  </si>
  <si>
    <t>高井研吾</t>
  </si>
  <si>
    <t>神奈川県藤沢市鵠沼神明1-3-1</t>
  </si>
  <si>
    <t>公益財団法人木原記念横浜生命科学振興財団</t>
  </si>
  <si>
    <t>代表理事</t>
  </si>
  <si>
    <t>松尾　泰樹</t>
  </si>
  <si>
    <t>神奈川県横浜市鶴見区末広町１丁目６番地</t>
  </si>
  <si>
    <t>福秀</t>
  </si>
  <si>
    <t>代表</t>
  </si>
  <si>
    <t>竹内秀美</t>
  </si>
  <si>
    <t>横浜市戸塚区平戸4-1-51</t>
  </si>
  <si>
    <t>来客数</t>
  </si>
  <si>
    <t>百人</t>
  </si>
  <si>
    <t>株式会社インテグレートテイン</t>
  </si>
  <si>
    <t>樋口　哲也</t>
  </si>
  <si>
    <t>神奈川県秦野市菩提190-2</t>
  </si>
  <si>
    <t>株式会社ケイセツ</t>
  </si>
  <si>
    <t>小松周司</t>
  </si>
  <si>
    <t>神奈川県横浜市瀬谷区宮沢3丁目22番地15号</t>
  </si>
  <si>
    <t>株式会社京葉興業</t>
  </si>
  <si>
    <t>鈴木　宏和</t>
  </si>
  <si>
    <t>神奈川県横浜市戸塚区上矢部町2160</t>
  </si>
  <si>
    <t>取扱量</t>
  </si>
  <si>
    <t>株式会社Re ambitious</t>
  </si>
  <si>
    <t>福島　努</t>
  </si>
  <si>
    <t>神奈川県秦野市柳町2-4-22</t>
  </si>
  <si>
    <t>有限会社プラスエヌ</t>
  </si>
  <si>
    <t>取締役</t>
  </si>
  <si>
    <t>梅崎　伸幸</t>
  </si>
  <si>
    <t>神奈川県横浜市戸塚区上倉田町997-7</t>
  </si>
  <si>
    <t>社会福祉法人敬心会</t>
  </si>
  <si>
    <t>野島　徹</t>
  </si>
  <si>
    <t>座間市栗原中央6-1-18</t>
  </si>
  <si>
    <t>株式会社スリーリングス</t>
  </si>
  <si>
    <t>三輪賀一</t>
  </si>
  <si>
    <t>神奈川県横浜市西区北幸2丁目5-15</t>
  </si>
  <si>
    <t>株式会社スマイルワン</t>
  </si>
  <si>
    <t>星野　斉</t>
  </si>
  <si>
    <t>神奈川県横浜市戸塚区名瀬町2090番地</t>
  </si>
  <si>
    <t>株式会社丹野設備工業所</t>
  </si>
  <si>
    <t>丹野　徳人</t>
  </si>
  <si>
    <t>伊勢原市上粕屋４４８－１９</t>
  </si>
  <si>
    <t>ミネ工業株式会社</t>
  </si>
  <si>
    <t>淺井　英明</t>
  </si>
  <si>
    <t>横浜市港南区日野中央2-32-37</t>
  </si>
  <si>
    <t>公益社団法人藤沢市医師会</t>
  </si>
  <si>
    <t>会長</t>
  </si>
  <si>
    <t>石原　宏尚</t>
  </si>
  <si>
    <t>神奈川県藤沢市片瀬339-1</t>
  </si>
  <si>
    <t>医療法人社団朝菊会</t>
  </si>
  <si>
    <t>福岡県福岡市西区北原二丁目２番６号</t>
  </si>
  <si>
    <t>株式会社オギノパン</t>
  </si>
  <si>
    <t>荻野　隆介</t>
  </si>
  <si>
    <t>神奈川県相模原市緑区長竹2841</t>
  </si>
  <si>
    <t>横浜観光土地株式会社</t>
  </si>
  <si>
    <t>鈴木安永</t>
  </si>
  <si>
    <t>横浜市磯子区洋光台6-43-24</t>
  </si>
  <si>
    <t>株式会社誓プランニング</t>
  </si>
  <si>
    <t>片山　誓</t>
  </si>
  <si>
    <t>神奈川県横浜市緑区三保町1254-2</t>
  </si>
  <si>
    <t>まいばすけっと株式会社</t>
  </si>
  <si>
    <t>岩下　欽哉</t>
  </si>
  <si>
    <t>千葉県千葉市美浜区中瀬1-5-1</t>
  </si>
  <si>
    <t>旭化成株式会社</t>
  </si>
  <si>
    <t>工藤 幸四郎</t>
  </si>
  <si>
    <t>東京都千代田区有楽町一丁目1番2号</t>
  </si>
  <si>
    <t>日立ヴァンタラ株式会社</t>
  </si>
  <si>
    <t>島田　朗伸</t>
  </si>
  <si>
    <t>神奈川県横浜市戸塚区吉田町292番地</t>
  </si>
  <si>
    <t>日立ヴァンタラ神奈川事業所</t>
  </si>
  <si>
    <t>株式会社エヌ・ティ・ティエムイー</t>
  </si>
  <si>
    <t>池田 敬</t>
  </si>
  <si>
    <t>東京都新宿区西新宿３丁目１９－２</t>
  </si>
  <si>
    <t>株式会社マグネスケール</t>
  </si>
  <si>
    <t>大野治</t>
  </si>
  <si>
    <t>東京都江東区枝川3-1-4</t>
  </si>
  <si>
    <t>株式会社　タケエイグリーンリサイクル</t>
  </si>
  <si>
    <t>川島　一弘</t>
  </si>
  <si>
    <t>神奈川県横須賀市浦郷町五丁目2931番15</t>
  </si>
  <si>
    <t>発電量</t>
  </si>
  <si>
    <t>ジェイロジスティクス株式会社</t>
  </si>
  <si>
    <t>小林　哲平</t>
  </si>
  <si>
    <t>千葉県市川市高谷新町6-1　</t>
  </si>
  <si>
    <t>イオン西関東PC</t>
  </si>
  <si>
    <t>防衛大臣</t>
  </si>
  <si>
    <t>中谷　元</t>
  </si>
  <si>
    <t>陸：武山駐屯地</t>
  </si>
  <si>
    <t>海：横須賀船越地区</t>
  </si>
  <si>
    <t>海：厚木航空基地</t>
  </si>
  <si>
    <t>海：横須賀逸見長浦地区</t>
  </si>
  <si>
    <t>海：横須賀教育隊</t>
  </si>
  <si>
    <t>海：横須賀田浦地区</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</si>
  <si>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</si>
  <si>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</si>
  <si>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</si>
  <si>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</si>
  <si>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</si>
  <si>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</si>
  <si>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</si>
  <si>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</si>
  <si>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</si>
  <si>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</si>
  <si>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</si>
  <si>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</si>
  <si>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</si>
  <si>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</si>
  <si>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</si>
  <si>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</si>
  <si>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</si>
  <si>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</si>
  <si>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</si>
  <si>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</si>
  <si>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</si>
  <si>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</si>
  <si>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</si>
  <si>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</si>
  <si>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</si>
  <si>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</si>
  <si>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</si>
  <si>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</si>
  <si>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</si>
  <si>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</si>
  <si>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</si>
  <si>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</si>
  <si>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</si>
  <si>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</si>
  <si>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</si>
  <si>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</si>
  <si>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</si>
  <si>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</si>
  <si>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</si>
  <si>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※黄色網掛け項目は、2027年度報告以降に入力</t>
    <rPh sb="1" eb="3">
      <t>キイロ</t>
    </rPh>
    <rPh sb="3" eb="5">
      <t>アミカ</t>
    </rPh>
    <rPh sb="6" eb="8">
      <t>コウモク</t>
    </rPh>
    <rPh sb="14" eb="16">
      <t>ネンド</t>
    </rPh>
    <rPh sb="16" eb="18">
      <t>ホウコク</t>
    </rPh>
    <rPh sb="18" eb="20">
      <t>イコウ</t>
    </rPh>
    <rPh sb="21" eb="23">
      <t>ニュウリョク</t>
    </rPh>
    <phoneticPr fontId="2"/>
  </si>
  <si>
    <r>
      <t>（2026年度ファイル作成時点では情報不明…</t>
    </r>
    <r>
      <rPr>
        <b/>
        <u/>
        <sz val="12"/>
        <color rgb="FFFF0000"/>
        <rFont val="游ゴシック"/>
        <family val="3"/>
        <charset val="128"/>
        <scheme val="minor"/>
      </rPr>
      <t>2027年度報告用ファイル作成時に使用量シートに参照用関数設定のこと！</t>
    </r>
    <r>
      <rPr>
        <b/>
        <sz val="12"/>
        <color theme="1"/>
        <rFont val="游ゴシック"/>
        <family val="3"/>
        <charset val="128"/>
        <scheme val="minor"/>
      </rPr>
      <t>）</t>
    </r>
    <rPh sb="11" eb="15">
      <t>サクセイジテン</t>
    </rPh>
    <rPh sb="26" eb="28">
      <t>ネンド</t>
    </rPh>
    <rPh sb="28" eb="30">
      <t>ホウコク</t>
    </rPh>
    <rPh sb="30" eb="31">
      <t>ヨウ</t>
    </rPh>
    <rPh sb="35" eb="37">
      <t>サクセイ</t>
    </rPh>
    <rPh sb="37" eb="38">
      <t>ジ</t>
    </rPh>
    <rPh sb="39" eb="41">
      <t>シヨウ</t>
    </rPh>
    <rPh sb="41" eb="42">
      <t>リョウ</t>
    </rPh>
    <rPh sb="46" eb="49">
      <t>サンショウヨウ</t>
    </rPh>
    <rPh sb="49" eb="51">
      <t>カンスウ</t>
    </rPh>
    <rPh sb="51" eb="53">
      <t>セッテイ</t>
    </rPh>
    <phoneticPr fontId="2"/>
  </si>
  <si>
    <t>非表示_前年度報告内容</t>
    <rPh sb="0" eb="3">
      <t>ヒヒョウジ</t>
    </rPh>
    <rPh sb="4" eb="11">
      <t>ゼンネンドホウコクナイヨウ</t>
    </rPh>
    <phoneticPr fontId="3"/>
  </si>
  <si>
    <t>2026年度版に貼り替え</t>
    <rPh sb="4" eb="7">
      <t>ネンドバン</t>
    </rPh>
    <rPh sb="8" eb="9">
      <t>ハ</t>
    </rPh>
    <rPh sb="10" eb="11">
      <t>カ</t>
    </rPh>
    <phoneticPr fontId="3"/>
  </si>
  <si>
    <t>池田</t>
    <rPh sb="0" eb="2">
      <t>イケダ</t>
    </rPh>
    <phoneticPr fontId="3"/>
  </si>
  <si>
    <t>B12</t>
    <phoneticPr fontId="3"/>
  </si>
  <si>
    <t>I12,I14</t>
    <phoneticPr fontId="3"/>
  </si>
  <si>
    <t>計画書提出済み事業者かつ原単位設定「単一」の場合は指標の名称および単位が表示されるように参照式を追加</t>
    <rPh sb="0" eb="6">
      <t>ケイカクショテイシュツズ</t>
    </rPh>
    <rPh sb="7" eb="10">
      <t>ジギョウシャ</t>
    </rPh>
    <rPh sb="12" eb="15">
      <t>ゲンタンイ</t>
    </rPh>
    <rPh sb="15" eb="17">
      <t>セッテイ</t>
    </rPh>
    <rPh sb="18" eb="20">
      <t>タンイチ</t>
    </rPh>
    <rPh sb="22" eb="24">
      <t>バアイ</t>
    </rPh>
    <rPh sb="25" eb="27">
      <t>シヒョウ</t>
    </rPh>
    <rPh sb="28" eb="30">
      <t>メイショウ</t>
    </rPh>
    <rPh sb="33" eb="35">
      <t>タンイ</t>
    </rPh>
    <rPh sb="36" eb="38">
      <t>ヒョウジ</t>
    </rPh>
    <rPh sb="44" eb="47">
      <t>サンショウシキ</t>
    </rPh>
    <rPh sb="48" eb="50">
      <t>ツイカ</t>
    </rPh>
    <phoneticPr fontId="3"/>
  </si>
  <si>
    <t>計画書提出済み事業者については原単位の「単一」か「複数」か設定した方が表示されるように参照式を追加</t>
    <rPh sb="0" eb="6">
      <t>ケイカクショテイシュツズ</t>
    </rPh>
    <rPh sb="7" eb="10">
      <t>ジギョウシャ</t>
    </rPh>
    <rPh sb="15" eb="18">
      <t>ゲンタンイ</t>
    </rPh>
    <rPh sb="20" eb="22">
      <t>タンイツ</t>
    </rPh>
    <rPh sb="25" eb="27">
      <t>フクスウ</t>
    </rPh>
    <rPh sb="29" eb="31">
      <t>セッテイ</t>
    </rPh>
    <rPh sb="33" eb="34">
      <t>ホウ</t>
    </rPh>
    <rPh sb="35" eb="37">
      <t>ヒョウジ</t>
    </rPh>
    <rPh sb="43" eb="46">
      <t>サンショウシキ</t>
    </rPh>
    <rPh sb="47" eb="49">
      <t>ツイカ</t>
    </rPh>
    <phoneticPr fontId="3"/>
  </si>
  <si>
    <t>G10</t>
    <phoneticPr fontId="3"/>
  </si>
  <si>
    <t>提出済みの計画書で原単位設定「複数」の場合の説明文を追加</t>
    <rPh sb="0" eb="3">
      <t>テイシュツズ</t>
    </rPh>
    <rPh sb="5" eb="8">
      <t>ケイカクショ</t>
    </rPh>
    <rPh sb="9" eb="14">
      <t>ゲンタンイセッテイ</t>
    </rPh>
    <rPh sb="15" eb="17">
      <t>フクスウ</t>
    </rPh>
    <rPh sb="19" eb="21">
      <t>バアイ</t>
    </rPh>
    <rPh sb="22" eb="25">
      <t>セツメイブン</t>
    </rPh>
    <rPh sb="26" eb="28">
      <t>ツイカ</t>
    </rPh>
    <phoneticPr fontId="3"/>
  </si>
  <si>
    <t>M77,M80</t>
    <phoneticPr fontId="3"/>
  </si>
  <si>
    <t>計画書提出済み事業者の場合は指標の名称および単位が表示されるように参照式を追加</t>
    <rPh sb="0" eb="3">
      <t>ケイカクショ</t>
    </rPh>
    <rPh sb="3" eb="6">
      <t>テイシュツズ</t>
    </rPh>
    <rPh sb="7" eb="10">
      <t>ジギョウシャ</t>
    </rPh>
    <rPh sb="11" eb="13">
      <t>バアイ</t>
    </rPh>
    <rPh sb="14" eb="16">
      <t>シヒョウ</t>
    </rPh>
    <rPh sb="17" eb="19">
      <t>メイショウ</t>
    </rPh>
    <rPh sb="22" eb="24">
      <t>タンイ</t>
    </rPh>
    <rPh sb="25" eb="27">
      <t>ヒョウジ</t>
    </rPh>
    <rPh sb="33" eb="36">
      <t>サンショウシキ</t>
    </rPh>
    <rPh sb="37" eb="39">
      <t>ツイカ</t>
    </rPh>
    <phoneticPr fontId="3"/>
  </si>
  <si>
    <t>2025年度を削除</t>
    <rPh sb="4" eb="5">
      <t>ネン</t>
    </rPh>
    <rPh sb="5" eb="6">
      <t>ド</t>
    </rPh>
    <rPh sb="7" eb="9">
      <t>サクジョ</t>
    </rPh>
    <phoneticPr fontId="3"/>
  </si>
  <si>
    <t>自家発電設備（非常用のみに使用する発電機を除く）の有無</t>
    <rPh sb="0" eb="2">
      <t>ジカ</t>
    </rPh>
    <rPh sb="2" eb="4">
      <t>ハツデン</t>
    </rPh>
    <rPh sb="4" eb="6">
      <t>セツビ</t>
    </rPh>
    <rPh sb="7" eb="10">
      <t>ヒジョウヨウ</t>
    </rPh>
    <rPh sb="13" eb="15">
      <t>シヨウ</t>
    </rPh>
    <rPh sb="17" eb="20">
      <t>ハツデンキ</t>
    </rPh>
    <rPh sb="21" eb="22">
      <t>ノゾ</t>
    </rPh>
    <rPh sb="25" eb="27">
      <t>ウム</t>
    </rPh>
    <phoneticPr fontId="3"/>
  </si>
  <si>
    <t>自家発電設備（非常用のみに使用する発電機を除く）からの電気自動車等への給電の有無</t>
    <rPh sb="0" eb="2">
      <t>ジカ</t>
    </rPh>
    <rPh sb="2" eb="4">
      <t>ハツデン</t>
    </rPh>
    <rPh sb="4" eb="6">
      <t>セツビ</t>
    </rPh>
    <rPh sb="7" eb="10">
      <t>ヒジョウヨウ</t>
    </rPh>
    <rPh sb="13" eb="15">
      <t>シヨウ</t>
    </rPh>
    <rPh sb="17" eb="20">
      <t>ハツデンキ</t>
    </rPh>
    <rPh sb="21" eb="22">
      <t>ノゾ</t>
    </rPh>
    <rPh sb="27" eb="29">
      <t>デンキ</t>
    </rPh>
    <rPh sb="29" eb="32">
      <t>ジドウシャ</t>
    </rPh>
    <rPh sb="32" eb="33">
      <t>トウ</t>
    </rPh>
    <rPh sb="35" eb="37">
      <t>キュウデン</t>
    </rPh>
    <rPh sb="38" eb="40">
      <t>ウム</t>
    </rPh>
    <phoneticPr fontId="3"/>
  </si>
  <si>
    <r>
      <t>千m</t>
    </r>
    <r>
      <rPr>
        <b/>
        <vertAlign val="superscript"/>
        <sz val="12"/>
        <color theme="1"/>
        <rFont val="游ゴシック"/>
        <family val="3"/>
        <charset val="128"/>
        <scheme val="minor"/>
      </rPr>
      <t>３</t>
    </r>
    <phoneticPr fontId="12"/>
  </si>
  <si>
    <r>
      <t>m</t>
    </r>
    <r>
      <rPr>
        <b/>
        <vertAlign val="superscript"/>
        <sz val="12"/>
        <color theme="1"/>
        <rFont val="游ゴシック"/>
        <family val="3"/>
        <charset val="128"/>
        <scheme val="minor"/>
      </rPr>
      <t>３</t>
    </r>
    <phoneticPr fontId="12"/>
  </si>
  <si>
    <t>※入力した数値を証明できる証書類を提出してください</t>
    <rPh sb="1" eb="3">
      <t>ニュウリョク</t>
    </rPh>
    <rPh sb="5" eb="7">
      <t>スウチ</t>
    </rPh>
    <rPh sb="8" eb="10">
      <t>ショウメイ</t>
    </rPh>
    <rPh sb="13" eb="16">
      <t>ショウショルイ</t>
    </rPh>
    <rPh sb="17" eb="19">
      <t>テイシュツ</t>
    </rPh>
    <phoneticPr fontId="3"/>
  </si>
  <si>
    <t>※非常用のみに使用する発電機のエネルギー使用量は入力しないでください</t>
    <rPh sb="1" eb="3">
      <t>ヒジョウ</t>
    </rPh>
    <rPh sb="3" eb="4">
      <t>ヨウ</t>
    </rPh>
    <rPh sb="7" eb="9">
      <t>シヨウ</t>
    </rPh>
    <rPh sb="11" eb="14">
      <t>ハツデンキ</t>
    </rPh>
    <rPh sb="20" eb="23">
      <t>シヨウリョウ</t>
    </rPh>
    <rPh sb="24" eb="26">
      <t>ニュウリョク</t>
    </rPh>
    <phoneticPr fontId="3"/>
  </si>
  <si>
    <t>※小数第1位を四捨五入して整数値で入力してください（使用量が0.5未満の場合は入力しないこと）</t>
    <rPh sb="1" eb="4">
      <t>ショウスウダイ</t>
    </rPh>
    <rPh sb="5" eb="6">
      <t>イ</t>
    </rPh>
    <rPh sb="7" eb="11">
      <t>シシャゴニュウ</t>
    </rPh>
    <rPh sb="13" eb="16">
      <t>セイスウチ</t>
    </rPh>
    <rPh sb="17" eb="19">
      <t>ニュウリョク</t>
    </rPh>
    <rPh sb="26" eb="29">
      <t>シヨウリョウ</t>
    </rPh>
    <rPh sb="33" eb="35">
      <t>ミマン</t>
    </rPh>
    <rPh sb="36" eb="38">
      <t>バアイ</t>
    </rPh>
    <rPh sb="39" eb="41">
      <t>ニュウリョク</t>
    </rPh>
    <phoneticPr fontId="3"/>
  </si>
  <si>
    <t>※小数第1位を四捨五入して整数値で入力してください</t>
    <rPh sb="1" eb="4">
      <t>ショウスウダイ</t>
    </rPh>
    <rPh sb="5" eb="6">
      <t>イ</t>
    </rPh>
    <rPh sb="7" eb="11">
      <t>シシャゴニュウ</t>
    </rPh>
    <rPh sb="13" eb="16">
      <t>セイスウチ</t>
    </rPh>
    <rPh sb="17" eb="19">
      <t>ニュウリョク</t>
    </rPh>
    <phoneticPr fontId="3"/>
  </si>
  <si>
    <t>※電気事業者が購入したクレジット等はメニューで相殺されるため自社で購入した分のみ入力してください</t>
    <rPh sb="1" eb="6">
      <t>デンキジギョウシャ</t>
    </rPh>
    <rPh sb="7" eb="9">
      <t>コウニュウ</t>
    </rPh>
    <rPh sb="16" eb="17">
      <t>トウ</t>
    </rPh>
    <rPh sb="23" eb="25">
      <t>ソウサイ</t>
    </rPh>
    <rPh sb="30" eb="32">
      <t>ジシャ</t>
    </rPh>
    <rPh sb="33" eb="35">
      <t>コウニュウ</t>
    </rPh>
    <rPh sb="37" eb="38">
      <t>ブン</t>
    </rPh>
    <rPh sb="40" eb="42">
      <t>ニュウリョク</t>
    </rPh>
    <phoneticPr fontId="3"/>
  </si>
  <si>
    <t>G41</t>
    <phoneticPr fontId="3"/>
  </si>
  <si>
    <t>入力上の注意点を追記</t>
    <rPh sb="0" eb="3">
      <t>ニュウリョクジョウ</t>
    </rPh>
    <rPh sb="4" eb="7">
      <t>チュウイテン</t>
    </rPh>
    <rPh sb="8" eb="10">
      <t>ツイキ</t>
    </rPh>
    <phoneticPr fontId="3"/>
  </si>
  <si>
    <t>D29,D30</t>
    <phoneticPr fontId="3"/>
  </si>
  <si>
    <t>自家発電設備に（非常用のみに使用する発電機を除く）を追記</t>
    <rPh sb="0" eb="2">
      <t>ジカ</t>
    </rPh>
    <rPh sb="2" eb="4">
      <t>ハツデン</t>
    </rPh>
    <rPh sb="4" eb="6">
      <t>セツビ</t>
    </rPh>
    <rPh sb="8" eb="11">
      <t>ヒジョウヨウ</t>
    </rPh>
    <rPh sb="14" eb="16">
      <t>シヨウ</t>
    </rPh>
    <rPh sb="18" eb="21">
      <t>ハツデンキ</t>
    </rPh>
    <rPh sb="22" eb="23">
      <t>ノゾ</t>
    </rPh>
    <rPh sb="26" eb="28">
      <t>ツイキ</t>
    </rPh>
    <phoneticPr fontId="3"/>
  </si>
  <si>
    <t>Q4,Q5</t>
    <phoneticPr fontId="3"/>
  </si>
  <si>
    <t>注意書きを追記</t>
    <rPh sb="0" eb="3">
      <t>チュウイガ</t>
    </rPh>
    <rPh sb="5" eb="7">
      <t>ツイキ</t>
    </rPh>
    <phoneticPr fontId="3"/>
  </si>
  <si>
    <t>A33,A54,A55</t>
    <phoneticPr fontId="3"/>
  </si>
  <si>
    <t>初期表示に変更</t>
    <rPh sb="0" eb="4">
      <t>ショキヒョウジ</t>
    </rPh>
    <rPh sb="5" eb="7">
      <t>ヘンコウ</t>
    </rPh>
    <phoneticPr fontId="3"/>
  </si>
  <si>
    <t>H列</t>
    <rPh sb="1" eb="2">
      <t>レツ</t>
    </rPh>
    <phoneticPr fontId="3"/>
  </si>
  <si>
    <t>太字に変更</t>
    <rPh sb="0" eb="2">
      <t>フトジ</t>
    </rPh>
    <rPh sb="3" eb="5">
      <t>ヘンコウ</t>
    </rPh>
    <phoneticPr fontId="3"/>
  </si>
  <si>
    <t>G列</t>
    <rPh sb="1" eb="2">
      <t>レツ</t>
    </rPh>
    <phoneticPr fontId="3"/>
  </si>
  <si>
    <t>R29</t>
    <phoneticPr fontId="3"/>
  </si>
  <si>
    <t>池田</t>
    <rPh sb="0" eb="2">
      <t>イケダ</t>
    </rPh>
    <phoneticPr fontId="3"/>
  </si>
  <si>
    <t>5.クレジット</t>
    <phoneticPr fontId="3"/>
  </si>
  <si>
    <t>E22,E23</t>
    <phoneticPr fontId="3"/>
  </si>
  <si>
    <t>成瀬　哲也</t>
  </si>
  <si>
    <t>望月美佐緒</t>
  </si>
  <si>
    <t>細田　修吾</t>
  </si>
  <si>
    <t>内川　淳</t>
  </si>
  <si>
    <t>浦邊　哲</t>
  </si>
  <si>
    <t>神奈川県厚木市上依知3019</t>
  </si>
  <si>
    <t>森　祐二</t>
  </si>
  <si>
    <t>山村　昇</t>
  </si>
  <si>
    <t>十時　裕樹</t>
  </si>
  <si>
    <t>大西　慎一</t>
  </si>
  <si>
    <t>代表取締役ＣＥＯ 社長執行役員　</t>
  </si>
  <si>
    <t>小又　哲夫</t>
  </si>
  <si>
    <t>木下　寧久</t>
  </si>
  <si>
    <t>加藤　勝信</t>
  </si>
  <si>
    <t>長尾　敏晴</t>
  </si>
  <si>
    <t>小土井　満治</t>
  </si>
  <si>
    <t>河田　篤治</t>
  </si>
  <si>
    <t>京都市中京区室町御池下ル円福寺町338　樋口・進和ﾋﾞﾙ</t>
  </si>
  <si>
    <t>萩原　鉄也</t>
  </si>
  <si>
    <t>中野　穣二</t>
  </si>
  <si>
    <t>岸本　栄</t>
  </si>
  <si>
    <t>中川　創太</t>
  </si>
  <si>
    <t>関口　陽平</t>
  </si>
  <si>
    <t>東京都千代田区丸の内1丁目4番1号</t>
  </si>
  <si>
    <t>佐藤　友明</t>
  </si>
  <si>
    <t>山田　博志</t>
  </si>
  <si>
    <t>馬場園　修三</t>
  </si>
  <si>
    <t>田村　信也</t>
  </si>
  <si>
    <t>愛知県名古屋市中区錦2丁目20番15号　広小路クロスタワー15階</t>
  </si>
  <si>
    <t>坂本　正紀</t>
  </si>
  <si>
    <t>2026年度修正版v5に差し替え</t>
    <rPh sb="4" eb="6">
      <t>ネンド</t>
    </rPh>
    <rPh sb="6" eb="9">
      <t>シュウセイバン</t>
    </rPh>
    <rPh sb="12" eb="13">
      <t>サ</t>
    </rPh>
    <rPh sb="14" eb="15">
      <t>カ</t>
    </rPh>
    <phoneticPr fontId="3"/>
  </si>
  <si>
    <r>
      <rPr>
        <b/>
        <sz val="11"/>
        <color rgb="FFC00000"/>
        <rFont val="游ゴシック"/>
        <family val="3"/>
        <charset val="128"/>
        <scheme val="minor"/>
      </rPr>
      <t>■入力上の注意点</t>
    </r>
    <r>
      <rPr>
        <sz val="12"/>
        <color theme="1"/>
        <rFont val="游ゴシック"/>
        <family val="2"/>
        <scheme val="minor"/>
      </rPr>
      <t xml:space="preserve">
</t>
    </r>
    <r>
      <rPr>
        <sz val="10"/>
        <color theme="1"/>
        <rFont val="游ゴシック"/>
        <family val="3"/>
        <charset val="128"/>
        <scheme val="minor"/>
      </rPr>
      <t xml:space="preserve">・非常用のみに使用する発電機のエネルギー使用量は入力
　しないでください。
　&lt;留意点&gt; 非常用発電機であっても常時使用の場合は計上
</t>
    </r>
    <r>
      <rPr>
        <sz val="9"/>
        <color theme="1"/>
        <rFont val="游ゴシック"/>
        <family val="3"/>
        <charset val="128"/>
        <scheme val="minor"/>
      </rPr>
      <t>　　（参考）https://tayori.com/q/sehd2025/detail/859808/</t>
    </r>
    <r>
      <rPr>
        <sz val="10"/>
        <color theme="1"/>
        <rFont val="游ゴシック"/>
        <family val="3"/>
        <charset val="128"/>
        <scheme val="minor"/>
      </rPr>
      <t xml:space="preserve">
・小数第1位を四捨五入して整数値で入力してください
　（従って0.5未満は入力しないこと）
</t>
    </r>
    <rPh sb="1" eb="4">
      <t>ニュウリョクジョウ</t>
    </rPh>
    <rPh sb="5" eb="8">
      <t>チュウイテン</t>
    </rPh>
    <rPh sb="10" eb="13">
      <t>ヒジョウヨウ</t>
    </rPh>
    <rPh sb="16" eb="18">
      <t>シヨウ</t>
    </rPh>
    <rPh sb="22" eb="23">
      <t>キ</t>
    </rPh>
    <rPh sb="29" eb="32">
      <t>シヨウリョウ</t>
    </rPh>
    <rPh sb="33" eb="35">
      <t>ニュウリョク</t>
    </rPh>
    <rPh sb="49" eb="52">
      <t>リュウイテン</t>
    </rPh>
    <rPh sb="54" eb="57">
      <t>ヒジョウヨウ</t>
    </rPh>
    <rPh sb="57" eb="60">
      <t>ハツデンキ</t>
    </rPh>
    <rPh sb="65" eb="69">
      <t>ジョウジシヨウ</t>
    </rPh>
    <rPh sb="70" eb="72">
      <t>バアイ</t>
    </rPh>
    <rPh sb="73" eb="75">
      <t>ケイジョウ</t>
    </rPh>
    <rPh sb="79" eb="81">
      <t>サンコウ</t>
    </rPh>
    <rPh sb="128" eb="131">
      <t>ショウスウダイ</t>
    </rPh>
    <rPh sb="132" eb="133">
      <t>イ</t>
    </rPh>
    <rPh sb="134" eb="138">
      <t>シシャゴニュウ</t>
    </rPh>
    <rPh sb="140" eb="143">
      <t>セイスウチ</t>
    </rPh>
    <rPh sb="144" eb="146">
      <t>ニュウリョク</t>
    </rPh>
    <rPh sb="155" eb="156">
      <t>シタガ</t>
    </rPh>
    <rPh sb="161" eb="163">
      <t>ミマン</t>
    </rPh>
    <rPh sb="164" eb="166">
      <t>ニュウリョク</t>
    </rPh>
    <phoneticPr fontId="3"/>
  </si>
  <si>
    <t>ver.2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</si>
</sst>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General&quot;年&quot;&quot;度&quot;"/>
    <numFmt numFmtId="177" formatCode="#,##0_);[Red]\(#,##0\)"/>
    <numFmt numFmtId="178" formatCode="#,##0.0_ "/>
    <numFmt numFmtId="179" formatCode="\(General\)"/>
    <numFmt numFmtId="180" formatCode="\(General&quot;件&quot;\)"/>
    <numFmt numFmtId="181" formatCode="0.00_ "/>
    <numFmt numFmtId="182" formatCode="0_);[Red]\(0\)"/>
    <numFmt numFmtId="183" formatCode="0.0"/>
    <numFmt numFmtId="184" formatCode="#,##0_ "/>
    <numFmt numFmtId="185" formatCode="\(0\)"/>
    <numFmt numFmtId="186" formatCode="0.0_ "/>
    <numFmt numFmtId="187" formatCode="0_ "/>
    <numFmt numFmtId="188" formatCode="0.0000"/>
    <numFmt numFmtId="189" formatCode="yyyy/m/d;@"/>
    <numFmt numFmtId="190" formatCode="0.0000_);[Red]\(0.0000\)"/>
    <numFmt numFmtId="191" formatCode="0.00_);[Red]\(0.00\)"/>
    <numFmt numFmtId="192" formatCode="0.000000"/>
    <numFmt numFmtId="193" formatCode="#,##0.000000;[Red]\-#,##0.000000"/>
    <numFmt numFmtId="194" formatCode="0.000000_ "/>
    <numFmt numFmtId="195" formatCode="#,##0.000000_);[Red]\(#,##0.000000\)"/>
    <numFmt numFmtId="196" formatCode="0.000000_ ;[Red]\-0.000000\ "/>
    <numFmt numFmtId="197" formatCode="0.00000"/>
    <numFmt numFmtId="198" formatCode="0.0000_ "/>
  </numFmts>
  <fonts count="90">
    <font>
      <sz val="12"/>
      <color theme="1"/>
      <name val="ＭＳ 明朝"/>
      <family val="2"/>
      <charset val="128"/>
    </font>
    <font>
      <b/>
      <sz val="15"/>
      <color theme="3"/>
      <name val="ＭＳ 明朝"/>
      <family val="2"/>
      <charset val="128"/>
    </font>
    <font>
      <b/>
      <sz val="16"/>
      <color theme="1"/>
      <name val="游ゴシック"/>
      <family val="3"/>
      <charset val="128"/>
      <scheme val="minor"/>
    </font>
    <font>
      <sz val="6"/>
      <name val="ＭＳ 明朝"/>
      <family val="2"/>
      <charset val="128"/>
    </font>
    <font>
      <sz val="6"/>
      <name val="游ゴシック"/>
      <family val="3"/>
      <charset val="128"/>
      <scheme val="minor"/>
    </font>
    <font>
      <b/>
      <sz val="18"/>
      <color theme="1"/>
      <name val="游ゴシック"/>
      <family val="3"/>
      <charset val="128"/>
      <scheme val="minor"/>
    </font>
    <font>
      <sz val="12"/>
      <color theme="1"/>
      <name val="游ゴシック"/>
      <family val="3"/>
      <charset val="128"/>
      <scheme val="minor"/>
    </font>
    <font>
      <sz val="11"/>
      <name val="ＭＳ Ｐゴシック"/>
      <family val="3"/>
      <charset val="128"/>
    </font>
    <font>
      <b/>
      <sz val="12"/>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6"/>
      <name val="ＭＳ Ｐゴシック"/>
      <family val="3"/>
      <charset val="128"/>
    </font>
    <font>
      <b/>
      <sz val="12"/>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10"/>
      <name val="ＭＳ Ｐゴシック"/>
      <family val="3"/>
      <charset val="128"/>
    </font>
    <font>
      <sz val="12"/>
      <name val="游ゴシック"/>
      <family val="3"/>
      <charset val="128"/>
      <scheme val="minor"/>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indexed="10"/>
      <name val="MS P ゴシック"/>
      <family val="3"/>
      <charset val="128"/>
    </font>
    <font>
      <sz val="12"/>
      <color theme="1"/>
      <name val="游ゴシック"/>
      <family val="2"/>
      <scheme val="minor"/>
    </font>
    <font>
      <sz val="12"/>
      <color rgb="FFFF0000"/>
      <name val="游ゴシック"/>
      <family val="2"/>
      <scheme val="minor"/>
    </font>
    <font>
      <b/>
      <u/>
      <sz val="12"/>
      <color theme="1"/>
      <name val="游ゴシック"/>
      <family val="3"/>
      <charset val="128"/>
      <scheme val="minor"/>
    </font>
    <font>
      <b/>
      <u/>
      <sz val="12"/>
      <color rgb="FFFF0000"/>
      <name val="游ゴシック"/>
      <family val="3"/>
      <charset val="128"/>
      <scheme val="minor"/>
    </font>
    <font>
      <b/>
      <u/>
      <sz val="18"/>
      <color theme="1"/>
      <name val="游ゴシック"/>
      <family val="3"/>
      <charset val="128"/>
      <scheme val="minor"/>
    </font>
    <font>
      <b/>
      <u/>
      <sz val="11"/>
      <color rgb="FFFF0000"/>
      <name val="游ゴシック"/>
      <family val="3"/>
      <charset val="128"/>
      <scheme val="minor"/>
    </font>
    <font>
      <b/>
      <sz val="9"/>
      <color rgb="FFFF0000"/>
      <name val="ＭＳ Ｐ明朝"/>
      <family val="1"/>
      <charset val="128"/>
    </font>
    <font>
      <sz val="10"/>
      <color theme="1"/>
      <name val="游ゴシック"/>
      <family val="3"/>
      <charset val="128"/>
      <scheme val="minor"/>
    </font>
    <font>
      <sz val="18"/>
      <color theme="3"/>
      <name val="游ゴシック Light"/>
      <family val="2"/>
      <charset val="128"/>
      <scheme val="major"/>
    </font>
    <font>
      <sz val="12"/>
      <color rgb="FF9C6500"/>
      <name val="ＭＳ 明朝"/>
      <family val="2"/>
      <charset val="128"/>
    </font>
    <font>
      <sz val="12"/>
      <color rgb="FF3F3F76"/>
      <name val="ＭＳ 明朝"/>
      <family val="2"/>
      <charset val="128"/>
    </font>
    <font>
      <sz val="6"/>
      <name val="ＭＳ 明朝"/>
      <family val="1"/>
      <charset val="128"/>
    </font>
    <font>
      <b/>
      <sz val="12"/>
      <name val="游ゴシック"/>
      <family val="3"/>
      <charset val="128"/>
    </font>
    <font>
      <b/>
      <sz val="12"/>
      <color rgb="FFFF0000"/>
      <name val="游ゴシック"/>
      <family val="3"/>
      <charset val="128"/>
    </font>
    <font>
      <b/>
      <sz val="10"/>
      <color theme="1"/>
      <name val="游ゴシック"/>
      <family val="3"/>
      <charset val="128"/>
      <scheme val="minor"/>
    </font>
    <font>
      <sz val="16"/>
      <color theme="1"/>
      <name val="游ゴシック"/>
      <family val="3"/>
      <charset val="128"/>
      <scheme val="minor"/>
    </font>
    <font>
      <u/>
      <sz val="12"/>
      <color theme="10"/>
      <name val="ＭＳ 明朝"/>
      <family val="2"/>
      <charset val="128"/>
    </font>
    <font>
      <b/>
      <u/>
      <sz val="12"/>
      <color theme="10"/>
      <name val="游ゴシック"/>
      <family val="3"/>
      <charset val="128"/>
      <scheme val="minor"/>
    </font>
    <font>
      <b/>
      <u/>
      <sz val="12"/>
      <color theme="0"/>
      <name val="游ゴシック"/>
      <family val="3"/>
      <charset val="128"/>
      <scheme val="minor"/>
    </font>
    <font>
      <sz val="11"/>
      <color theme="1"/>
      <name val="游ゴシック"/>
      <family val="2"/>
      <scheme val="minor"/>
    </font>
    <font>
      <sz val="11"/>
      <name val="游ゴシック"/>
      <family val="3"/>
      <charset val="128"/>
      <scheme val="minor"/>
    </font>
    <font>
      <sz val="12"/>
      <color rgb="FFFF0000"/>
      <name val="游ゴシック"/>
      <family val="3"/>
      <charset val="128"/>
      <scheme val="minor"/>
    </font>
    <font>
      <sz val="12"/>
      <color theme="1"/>
      <name val="ＭＳ 明朝"/>
      <family val="2"/>
      <charset val="128"/>
    </font>
    <font>
      <b/>
      <sz val="14"/>
      <color theme="1"/>
      <name val="游ゴシック"/>
      <family val="3"/>
      <charset val="128"/>
      <scheme val="minor"/>
    </font>
    <font>
      <sz val="8"/>
      <color theme="1"/>
      <name val="游ゴシック"/>
      <family val="3"/>
      <charset val="128"/>
      <scheme val="minor"/>
    </font>
    <font>
      <b/>
      <sz val="11"/>
      <name val="游ゴシック"/>
      <family val="3"/>
      <charset val="128"/>
    </font>
    <font>
      <b/>
      <sz val="9"/>
      <name val="游ゴシック"/>
      <family val="3"/>
      <charset val="128"/>
    </font>
    <font>
      <b/>
      <sz val="16"/>
      <color rgb="FFFF0000"/>
      <name val="游ゴシック"/>
      <family val="3"/>
      <charset val="128"/>
      <scheme val="minor"/>
    </font>
    <font>
      <b/>
      <sz val="14"/>
      <name val="游ゴシック"/>
      <family val="3"/>
      <charset val="128"/>
      <scheme val="minor"/>
    </font>
    <font>
      <sz val="12"/>
      <color rgb="FFC00000"/>
      <name val="游ゴシック"/>
      <family val="2"/>
      <scheme val="minor"/>
    </font>
    <font>
      <b/>
      <sz val="11"/>
      <color rgb="FFC00000"/>
      <name val="游ゴシック"/>
      <family val="3"/>
      <charset val="128"/>
      <scheme val="minor"/>
    </font>
    <font>
      <sz val="11"/>
      <color rgb="FFC00000"/>
      <name val="游ゴシック"/>
      <family val="3"/>
      <charset val="128"/>
      <scheme val="minor"/>
    </font>
    <font>
      <b/>
      <sz val="18"/>
      <color theme="0"/>
      <name val="游ゴシック"/>
      <family val="3"/>
      <charset val="128"/>
      <scheme val="minor"/>
    </font>
    <font>
      <sz val="9"/>
      <color theme="1"/>
      <name val="游ゴシック"/>
      <family val="2"/>
      <scheme val="minor"/>
    </font>
    <font>
      <sz val="12"/>
      <color rgb="FFC00000"/>
      <name val="游ゴシック"/>
      <family val="3"/>
      <charset val="128"/>
      <scheme val="minor"/>
    </font>
    <font>
      <b/>
      <u/>
      <sz val="14"/>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u/>
      <sz val="12"/>
      <color rgb="FFC00000"/>
      <name val="游ゴシック"/>
      <family val="3"/>
      <charset val="128"/>
      <scheme val="minor"/>
    </font>
    <font>
      <sz val="6"/>
      <name val="游ゴシック"/>
      <family val="2"/>
      <charset val="128"/>
      <scheme val="minor"/>
    </font>
    <font>
      <b/>
      <sz val="11"/>
      <color rgb="FF000000"/>
      <name val="游ゴシック"/>
      <family val="3"/>
      <charset val="128"/>
      <scheme val="minor"/>
    </font>
    <font>
      <sz val="11"/>
      <color rgb="FF000000"/>
      <name val="游ゴシック"/>
      <family val="3"/>
      <charset val="128"/>
      <scheme val="minor"/>
    </font>
    <font>
      <b/>
      <sz val="12"/>
      <color rgb="FF000000"/>
      <name val="游ゴシック"/>
      <family val="3"/>
      <charset val="128"/>
      <scheme val="minor"/>
    </font>
    <font>
      <sz val="12"/>
      <color rgb="FF000000"/>
      <name val="游ゴシック"/>
      <family val="3"/>
      <charset val="128"/>
      <scheme val="minor"/>
    </font>
    <font>
      <b/>
      <sz val="16"/>
      <color rgb="FFC00000"/>
      <name val="游ゴシック"/>
      <family val="3"/>
      <charset val="128"/>
      <scheme val="minor"/>
    </font>
    <font>
      <b/>
      <sz val="9"/>
      <color rgb="FFFF0000"/>
      <name val="游ゴシック"/>
      <family val="3"/>
      <charset val="128"/>
      <scheme val="minor"/>
    </font>
    <font>
      <strike/>
      <sz val="12"/>
      <color theme="1"/>
      <name val="游ゴシック"/>
      <family val="3"/>
      <charset val="128"/>
      <scheme val="minor"/>
    </font>
    <font>
      <b/>
      <u/>
      <sz val="11"/>
      <color rgb="FFC00000"/>
      <name val="游ゴシック"/>
      <family val="3"/>
      <charset val="128"/>
      <scheme val="minor"/>
    </font>
    <font>
      <sz val="11"/>
      <color rgb="FFC00000"/>
      <name val="游ゴシック"/>
      <family val="2"/>
      <scheme val="minor"/>
    </font>
    <font>
      <u/>
      <sz val="11"/>
      <color rgb="FFC00000"/>
      <name val="游ゴシック"/>
      <family val="3"/>
      <charset val="128"/>
      <scheme val="minor"/>
    </font>
    <font>
      <b/>
      <sz val="12"/>
      <color theme="1"/>
      <name val="ＭＳ 明朝"/>
      <family val="1"/>
      <charset val="128"/>
    </font>
    <font>
      <b/>
      <sz val="10"/>
      <color rgb="FFFF0000"/>
      <name val="游ゴシック"/>
      <family val="3"/>
      <charset val="128"/>
      <scheme val="minor"/>
    </font>
    <font>
      <sz val="12"/>
      <color theme="2" tint="-9.9978637043366805E-2"/>
      <name val="游ゴシック"/>
      <family val="3"/>
      <charset val="128"/>
      <scheme val="minor"/>
    </font>
    <font>
      <b/>
      <sz val="8"/>
      <color theme="1"/>
      <name val="游ゴシック"/>
      <family val="3"/>
      <charset val="128"/>
      <scheme val="minor"/>
    </font>
    <font>
      <sz val="11"/>
      <color theme="1"/>
      <name val="Arial"/>
      <family val="2"/>
    </font>
    <font>
      <sz val="11"/>
      <color theme="1"/>
      <name val="ＭＳ ゴシック"/>
      <family val="3"/>
      <charset val="128"/>
    </font>
    <font>
      <sz val="11"/>
      <color rgb="FF000000"/>
      <name val="Arial"/>
      <family val="2"/>
    </font>
    <font>
      <sz val="11"/>
      <color theme="1"/>
      <name val="MS Gothic"/>
      <family val="3"/>
      <charset val="128"/>
    </font>
    <font>
      <sz val="11"/>
      <color theme="1"/>
      <name val="Arial"/>
      <family val="2"/>
      <charset val="128"/>
    </font>
    <font>
      <sz val="11"/>
      <color theme="1"/>
      <name val="Arial"/>
      <family val="3"/>
      <charset val="128"/>
    </font>
    <font>
      <sz val="11"/>
      <color rgb="FF000000"/>
      <name val="ＭＳ ゴシック"/>
      <family val="3"/>
      <charset val="128"/>
    </font>
    <font>
      <sz val="11"/>
      <name val="Arial"/>
      <family val="2"/>
    </font>
    <font>
      <sz val="11"/>
      <color rgb="FF000000"/>
      <name val="Arial"/>
      <family val="3"/>
      <charset val="128"/>
    </font>
    <font>
      <sz val="11"/>
      <color rgb="FFFF0000"/>
      <name val="Arial"/>
      <family val="2"/>
    </font>
    <font>
      <sz val="11"/>
      <color rgb="FF000000"/>
      <name val="ＭＳ Ｐゴシック"/>
      <family val="2"/>
      <charset val="128"/>
    </font>
    <font>
      <b/>
      <vertAlign val="superscript"/>
      <sz val="12"/>
      <color theme="1"/>
      <name val="游ゴシック"/>
      <family val="3"/>
      <charset val="128"/>
      <scheme val="minor"/>
    </font>
  </fonts>
  <fills count="20">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BE5D6"/>
        <bgColor indexed="64"/>
      </patternFill>
    </fill>
    <fill>
      <patternFill patternType="solid">
        <fgColor rgb="FF00206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theme="0" tint="-0.14996795556505021"/>
        <bgColor indexed="64"/>
      </patternFill>
    </fill>
    <fill>
      <patternFill patternType="solid">
        <fgColor theme="5"/>
        <bgColor indexed="64"/>
      </patternFill>
    </fill>
    <fill>
      <patternFill patternType="solid">
        <fgColor theme="0" tint="-0.499984740745262"/>
        <bgColor indexed="64"/>
      </patternFill>
    </fill>
    <fill>
      <patternFill patternType="solid">
        <fgColor rgb="FFFF0000"/>
        <bgColor indexed="64"/>
      </patternFill>
    </fill>
    <fill>
      <patternFill patternType="solid">
        <fgColor rgb="FFFF9999"/>
        <bgColor indexed="64"/>
      </patternFill>
    </fill>
    <fill>
      <patternFill patternType="solid">
        <fgColor rgb="FFCC99FF"/>
        <bgColor indexed="64"/>
      </patternFill>
    </fill>
  </fills>
  <borders count="1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medium">
        <color indexed="64"/>
      </right>
      <top style="thin">
        <color indexed="64"/>
      </top>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diagonalDown="1">
      <left style="thin">
        <color indexed="64"/>
      </left>
      <right style="medium">
        <color indexed="64"/>
      </right>
      <top style="medium">
        <color indexed="64"/>
      </top>
      <bottom style="thin">
        <color indexed="64"/>
      </bottom>
      <diagonal style="thin">
        <color indexed="64"/>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diagonalDown="1">
      <left style="thin">
        <color indexed="64"/>
      </left>
      <right style="medium">
        <color indexed="64"/>
      </right>
      <top style="thin">
        <color indexed="64"/>
      </top>
      <bottom style="hair">
        <color indexed="64"/>
      </bottom>
      <diagonal style="thin">
        <color indexed="64"/>
      </diagonal>
    </border>
    <border diagonalDown="1">
      <left style="thin">
        <color indexed="64"/>
      </left>
      <right style="medium">
        <color indexed="64"/>
      </right>
      <top style="hair">
        <color indexed="64"/>
      </top>
      <bottom style="hair">
        <color indexed="64"/>
      </bottom>
      <diagonal style="thin">
        <color indexed="64"/>
      </diagonal>
    </border>
    <border diagonalDown="1">
      <left style="thin">
        <color indexed="64"/>
      </left>
      <right style="medium">
        <color indexed="64"/>
      </right>
      <top style="hair">
        <color indexed="64"/>
      </top>
      <bottom/>
      <diagonal style="thin">
        <color indexed="64"/>
      </diagonal>
    </border>
    <border diagonalDown="1">
      <left style="thin">
        <color indexed="64"/>
      </left>
      <right style="medium">
        <color indexed="64"/>
      </right>
      <top style="hair">
        <color indexed="64"/>
      </top>
      <bottom style="thin">
        <color indexed="64"/>
      </bottom>
      <diagonal style="thin">
        <color indexed="64"/>
      </diagonal>
    </border>
    <border diagonalDown="1">
      <left style="thin">
        <color indexed="64"/>
      </left>
      <right style="medium">
        <color indexed="64"/>
      </right>
      <top/>
      <bottom/>
      <diagonal style="thin">
        <color indexed="64"/>
      </diagonal>
    </border>
    <border>
      <left style="medium">
        <color indexed="64"/>
      </left>
      <right style="thin">
        <color indexed="64"/>
      </right>
      <top style="hair">
        <color indexed="64"/>
      </top>
      <bottom/>
      <diagonal/>
    </border>
    <border diagonalDown="1">
      <left style="thin">
        <color indexed="64"/>
      </left>
      <right style="thin">
        <color indexed="64"/>
      </right>
      <top style="thin">
        <color indexed="64"/>
      </top>
      <bottom/>
      <diagonal style="thin">
        <color indexed="64"/>
      </diagonal>
    </border>
    <border>
      <left/>
      <right style="thin">
        <color indexed="64"/>
      </right>
      <top style="medium">
        <color indexed="64"/>
      </top>
      <bottom/>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auto="1"/>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right style="medium">
        <color indexed="64"/>
      </right>
      <top/>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medium">
        <color indexed="64"/>
      </right>
      <top style="thin">
        <color indexed="64"/>
      </top>
      <bottom style="medium">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style="hair">
        <color indexed="64"/>
      </top>
      <bottom style="hair">
        <color indexed="64"/>
      </bottom>
      <diagonal style="thin">
        <color indexed="64"/>
      </diagonal>
    </border>
    <border diagonalDown="1">
      <left style="thin">
        <color indexed="64"/>
      </left>
      <right/>
      <top style="hair">
        <color indexed="64"/>
      </top>
      <bottom style="medium">
        <color indexed="64"/>
      </bottom>
      <diagonal style="thin">
        <color indexed="64"/>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style="thick">
        <color indexed="64"/>
      </right>
      <top style="thick">
        <color indexed="64"/>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hair">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dotted">
        <color rgb="FF000000"/>
      </bottom>
      <diagonal/>
    </border>
    <border>
      <left style="thin">
        <color rgb="FF000000"/>
      </left>
      <right/>
      <top style="dotted">
        <color rgb="FF000000"/>
      </top>
      <bottom style="dotted">
        <color rgb="FF000000"/>
      </bottom>
      <diagonal/>
    </border>
    <border>
      <left style="thin">
        <color rgb="FF000000"/>
      </left>
      <right/>
      <top style="dotted">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diagonal/>
    </border>
    <border>
      <left style="thin">
        <color indexed="64"/>
      </left>
      <right/>
      <top/>
      <bottom style="thin">
        <color rgb="FF000000"/>
      </bottom>
      <diagonal/>
    </border>
    <border>
      <left/>
      <right/>
      <top/>
      <bottom style="thin">
        <color rgb="FF000000"/>
      </bottom>
      <diagonal/>
    </border>
    <border>
      <left style="thin">
        <color indexed="64"/>
      </left>
      <right/>
      <top style="hair">
        <color indexed="64"/>
      </top>
      <bottom/>
      <diagonal/>
    </border>
    <border>
      <left style="thin">
        <color indexed="64"/>
      </left>
      <right/>
      <top style="hair">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diagonal/>
    </border>
    <border>
      <left style="thin">
        <color indexed="64"/>
      </left>
      <right style="thin">
        <color indexed="64"/>
      </right>
      <top/>
      <bottom style="hair">
        <color indexed="64"/>
      </bottom>
      <diagonal/>
    </border>
    <border diagonalDown="1">
      <left style="medium">
        <color indexed="64"/>
      </left>
      <right/>
      <top style="thin">
        <color indexed="64"/>
      </top>
      <bottom style="thin">
        <color indexed="64"/>
      </bottom>
      <diagonal style="thin">
        <color indexed="64"/>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rgb="FF000000"/>
      </top>
      <bottom style="hair">
        <color indexed="64"/>
      </bottom>
      <diagonal/>
    </border>
    <border>
      <left/>
      <right style="thin">
        <color indexed="64"/>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s>
  <cellStyleXfs count="7">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40" fillId="0" borderId="0" applyNumberFormat="0" applyFill="0" applyBorder="0" applyAlignment="0" applyProtection="0">
      <alignment vertical="center"/>
    </xf>
    <xf numFmtId="0" fontId="43" fillId="0" borderId="0"/>
    <xf numFmtId="0" fontId="18" fillId="0" borderId="0">
      <alignment vertical="center"/>
    </xf>
    <xf numFmtId="0" fontId="46" fillId="0" borderId="0">
      <alignment vertical="center"/>
    </xf>
  </cellStyleXfs>
  <cellXfs count="1133">
    <xf numFmtId="0" fontId="0" fillId="0" borderId="0" xfId="0">
      <alignment vertical="center"/>
    </xf>
    <xf numFmtId="0" fontId="6" fillId="0" borderId="0" xfId="0" applyFont="1">
      <alignment vertical="center"/>
    </xf>
    <xf numFmtId="177" fontId="6" fillId="7" borderId="16" xfId="0" applyNumberFormat="1" applyFont="1" applyFill="1" applyBorder="1" applyAlignment="1" applyProtection="1">
      <alignment vertical="center" shrinkToFit="1"/>
      <protection locked="0"/>
    </xf>
    <xf numFmtId="0" fontId="6" fillId="0" borderId="0" xfId="0" applyFont="1" applyBorder="1" applyAlignment="1">
      <alignment vertical="center" wrapText="1"/>
    </xf>
    <xf numFmtId="177" fontId="6" fillId="7" borderId="16" xfId="0" applyNumberFormat="1" applyFont="1" applyFill="1" applyBorder="1" applyAlignment="1" applyProtection="1">
      <alignment horizontal="right" vertical="center" shrinkToFit="1"/>
      <protection locked="0"/>
    </xf>
    <xf numFmtId="0" fontId="10" fillId="0" borderId="0" xfId="0" applyFont="1">
      <alignment vertical="center"/>
    </xf>
    <xf numFmtId="0" fontId="10" fillId="0" borderId="0" xfId="0" applyFont="1" applyAlignment="1">
      <alignment horizontal="right" vertical="center"/>
    </xf>
    <xf numFmtId="0" fontId="10" fillId="0" borderId="0" xfId="0" applyFont="1" applyAlignment="1"/>
    <xf numFmtId="0" fontId="6" fillId="0" borderId="0" xfId="0" applyFont="1" applyFill="1">
      <alignment vertical="center"/>
    </xf>
    <xf numFmtId="0" fontId="6" fillId="3" borderId="0" xfId="0" applyFont="1" applyFill="1">
      <alignment vertical="center"/>
    </xf>
    <xf numFmtId="0" fontId="10" fillId="0" borderId="0" xfId="0" applyFont="1" applyAlignment="1" applyProtection="1">
      <alignment horizontal="left" vertical="center"/>
    </xf>
    <xf numFmtId="0" fontId="6" fillId="0" borderId="0" xfId="0" applyFont="1" applyAlignment="1">
      <alignment vertical="center" wrapText="1"/>
    </xf>
    <xf numFmtId="0" fontId="6" fillId="0" borderId="0" xfId="0" applyFont="1" applyAlignment="1">
      <alignment vertical="top"/>
    </xf>
    <xf numFmtId="177" fontId="6" fillId="7" borderId="5" xfId="0" applyNumberFormat="1" applyFont="1" applyFill="1" applyBorder="1" applyAlignment="1" applyProtection="1">
      <alignment horizontal="right" vertical="center" shrinkToFit="1"/>
      <protection locked="0"/>
    </xf>
    <xf numFmtId="49" fontId="6" fillId="0" borderId="0" xfId="0" applyNumberFormat="1" applyFont="1" applyAlignment="1">
      <alignment horizontal="right" vertical="center"/>
    </xf>
    <xf numFmtId="49" fontId="2" fillId="0" borderId="0" xfId="0" applyNumberFormat="1" applyFont="1" applyAlignment="1">
      <alignment horizontal="left" vertical="center"/>
    </xf>
    <xf numFmtId="182" fontId="31" fillId="0" borderId="0" xfId="0" applyNumberFormat="1" applyFont="1" applyAlignment="1">
      <alignment horizontal="right" vertical="center"/>
    </xf>
    <xf numFmtId="0" fontId="6" fillId="10" borderId="0" xfId="0" applyFont="1" applyFill="1">
      <alignment vertical="center"/>
    </xf>
    <xf numFmtId="14" fontId="6" fillId="10" borderId="0" xfId="0" applyNumberFormat="1" applyFont="1" applyFill="1" applyAlignment="1">
      <alignment vertical="center" shrinkToFit="1"/>
    </xf>
    <xf numFmtId="0" fontId="10" fillId="10" borderId="0" xfId="0" applyFont="1" applyFill="1">
      <alignment vertical="center"/>
    </xf>
    <xf numFmtId="0" fontId="10" fillId="0" borderId="0" xfId="0" applyFont="1" applyAlignment="1">
      <alignment horizontal="right" vertical="center" shrinkToFit="1"/>
    </xf>
    <xf numFmtId="0" fontId="6" fillId="0" borderId="0" xfId="0" applyFont="1" applyAlignment="1">
      <alignment vertical="center" shrinkToFit="1"/>
    </xf>
    <xf numFmtId="188" fontId="6" fillId="7" borderId="16" xfId="0" applyNumberFormat="1" applyFont="1" applyFill="1" applyBorder="1" applyAlignment="1" applyProtection="1">
      <alignment horizontal="right" vertical="center" shrinkToFit="1"/>
      <protection locked="0"/>
    </xf>
    <xf numFmtId="0" fontId="6" fillId="3" borderId="16" xfId="0" applyFont="1" applyFill="1" applyBorder="1" applyAlignment="1">
      <alignment horizontal="center" vertical="center"/>
    </xf>
    <xf numFmtId="0" fontId="44" fillId="0" borderId="0" xfId="5" applyFont="1" applyAlignment="1">
      <alignment horizontal="center" vertical="top" wrapText="1"/>
    </xf>
    <xf numFmtId="0" fontId="44" fillId="0" borderId="0" xfId="5" applyFont="1" applyAlignment="1">
      <alignment horizontal="left" vertical="top" wrapText="1"/>
    </xf>
    <xf numFmtId="0" fontId="0" fillId="0" borderId="0" xfId="0" applyAlignment="1">
      <alignment vertical="center" shrinkToFit="1"/>
    </xf>
    <xf numFmtId="0" fontId="6" fillId="12" borderId="16" xfId="0" applyFont="1" applyFill="1" applyBorder="1" applyAlignment="1">
      <alignment horizontal="left" vertical="top" shrinkToFit="1"/>
    </xf>
    <xf numFmtId="189" fontId="6" fillId="12" borderId="16" xfId="0" applyNumberFormat="1" applyFont="1" applyFill="1" applyBorder="1" applyAlignment="1">
      <alignment horizontal="left" vertical="top" shrinkToFit="1"/>
    </xf>
    <xf numFmtId="0" fontId="6" fillId="12" borderId="16" xfId="0" applyFont="1" applyFill="1" applyBorder="1" applyAlignment="1">
      <alignment horizontal="left" vertical="top" wrapText="1"/>
    </xf>
    <xf numFmtId="0" fontId="6" fillId="0" borderId="0" xfId="0" applyFont="1" applyAlignment="1">
      <alignment horizontal="left" vertical="top"/>
    </xf>
    <xf numFmtId="0" fontId="6" fillId="0" borderId="16" xfId="0" applyFont="1" applyBorder="1" applyAlignment="1">
      <alignment vertical="top" shrinkToFit="1"/>
    </xf>
    <xf numFmtId="189" fontId="6" fillId="0" borderId="16" xfId="0" applyNumberFormat="1" applyFont="1" applyBorder="1" applyAlignment="1">
      <alignment vertical="top" shrinkToFit="1"/>
    </xf>
    <xf numFmtId="0" fontId="6" fillId="0" borderId="16" xfId="0" applyFont="1" applyBorder="1" applyAlignment="1">
      <alignment horizontal="center" vertical="top" shrinkToFit="1"/>
    </xf>
    <xf numFmtId="0" fontId="6" fillId="0" borderId="16" xfId="0" applyFont="1" applyBorder="1" applyAlignment="1">
      <alignment horizontal="center" vertical="top" wrapText="1"/>
    </xf>
    <xf numFmtId="0" fontId="6" fillId="0" borderId="16" xfId="0" applyFont="1" applyBorder="1" applyAlignment="1">
      <alignment vertical="top" wrapText="1"/>
    </xf>
    <xf numFmtId="0" fontId="6" fillId="0" borderId="0" xfId="0" applyFont="1" applyAlignment="1">
      <alignment horizontal="center" vertical="top" wrapText="1"/>
    </xf>
    <xf numFmtId="0" fontId="45" fillId="0" borderId="16" xfId="0" applyFont="1" applyBorder="1" applyAlignment="1">
      <alignment vertical="top" wrapText="1"/>
    </xf>
    <xf numFmtId="0" fontId="19" fillId="7" borderId="16" xfId="0" applyFont="1" applyFill="1" applyBorder="1" applyAlignment="1" applyProtection="1">
      <alignment horizontal="left" vertical="center" shrinkToFit="1"/>
      <protection locked="0"/>
    </xf>
    <xf numFmtId="0" fontId="10" fillId="7" borderId="16" xfId="0" applyFont="1" applyFill="1" applyBorder="1" applyAlignment="1" applyProtection="1">
      <alignment horizontal="center" vertical="center"/>
      <protection locked="0"/>
    </xf>
    <xf numFmtId="0" fontId="6" fillId="3" borderId="32" xfId="0" applyFont="1" applyFill="1" applyBorder="1" applyAlignment="1">
      <alignment horizontal="left" vertical="center"/>
    </xf>
    <xf numFmtId="0" fontId="6" fillId="3" borderId="33" xfId="0" applyFont="1" applyFill="1" applyBorder="1" applyAlignment="1">
      <alignment vertical="center" wrapText="1"/>
    </xf>
    <xf numFmtId="0" fontId="6" fillId="3" borderId="35" xfId="0" applyFont="1" applyFill="1" applyBorder="1" applyAlignment="1">
      <alignment vertical="center"/>
    </xf>
    <xf numFmtId="0" fontId="6" fillId="3" borderId="24" xfId="0" applyFont="1" applyFill="1" applyBorder="1" applyAlignment="1">
      <alignment vertical="center"/>
    </xf>
    <xf numFmtId="0" fontId="6" fillId="3" borderId="35" xfId="0" applyFont="1" applyFill="1" applyBorder="1" applyAlignment="1">
      <alignment vertical="center" wrapText="1"/>
    </xf>
    <xf numFmtId="0" fontId="6" fillId="3" borderId="22"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37" xfId="0" applyFont="1" applyFill="1" applyBorder="1" applyAlignment="1">
      <alignment vertical="center"/>
    </xf>
    <xf numFmtId="0" fontId="6" fillId="3" borderId="4" xfId="0" applyFont="1" applyFill="1" applyBorder="1" applyAlignment="1">
      <alignment horizontal="left" vertical="center"/>
    </xf>
    <xf numFmtId="0" fontId="6" fillId="3" borderId="10" xfId="0" applyFont="1" applyFill="1" applyBorder="1" applyAlignment="1">
      <alignment horizontal="left" vertical="center"/>
    </xf>
    <xf numFmtId="0" fontId="6" fillId="3" borderId="36" xfId="0" applyFont="1" applyFill="1" applyBorder="1" applyAlignment="1">
      <alignment horizontal="left" vertical="center"/>
    </xf>
    <xf numFmtId="0" fontId="6" fillId="3" borderId="19" xfId="0" applyFont="1" applyFill="1" applyBorder="1" applyAlignment="1">
      <alignment horizontal="center" vertical="center" shrinkToFit="1"/>
    </xf>
    <xf numFmtId="0" fontId="6" fillId="3" borderId="37" xfId="0" applyFont="1" applyFill="1" applyBorder="1" applyAlignment="1">
      <alignment vertical="center" shrinkToFit="1"/>
    </xf>
    <xf numFmtId="0" fontId="6" fillId="3" borderId="37" xfId="0" applyFont="1" applyFill="1" applyBorder="1" applyAlignment="1">
      <alignment horizontal="left" vertical="center"/>
    </xf>
    <xf numFmtId="0" fontId="6" fillId="3" borderId="16" xfId="0" applyFont="1" applyFill="1" applyBorder="1" applyAlignment="1">
      <alignment horizontal="right" vertical="center"/>
    </xf>
    <xf numFmtId="0" fontId="6" fillId="3" borderId="4" xfId="0" applyFont="1" applyFill="1" applyBorder="1" applyAlignment="1">
      <alignment horizontal="right" vertical="center"/>
    </xf>
    <xf numFmtId="0" fontId="6" fillId="3" borderId="48" xfId="0" applyFont="1" applyFill="1" applyBorder="1" applyAlignment="1">
      <alignment vertical="center"/>
    </xf>
    <xf numFmtId="0" fontId="6" fillId="3" borderId="40" xfId="0" applyFont="1" applyFill="1" applyBorder="1" applyAlignment="1">
      <alignment vertical="center"/>
    </xf>
    <xf numFmtId="0" fontId="6" fillId="3" borderId="40" xfId="0" applyFont="1" applyFill="1" applyBorder="1" applyAlignment="1">
      <alignment horizontal="left" vertical="center"/>
    </xf>
    <xf numFmtId="0" fontId="6" fillId="3" borderId="41" xfId="0" applyFont="1" applyFill="1" applyBorder="1" applyAlignment="1">
      <alignment horizontal="left" vertical="center"/>
    </xf>
    <xf numFmtId="0" fontId="6" fillId="3" borderId="42" xfId="0" applyFont="1" applyFill="1" applyBorder="1" applyAlignment="1">
      <alignment vertical="center"/>
    </xf>
    <xf numFmtId="0" fontId="6" fillId="3" borderId="44" xfId="0" applyFont="1" applyFill="1" applyBorder="1" applyAlignment="1">
      <alignment vertical="center"/>
    </xf>
    <xf numFmtId="0" fontId="6" fillId="3" borderId="45" xfId="0" applyFont="1" applyFill="1" applyBorder="1" applyAlignment="1">
      <alignment vertical="center"/>
    </xf>
    <xf numFmtId="0" fontId="6" fillId="3" borderId="42" xfId="0" applyFont="1" applyFill="1" applyBorder="1" applyAlignment="1">
      <alignment vertical="center" shrinkToFit="1"/>
    </xf>
    <xf numFmtId="0" fontId="6" fillId="3" borderId="50" xfId="0" applyFont="1" applyFill="1" applyBorder="1" applyAlignment="1">
      <alignment vertical="center"/>
    </xf>
    <xf numFmtId="0" fontId="6" fillId="3" borderId="0" xfId="0" applyFont="1" applyFill="1" applyBorder="1" applyAlignment="1">
      <alignment vertical="center"/>
    </xf>
    <xf numFmtId="0" fontId="6" fillId="3" borderId="51" xfId="0" applyFont="1" applyFill="1" applyBorder="1" applyAlignment="1">
      <alignment vertical="center"/>
    </xf>
    <xf numFmtId="0" fontId="6" fillId="3" borderId="9" xfId="0" applyFont="1" applyFill="1" applyBorder="1" applyAlignment="1">
      <alignment vertical="center"/>
    </xf>
    <xf numFmtId="0" fontId="6" fillId="3" borderId="11" xfId="0" applyFont="1" applyFill="1" applyBorder="1" applyAlignment="1">
      <alignment vertical="center"/>
    </xf>
    <xf numFmtId="0" fontId="6" fillId="3" borderId="16" xfId="0" applyFont="1" applyFill="1" applyBorder="1" applyAlignment="1">
      <alignment vertical="center"/>
    </xf>
    <xf numFmtId="0" fontId="6" fillId="3" borderId="8" xfId="0" applyFont="1" applyFill="1" applyBorder="1" applyAlignment="1">
      <alignment vertical="center"/>
    </xf>
    <xf numFmtId="0" fontId="6" fillId="3" borderId="16" xfId="0" applyFont="1" applyFill="1" applyBorder="1" applyAlignment="1">
      <alignment vertical="center" shrinkToFit="1"/>
    </xf>
    <xf numFmtId="0" fontId="6" fillId="3" borderId="12" xfId="0" applyFont="1" applyFill="1" applyBorder="1" applyAlignment="1">
      <alignment vertical="center"/>
    </xf>
    <xf numFmtId="0" fontId="6" fillId="3" borderId="4" xfId="0" applyFont="1" applyFill="1" applyBorder="1" applyAlignment="1">
      <alignment vertical="center"/>
    </xf>
    <xf numFmtId="0" fontId="6" fillId="3" borderId="5" xfId="0" applyFont="1" applyFill="1" applyBorder="1" applyAlignment="1">
      <alignment vertical="center"/>
    </xf>
    <xf numFmtId="0" fontId="6" fillId="3" borderId="52" xfId="0" applyFont="1" applyFill="1" applyBorder="1" applyAlignment="1">
      <alignment vertical="center"/>
    </xf>
    <xf numFmtId="0" fontId="6" fillId="3" borderId="10" xfId="0" applyFont="1" applyFill="1" applyBorder="1" applyAlignment="1">
      <alignment vertical="center"/>
    </xf>
    <xf numFmtId="0" fontId="6" fillId="3" borderId="16" xfId="0" applyFont="1" applyFill="1" applyBorder="1" applyAlignment="1">
      <alignment horizontal="center" vertical="center" shrinkToFit="1"/>
    </xf>
    <xf numFmtId="0" fontId="6" fillId="3" borderId="53" xfId="0" applyFont="1" applyFill="1" applyBorder="1" applyAlignment="1">
      <alignment vertical="center"/>
    </xf>
    <xf numFmtId="0" fontId="6" fillId="3" borderId="54" xfId="0" applyFont="1" applyFill="1" applyBorder="1" applyAlignment="1">
      <alignment horizontal="center" vertical="center"/>
    </xf>
    <xf numFmtId="0" fontId="6" fillId="3" borderId="46" xfId="0" applyFont="1" applyFill="1" applyBorder="1" applyAlignment="1">
      <alignment horizontal="center" vertical="center" shrinkToFit="1"/>
    </xf>
    <xf numFmtId="0" fontId="6" fillId="3" borderId="47" xfId="0" applyFont="1" applyFill="1" applyBorder="1" applyAlignment="1">
      <alignment horizontal="center" vertical="center" shrinkToFit="1"/>
    </xf>
    <xf numFmtId="0" fontId="6" fillId="3" borderId="55" xfId="0" applyFont="1" applyFill="1" applyBorder="1" applyAlignment="1">
      <alignment vertical="center"/>
    </xf>
    <xf numFmtId="0" fontId="6" fillId="3" borderId="23" xfId="0" applyFont="1" applyFill="1" applyBorder="1" applyAlignment="1">
      <alignment vertical="center"/>
    </xf>
    <xf numFmtId="0" fontId="6" fillId="3" borderId="32" xfId="0" applyFont="1" applyFill="1" applyBorder="1" applyAlignment="1">
      <alignment vertical="center"/>
    </xf>
    <xf numFmtId="0" fontId="6" fillId="3" borderId="56" xfId="0" applyFont="1" applyFill="1" applyBorder="1" applyAlignment="1">
      <alignment vertical="center"/>
    </xf>
    <xf numFmtId="0" fontId="6" fillId="3" borderId="70" xfId="0" applyFont="1" applyFill="1" applyBorder="1">
      <alignment vertical="center"/>
    </xf>
    <xf numFmtId="0" fontId="6" fillId="3" borderId="19" xfId="0" applyFont="1" applyFill="1" applyBorder="1">
      <alignment vertical="center"/>
    </xf>
    <xf numFmtId="0" fontId="6" fillId="3" borderId="16" xfId="0" applyFont="1" applyFill="1" applyBorder="1">
      <alignment vertical="center"/>
    </xf>
    <xf numFmtId="0" fontId="6" fillId="3" borderId="57" xfId="0" applyFont="1" applyFill="1" applyBorder="1" applyAlignment="1">
      <alignment vertical="center"/>
    </xf>
    <xf numFmtId="0" fontId="6" fillId="3" borderId="38" xfId="0" applyFont="1" applyFill="1" applyBorder="1" applyAlignment="1">
      <alignment vertical="center"/>
    </xf>
    <xf numFmtId="183" fontId="6" fillId="3" borderId="37" xfId="0" applyNumberFormat="1" applyFont="1" applyFill="1" applyBorder="1" applyAlignment="1">
      <alignment vertical="center"/>
    </xf>
    <xf numFmtId="0" fontId="6" fillId="3" borderId="13" xfId="0" applyFont="1" applyFill="1" applyBorder="1" applyAlignment="1">
      <alignment vertical="center"/>
    </xf>
    <xf numFmtId="0" fontId="6" fillId="3" borderId="14" xfId="0" applyFont="1" applyFill="1" applyBorder="1" applyAlignment="1">
      <alignment vertical="center"/>
    </xf>
    <xf numFmtId="0" fontId="6" fillId="3" borderId="58" xfId="0" applyFont="1" applyFill="1" applyBorder="1" applyAlignment="1">
      <alignment vertical="center"/>
    </xf>
    <xf numFmtId="0" fontId="6" fillId="3" borderId="59" xfId="0" applyFont="1" applyFill="1" applyBorder="1" applyAlignment="1">
      <alignment vertical="center"/>
    </xf>
    <xf numFmtId="0" fontId="6" fillId="3" borderId="37" xfId="0" applyFont="1" applyFill="1" applyBorder="1">
      <alignment vertical="center"/>
    </xf>
    <xf numFmtId="0" fontId="6" fillId="3" borderId="60" xfId="0" applyFont="1" applyFill="1" applyBorder="1" applyAlignment="1">
      <alignment vertical="center"/>
    </xf>
    <xf numFmtId="0" fontId="6" fillId="3" borderId="5" xfId="0" applyFont="1" applyFill="1" applyBorder="1" applyAlignment="1">
      <alignment horizontal="center" vertical="center"/>
    </xf>
    <xf numFmtId="0" fontId="6" fillId="3" borderId="12" xfId="0" applyFont="1" applyFill="1" applyBorder="1">
      <alignment vertical="center"/>
    </xf>
    <xf numFmtId="0" fontId="6" fillId="3" borderId="46" xfId="0" applyFont="1" applyFill="1" applyBorder="1" applyAlignment="1">
      <alignment vertical="center"/>
    </xf>
    <xf numFmtId="0" fontId="6" fillId="3" borderId="13" xfId="0" applyFont="1" applyFill="1" applyBorder="1" applyAlignment="1">
      <alignment vertical="center" wrapText="1"/>
    </xf>
    <xf numFmtId="0" fontId="6" fillId="3" borderId="1" xfId="0" applyFont="1" applyFill="1" applyBorder="1" applyAlignment="1">
      <alignment vertical="center"/>
    </xf>
    <xf numFmtId="0" fontId="6" fillId="3" borderId="8" xfId="0" applyFont="1" applyFill="1" applyBorder="1" applyAlignment="1">
      <alignment horizontal="left" vertical="center"/>
    </xf>
    <xf numFmtId="0" fontId="6" fillId="3" borderId="16" xfId="0" applyFont="1" applyFill="1" applyBorder="1" applyAlignment="1">
      <alignment horizontal="left" vertical="center"/>
    </xf>
    <xf numFmtId="0" fontId="6" fillId="3" borderId="59" xfId="0" applyFont="1" applyFill="1" applyBorder="1" applyAlignment="1">
      <alignment horizontal="center" vertical="center" shrinkToFit="1"/>
    </xf>
    <xf numFmtId="0" fontId="6" fillId="3" borderId="61" xfId="0" applyFont="1" applyFill="1" applyBorder="1" applyAlignment="1">
      <alignment vertical="center"/>
    </xf>
    <xf numFmtId="0" fontId="6" fillId="3" borderId="58" xfId="0" applyFont="1" applyFill="1" applyBorder="1" applyAlignment="1">
      <alignment horizontal="center" vertical="center" shrinkToFit="1"/>
    </xf>
    <xf numFmtId="0" fontId="6" fillId="3" borderId="62" xfId="0" applyFont="1" applyFill="1" applyBorder="1" applyAlignment="1">
      <alignment vertical="center"/>
    </xf>
    <xf numFmtId="0" fontId="6" fillId="3" borderId="63" xfId="0" applyFont="1" applyFill="1" applyBorder="1" applyAlignment="1">
      <alignment vertical="center"/>
    </xf>
    <xf numFmtId="0" fontId="6" fillId="3" borderId="16" xfId="0" applyFont="1" applyFill="1" applyBorder="1" applyAlignment="1">
      <alignment vertical="center" wrapText="1"/>
    </xf>
    <xf numFmtId="0" fontId="6" fillId="3" borderId="64" xfId="0" applyFont="1" applyFill="1" applyBorder="1" applyAlignment="1">
      <alignment vertical="center"/>
    </xf>
    <xf numFmtId="0" fontId="6" fillId="3" borderId="37" xfId="0" applyFont="1" applyFill="1" applyBorder="1" applyAlignment="1">
      <alignment horizontal="right" vertical="center" shrinkToFit="1"/>
    </xf>
    <xf numFmtId="0" fontId="6" fillId="3" borderId="8" xfId="0" applyFont="1" applyFill="1" applyBorder="1" applyAlignment="1">
      <alignment horizontal="center" vertical="center"/>
    </xf>
    <xf numFmtId="0" fontId="6" fillId="3" borderId="14" xfId="0" applyFont="1" applyFill="1" applyBorder="1" applyAlignment="1">
      <alignment horizontal="left" vertical="center"/>
    </xf>
    <xf numFmtId="0" fontId="6" fillId="3" borderId="13" xfId="0" applyFont="1" applyFill="1" applyBorder="1" applyAlignment="1">
      <alignment horizontal="left" vertical="center"/>
    </xf>
    <xf numFmtId="0" fontId="6" fillId="3" borderId="3" xfId="0" applyFont="1" applyFill="1" applyBorder="1" applyAlignment="1">
      <alignment vertical="center"/>
    </xf>
    <xf numFmtId="0" fontId="6" fillId="3" borderId="54" xfId="0" applyFont="1" applyFill="1" applyBorder="1" applyAlignment="1">
      <alignment vertical="center"/>
    </xf>
    <xf numFmtId="0" fontId="6" fillId="3" borderId="0" xfId="0" applyFont="1" applyFill="1" applyAlignment="1">
      <alignment vertical="center"/>
    </xf>
    <xf numFmtId="0" fontId="6" fillId="3" borderId="66" xfId="0" applyFont="1" applyFill="1" applyBorder="1" applyAlignment="1">
      <alignment vertical="center"/>
    </xf>
    <xf numFmtId="0" fontId="6" fillId="3" borderId="67" xfId="0" applyFont="1" applyFill="1" applyBorder="1" applyAlignment="1">
      <alignment vertical="center"/>
    </xf>
    <xf numFmtId="0" fontId="6" fillId="3" borderId="39" xfId="0" applyFont="1" applyFill="1" applyBorder="1" applyAlignment="1">
      <alignment vertical="center"/>
    </xf>
    <xf numFmtId="0" fontId="6" fillId="3" borderId="68" xfId="0" applyFont="1" applyFill="1" applyBorder="1" applyAlignment="1">
      <alignment vertical="center"/>
    </xf>
    <xf numFmtId="0" fontId="6" fillId="3" borderId="69" xfId="0" applyFont="1" applyFill="1" applyBorder="1" applyAlignment="1">
      <alignment vertical="center"/>
    </xf>
    <xf numFmtId="0" fontId="6" fillId="3" borderId="21" xfId="0" applyFont="1" applyFill="1" applyBorder="1" applyAlignment="1">
      <alignment horizontal="left" vertical="center"/>
    </xf>
    <xf numFmtId="0" fontId="6" fillId="3" borderId="22" xfId="0" applyFont="1" applyFill="1" applyBorder="1" applyAlignment="1">
      <alignment vertical="center" shrinkToFit="1"/>
    </xf>
    <xf numFmtId="0" fontId="6" fillId="3" borderId="22" xfId="0" applyFont="1" applyFill="1" applyBorder="1" applyAlignment="1">
      <alignment vertical="center"/>
    </xf>
    <xf numFmtId="0" fontId="6" fillId="3" borderId="22" xfId="0" applyFont="1" applyFill="1" applyBorder="1" applyAlignment="1">
      <alignment horizontal="left" vertical="center"/>
    </xf>
    <xf numFmtId="0" fontId="6" fillId="3" borderId="24" xfId="0" applyFont="1" applyFill="1" applyBorder="1" applyAlignment="1">
      <alignment horizontal="left" vertical="center" shrinkToFit="1"/>
    </xf>
    <xf numFmtId="0" fontId="6" fillId="3" borderId="25" xfId="0" applyFont="1" applyFill="1" applyBorder="1" applyAlignment="1">
      <alignment vertical="top"/>
    </xf>
    <xf numFmtId="0" fontId="6" fillId="3" borderId="19" xfId="0" applyFont="1" applyFill="1" applyBorder="1" applyAlignment="1">
      <alignment horizontal="left" vertical="center"/>
    </xf>
    <xf numFmtId="0" fontId="6" fillId="3" borderId="28" xfId="0" applyFont="1" applyFill="1" applyBorder="1" applyAlignment="1">
      <alignment vertical="top"/>
    </xf>
    <xf numFmtId="0" fontId="6" fillId="3" borderId="72" xfId="0" applyFont="1" applyFill="1" applyBorder="1" applyAlignment="1">
      <alignment vertical="top"/>
    </xf>
    <xf numFmtId="0" fontId="6" fillId="3" borderId="73" xfId="0" applyFont="1" applyFill="1" applyBorder="1" applyAlignment="1">
      <alignment horizontal="left" vertical="center"/>
    </xf>
    <xf numFmtId="0" fontId="6" fillId="3" borderId="74" xfId="0" applyFont="1" applyFill="1" applyBorder="1" applyAlignment="1">
      <alignment horizontal="left" vertical="center"/>
    </xf>
    <xf numFmtId="0" fontId="6" fillId="3" borderId="75" xfId="0" applyFont="1" applyFill="1" applyBorder="1" applyAlignment="1">
      <alignment horizontal="left" vertical="center"/>
    </xf>
    <xf numFmtId="0" fontId="6" fillId="3" borderId="76" xfId="0" applyFont="1" applyFill="1" applyBorder="1" applyAlignment="1">
      <alignment horizontal="left" vertical="center"/>
    </xf>
    <xf numFmtId="0" fontId="6" fillId="3" borderId="77" xfId="0" applyFont="1" applyFill="1" applyBorder="1" applyAlignment="1">
      <alignment horizontal="left" vertical="center"/>
    </xf>
    <xf numFmtId="0" fontId="6" fillId="3" borderId="78" xfId="0" applyFont="1" applyFill="1" applyBorder="1" applyAlignment="1">
      <alignment vertical="top"/>
    </xf>
    <xf numFmtId="0" fontId="6" fillId="3" borderId="79" xfId="0" applyFont="1" applyFill="1" applyBorder="1" applyAlignment="1">
      <alignment horizontal="left" vertical="center"/>
    </xf>
    <xf numFmtId="0" fontId="6" fillId="3" borderId="79" xfId="0" applyFont="1" applyFill="1" applyBorder="1">
      <alignment vertical="center"/>
    </xf>
    <xf numFmtId="0" fontId="6" fillId="3" borderId="55" xfId="0" applyFont="1" applyFill="1" applyBorder="1" applyAlignment="1">
      <alignment vertical="center" wrapText="1"/>
    </xf>
    <xf numFmtId="0" fontId="6" fillId="3" borderId="64" xfId="0" applyFont="1" applyFill="1" applyBorder="1" applyAlignment="1">
      <alignment vertical="center" wrapText="1"/>
    </xf>
    <xf numFmtId="0" fontId="6" fillId="3" borderId="66" xfId="0" applyFont="1" applyFill="1" applyBorder="1" applyAlignment="1">
      <alignment vertical="center" wrapText="1"/>
    </xf>
    <xf numFmtId="0" fontId="6" fillId="3" borderId="80" xfId="0" applyFont="1" applyFill="1" applyBorder="1" applyAlignment="1">
      <alignment vertical="center" wrapText="1"/>
    </xf>
    <xf numFmtId="0" fontId="6" fillId="3" borderId="23" xfId="0" applyFont="1" applyFill="1" applyBorder="1" applyAlignment="1">
      <alignment vertical="center" wrapText="1"/>
    </xf>
    <xf numFmtId="0" fontId="6" fillId="3" borderId="67" xfId="0" applyFont="1" applyFill="1" applyBorder="1" applyAlignment="1">
      <alignment vertical="center" wrapText="1"/>
    </xf>
    <xf numFmtId="0" fontId="6" fillId="3" borderId="82" xfId="0" applyFont="1" applyFill="1" applyBorder="1" applyAlignment="1">
      <alignment vertical="center"/>
    </xf>
    <xf numFmtId="0" fontId="6" fillId="3" borderId="57" xfId="0" applyFont="1" applyFill="1" applyBorder="1" applyAlignment="1">
      <alignment vertical="center" wrapText="1"/>
    </xf>
    <xf numFmtId="0" fontId="6" fillId="3" borderId="13" xfId="0" applyFont="1" applyFill="1" applyBorder="1" applyAlignment="1">
      <alignment vertical="top" wrapText="1"/>
    </xf>
    <xf numFmtId="0" fontId="6" fillId="3" borderId="12"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14" xfId="0" applyFont="1" applyFill="1" applyBorder="1" applyAlignment="1">
      <alignment vertical="top" wrapText="1"/>
    </xf>
    <xf numFmtId="0" fontId="6" fillId="3" borderId="1" xfId="0" applyFont="1" applyFill="1" applyBorder="1" applyAlignment="1">
      <alignment vertical="top"/>
    </xf>
    <xf numFmtId="0" fontId="6" fillId="3" borderId="12" xfId="0" applyFont="1" applyFill="1" applyBorder="1" applyAlignment="1">
      <alignment horizontal="left" vertical="center"/>
    </xf>
    <xf numFmtId="0" fontId="6" fillId="3" borderId="6" xfId="0" applyFont="1" applyFill="1" applyBorder="1" applyAlignment="1">
      <alignment vertical="top"/>
    </xf>
    <xf numFmtId="0" fontId="6" fillId="3" borderId="9" xfId="0" applyFont="1" applyFill="1" applyBorder="1" applyAlignment="1">
      <alignment vertical="top"/>
    </xf>
    <xf numFmtId="0" fontId="6" fillId="3" borderId="5" xfId="0" applyFont="1" applyFill="1" applyBorder="1" applyAlignment="1">
      <alignment vertical="top" wrapText="1"/>
    </xf>
    <xf numFmtId="0" fontId="6" fillId="3" borderId="8" xfId="0" applyFont="1" applyFill="1" applyBorder="1" applyAlignment="1">
      <alignment vertical="top" wrapText="1"/>
    </xf>
    <xf numFmtId="0" fontId="6" fillId="3" borderId="16" xfId="0" applyFont="1" applyFill="1" applyBorder="1" applyAlignment="1">
      <alignment vertical="top" wrapText="1"/>
    </xf>
    <xf numFmtId="0" fontId="6" fillId="3" borderId="12" xfId="0" applyFont="1" applyFill="1" applyBorder="1" applyAlignment="1">
      <alignment horizontal="left" vertical="top"/>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52" xfId="0" applyFont="1" applyFill="1" applyBorder="1" applyAlignment="1">
      <alignment horizontal="left" vertical="center" wrapText="1"/>
    </xf>
    <xf numFmtId="0" fontId="6" fillId="3" borderId="8" xfId="0" applyFont="1" applyFill="1" applyBorder="1" applyAlignment="1">
      <alignment vertical="center" shrinkToFit="1"/>
    </xf>
    <xf numFmtId="0" fontId="6" fillId="3" borderId="8" xfId="0" applyFont="1" applyFill="1" applyBorder="1" applyAlignment="1">
      <alignment horizontal="left" vertical="center" wrapText="1"/>
    </xf>
    <xf numFmtId="0" fontId="6" fillId="3" borderId="8"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6" fillId="3" borderId="22" xfId="0" applyFont="1" applyFill="1" applyBorder="1">
      <alignment vertical="center"/>
    </xf>
    <xf numFmtId="0" fontId="6" fillId="3" borderId="24" xfId="0" applyFont="1" applyFill="1" applyBorder="1">
      <alignment vertical="center"/>
    </xf>
    <xf numFmtId="0" fontId="6" fillId="3" borderId="38" xfId="0" applyFont="1" applyFill="1" applyBorder="1">
      <alignment vertical="center"/>
    </xf>
    <xf numFmtId="0" fontId="6" fillId="3" borderId="49" xfId="0" applyFont="1" applyFill="1" applyBorder="1">
      <alignment vertical="center"/>
    </xf>
    <xf numFmtId="0" fontId="6" fillId="3" borderId="43" xfId="0" applyFont="1" applyFill="1" applyBorder="1">
      <alignment vertical="center"/>
    </xf>
    <xf numFmtId="0" fontId="6" fillId="3" borderId="0" xfId="0" applyFont="1" applyFill="1" applyAlignment="1">
      <alignment vertical="center" shrinkToFit="1"/>
    </xf>
    <xf numFmtId="0" fontId="6" fillId="3" borderId="31" xfId="0" applyFont="1" applyFill="1" applyBorder="1" applyAlignment="1">
      <alignment vertical="top"/>
    </xf>
    <xf numFmtId="0" fontId="6" fillId="3" borderId="6" xfId="0" applyFont="1" applyFill="1" applyBorder="1" applyAlignment="1">
      <alignment vertical="center"/>
    </xf>
    <xf numFmtId="0" fontId="6" fillId="3" borderId="2" xfId="0" applyFont="1" applyFill="1" applyBorder="1" applyAlignment="1">
      <alignment vertical="top"/>
    </xf>
    <xf numFmtId="0" fontId="6" fillId="3" borderId="3" xfId="0" applyFont="1" applyFill="1" applyBorder="1" applyAlignment="1">
      <alignment vertical="top"/>
    </xf>
    <xf numFmtId="0" fontId="6" fillId="3" borderId="85" xfId="0" applyFont="1" applyFill="1" applyBorder="1" applyAlignment="1">
      <alignment vertical="center"/>
    </xf>
    <xf numFmtId="0" fontId="6" fillId="3" borderId="87" xfId="0" applyFont="1" applyFill="1" applyBorder="1" applyAlignment="1">
      <alignment vertical="center" shrinkToFit="1"/>
    </xf>
    <xf numFmtId="0" fontId="6" fillId="3" borderId="8" xfId="0" applyFont="1" applyFill="1" applyBorder="1">
      <alignment vertical="center"/>
    </xf>
    <xf numFmtId="0" fontId="6" fillId="3" borderId="87" xfId="0" applyFont="1" applyFill="1" applyBorder="1">
      <alignment vertical="center"/>
    </xf>
    <xf numFmtId="0" fontId="6" fillId="3" borderId="35" xfId="0" applyFont="1" applyFill="1" applyBorder="1">
      <alignment vertical="center"/>
    </xf>
    <xf numFmtId="0" fontId="6" fillId="3" borderId="22" xfId="0" applyFont="1" applyFill="1" applyBorder="1" applyAlignment="1">
      <alignment vertical="center" wrapText="1"/>
    </xf>
    <xf numFmtId="0" fontId="6" fillId="3" borderId="42" xfId="0" applyFont="1" applyFill="1" applyBorder="1">
      <alignment vertical="center"/>
    </xf>
    <xf numFmtId="0" fontId="6" fillId="3" borderId="49" xfId="0" applyFont="1" applyFill="1" applyBorder="1" applyAlignment="1">
      <alignment vertical="center" wrapText="1"/>
    </xf>
    <xf numFmtId="0" fontId="6" fillId="3" borderId="88" xfId="0" applyFont="1" applyFill="1" applyBorder="1">
      <alignment vertical="center"/>
    </xf>
    <xf numFmtId="0" fontId="6" fillId="3" borderId="65" xfId="0" applyFont="1" applyFill="1" applyBorder="1">
      <alignment vertical="center"/>
    </xf>
    <xf numFmtId="0" fontId="6" fillId="3" borderId="21" xfId="0" applyFont="1" applyFill="1" applyBorder="1" applyAlignment="1">
      <alignment vertical="center"/>
    </xf>
    <xf numFmtId="0" fontId="6" fillId="3" borderId="89" xfId="0" applyFont="1" applyFill="1" applyBorder="1" applyAlignment="1">
      <alignment horizontal="center" vertical="center" shrinkToFit="1"/>
    </xf>
    <xf numFmtId="0" fontId="6" fillId="3" borderId="83" xfId="0" applyFont="1" applyFill="1" applyBorder="1" applyAlignment="1">
      <alignment horizontal="center" vertical="center"/>
    </xf>
    <xf numFmtId="0" fontId="6" fillId="3" borderId="82" xfId="0" applyFont="1" applyFill="1" applyBorder="1" applyAlignment="1">
      <alignment horizontal="center" vertical="center"/>
    </xf>
    <xf numFmtId="0" fontId="19" fillId="3" borderId="24" xfId="0" applyFont="1" applyFill="1" applyBorder="1" applyAlignment="1">
      <alignment horizontal="center" vertical="center"/>
    </xf>
    <xf numFmtId="0" fontId="19" fillId="3" borderId="38" xfId="0" applyFont="1" applyFill="1" applyBorder="1" applyAlignment="1">
      <alignment horizontal="center" vertical="center"/>
    </xf>
    <xf numFmtId="0" fontId="19" fillId="3" borderId="87" xfId="0" applyFont="1" applyFill="1" applyBorder="1" applyAlignment="1">
      <alignment horizontal="center" vertical="center"/>
    </xf>
    <xf numFmtId="0" fontId="6" fillId="3" borderId="90"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36" xfId="0" applyFont="1" applyFill="1" applyBorder="1" applyAlignment="1">
      <alignment horizontal="center" vertical="center"/>
    </xf>
    <xf numFmtId="0" fontId="6" fillId="3" borderId="9" xfId="0" applyFont="1" applyFill="1" applyBorder="1" applyAlignment="1">
      <alignment horizontal="left" vertical="center"/>
    </xf>
    <xf numFmtId="0" fontId="6" fillId="3" borderId="52" xfId="0" applyFont="1" applyFill="1" applyBorder="1" applyAlignment="1">
      <alignment horizontal="left" vertical="center"/>
    </xf>
    <xf numFmtId="0" fontId="6" fillId="3" borderId="91" xfId="0" applyFont="1" applyFill="1" applyBorder="1">
      <alignment vertical="center"/>
    </xf>
    <xf numFmtId="0" fontId="6" fillId="3" borderId="92" xfId="0" applyFont="1" applyFill="1" applyBorder="1">
      <alignment vertical="center"/>
    </xf>
    <xf numFmtId="0" fontId="6" fillId="3" borderId="89" xfId="0" applyFont="1" applyFill="1" applyBorder="1" applyAlignment="1">
      <alignment horizontal="left" vertical="center" wrapText="1"/>
    </xf>
    <xf numFmtId="0" fontId="6" fillId="3" borderId="89" xfId="0" applyFont="1" applyFill="1" applyBorder="1" applyAlignment="1">
      <alignment horizontal="center" vertical="center"/>
    </xf>
    <xf numFmtId="0" fontId="6" fillId="3" borderId="93" xfId="0" applyFont="1" applyFill="1" applyBorder="1">
      <alignment vertical="center"/>
    </xf>
    <xf numFmtId="0" fontId="6" fillId="3" borderId="59" xfId="0" applyFont="1" applyFill="1" applyBorder="1">
      <alignment vertical="center"/>
    </xf>
    <xf numFmtId="0" fontId="6" fillId="3" borderId="81" xfId="0" applyFont="1" applyFill="1" applyBorder="1">
      <alignment vertical="center"/>
    </xf>
    <xf numFmtId="0" fontId="6" fillId="3" borderId="45" xfId="0" applyFont="1" applyFill="1" applyBorder="1">
      <alignment vertical="center"/>
    </xf>
    <xf numFmtId="0" fontId="6" fillId="0" borderId="16" xfId="0" applyFont="1" applyBorder="1">
      <alignment vertical="center"/>
    </xf>
    <xf numFmtId="0" fontId="41" fillId="0" borderId="0" xfId="3" applyFont="1" applyAlignment="1">
      <alignment vertical="center"/>
    </xf>
    <xf numFmtId="57" fontId="9" fillId="0" borderId="0" xfId="0" applyNumberFormat="1" applyFont="1" applyAlignment="1">
      <alignment shrinkToFit="1"/>
    </xf>
    <xf numFmtId="0" fontId="6" fillId="3" borderId="22" xfId="0" applyFont="1" applyFill="1" applyBorder="1" applyAlignment="1">
      <alignment horizontal="center" vertical="center" shrinkToFit="1"/>
    </xf>
    <xf numFmtId="0" fontId="6" fillId="3" borderId="93" xfId="0" applyFont="1" applyFill="1" applyBorder="1" applyAlignment="1">
      <alignment horizontal="center" vertical="center"/>
    </xf>
    <xf numFmtId="0" fontId="6" fillId="3" borderId="65" xfId="0" applyFont="1" applyFill="1" applyBorder="1" applyAlignment="1">
      <alignment horizontal="center" vertical="center"/>
    </xf>
    <xf numFmtId="0" fontId="10" fillId="0" borderId="0" xfId="0" applyFont="1" applyAlignment="1">
      <alignment vertical="top" wrapText="1"/>
    </xf>
    <xf numFmtId="0" fontId="45" fillId="0" borderId="16" xfId="0" applyFont="1" applyBorder="1" applyAlignment="1">
      <alignment horizontal="center" vertical="top" wrapText="1"/>
    </xf>
    <xf numFmtId="0" fontId="6" fillId="3" borderId="97" xfId="0" applyFont="1" applyFill="1" applyBorder="1" applyAlignment="1">
      <alignment horizontal="left" vertical="center"/>
    </xf>
    <xf numFmtId="0" fontId="6" fillId="3" borderId="98" xfId="0" applyFont="1" applyFill="1" applyBorder="1" applyAlignment="1">
      <alignment horizontal="left" vertical="center"/>
    </xf>
    <xf numFmtId="0" fontId="6" fillId="3" borderId="99" xfId="0" applyFont="1" applyFill="1" applyBorder="1" applyAlignment="1">
      <alignment horizontal="left" vertical="center"/>
    </xf>
    <xf numFmtId="0" fontId="44" fillId="9" borderId="0" xfId="5" applyFont="1" applyFill="1" applyAlignment="1">
      <alignment horizontal="left" vertical="top" wrapText="1"/>
    </xf>
    <xf numFmtId="0" fontId="44" fillId="9" borderId="0" xfId="5" applyFont="1" applyFill="1" applyAlignment="1">
      <alignment horizontal="center" vertical="top" wrapText="1"/>
    </xf>
    <xf numFmtId="0" fontId="6" fillId="3" borderId="82" xfId="0" applyFont="1" applyFill="1" applyBorder="1" applyAlignment="1">
      <alignment vertical="center" wrapText="1"/>
    </xf>
    <xf numFmtId="0" fontId="6" fillId="3" borderId="103" xfId="0" applyFont="1" applyFill="1" applyBorder="1">
      <alignment vertical="center"/>
    </xf>
    <xf numFmtId="0" fontId="6" fillId="14" borderId="16" xfId="0" applyFont="1" applyFill="1" applyBorder="1" applyAlignment="1">
      <alignment horizontal="left" vertical="center" shrinkToFit="1"/>
    </xf>
    <xf numFmtId="0" fontId="6" fillId="14" borderId="38" xfId="0" applyFont="1" applyFill="1" applyBorder="1" applyAlignment="1">
      <alignment horizontal="center" vertical="center"/>
    </xf>
    <xf numFmtId="0" fontId="6" fillId="14" borderId="16" xfId="0" applyFont="1" applyFill="1" applyBorder="1" applyAlignment="1">
      <alignment horizontal="right" vertical="center" shrinkToFit="1"/>
    </xf>
    <xf numFmtId="0" fontId="6" fillId="14" borderId="38" xfId="0" applyFont="1" applyFill="1" applyBorder="1" applyAlignment="1">
      <alignment horizontal="right" vertical="center" shrinkToFit="1"/>
    </xf>
    <xf numFmtId="0" fontId="6" fillId="14" borderId="54" xfId="0" applyFont="1" applyFill="1" applyBorder="1" applyAlignment="1">
      <alignment horizontal="left" vertical="center" shrinkToFit="1"/>
    </xf>
    <xf numFmtId="0" fontId="6" fillId="14" borderId="43" xfId="0" applyFont="1" applyFill="1" applyBorder="1" applyAlignment="1">
      <alignment horizontal="center" vertical="center"/>
    </xf>
    <xf numFmtId="0" fontId="6" fillId="14" borderId="49" xfId="0" applyFont="1" applyFill="1" applyBorder="1" applyAlignment="1">
      <alignment horizontal="right" vertical="center" shrinkToFit="1"/>
    </xf>
    <xf numFmtId="0" fontId="6" fillId="14" borderId="43" xfId="0" applyFont="1" applyFill="1" applyBorder="1" applyAlignment="1">
      <alignment horizontal="right" vertical="center" shrinkToFit="1"/>
    </xf>
    <xf numFmtId="0" fontId="6" fillId="14" borderId="16" xfId="0" applyFont="1" applyFill="1" applyBorder="1" applyAlignment="1">
      <alignment vertical="center"/>
    </xf>
    <xf numFmtId="0" fontId="6" fillId="14" borderId="16" xfId="0" applyFont="1" applyFill="1" applyBorder="1" applyAlignment="1">
      <alignment horizontal="center" vertical="center" shrinkToFit="1"/>
    </xf>
    <xf numFmtId="0" fontId="6" fillId="14" borderId="16" xfId="0" applyFont="1" applyFill="1" applyBorder="1">
      <alignment vertical="center"/>
    </xf>
    <xf numFmtId="0" fontId="6" fillId="14" borderId="5" xfId="0" applyFont="1" applyFill="1" applyBorder="1">
      <alignment vertical="center"/>
    </xf>
    <xf numFmtId="0" fontId="6" fillId="14" borderId="37" xfId="0" applyFont="1" applyFill="1" applyBorder="1">
      <alignment vertical="center"/>
    </xf>
    <xf numFmtId="0" fontId="6" fillId="14" borderId="46" xfId="0" applyFont="1" applyFill="1" applyBorder="1" applyAlignment="1">
      <alignment vertical="center"/>
    </xf>
    <xf numFmtId="0" fontId="6" fillId="14" borderId="38" xfId="0" applyFont="1" applyFill="1" applyBorder="1" applyAlignment="1">
      <alignment vertical="center"/>
    </xf>
    <xf numFmtId="0" fontId="6" fillId="14" borderId="47" xfId="0" applyFont="1" applyFill="1" applyBorder="1" applyAlignment="1">
      <alignment vertical="center"/>
    </xf>
    <xf numFmtId="0" fontId="6" fillId="14" borderId="13" xfId="0" applyFont="1" applyFill="1" applyBorder="1" applyAlignment="1">
      <alignment vertical="center" wrapText="1"/>
    </xf>
    <xf numFmtId="0" fontId="6" fillId="14" borderId="37" xfId="0" applyFont="1" applyFill="1" applyBorder="1" applyAlignment="1">
      <alignment horizontal="right" vertical="center" shrinkToFit="1"/>
    </xf>
    <xf numFmtId="0" fontId="6" fillId="14" borderId="37" xfId="0" applyFont="1" applyFill="1" applyBorder="1" applyAlignment="1">
      <alignment vertical="center"/>
    </xf>
    <xf numFmtId="0" fontId="6" fillId="14" borderId="1" xfId="0" applyFont="1" applyFill="1" applyBorder="1" applyAlignment="1">
      <alignment horizontal="left" vertical="top"/>
    </xf>
    <xf numFmtId="0" fontId="6" fillId="14" borderId="3" xfId="0" applyFont="1" applyFill="1" applyBorder="1">
      <alignment vertical="center"/>
    </xf>
    <xf numFmtId="0" fontId="6" fillId="14" borderId="13" xfId="0" applyFont="1" applyFill="1" applyBorder="1">
      <alignment vertical="center"/>
    </xf>
    <xf numFmtId="0" fontId="6" fillId="14" borderId="22" xfId="0" applyFont="1" applyFill="1" applyBorder="1">
      <alignment vertical="center"/>
    </xf>
    <xf numFmtId="0" fontId="6" fillId="14" borderId="49" xfId="0" applyFont="1" applyFill="1" applyBorder="1">
      <alignment vertical="center"/>
    </xf>
    <xf numFmtId="0" fontId="6" fillId="14" borderId="26" xfId="0" applyFont="1" applyFill="1" applyBorder="1" applyAlignment="1">
      <alignment vertical="center" shrinkToFit="1"/>
    </xf>
    <xf numFmtId="0" fontId="6" fillId="14" borderId="26" xfId="0" applyFont="1" applyFill="1" applyBorder="1" applyAlignment="1">
      <alignment vertical="center"/>
    </xf>
    <xf numFmtId="178" fontId="6" fillId="14" borderId="27" xfId="0" applyNumberFormat="1" applyFont="1" applyFill="1" applyBorder="1" applyAlignment="1">
      <alignment horizontal="right" vertical="center"/>
    </xf>
    <xf numFmtId="0" fontId="6" fillId="14" borderId="29" xfId="0" applyFont="1" applyFill="1" applyBorder="1" applyAlignment="1">
      <alignment vertical="center" shrinkToFit="1"/>
    </xf>
    <xf numFmtId="0" fontId="6" fillId="14" borderId="29" xfId="0" applyFont="1" applyFill="1" applyBorder="1" applyAlignment="1">
      <alignment vertical="center"/>
    </xf>
    <xf numFmtId="178" fontId="6" fillId="14" borderId="30" xfId="0" applyNumberFormat="1" applyFont="1" applyFill="1" applyBorder="1" applyAlignment="1">
      <alignment horizontal="right" vertical="center"/>
    </xf>
    <xf numFmtId="178" fontId="6" fillId="14" borderId="71" xfId="0" applyNumberFormat="1" applyFont="1" applyFill="1" applyBorder="1" applyAlignment="1">
      <alignment horizontal="right" vertical="center"/>
    </xf>
    <xf numFmtId="0" fontId="6" fillId="14" borderId="17" xfId="0" applyFont="1" applyFill="1" applyBorder="1" applyAlignment="1">
      <alignment vertical="center" shrinkToFit="1"/>
    </xf>
    <xf numFmtId="0" fontId="6" fillId="14" borderId="17" xfId="0" applyFont="1" applyFill="1" applyBorder="1" applyAlignment="1">
      <alignment vertical="center"/>
    </xf>
    <xf numFmtId="0" fontId="6" fillId="14" borderId="19" xfId="0" applyFont="1" applyFill="1" applyBorder="1">
      <alignment vertical="center"/>
    </xf>
    <xf numFmtId="0" fontId="6" fillId="14" borderId="38" xfId="0" applyFont="1" applyFill="1" applyBorder="1">
      <alignment vertical="center"/>
    </xf>
    <xf numFmtId="0" fontId="6" fillId="14" borderId="18" xfId="0" applyFont="1" applyFill="1" applyBorder="1" applyAlignment="1">
      <alignment vertical="center"/>
    </xf>
    <xf numFmtId="0" fontId="6" fillId="14" borderId="83" xfId="0" applyFont="1" applyFill="1" applyBorder="1">
      <alignment vertical="center"/>
    </xf>
    <xf numFmtId="0" fontId="6" fillId="14" borderId="12" xfId="0" applyFont="1" applyFill="1" applyBorder="1" applyAlignment="1">
      <alignment vertical="top" wrapText="1"/>
    </xf>
    <xf numFmtId="0" fontId="6" fillId="14" borderId="86" xfId="0" applyFont="1" applyFill="1" applyBorder="1">
      <alignment vertical="center"/>
    </xf>
    <xf numFmtId="0" fontId="6" fillId="14" borderId="13" xfId="0" applyFont="1" applyFill="1" applyBorder="1" applyAlignment="1">
      <alignment horizontal="left" vertical="center"/>
    </xf>
    <xf numFmtId="0" fontId="6" fillId="14" borderId="1" xfId="0" applyFont="1" applyFill="1" applyBorder="1" applyAlignment="1">
      <alignment horizontal="left" vertical="center"/>
    </xf>
    <xf numFmtId="0" fontId="6" fillId="14" borderId="16" xfId="0" applyFont="1" applyFill="1" applyBorder="1" applyAlignment="1">
      <alignment vertical="center" shrinkToFit="1"/>
    </xf>
    <xf numFmtId="0" fontId="6" fillId="14" borderId="38" xfId="0" applyFont="1" applyFill="1" applyBorder="1" applyAlignment="1">
      <alignment vertical="center" shrinkToFit="1"/>
    </xf>
    <xf numFmtId="0" fontId="6" fillId="14" borderId="29" xfId="0" applyFont="1" applyFill="1" applyBorder="1" applyAlignment="1">
      <alignment horizontal="left" vertical="center"/>
    </xf>
    <xf numFmtId="186" fontId="6" fillId="14" borderId="29" xfId="0" applyNumberFormat="1" applyFont="1" applyFill="1" applyBorder="1" applyAlignment="1">
      <alignment horizontal="right" vertical="center"/>
    </xf>
    <xf numFmtId="0" fontId="6" fillId="14" borderId="30" xfId="0" applyFont="1" applyFill="1" applyBorder="1" applyAlignment="1">
      <alignment horizontal="left" vertical="center"/>
    </xf>
    <xf numFmtId="0" fontId="6" fillId="14" borderId="17" xfId="0" applyFont="1" applyFill="1" applyBorder="1" applyAlignment="1">
      <alignment horizontal="left" vertical="center"/>
    </xf>
    <xf numFmtId="186" fontId="6" fillId="14" borderId="17" xfId="0" applyNumberFormat="1" applyFont="1" applyFill="1" applyBorder="1" applyAlignment="1">
      <alignment horizontal="right" vertical="center"/>
    </xf>
    <xf numFmtId="0" fontId="6" fillId="14" borderId="94" xfId="0" applyFont="1" applyFill="1" applyBorder="1" applyAlignment="1">
      <alignment horizontal="left" vertical="center"/>
    </xf>
    <xf numFmtId="0" fontId="6" fillId="14" borderId="49" xfId="0" applyFont="1" applyFill="1" applyBorder="1" applyAlignment="1">
      <alignment vertical="center" shrinkToFit="1"/>
    </xf>
    <xf numFmtId="0" fontId="6" fillId="14" borderId="95" xfId="0" applyFont="1" applyFill="1" applyBorder="1" applyAlignment="1">
      <alignment vertical="center" shrinkToFit="1"/>
    </xf>
    <xf numFmtId="0" fontId="6" fillId="14" borderId="95" xfId="0" applyFont="1" applyFill="1" applyBorder="1" applyAlignment="1">
      <alignment vertical="center"/>
    </xf>
    <xf numFmtId="0" fontId="6" fillId="14" borderId="95" xfId="0" applyFont="1" applyFill="1" applyBorder="1" applyAlignment="1">
      <alignment horizontal="left" vertical="center"/>
    </xf>
    <xf numFmtId="0" fontId="6" fillId="14" borderId="96" xfId="0" applyFont="1" applyFill="1" applyBorder="1" applyAlignment="1">
      <alignment horizontal="left" vertical="center"/>
    </xf>
    <xf numFmtId="0" fontId="6" fillId="14" borderId="43" xfId="0" applyFont="1" applyFill="1" applyBorder="1" applyAlignment="1">
      <alignment vertical="center" shrinkToFit="1"/>
    </xf>
    <xf numFmtId="0" fontId="11" fillId="0" borderId="0" xfId="4" applyFont="1" applyAlignment="1">
      <alignment horizontal="left" vertical="top" wrapText="1"/>
    </xf>
    <xf numFmtId="0" fontId="11" fillId="0" borderId="0" xfId="4" applyNumberFormat="1" applyFont="1" applyAlignment="1">
      <alignment horizontal="center" vertical="top" wrapText="1"/>
    </xf>
    <xf numFmtId="49" fontId="38" fillId="0" borderId="16" xfId="0" applyNumberFormat="1" applyFont="1" applyBorder="1" applyAlignment="1">
      <alignment horizontal="left" vertical="top" wrapText="1"/>
    </xf>
    <xf numFmtId="0" fontId="38" fillId="0" borderId="16" xfId="0" applyFont="1" applyBorder="1" applyAlignment="1">
      <alignment vertical="top" wrapText="1"/>
    </xf>
    <xf numFmtId="0" fontId="38" fillId="10" borderId="16" xfId="0" applyFont="1" applyFill="1" applyBorder="1" applyAlignment="1">
      <alignment vertical="top" wrapText="1"/>
    </xf>
    <xf numFmtId="49" fontId="6" fillId="0" borderId="16" xfId="0" applyNumberFormat="1" applyFont="1" applyBorder="1" applyAlignment="1">
      <alignment horizontal="right" vertical="center"/>
    </xf>
    <xf numFmtId="0" fontId="6" fillId="0" borderId="15" xfId="0" applyFont="1" applyBorder="1">
      <alignment vertical="center"/>
    </xf>
    <xf numFmtId="0" fontId="38" fillId="0" borderId="16" xfId="0" applyFont="1" applyFill="1" applyBorder="1" applyAlignment="1">
      <alignment vertical="top" wrapText="1"/>
    </xf>
    <xf numFmtId="14" fontId="10" fillId="11" borderId="0" xfId="0" applyNumberFormat="1" applyFont="1" applyFill="1" applyAlignment="1">
      <alignment vertical="center" shrinkToFit="1"/>
    </xf>
    <xf numFmtId="0" fontId="10" fillId="11" borderId="0" xfId="0" applyFont="1" applyFill="1">
      <alignment vertical="center"/>
    </xf>
    <xf numFmtId="0" fontId="10" fillId="0" borderId="0" xfId="0" applyFont="1" applyFill="1">
      <alignment vertical="center"/>
    </xf>
    <xf numFmtId="49" fontId="51" fillId="0" borderId="0" xfId="0" applyNumberFormat="1" applyFont="1" applyFill="1" applyAlignment="1">
      <alignment horizontal="left" vertical="center"/>
    </xf>
    <xf numFmtId="0" fontId="6" fillId="14" borderId="56" xfId="0" applyFont="1" applyFill="1" applyBorder="1" applyAlignment="1">
      <alignment horizontal="right" vertical="center" shrinkToFit="1"/>
    </xf>
    <xf numFmtId="0" fontId="47" fillId="13" borderId="104" xfId="0" applyFont="1" applyFill="1" applyBorder="1" applyAlignment="1">
      <alignment vertical="center" wrapText="1"/>
    </xf>
    <xf numFmtId="0" fontId="11" fillId="3" borderId="35" xfId="0" applyFont="1" applyFill="1" applyBorder="1" applyAlignment="1">
      <alignment vertical="center" wrapText="1"/>
    </xf>
    <xf numFmtId="14" fontId="6" fillId="0" borderId="0" xfId="0" applyNumberFormat="1" applyFont="1" applyFill="1" applyAlignment="1">
      <alignment vertical="center" shrinkToFit="1"/>
    </xf>
    <xf numFmtId="0" fontId="11" fillId="0" borderId="0" xfId="4" applyFont="1" applyAlignment="1">
      <alignment horizontal="center" vertical="top" wrapText="1"/>
    </xf>
    <xf numFmtId="0" fontId="6" fillId="0" borderId="0" xfId="0" applyFont="1" applyAlignment="1">
      <alignment horizontal="left" vertical="top" wrapText="1"/>
    </xf>
    <xf numFmtId="14" fontId="11" fillId="10" borderId="0" xfId="4" applyNumberFormat="1" applyFont="1" applyFill="1" applyAlignment="1">
      <alignment horizontal="center" vertical="top" wrapText="1"/>
    </xf>
    <xf numFmtId="0" fontId="43" fillId="9" borderId="0" xfId="4" applyFill="1" applyAlignment="1">
      <alignment horizontal="center" vertical="top" wrapText="1"/>
    </xf>
    <xf numFmtId="0" fontId="43" fillId="9" borderId="0" xfId="4" applyFill="1" applyAlignment="1">
      <alignment vertical="top" wrapText="1"/>
    </xf>
    <xf numFmtId="0" fontId="43" fillId="9" borderId="0" xfId="4" applyFill="1" applyAlignment="1">
      <alignment horizontal="left" vertical="top" wrapText="1"/>
    </xf>
    <xf numFmtId="0" fontId="43" fillId="0" borderId="0" xfId="4" applyAlignment="1">
      <alignment horizontal="center" vertical="top" wrapText="1"/>
    </xf>
    <xf numFmtId="0" fontId="43" fillId="0" borderId="0" xfId="4" applyAlignment="1">
      <alignment vertical="top" wrapText="1"/>
    </xf>
    <xf numFmtId="0" fontId="43" fillId="0" borderId="0" xfId="4" applyAlignment="1">
      <alignment horizontal="left" vertical="top" wrapText="1"/>
    </xf>
    <xf numFmtId="0" fontId="2" fillId="0" borderId="0" xfId="0" applyFont="1" applyFill="1" applyBorder="1" applyAlignment="1" applyProtection="1">
      <alignment vertical="center"/>
    </xf>
    <xf numFmtId="0" fontId="5" fillId="0" borderId="0" xfId="0" applyFont="1" applyFill="1" applyBorder="1" applyAlignment="1" applyProtection="1">
      <alignment vertical="top"/>
    </xf>
    <xf numFmtId="0" fontId="6" fillId="0" borderId="0" xfId="0" applyFont="1" applyProtection="1">
      <alignment vertical="center"/>
    </xf>
    <xf numFmtId="0" fontId="49" fillId="0" borderId="0" xfId="1" applyFont="1" applyAlignment="1" applyProtection="1">
      <alignment horizontal="right" vertical="center"/>
    </xf>
    <xf numFmtId="0" fontId="49" fillId="7" borderId="16" xfId="1" applyFont="1" applyFill="1" applyBorder="1" applyAlignment="1" applyProtection="1">
      <alignment horizontal="center" vertical="center" shrinkToFit="1"/>
    </xf>
    <xf numFmtId="0" fontId="49" fillId="8" borderId="16" xfId="1" applyFont="1" applyFill="1" applyBorder="1" applyAlignment="1" applyProtection="1">
      <alignment horizontal="center" vertical="center" wrapText="1" shrinkToFit="1"/>
    </xf>
    <xf numFmtId="0" fontId="49" fillId="9" borderId="16" xfId="1" applyFont="1" applyFill="1" applyBorder="1" applyAlignment="1" applyProtection="1">
      <alignment horizontal="center" vertical="center" shrinkToFit="1"/>
    </xf>
    <xf numFmtId="0" fontId="41" fillId="0" borderId="0" xfId="3" applyFont="1" applyAlignment="1" applyProtection="1">
      <alignment vertical="center"/>
    </xf>
    <xf numFmtId="0" fontId="10" fillId="0" borderId="0" xfId="0" applyFont="1" applyAlignment="1" applyProtection="1">
      <alignment vertical="center"/>
    </xf>
    <xf numFmtId="0" fontId="41" fillId="0" borderId="0" xfId="3" applyFont="1" applyProtection="1">
      <alignment vertical="center"/>
    </xf>
    <xf numFmtId="0" fontId="10" fillId="0" borderId="0" xfId="0" applyFont="1" applyProtection="1">
      <alignment vertical="center"/>
    </xf>
    <xf numFmtId="0" fontId="6" fillId="0" borderId="0" xfId="0" applyFont="1" applyAlignment="1" applyProtection="1">
      <alignment vertical="center"/>
    </xf>
    <xf numFmtId="0" fontId="8" fillId="2" borderId="0" xfId="1" applyFont="1" applyFill="1" applyAlignment="1" applyProtection="1">
      <alignment horizontal="center" vertical="top" shrinkToFit="1"/>
    </xf>
    <xf numFmtId="0" fontId="10" fillId="3" borderId="0" xfId="0" applyFont="1" applyFill="1" applyAlignment="1" applyProtection="1">
      <alignment horizontal="center" vertical="top" shrinkToFit="1"/>
    </xf>
    <xf numFmtId="0" fontId="13" fillId="6" borderId="0" xfId="0" applyFont="1" applyFill="1" applyProtection="1">
      <alignment vertical="center"/>
    </xf>
    <xf numFmtId="0" fontId="6" fillId="6" borderId="0" xfId="0" applyFont="1" applyFill="1" applyProtection="1">
      <alignment vertical="center"/>
    </xf>
    <xf numFmtId="0" fontId="6" fillId="6" borderId="0" xfId="0" applyFont="1" applyFill="1" applyAlignment="1" applyProtection="1">
      <alignment vertical="center" shrinkToFit="1"/>
    </xf>
    <xf numFmtId="0" fontId="6" fillId="2" borderId="0" xfId="0" applyFont="1" applyFill="1" applyAlignment="1" applyProtection="1">
      <alignment vertical="center" shrinkToFit="1"/>
    </xf>
    <xf numFmtId="0" fontId="6" fillId="3" borderId="0" xfId="0" applyFont="1" applyFill="1" applyAlignment="1" applyProtection="1">
      <alignment vertical="center" shrinkToFit="1"/>
    </xf>
    <xf numFmtId="0" fontId="24" fillId="0" borderId="12" xfId="0" applyFont="1" applyFill="1" applyBorder="1" applyAlignment="1" applyProtection="1">
      <alignment horizontal="right" vertical="center"/>
    </xf>
    <xf numFmtId="0" fontId="6" fillId="0" borderId="5" xfId="0" applyFont="1" applyBorder="1" applyProtection="1">
      <alignment vertical="center"/>
    </xf>
    <xf numFmtId="0" fontId="29" fillId="0" borderId="0" xfId="0" applyFont="1" applyProtection="1">
      <alignment vertical="center"/>
    </xf>
    <xf numFmtId="0" fontId="24" fillId="2" borderId="0" xfId="0" applyFont="1" applyFill="1" applyAlignment="1" applyProtection="1">
      <alignment vertical="center" shrinkToFit="1"/>
    </xf>
    <xf numFmtId="0" fontId="10" fillId="2" borderId="0" xfId="0" applyFont="1" applyFill="1" applyAlignment="1" applyProtection="1">
      <alignment vertical="center" shrinkToFit="1"/>
    </xf>
    <xf numFmtId="0" fontId="16" fillId="0" borderId="0" xfId="0" applyFont="1" applyProtection="1">
      <alignment vertical="center"/>
    </xf>
    <xf numFmtId="0" fontId="10" fillId="0" borderId="4" xfId="0" applyFont="1" applyFill="1" applyBorder="1" applyAlignment="1" applyProtection="1">
      <alignment vertical="center"/>
    </xf>
    <xf numFmtId="0" fontId="6" fillId="2" borderId="0" xfId="0" applyFont="1" applyFill="1" applyAlignment="1" applyProtection="1">
      <alignment horizontal="left" vertical="center" shrinkToFit="1"/>
    </xf>
    <xf numFmtId="0" fontId="10" fillId="4" borderId="1" xfId="0" applyFont="1" applyFill="1" applyBorder="1" applyAlignment="1" applyProtection="1">
      <alignment vertical="center"/>
    </xf>
    <xf numFmtId="0" fontId="6" fillId="4" borderId="2" xfId="0" applyFont="1" applyFill="1" applyBorder="1" applyProtection="1">
      <alignment vertical="center"/>
    </xf>
    <xf numFmtId="0" fontId="10" fillId="4" borderId="2" xfId="0" applyFont="1" applyFill="1" applyBorder="1" applyAlignment="1" applyProtection="1">
      <alignment horizontal="left" vertical="center"/>
    </xf>
    <xf numFmtId="0" fontId="10" fillId="4" borderId="3" xfId="0" applyFont="1" applyFill="1" applyBorder="1" applyAlignment="1" applyProtection="1">
      <alignment horizontal="left" vertical="center"/>
    </xf>
    <xf numFmtId="0" fontId="10" fillId="4" borderId="13" xfId="0" applyFont="1" applyFill="1" applyBorder="1" applyAlignment="1" applyProtection="1">
      <alignment horizontal="center" vertical="top"/>
    </xf>
    <xf numFmtId="0" fontId="10" fillId="4" borderId="1" xfId="0" applyFont="1" applyFill="1" applyBorder="1" applyAlignment="1" applyProtection="1">
      <alignment horizontal="center" vertical="top"/>
    </xf>
    <xf numFmtId="0" fontId="10" fillId="4" borderId="1" xfId="0" applyFont="1" applyFill="1" applyBorder="1" applyAlignment="1" applyProtection="1">
      <alignment horizontal="center" vertical="top" wrapText="1"/>
    </xf>
    <xf numFmtId="0" fontId="10" fillId="4" borderId="1" xfId="0" applyFont="1" applyFill="1" applyBorder="1" applyAlignment="1" applyProtection="1">
      <alignment horizontal="left" vertical="top"/>
    </xf>
    <xf numFmtId="0" fontId="10" fillId="4" borderId="4"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5" fillId="5" borderId="0" xfId="0" applyFont="1" applyFill="1" applyBorder="1" applyAlignment="1" applyProtection="1">
      <alignment horizontal="left" vertical="top" wrapText="1"/>
    </xf>
    <xf numFmtId="0" fontId="44" fillId="4" borderId="6" xfId="0" applyFont="1" applyFill="1" applyBorder="1" applyAlignment="1" applyProtection="1">
      <alignment horizontal="left" vertical="center"/>
    </xf>
    <xf numFmtId="0" fontId="6" fillId="4" borderId="0" xfId="0" applyFont="1" applyFill="1" applyBorder="1" applyProtection="1">
      <alignment vertical="center"/>
    </xf>
    <xf numFmtId="0" fontId="6" fillId="4" borderId="7" xfId="0" applyFont="1" applyFill="1" applyBorder="1" applyProtection="1">
      <alignment vertical="center"/>
    </xf>
    <xf numFmtId="0" fontId="6" fillId="4" borderId="0" xfId="0" applyFont="1" applyFill="1" applyProtection="1">
      <alignment vertical="center"/>
    </xf>
    <xf numFmtId="0" fontId="10" fillId="4" borderId="14" xfId="0" applyFont="1" applyFill="1" applyBorder="1" applyAlignment="1" applyProtection="1">
      <alignment horizontal="center" vertical="center"/>
    </xf>
    <xf numFmtId="0" fontId="6" fillId="4" borderId="9" xfId="0" applyFont="1" applyFill="1" applyBorder="1" applyAlignment="1" applyProtection="1">
      <alignment vertical="center" shrinkToFit="1"/>
    </xf>
    <xf numFmtId="0" fontId="6" fillId="4" borderId="10" xfId="0" applyFont="1" applyFill="1" applyBorder="1" applyAlignment="1" applyProtection="1">
      <alignment vertical="center" shrinkToFit="1"/>
    </xf>
    <xf numFmtId="0" fontId="6" fillId="4" borderId="11" xfId="0" applyFont="1" applyFill="1" applyBorder="1" applyAlignment="1" applyProtection="1">
      <alignment vertical="center" shrinkToFit="1"/>
    </xf>
    <xf numFmtId="180" fontId="10" fillId="4" borderId="14" xfId="0" applyNumberFormat="1" applyFont="1" applyFill="1" applyBorder="1" applyAlignment="1" applyProtection="1">
      <alignment horizontal="center" vertical="top" shrinkToFit="1"/>
    </xf>
    <xf numFmtId="0" fontId="10" fillId="4" borderId="6" xfId="0" applyFont="1" applyFill="1" applyBorder="1" applyAlignment="1" applyProtection="1">
      <alignment vertical="top" wrapText="1"/>
    </xf>
    <xf numFmtId="180" fontId="10" fillId="4" borderId="0" xfId="0" applyNumberFormat="1" applyFont="1" applyFill="1" applyBorder="1" applyAlignment="1" applyProtection="1">
      <alignment horizontal="center" vertical="top" shrinkToFit="1"/>
    </xf>
    <xf numFmtId="0" fontId="10" fillId="4" borderId="7" xfId="0" applyFont="1" applyFill="1" applyBorder="1" applyAlignment="1" applyProtection="1">
      <alignment horizontal="center" vertical="top" wrapText="1"/>
    </xf>
    <xf numFmtId="180" fontId="10" fillId="4" borderId="14" xfId="0" applyNumberFormat="1" applyFont="1" applyFill="1" applyBorder="1" applyAlignment="1" applyProtection="1">
      <alignment horizontal="left" vertical="top" shrinkToFit="1"/>
    </xf>
    <xf numFmtId="0" fontId="10" fillId="4" borderId="16" xfId="0" applyFont="1" applyFill="1" applyBorder="1" applyAlignment="1" applyProtection="1">
      <alignment horizontal="center" vertical="center" shrinkToFit="1"/>
    </xf>
    <xf numFmtId="0" fontId="6" fillId="0" borderId="0" xfId="0" applyFont="1" applyAlignment="1" applyProtection="1">
      <alignment vertical="center" wrapText="1"/>
    </xf>
    <xf numFmtId="0" fontId="6" fillId="4" borderId="14" xfId="0" applyFont="1" applyFill="1" applyBorder="1" applyProtection="1">
      <alignment vertical="center"/>
    </xf>
    <xf numFmtId="0" fontId="6" fillId="4" borderId="14" xfId="0" applyFont="1" applyFill="1" applyBorder="1" applyAlignment="1" applyProtection="1">
      <alignment vertical="center" shrinkToFit="1"/>
    </xf>
    <xf numFmtId="0" fontId="10" fillId="4" borderId="14" xfId="0" applyFont="1" applyFill="1" applyBorder="1" applyAlignment="1" applyProtection="1">
      <alignment horizontal="center" vertical="center" shrinkToFit="1"/>
    </xf>
    <xf numFmtId="0" fontId="10" fillId="4" borderId="16" xfId="0" applyFont="1" applyFill="1" applyBorder="1" applyAlignment="1" applyProtection="1">
      <alignment horizontal="center" vertical="center"/>
    </xf>
    <xf numFmtId="0" fontId="6" fillId="0" borderId="0" xfId="0" applyFont="1" applyBorder="1" applyAlignment="1" applyProtection="1">
      <alignment vertical="center" wrapText="1"/>
    </xf>
    <xf numFmtId="0" fontId="6" fillId="0" borderId="0" xfId="0" applyFont="1" applyBorder="1" applyProtection="1">
      <alignment vertical="center"/>
    </xf>
    <xf numFmtId="0" fontId="6" fillId="3" borderId="0" xfId="0" applyFont="1" applyFill="1" applyBorder="1" applyAlignment="1" applyProtection="1">
      <alignment vertical="center" shrinkToFit="1"/>
    </xf>
    <xf numFmtId="0" fontId="6" fillId="2" borderId="0" xfId="0" applyFont="1" applyFill="1" applyBorder="1" applyAlignment="1" applyProtection="1">
      <alignment horizontal="left" vertical="center" shrinkToFit="1"/>
    </xf>
    <xf numFmtId="0" fontId="17" fillId="0" borderId="0" xfId="0" applyFont="1" applyFill="1" applyAlignment="1" applyProtection="1">
      <alignment horizontal="center" vertical="center" shrinkToFit="1"/>
    </xf>
    <xf numFmtId="0" fontId="6" fillId="0" borderId="2" xfId="0" applyFont="1" applyBorder="1" applyProtection="1">
      <alignment vertical="center"/>
    </xf>
    <xf numFmtId="0" fontId="6" fillId="0" borderId="4" xfId="0" applyFont="1" applyBorder="1" applyProtection="1">
      <alignment vertical="center"/>
    </xf>
    <xf numFmtId="0" fontId="6" fillId="9" borderId="15" xfId="0" applyFont="1" applyFill="1" applyBorder="1" applyProtection="1">
      <alignment vertical="center"/>
    </xf>
    <xf numFmtId="0" fontId="6" fillId="9" borderId="15" xfId="0" applyFont="1" applyFill="1" applyBorder="1" applyAlignment="1" applyProtection="1">
      <alignment vertical="center" shrinkToFit="1"/>
    </xf>
    <xf numFmtId="0" fontId="6" fillId="0" borderId="8" xfId="0" applyFont="1" applyBorder="1" applyProtection="1">
      <alignment vertical="center"/>
    </xf>
    <xf numFmtId="0" fontId="17" fillId="0" borderId="0" xfId="0" applyFont="1" applyAlignment="1" applyProtection="1">
      <alignment vertical="center" shrinkToFit="1"/>
    </xf>
    <xf numFmtId="0" fontId="6" fillId="0" borderId="4" xfId="0" applyFont="1" applyBorder="1" applyAlignment="1" applyProtection="1">
      <alignment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16" xfId="0" applyFont="1" applyBorder="1" applyAlignment="1" applyProtection="1">
      <alignment horizontal="center" vertical="center"/>
    </xf>
    <xf numFmtId="186" fontId="6" fillId="0" borderId="16" xfId="0" applyNumberFormat="1" applyFont="1" applyFill="1" applyBorder="1" applyAlignment="1" applyProtection="1">
      <alignment vertical="center" shrinkToFit="1"/>
    </xf>
    <xf numFmtId="188" fontId="6" fillId="0" borderId="16" xfId="0" applyNumberFormat="1" applyFont="1" applyBorder="1" applyAlignment="1" applyProtection="1">
      <alignment horizontal="right" vertical="center" shrinkToFit="1"/>
    </xf>
    <xf numFmtId="0" fontId="6" fillId="0" borderId="16" xfId="0" applyFont="1" applyBorder="1" applyAlignment="1" applyProtection="1">
      <alignment horizontal="center" vertical="center" shrinkToFit="1"/>
    </xf>
    <xf numFmtId="177" fontId="6" fillId="0" borderId="16" xfId="0" applyNumberFormat="1" applyFont="1" applyFill="1" applyBorder="1" applyAlignment="1" applyProtection="1">
      <alignment vertical="center"/>
    </xf>
    <xf numFmtId="0" fontId="6" fillId="0" borderId="16" xfId="0" applyFont="1" applyBorder="1" applyAlignment="1" applyProtection="1">
      <alignment horizontal="right" vertical="center" shrinkToFit="1"/>
    </xf>
    <xf numFmtId="0" fontId="48" fillId="0" borderId="4" xfId="0" applyFont="1" applyBorder="1" applyAlignment="1" applyProtection="1">
      <alignment horizontal="left" vertical="center"/>
    </xf>
    <xf numFmtId="181" fontId="6" fillId="0" borderId="16" xfId="0" applyNumberFormat="1" applyFont="1" applyFill="1" applyBorder="1" applyAlignment="1" applyProtection="1">
      <alignment vertical="center" shrinkToFit="1"/>
    </xf>
    <xf numFmtId="0" fontId="6" fillId="0" borderId="16" xfId="0" applyFont="1" applyBorder="1" applyAlignment="1" applyProtection="1">
      <alignment vertical="center"/>
    </xf>
    <xf numFmtId="0" fontId="19" fillId="0" borderId="16" xfId="0" applyFont="1" applyFill="1" applyBorder="1" applyAlignment="1" applyProtection="1">
      <alignment horizontal="left" vertical="center" shrinkToFit="1"/>
    </xf>
    <xf numFmtId="191" fontId="6" fillId="0" borderId="16" xfId="0" applyNumberFormat="1" applyFont="1" applyFill="1" applyBorder="1" applyAlignment="1" applyProtection="1">
      <alignment horizontal="right" vertical="center" shrinkToFit="1"/>
    </xf>
    <xf numFmtId="0" fontId="19" fillId="0" borderId="4" xfId="0" applyFont="1" applyBorder="1" applyAlignment="1" applyProtection="1">
      <alignment vertical="center"/>
    </xf>
    <xf numFmtId="0" fontId="6" fillId="0" borderId="4" xfId="0" applyFont="1" applyFill="1" applyBorder="1" applyAlignment="1" applyProtection="1">
      <alignment vertical="center" shrinkToFit="1"/>
    </xf>
    <xf numFmtId="0" fontId="6" fillId="0" borderId="5" xfId="0" applyFont="1" applyFill="1" applyBorder="1" applyAlignment="1" applyProtection="1">
      <alignment vertical="center" shrinkToFit="1"/>
    </xf>
    <xf numFmtId="0" fontId="6" fillId="0" borderId="4" xfId="0" applyFont="1" applyBorder="1" applyAlignment="1" applyProtection="1">
      <alignment vertical="center" wrapText="1"/>
    </xf>
    <xf numFmtId="187" fontId="6" fillId="0" borderId="16" xfId="0" applyNumberFormat="1" applyFont="1" applyFill="1" applyBorder="1" applyAlignment="1" applyProtection="1">
      <alignment vertical="center" shrinkToFit="1"/>
    </xf>
    <xf numFmtId="0" fontId="6" fillId="0" borderId="0" xfId="0" applyFont="1" applyAlignment="1" applyProtection="1">
      <alignment horizontal="right" vertical="center"/>
    </xf>
    <xf numFmtId="0" fontId="6" fillId="3" borderId="0" xfId="0" applyFont="1" applyFill="1" applyAlignment="1" applyProtection="1">
      <alignment horizontal="right" vertical="center" shrinkToFit="1"/>
    </xf>
    <xf numFmtId="0" fontId="9" fillId="0" borderId="4" xfId="0" applyFont="1" applyBorder="1" applyAlignment="1" applyProtection="1">
      <alignment vertical="center"/>
    </xf>
    <xf numFmtId="181" fontId="6" fillId="0" borderId="16" xfId="0" applyNumberFormat="1" applyFont="1" applyBorder="1" applyAlignment="1" applyProtection="1">
      <alignment horizontal="right" vertical="center"/>
    </xf>
    <xf numFmtId="190" fontId="6" fillId="0" borderId="16" xfId="0" applyNumberFormat="1" applyFont="1" applyFill="1" applyBorder="1" applyAlignment="1" applyProtection="1">
      <alignment horizontal="right" vertical="center" shrinkToFit="1"/>
    </xf>
    <xf numFmtId="0" fontId="6" fillId="0" borderId="12" xfId="0" applyFont="1" applyBorder="1" applyAlignment="1" applyProtection="1">
      <alignment vertical="center"/>
    </xf>
    <xf numFmtId="0" fontId="6" fillId="0" borderId="12" xfId="0" applyFont="1" applyBorder="1" applyAlignment="1" applyProtection="1">
      <alignment horizontal="left" vertical="center"/>
    </xf>
    <xf numFmtId="0" fontId="6" fillId="0" borderId="4" xfId="0" applyFont="1" applyFill="1" applyBorder="1" applyAlignment="1" applyProtection="1">
      <alignment vertical="center"/>
    </xf>
    <xf numFmtId="0" fontId="6" fillId="0" borderId="12" xfId="0" applyFont="1" applyBorder="1" applyAlignment="1" applyProtection="1">
      <alignment vertical="top"/>
    </xf>
    <xf numFmtId="0" fontId="6" fillId="0" borderId="4" xfId="0" applyFont="1" applyBorder="1" applyAlignment="1" applyProtection="1">
      <alignment vertical="top" wrapText="1"/>
    </xf>
    <xf numFmtId="0" fontId="6" fillId="0" borderId="12" xfId="0" applyFont="1" applyBorder="1" applyAlignment="1" applyProtection="1">
      <alignment horizontal="center" vertical="center"/>
    </xf>
    <xf numFmtId="0" fontId="6" fillId="0" borderId="12" xfId="0" applyFont="1" applyBorder="1" applyAlignment="1" applyProtection="1">
      <alignment horizontal="left" vertical="top"/>
    </xf>
    <xf numFmtId="0" fontId="6" fillId="0" borderId="1" xfId="0" applyFont="1" applyFill="1" applyBorder="1" applyAlignment="1" applyProtection="1">
      <alignment vertical="top"/>
    </xf>
    <xf numFmtId="0" fontId="6" fillId="0" borderId="2" xfId="0" applyFont="1" applyFill="1" applyBorder="1" applyAlignment="1" applyProtection="1">
      <alignment vertical="center"/>
    </xf>
    <xf numFmtId="0" fontId="6" fillId="0" borderId="3" xfId="0" applyFont="1" applyFill="1" applyBorder="1" applyAlignment="1" applyProtection="1">
      <alignment vertical="center"/>
    </xf>
    <xf numFmtId="0" fontId="16" fillId="0" borderId="9" xfId="0" applyFont="1" applyFill="1" applyBorder="1" applyAlignment="1" applyProtection="1">
      <alignment vertical="top"/>
    </xf>
    <xf numFmtId="0" fontId="6" fillId="0" borderId="10" xfId="0" applyFont="1" applyFill="1" applyBorder="1" applyAlignment="1" applyProtection="1">
      <alignment vertical="center"/>
    </xf>
    <xf numFmtId="0" fontId="6" fillId="0" borderId="11" xfId="0" applyFont="1" applyFill="1" applyBorder="1" applyAlignment="1" applyProtection="1">
      <alignment vertical="center"/>
    </xf>
    <xf numFmtId="0" fontId="6" fillId="0" borderId="12" xfId="0" applyFont="1" applyFill="1" applyBorder="1" applyAlignment="1" applyProtection="1">
      <alignment vertical="top"/>
    </xf>
    <xf numFmtId="0" fontId="6" fillId="0" borderId="4"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4" xfId="0" applyFont="1" applyFill="1" applyBorder="1" applyAlignment="1" applyProtection="1">
      <alignment horizontal="center" vertical="center" shrinkToFit="1"/>
    </xf>
    <xf numFmtId="0" fontId="6" fillId="0" borderId="5" xfId="0" applyFont="1" applyFill="1" applyBorder="1" applyAlignment="1" applyProtection="1">
      <alignment horizontal="center" vertical="center" shrinkToFit="1"/>
    </xf>
    <xf numFmtId="0" fontId="6" fillId="0" borderId="0" xfId="0" applyFont="1" applyAlignment="1" applyProtection="1">
      <alignment vertical="center" shrinkToFit="1"/>
    </xf>
    <xf numFmtId="178" fontId="6" fillId="8" borderId="16" xfId="0" applyNumberFormat="1" applyFont="1" applyFill="1" applyBorder="1" applyAlignment="1" applyProtection="1">
      <alignment horizontal="right" vertical="center"/>
      <protection locked="0"/>
    </xf>
    <xf numFmtId="0" fontId="6" fillId="7" borderId="16" xfId="0" applyFont="1" applyFill="1" applyBorder="1" applyAlignment="1" applyProtection="1">
      <alignment horizontal="left" vertical="center" shrinkToFit="1"/>
      <protection locked="0"/>
    </xf>
    <xf numFmtId="0" fontId="6" fillId="7" borderId="12" xfId="0" applyFont="1" applyFill="1" applyBorder="1" applyAlignment="1" applyProtection="1">
      <alignment horizontal="left" vertical="center" shrinkToFit="1"/>
      <protection locked="0"/>
    </xf>
    <xf numFmtId="2" fontId="6" fillId="7" borderId="16" xfId="0" applyNumberFormat="1" applyFont="1" applyFill="1" applyBorder="1" applyAlignment="1" applyProtection="1">
      <alignment horizontal="right" vertical="center" shrinkToFit="1"/>
      <protection locked="0"/>
    </xf>
    <xf numFmtId="181" fontId="6" fillId="7" borderId="16" xfId="0" applyNumberFormat="1" applyFont="1" applyFill="1" applyBorder="1" applyAlignment="1" applyProtection="1">
      <alignment horizontal="right" vertical="center"/>
      <protection locked="0"/>
    </xf>
    <xf numFmtId="181" fontId="6" fillId="8" borderId="16" xfId="0" applyNumberFormat="1" applyFont="1" applyFill="1" applyBorder="1" applyAlignment="1" applyProtection="1">
      <alignment vertical="center" shrinkToFit="1"/>
      <protection locked="0"/>
    </xf>
    <xf numFmtId="0" fontId="2" fillId="0" borderId="0" xfId="0" applyFont="1" applyFill="1" applyBorder="1" applyAlignment="1" applyProtection="1">
      <alignment vertical="top"/>
    </xf>
    <xf numFmtId="0" fontId="0" fillId="0" borderId="0" xfId="0" applyProtection="1">
      <alignment vertical="center"/>
    </xf>
    <xf numFmtId="0" fontId="36" fillId="2" borderId="0" xfId="1" applyFont="1" applyFill="1" applyAlignment="1" applyProtection="1">
      <alignment horizontal="center" vertical="top" wrapText="1"/>
    </xf>
    <xf numFmtId="0" fontId="10" fillId="3" borderId="0" xfId="0" applyFont="1" applyFill="1" applyAlignment="1" applyProtection="1">
      <alignment horizontal="center" vertical="top" wrapText="1"/>
    </xf>
    <xf numFmtId="0" fontId="36" fillId="2" borderId="0" xfId="1" applyFont="1" applyFill="1" applyAlignment="1" applyProtection="1">
      <alignment horizontal="center" vertical="top" wrapText="1" shrinkToFit="1"/>
    </xf>
    <xf numFmtId="0" fontId="6" fillId="6" borderId="0" xfId="0" applyFont="1" applyFill="1" applyAlignment="1" applyProtection="1">
      <alignment vertical="center"/>
    </xf>
    <xf numFmtId="0" fontId="10" fillId="6" borderId="0" xfId="0" applyFont="1" applyFill="1" applyBorder="1" applyAlignment="1" applyProtection="1">
      <alignment horizontal="right" vertical="center"/>
    </xf>
    <xf numFmtId="0" fontId="10" fillId="6" borderId="0" xfId="0" applyFont="1" applyFill="1" applyBorder="1" applyAlignment="1" applyProtection="1">
      <alignment horizontal="left" vertical="center"/>
    </xf>
    <xf numFmtId="0" fontId="6" fillId="2" borderId="0" xfId="0" applyFont="1" applyFill="1" applyAlignment="1" applyProtection="1">
      <alignment horizontal="left" vertical="center"/>
    </xf>
    <xf numFmtId="0" fontId="6" fillId="3" borderId="0" xfId="0" applyFont="1" applyFill="1" applyAlignment="1" applyProtection="1">
      <alignment vertical="center"/>
    </xf>
    <xf numFmtId="0" fontId="16" fillId="0" borderId="0" xfId="0" applyFont="1" applyAlignment="1" applyProtection="1">
      <alignment vertical="center"/>
    </xf>
    <xf numFmtId="0" fontId="6" fillId="0" borderId="0" xfId="0" applyFont="1" applyFill="1" applyAlignment="1" applyProtection="1">
      <alignment vertical="center"/>
    </xf>
    <xf numFmtId="0" fontId="10" fillId="0" borderId="0" xfId="0" applyFont="1" applyFill="1" applyAlignment="1" applyProtection="1">
      <alignment horizontal="right" vertical="center"/>
    </xf>
    <xf numFmtId="0" fontId="10" fillId="0" borderId="0" xfId="0" applyFont="1" applyFill="1" applyAlignment="1" applyProtection="1">
      <alignment vertical="center"/>
    </xf>
    <xf numFmtId="0" fontId="10" fillId="0" borderId="0" xfId="0" applyFont="1" applyFill="1" applyBorder="1" applyAlignment="1" applyProtection="1">
      <alignment horizontal="left" vertical="center"/>
    </xf>
    <xf numFmtId="0" fontId="13" fillId="6" borderId="0" xfId="0" applyFont="1" applyFill="1" applyBorder="1" applyProtection="1">
      <alignment vertical="center"/>
    </xf>
    <xf numFmtId="0" fontId="6" fillId="6" borderId="0" xfId="0" applyFont="1" applyFill="1" applyBorder="1" applyAlignment="1" applyProtection="1">
      <alignment vertical="center"/>
    </xf>
    <xf numFmtId="176" fontId="10" fillId="6" borderId="0" xfId="0" applyNumberFormat="1" applyFont="1" applyFill="1" applyBorder="1" applyAlignment="1" applyProtection="1">
      <alignment vertical="center"/>
    </xf>
    <xf numFmtId="0" fontId="9" fillId="2" borderId="0" xfId="0" applyFont="1" applyFill="1" applyAlignment="1" applyProtection="1">
      <alignment horizontal="center" vertical="center"/>
    </xf>
    <xf numFmtId="0" fontId="9" fillId="3" borderId="0" xfId="0" applyFont="1" applyFill="1" applyAlignment="1" applyProtection="1">
      <alignment horizontal="center" vertical="center"/>
    </xf>
    <xf numFmtId="0" fontId="6" fillId="0" borderId="0" xfId="0" applyFont="1" applyAlignment="1" applyProtection="1">
      <alignment vertical="top"/>
    </xf>
    <xf numFmtId="0" fontId="10" fillId="4" borderId="2" xfId="0" applyFont="1" applyFill="1" applyBorder="1" applyAlignment="1" applyProtection="1">
      <alignment vertical="center"/>
    </xf>
    <xf numFmtId="0" fontId="0" fillId="4" borderId="2" xfId="0" applyFill="1" applyBorder="1" applyProtection="1">
      <alignment vertical="center"/>
    </xf>
    <xf numFmtId="0" fontId="6" fillId="4" borderId="3" xfId="0" applyFont="1" applyFill="1" applyBorder="1" applyAlignment="1" applyProtection="1">
      <alignment vertical="top"/>
    </xf>
    <xf numFmtId="0" fontId="10" fillId="4" borderId="6" xfId="0" applyFont="1" applyFill="1" applyBorder="1" applyAlignment="1" applyProtection="1">
      <alignment horizontal="left" vertical="top"/>
    </xf>
    <xf numFmtId="0" fontId="10" fillId="4" borderId="7" xfId="0" applyFont="1" applyFill="1" applyBorder="1" applyAlignment="1" applyProtection="1">
      <alignment horizontal="left" vertical="top"/>
    </xf>
    <xf numFmtId="0" fontId="10" fillId="4" borderId="6" xfId="0" applyFont="1" applyFill="1" applyBorder="1" applyAlignment="1" applyProtection="1">
      <alignment vertical="top"/>
    </xf>
    <xf numFmtId="0" fontId="10" fillId="4" borderId="0" xfId="0" applyFont="1" applyFill="1" applyBorder="1" applyAlignment="1" applyProtection="1">
      <alignment vertical="top"/>
    </xf>
    <xf numFmtId="0" fontId="10" fillId="4" borderId="2" xfId="0" applyFont="1" applyFill="1" applyBorder="1" applyAlignment="1" applyProtection="1">
      <alignment horizontal="left" vertical="top"/>
    </xf>
    <xf numFmtId="0" fontId="16" fillId="4" borderId="0" xfId="0" applyFont="1" applyFill="1" applyBorder="1" applyAlignment="1" applyProtection="1">
      <alignment vertical="center"/>
    </xf>
    <xf numFmtId="0" fontId="6" fillId="4" borderId="0" xfId="0" applyFont="1" applyFill="1" applyBorder="1" applyAlignment="1" applyProtection="1">
      <alignment vertical="center"/>
    </xf>
    <xf numFmtId="0" fontId="10" fillId="4" borderId="0" xfId="0" applyFont="1" applyFill="1" applyBorder="1" applyAlignment="1" applyProtection="1">
      <alignment vertical="center"/>
    </xf>
    <xf numFmtId="0" fontId="10" fillId="4" borderId="7" xfId="0" applyFont="1" applyFill="1" applyBorder="1" applyAlignment="1" applyProtection="1">
      <alignment vertical="center"/>
    </xf>
    <xf numFmtId="0" fontId="10" fillId="4" borderId="14" xfId="0" applyFont="1" applyFill="1" applyBorder="1" applyAlignment="1" applyProtection="1">
      <alignment vertical="center"/>
    </xf>
    <xf numFmtId="0" fontId="10" fillId="4" borderId="0" xfId="0" applyFont="1" applyFill="1" applyBorder="1" applyAlignment="1" applyProtection="1">
      <alignment horizontal="left" vertical="center"/>
    </xf>
    <xf numFmtId="0" fontId="6" fillId="4" borderId="0" xfId="0" applyFont="1" applyFill="1" applyBorder="1" applyAlignment="1" applyProtection="1">
      <alignment horizontal="center" vertical="center"/>
    </xf>
    <xf numFmtId="0" fontId="10" fillId="4" borderId="3" xfId="0" applyFont="1" applyFill="1" applyBorder="1" applyAlignment="1" applyProtection="1">
      <alignment vertical="center"/>
    </xf>
    <xf numFmtId="0" fontId="10" fillId="4" borderId="6" xfId="0" applyFont="1" applyFill="1" applyBorder="1" applyAlignment="1" applyProtection="1">
      <alignment horizontal="right" vertical="center"/>
    </xf>
    <xf numFmtId="0" fontId="6" fillId="0" borderId="0" xfId="0" applyFont="1" applyAlignment="1" applyProtection="1">
      <alignment horizontal="center" vertical="center" shrinkToFit="1"/>
    </xf>
    <xf numFmtId="0" fontId="10" fillId="4" borderId="9" xfId="0" applyFont="1" applyFill="1" applyBorder="1" applyAlignment="1" applyProtection="1">
      <alignment horizontal="right" vertical="center"/>
    </xf>
    <xf numFmtId="0" fontId="10" fillId="4" borderId="10" xfId="0" applyFont="1" applyFill="1" applyBorder="1" applyAlignment="1" applyProtection="1">
      <alignment vertical="center"/>
    </xf>
    <xf numFmtId="0" fontId="10" fillId="4" borderId="10" xfId="0" applyFont="1" applyFill="1" applyBorder="1" applyAlignment="1" applyProtection="1">
      <alignment horizontal="center" vertical="top" shrinkToFit="1"/>
    </xf>
    <xf numFmtId="0" fontId="10" fillId="4" borderId="11" xfId="0" applyFont="1" applyFill="1" applyBorder="1" applyAlignment="1" applyProtection="1">
      <alignment horizontal="center" vertical="top" shrinkToFit="1"/>
    </xf>
    <xf numFmtId="0" fontId="10" fillId="4" borderId="8" xfId="0" applyFont="1" applyFill="1" applyBorder="1" applyAlignment="1" applyProtection="1">
      <alignment horizontal="center" vertical="top" shrinkToFit="1"/>
    </xf>
    <xf numFmtId="182" fontId="10" fillId="4" borderId="5" xfId="0" applyNumberFormat="1" applyFont="1" applyFill="1" applyBorder="1" applyAlignment="1" applyProtection="1">
      <alignment horizontal="center" vertical="center" shrinkToFit="1"/>
    </xf>
    <xf numFmtId="182" fontId="10" fillId="4" borderId="16" xfId="0" applyNumberFormat="1" applyFont="1" applyFill="1" applyBorder="1" applyAlignment="1" applyProtection="1">
      <alignment horizontal="center" vertical="center" shrinkToFit="1"/>
    </xf>
    <xf numFmtId="0" fontId="45" fillId="2" borderId="0" xfId="0" applyFont="1" applyFill="1" applyAlignment="1" applyProtection="1">
      <alignment horizontal="left" vertical="center"/>
    </xf>
    <xf numFmtId="0" fontId="10" fillId="2" borderId="6" xfId="0" applyFont="1" applyFill="1" applyBorder="1" applyAlignment="1" applyProtection="1">
      <alignment horizontal="right" vertical="center"/>
    </xf>
    <xf numFmtId="0" fontId="10" fillId="2" borderId="10" xfId="0" applyFont="1" applyFill="1" applyBorder="1" applyAlignment="1" applyProtection="1">
      <alignment vertical="center"/>
    </xf>
    <xf numFmtId="0" fontId="10" fillId="2" borderId="10" xfId="0" applyFont="1" applyFill="1" applyBorder="1" applyAlignment="1" applyProtection="1">
      <alignment horizontal="center" vertical="top" shrinkToFit="1"/>
    </xf>
    <xf numFmtId="0" fontId="10" fillId="2" borderId="11" xfId="0" applyFont="1" applyFill="1" applyBorder="1" applyAlignment="1" applyProtection="1">
      <alignment horizontal="center" vertical="top" shrinkToFit="1"/>
    </xf>
    <xf numFmtId="0" fontId="10" fillId="2" borderId="8" xfId="0" applyFont="1" applyFill="1" applyBorder="1" applyAlignment="1" applyProtection="1">
      <alignment horizontal="center" vertical="top" shrinkToFit="1"/>
    </xf>
    <xf numFmtId="182" fontId="10" fillId="2" borderId="5" xfId="0" applyNumberFormat="1" applyFont="1" applyFill="1" applyBorder="1" applyAlignment="1" applyProtection="1">
      <alignment horizontal="center" vertical="center" shrinkToFit="1"/>
    </xf>
    <xf numFmtId="182" fontId="10" fillId="2" borderId="16" xfId="0" applyNumberFormat="1" applyFont="1" applyFill="1" applyBorder="1" applyAlignment="1" applyProtection="1">
      <alignment horizontal="center" vertical="center" shrinkToFit="1"/>
    </xf>
    <xf numFmtId="0" fontId="6" fillId="2" borderId="0" xfId="0" applyFont="1" applyFill="1" applyAlignment="1" applyProtection="1">
      <alignment horizontal="center" vertical="center" shrinkToFit="1"/>
    </xf>
    <xf numFmtId="0" fontId="6" fillId="2" borderId="0" xfId="0" applyFont="1" applyFill="1" applyAlignment="1" applyProtection="1">
      <alignment vertical="center"/>
    </xf>
    <xf numFmtId="0" fontId="0" fillId="2" borderId="0" xfId="0" applyFill="1" applyProtection="1">
      <alignment vertical="center"/>
    </xf>
    <xf numFmtId="0" fontId="6" fillId="0" borderId="10" xfId="0" applyFont="1" applyBorder="1" applyAlignment="1" applyProtection="1">
      <alignment vertical="center"/>
    </xf>
    <xf numFmtId="0" fontId="6" fillId="0" borderId="11" xfId="0" applyFont="1" applyBorder="1" applyAlignment="1" applyProtection="1">
      <alignment horizontal="center" vertical="center"/>
    </xf>
    <xf numFmtId="177" fontId="6" fillId="0" borderId="5" xfId="0" applyNumberFormat="1" applyFont="1" applyFill="1" applyBorder="1" applyAlignment="1" applyProtection="1">
      <alignment horizontal="right" vertical="center" shrinkToFit="1"/>
    </xf>
    <xf numFmtId="177" fontId="6" fillId="9" borderId="20" xfId="0" applyNumberFormat="1" applyFont="1" applyFill="1" applyBorder="1" applyAlignment="1" applyProtection="1">
      <alignment horizontal="right" vertical="center" shrinkToFit="1"/>
    </xf>
    <xf numFmtId="0" fontId="17" fillId="0" borderId="5" xfId="0" applyFont="1" applyBorder="1" applyAlignment="1" applyProtection="1">
      <alignment horizontal="right" vertical="center"/>
    </xf>
    <xf numFmtId="0" fontId="10" fillId="2" borderId="0" xfId="0" applyFont="1" applyFill="1" applyAlignment="1" applyProtection="1">
      <alignment horizontal="left" vertical="top" shrinkToFit="1"/>
    </xf>
    <xf numFmtId="0" fontId="6" fillId="3" borderId="0" xfId="0" applyFont="1" applyFill="1" applyAlignment="1" applyProtection="1">
      <alignment horizontal="right" vertical="center"/>
    </xf>
    <xf numFmtId="0" fontId="6" fillId="0" borderId="16" xfId="0" applyFont="1" applyFill="1" applyBorder="1" applyAlignment="1" applyProtection="1">
      <alignment horizontal="left" vertical="center" shrinkToFit="1"/>
    </xf>
    <xf numFmtId="0" fontId="6" fillId="0" borderId="12" xfId="0" applyFont="1" applyFill="1" applyBorder="1" applyAlignment="1" applyProtection="1">
      <alignment horizontal="left" vertical="center" shrinkToFit="1"/>
    </xf>
    <xf numFmtId="0" fontId="6" fillId="0" borderId="16" xfId="0" applyFont="1" applyFill="1" applyBorder="1" applyAlignment="1" applyProtection="1">
      <alignment horizontal="center" vertical="center"/>
    </xf>
    <xf numFmtId="177" fontId="6" fillId="0" borderId="16" xfId="0" applyNumberFormat="1" applyFont="1" applyFill="1" applyBorder="1" applyAlignment="1" applyProtection="1">
      <alignment horizontal="right" vertical="center" shrinkToFit="1"/>
    </xf>
    <xf numFmtId="0" fontId="6" fillId="0" borderId="9" xfId="0" applyFont="1" applyFill="1" applyBorder="1" applyAlignment="1" applyProtection="1">
      <alignment vertical="top"/>
    </xf>
    <xf numFmtId="0" fontId="6" fillId="0" borderId="0" xfId="0" applyFont="1" applyAlignment="1" applyProtection="1">
      <alignment horizontal="left" vertical="center"/>
    </xf>
    <xf numFmtId="0" fontId="6" fillId="0" borderId="0" xfId="0" applyFont="1" applyBorder="1" applyAlignment="1" applyProtection="1">
      <alignment vertical="center"/>
    </xf>
    <xf numFmtId="184" fontId="6" fillId="7" borderId="16" xfId="0" applyNumberFormat="1" applyFont="1" applyFill="1" applyBorder="1" applyProtection="1">
      <alignment vertical="center"/>
      <protection locked="0"/>
    </xf>
    <xf numFmtId="0" fontId="6" fillId="7" borderId="4" xfId="0" applyFont="1" applyFill="1" applyBorder="1" applyAlignment="1" applyProtection="1">
      <alignment horizontal="left" vertical="center"/>
      <protection locked="0"/>
    </xf>
    <xf numFmtId="185" fontId="6" fillId="7" borderId="16" xfId="0" applyNumberFormat="1" applyFont="1" applyFill="1" applyBorder="1" applyProtection="1">
      <alignment vertical="center"/>
      <protection locked="0"/>
    </xf>
    <xf numFmtId="184" fontId="10" fillId="7" borderId="16" xfId="0" applyNumberFormat="1" applyFont="1" applyFill="1" applyBorder="1" applyProtection="1">
      <alignment vertical="center"/>
      <protection locked="0"/>
    </xf>
    <xf numFmtId="0" fontId="6" fillId="7" borderId="16" xfId="0" applyFont="1" applyFill="1" applyBorder="1" applyAlignment="1" applyProtection="1">
      <alignment horizontal="center" vertical="center"/>
      <protection locked="0"/>
    </xf>
    <xf numFmtId="0" fontId="10" fillId="4" borderId="1" xfId="0" applyFont="1" applyFill="1" applyBorder="1" applyProtection="1">
      <alignment vertical="center"/>
    </xf>
    <xf numFmtId="0" fontId="6" fillId="4" borderId="2" xfId="0" applyFont="1" applyFill="1" applyBorder="1" applyAlignment="1" applyProtection="1">
      <alignment vertical="top"/>
    </xf>
    <xf numFmtId="0" fontId="6" fillId="4" borderId="2" xfId="0" applyFont="1" applyFill="1" applyBorder="1" applyAlignment="1" applyProtection="1">
      <alignment vertical="center"/>
    </xf>
    <xf numFmtId="0" fontId="16" fillId="4" borderId="2" xfId="0" applyFont="1" applyFill="1" applyBorder="1" applyAlignment="1" applyProtection="1">
      <alignment vertical="center"/>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vertical="center"/>
    </xf>
    <xf numFmtId="0" fontId="10" fillId="4" borderId="13" xfId="0" applyFont="1" applyFill="1" applyBorder="1" applyAlignment="1" applyProtection="1">
      <alignment horizontal="center" vertical="center"/>
    </xf>
    <xf numFmtId="0" fontId="9" fillId="0" borderId="0" xfId="0" applyFont="1" applyFill="1" applyAlignment="1" applyProtection="1">
      <alignment horizontal="left" vertical="center"/>
    </xf>
    <xf numFmtId="0" fontId="24" fillId="0" borderId="0" xfId="0" applyFont="1" applyFill="1" applyAlignment="1" applyProtection="1">
      <alignment vertical="center"/>
    </xf>
    <xf numFmtId="0" fontId="16" fillId="4" borderId="9" xfId="0" applyFont="1" applyFill="1" applyBorder="1" applyAlignment="1" applyProtection="1">
      <alignment vertical="center"/>
    </xf>
    <xf numFmtId="0" fontId="16" fillId="4" borderId="10" xfId="0" applyFont="1" applyFill="1" applyBorder="1" applyAlignment="1" applyProtection="1">
      <alignment vertical="center"/>
    </xf>
    <xf numFmtId="0" fontId="6" fillId="4" borderId="10" xfId="0" applyFont="1" applyFill="1" applyBorder="1" applyAlignment="1" applyProtection="1">
      <alignment vertical="center"/>
    </xf>
    <xf numFmtId="0" fontId="6" fillId="4" borderId="10" xfId="0" applyFont="1" applyFill="1" applyBorder="1" applyAlignment="1" applyProtection="1">
      <alignment horizontal="center" vertical="center"/>
    </xf>
    <xf numFmtId="0" fontId="6" fillId="4" borderId="10" xfId="0" applyFont="1" applyFill="1" applyBorder="1" applyProtection="1">
      <alignment vertical="center"/>
    </xf>
    <xf numFmtId="0" fontId="6" fillId="4" borderId="11" xfId="0" applyFont="1" applyFill="1" applyBorder="1" applyAlignment="1" applyProtection="1">
      <alignment vertical="center"/>
    </xf>
    <xf numFmtId="0" fontId="10" fillId="4" borderId="8" xfId="0" applyFont="1" applyFill="1" applyBorder="1" applyAlignment="1" applyProtection="1">
      <alignment horizontal="center" vertical="top"/>
    </xf>
    <xf numFmtId="0" fontId="38" fillId="4" borderId="8" xfId="0" applyFont="1" applyFill="1" applyBorder="1" applyAlignment="1" applyProtection="1">
      <alignment horizontal="center" vertical="center"/>
    </xf>
    <xf numFmtId="0" fontId="10" fillId="0" borderId="0" xfId="0" applyFont="1" applyAlignment="1" applyProtection="1">
      <alignment vertical="top"/>
    </xf>
    <xf numFmtId="179" fontId="10" fillId="0" borderId="1" xfId="0" applyNumberFormat="1" applyFont="1" applyBorder="1" applyAlignment="1" applyProtection="1">
      <alignment horizontal="left" vertical="center"/>
    </xf>
    <xf numFmtId="0" fontId="10" fillId="0" borderId="5"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1" xfId="0" applyFont="1" applyBorder="1" applyAlignment="1" applyProtection="1">
      <alignment horizontal="center" vertical="center"/>
    </xf>
    <xf numFmtId="184" fontId="10" fillId="0" borderId="16" xfId="0" applyNumberFormat="1" applyFont="1" applyFill="1" applyBorder="1" applyProtection="1">
      <alignment vertical="center"/>
    </xf>
    <xf numFmtId="0" fontId="6" fillId="0" borderId="0" xfId="0" applyFont="1" applyAlignment="1" applyProtection="1">
      <alignment horizontal="right" vertical="top"/>
    </xf>
    <xf numFmtId="0" fontId="6" fillId="0" borderId="14" xfId="0" applyFont="1" applyBorder="1" applyAlignment="1" applyProtection="1">
      <alignment horizontal="left" vertical="center"/>
    </xf>
    <xf numFmtId="185" fontId="6" fillId="0" borderId="16" xfId="0" applyNumberFormat="1" applyFont="1" applyFill="1" applyBorder="1" applyProtection="1">
      <alignment vertical="center"/>
    </xf>
    <xf numFmtId="0" fontId="10" fillId="0" borderId="4" xfId="0" applyFont="1" applyBorder="1" applyAlignment="1" applyProtection="1">
      <alignment vertical="center"/>
    </xf>
    <xf numFmtId="0" fontId="10" fillId="0" borderId="4" xfId="0" applyFont="1" applyBorder="1" applyAlignment="1" applyProtection="1">
      <alignment vertical="top" wrapText="1"/>
    </xf>
    <xf numFmtId="0" fontId="24" fillId="0" borderId="0" xfId="0" applyFont="1" applyAlignment="1" applyProtection="1">
      <alignment vertical="center"/>
    </xf>
    <xf numFmtId="0" fontId="6" fillId="0" borderId="4" xfId="0" applyFont="1" applyBorder="1" applyAlignment="1" applyProtection="1">
      <alignment horizontal="right" vertical="center"/>
    </xf>
    <xf numFmtId="0" fontId="10" fillId="0" borderId="1" xfId="0" applyFont="1" applyBorder="1" applyAlignment="1" applyProtection="1">
      <alignment vertical="top"/>
    </xf>
    <xf numFmtId="0" fontId="24" fillId="0" borderId="4" xfId="0" applyFont="1" applyBorder="1" applyAlignment="1" applyProtection="1">
      <alignment vertical="center"/>
    </xf>
    <xf numFmtId="0" fontId="25" fillId="2" borderId="0" xfId="0" applyFont="1" applyFill="1" applyAlignment="1" applyProtection="1">
      <alignment vertical="center" shrinkToFit="1"/>
    </xf>
    <xf numFmtId="0" fontId="10" fillId="0" borderId="2" xfId="0" applyFont="1" applyBorder="1" applyAlignment="1" applyProtection="1">
      <alignment vertical="top"/>
    </xf>
    <xf numFmtId="0" fontId="6" fillId="0" borderId="8" xfId="0" applyFont="1" applyBorder="1" applyAlignment="1" applyProtection="1">
      <alignment horizontal="left" vertical="center"/>
    </xf>
    <xf numFmtId="0" fontId="10" fillId="0" borderId="10" xfId="0" applyFont="1" applyBorder="1" applyAlignment="1" applyProtection="1">
      <alignment vertical="top"/>
    </xf>
    <xf numFmtId="0" fontId="6" fillId="4" borderId="9" xfId="0" applyFont="1" applyFill="1" applyBorder="1" applyProtection="1">
      <alignment vertical="center"/>
    </xf>
    <xf numFmtId="0" fontId="6" fillId="4" borderId="11" xfId="0" applyFont="1" applyFill="1" applyBorder="1" applyProtection="1">
      <alignment vertical="center"/>
    </xf>
    <xf numFmtId="0" fontId="38" fillId="4" borderId="14" xfId="0" applyFont="1" applyFill="1" applyBorder="1" applyAlignment="1" applyProtection="1">
      <alignment horizontal="center" vertical="center"/>
    </xf>
    <xf numFmtId="180" fontId="6" fillId="4" borderId="14" xfId="0" applyNumberFormat="1" applyFont="1" applyFill="1" applyBorder="1" applyAlignment="1" applyProtection="1">
      <alignment horizontal="center" vertical="top" shrinkToFit="1"/>
    </xf>
    <xf numFmtId="0" fontId="6" fillId="0" borderId="16" xfId="0" applyFont="1" applyBorder="1" applyAlignment="1" applyProtection="1">
      <alignment horizontal="right" vertical="center"/>
    </xf>
    <xf numFmtId="188" fontId="6" fillId="0" borderId="16" xfId="0" applyNumberFormat="1" applyFont="1" applyBorder="1" applyAlignment="1" applyProtection="1">
      <alignment horizontal="right" vertical="center"/>
    </xf>
    <xf numFmtId="184" fontId="6" fillId="0" borderId="16" xfId="0" applyNumberFormat="1" applyFont="1" applyFill="1" applyBorder="1" applyProtection="1">
      <alignment vertical="center"/>
    </xf>
    <xf numFmtId="0" fontId="6" fillId="0" borderId="4" xfId="0" applyFont="1" applyFill="1" applyBorder="1" applyAlignment="1" applyProtection="1">
      <alignment horizontal="left" vertical="center" shrinkToFit="1"/>
    </xf>
    <xf numFmtId="0" fontId="6" fillId="0" borderId="2" xfId="0" applyFont="1" applyFill="1" applyBorder="1" applyAlignment="1" applyProtection="1">
      <alignment horizontal="left" vertical="top" wrapText="1" shrinkToFit="1"/>
    </xf>
    <xf numFmtId="0" fontId="6" fillId="0" borderId="10" xfId="0" applyFont="1" applyFill="1" applyBorder="1" applyAlignment="1" applyProtection="1">
      <alignment horizontal="left" vertical="top" wrapText="1" shrinkToFit="1"/>
    </xf>
    <xf numFmtId="177" fontId="6" fillId="0" borderId="16" xfId="0" applyNumberFormat="1" applyFont="1" applyFill="1" applyBorder="1" applyAlignment="1" applyProtection="1">
      <alignment horizontal="center" vertical="center" shrinkToFit="1"/>
    </xf>
    <xf numFmtId="0" fontId="6" fillId="0" borderId="11" xfId="0" applyFont="1" applyBorder="1" applyProtection="1">
      <alignment vertical="center"/>
    </xf>
    <xf numFmtId="0" fontId="6" fillId="0" borderId="4" xfId="0" applyFont="1" applyFill="1" applyBorder="1" applyProtection="1">
      <alignment vertical="center"/>
    </xf>
    <xf numFmtId="0" fontId="10" fillId="0" borderId="2" xfId="0" applyFont="1" applyBorder="1" applyProtection="1">
      <alignment vertical="center"/>
    </xf>
    <xf numFmtId="0" fontId="0" fillId="4" borderId="0" xfId="0" applyFill="1">
      <alignment vertical="center"/>
    </xf>
    <xf numFmtId="49" fontId="10" fillId="7" borderId="16" xfId="0" applyNumberFormat="1"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xf>
    <xf numFmtId="0" fontId="2" fillId="0" borderId="0" xfId="0" applyFont="1" applyAlignment="1">
      <alignment vertical="top"/>
    </xf>
    <xf numFmtId="0" fontId="6" fillId="0" borderId="0" xfId="0" applyFont="1" applyAlignment="1">
      <alignment vertical="top" wrapText="1"/>
    </xf>
    <xf numFmtId="0" fontId="10" fillId="2" borderId="0" xfId="0" applyFont="1" applyFill="1" applyAlignment="1" applyProtection="1">
      <alignment horizontal="center" vertical="center"/>
    </xf>
    <xf numFmtId="0" fontId="28" fillId="0" borderId="0" xfId="0" applyFont="1" applyAlignment="1" applyProtection="1">
      <alignment horizontal="left"/>
    </xf>
    <xf numFmtId="0" fontId="13" fillId="15" borderId="0" xfId="0" applyFont="1" applyFill="1" applyAlignment="1" applyProtection="1">
      <alignment horizontal="center" vertical="center"/>
    </xf>
    <xf numFmtId="0" fontId="9" fillId="18" borderId="0" xfId="0" applyFont="1" applyFill="1" applyAlignment="1" applyProtection="1">
      <alignment vertical="center"/>
    </xf>
    <xf numFmtId="0" fontId="2" fillId="0" borderId="0" xfId="0" applyFont="1" applyAlignment="1" applyProtection="1">
      <alignment horizontal="left"/>
    </xf>
    <xf numFmtId="0" fontId="9" fillId="0" borderId="0" xfId="0" applyFont="1" applyAlignment="1" applyProtection="1">
      <alignment horizontal="right"/>
    </xf>
    <xf numFmtId="0" fontId="10" fillId="0" borderId="0" xfId="0" applyFont="1" applyAlignment="1" applyProtection="1">
      <alignment horizontal="left"/>
    </xf>
    <xf numFmtId="0" fontId="24" fillId="2" borderId="0" xfId="0" applyFont="1" applyFill="1" applyAlignment="1" applyProtection="1">
      <alignment vertical="center"/>
    </xf>
    <xf numFmtId="0" fontId="13" fillId="6" borderId="0" xfId="0" applyFont="1" applyFill="1" applyAlignment="1" applyProtection="1">
      <alignment horizontal="center" vertical="center"/>
    </xf>
    <xf numFmtId="0" fontId="13" fillId="6" borderId="0" xfId="0" applyFont="1" applyFill="1" applyAlignment="1" applyProtection="1">
      <alignment vertical="center"/>
    </xf>
    <xf numFmtId="0" fontId="14" fillId="6" borderId="0" xfId="0" applyFont="1" applyFill="1" applyAlignment="1" applyProtection="1">
      <alignment vertical="center"/>
    </xf>
    <xf numFmtId="0" fontId="10" fillId="0" borderId="0" xfId="0" applyFont="1" applyFill="1" applyAlignment="1" applyProtection="1">
      <alignment horizontal="left" vertical="center"/>
    </xf>
    <xf numFmtId="0" fontId="24" fillId="7" borderId="16" xfId="0" applyFont="1" applyFill="1" applyBorder="1" applyAlignment="1" applyProtection="1">
      <alignment vertical="center"/>
    </xf>
    <xf numFmtId="0" fontId="24" fillId="8" borderId="16" xfId="0" applyFont="1" applyFill="1" applyBorder="1" applyAlignment="1" applyProtection="1">
      <alignment vertical="center"/>
    </xf>
    <xf numFmtId="0" fontId="24" fillId="9" borderId="16" xfId="0" applyFont="1" applyFill="1" applyBorder="1" applyAlignment="1" applyProtection="1">
      <alignment vertical="center"/>
    </xf>
    <xf numFmtId="179" fontId="10" fillId="0" borderId="0" xfId="0" applyNumberFormat="1" applyFont="1" applyAlignment="1" applyProtection="1">
      <alignment vertical="center"/>
    </xf>
    <xf numFmtId="0" fontId="54" fillId="0" borderId="0" xfId="0" applyFont="1" applyFill="1" applyAlignment="1" applyProtection="1"/>
    <xf numFmtId="0" fontId="16" fillId="0" borderId="0" xfId="0" applyFont="1" applyAlignment="1" applyProtection="1">
      <alignment wrapText="1"/>
    </xf>
    <xf numFmtId="0" fontId="31" fillId="0" borderId="0" xfId="0" applyFont="1" applyAlignment="1" applyProtection="1">
      <alignment vertical="top" wrapText="1"/>
    </xf>
    <xf numFmtId="0" fontId="16" fillId="0" borderId="10" xfId="0" applyFont="1" applyBorder="1" applyAlignment="1" applyProtection="1">
      <alignment wrapText="1"/>
    </xf>
    <xf numFmtId="0" fontId="53" fillId="0" borderId="0" xfId="0" applyFont="1" applyAlignment="1" applyProtection="1">
      <alignment vertical="center"/>
    </xf>
    <xf numFmtId="0" fontId="10" fillId="4" borderId="12" xfId="0" applyFont="1" applyFill="1" applyBorder="1" applyAlignment="1" applyProtection="1">
      <alignment vertical="center"/>
    </xf>
    <xf numFmtId="0" fontId="24" fillId="4" borderId="4" xfId="0" applyFont="1" applyFill="1" applyBorder="1" applyAlignment="1" applyProtection="1">
      <alignment vertical="center"/>
    </xf>
    <xf numFmtId="0" fontId="15" fillId="4" borderId="16" xfId="0" applyFont="1" applyFill="1" applyBorder="1" applyAlignment="1" applyProtection="1">
      <alignment horizontal="center" vertical="center" wrapText="1"/>
    </xf>
    <xf numFmtId="0" fontId="15" fillId="4" borderId="13" xfId="0" applyFont="1" applyFill="1" applyBorder="1" applyAlignment="1" applyProtection="1">
      <alignment horizontal="center" vertical="center" wrapText="1"/>
    </xf>
    <xf numFmtId="0" fontId="41" fillId="0" borderId="12" xfId="3" applyFont="1" applyBorder="1" applyAlignment="1" applyProtection="1">
      <alignment vertical="center"/>
    </xf>
    <xf numFmtId="0" fontId="10" fillId="9" borderId="15" xfId="0" applyFont="1" applyFill="1" applyBorder="1" applyAlignment="1" applyProtection="1">
      <alignment horizontal="center" vertical="center"/>
    </xf>
    <xf numFmtId="0" fontId="25" fillId="0" borderId="0" xfId="0" applyFont="1" applyAlignment="1" applyProtection="1">
      <alignment vertical="center"/>
    </xf>
    <xf numFmtId="0" fontId="10" fillId="0" borderId="12" xfId="0" applyFont="1" applyBorder="1" applyAlignment="1" applyProtection="1">
      <alignment vertical="center"/>
    </xf>
    <xf numFmtId="0" fontId="10" fillId="0" borderId="1" xfId="0" applyFont="1" applyBorder="1" applyAlignment="1" applyProtection="1">
      <alignment vertical="center"/>
    </xf>
    <xf numFmtId="0" fontId="10" fillId="0" borderId="16" xfId="0" applyFont="1" applyBorder="1" applyAlignment="1" applyProtection="1">
      <alignment horizontal="center" vertical="center"/>
    </xf>
    <xf numFmtId="0" fontId="10" fillId="0" borderId="16" xfId="0" applyFont="1" applyFill="1" applyBorder="1" applyAlignment="1" applyProtection="1">
      <alignment horizontal="center" vertical="center"/>
    </xf>
    <xf numFmtId="0" fontId="57" fillId="0" borderId="0" xfId="0" applyFont="1" applyAlignment="1" applyProtection="1">
      <alignment vertical="center"/>
    </xf>
    <xf numFmtId="0" fontId="6" fillId="0" borderId="14" xfId="0" applyFont="1" applyBorder="1" applyAlignment="1" applyProtection="1">
      <alignment vertical="center" shrinkToFit="1"/>
    </xf>
    <xf numFmtId="0" fontId="10" fillId="0" borderId="9" xfId="0" applyFont="1" applyBorder="1" applyAlignment="1" applyProtection="1">
      <alignment vertical="center"/>
    </xf>
    <xf numFmtId="0" fontId="9" fillId="0" borderId="0" xfId="0" applyFont="1" applyAlignment="1" applyProtection="1">
      <alignment vertical="center"/>
    </xf>
    <xf numFmtId="0" fontId="43" fillId="0" borderId="0" xfId="0" applyFont="1" applyAlignment="1" applyProtection="1">
      <alignment horizontal="right" vertical="center"/>
    </xf>
    <xf numFmtId="0" fontId="11" fillId="0" borderId="0" xfId="0" applyFont="1" applyAlignment="1" applyProtection="1">
      <alignment vertical="center"/>
    </xf>
    <xf numFmtId="0" fontId="24" fillId="0" borderId="5" xfId="0" applyFont="1" applyBorder="1" applyAlignment="1" applyProtection="1">
      <alignment vertical="center"/>
    </xf>
    <xf numFmtId="0" fontId="52" fillId="0" borderId="0" xfId="0" applyFont="1" applyFill="1" applyAlignment="1" applyProtection="1">
      <alignment vertical="center"/>
    </xf>
    <xf numFmtId="0" fontId="19" fillId="0" borderId="0" xfId="0" applyFont="1" applyFill="1" applyAlignment="1" applyProtection="1">
      <alignment vertical="center"/>
    </xf>
    <xf numFmtId="0" fontId="8" fillId="4" borderId="16"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8" fillId="4" borderId="3" xfId="0" applyFont="1" applyFill="1" applyBorder="1" applyAlignment="1" applyProtection="1">
      <alignment horizontal="center" vertical="center"/>
    </xf>
    <xf numFmtId="0" fontId="15" fillId="0" borderId="16" xfId="0" applyFont="1" applyBorder="1" applyAlignment="1" applyProtection="1">
      <alignment horizontal="left" vertical="top" wrapText="1"/>
    </xf>
    <xf numFmtId="0" fontId="47" fillId="0" borderId="16" xfId="0" applyFont="1" applyBorder="1" applyAlignment="1" applyProtection="1">
      <alignment horizontal="center" vertical="top" wrapText="1"/>
    </xf>
    <xf numFmtId="0" fontId="11" fillId="0" borderId="16" xfId="0" applyFont="1" applyBorder="1" applyAlignment="1" applyProtection="1">
      <alignment horizontal="left" vertical="top" wrapText="1"/>
    </xf>
    <xf numFmtId="0" fontId="10" fillId="0" borderId="13" xfId="0" applyFont="1" applyBorder="1" applyAlignment="1" applyProtection="1">
      <alignment horizontal="center" vertical="center"/>
    </xf>
    <xf numFmtId="0" fontId="59" fillId="0" borderId="15" xfId="0" applyFont="1" applyBorder="1" applyAlignment="1" applyProtection="1">
      <alignment horizontal="center" vertical="top" wrapText="1"/>
    </xf>
    <xf numFmtId="0" fontId="10" fillId="9" borderId="13" xfId="0" applyFont="1" applyFill="1" applyBorder="1" applyAlignment="1" applyProtection="1">
      <alignment horizontal="center" vertical="center"/>
    </xf>
    <xf numFmtId="0" fontId="11" fillId="9" borderId="16" xfId="0" applyFont="1" applyFill="1" applyBorder="1" applyAlignment="1" applyProtection="1">
      <alignment horizontal="left" vertical="top" wrapText="1"/>
    </xf>
    <xf numFmtId="0" fontId="10" fillId="9" borderId="14" xfId="0" applyFont="1" applyFill="1" applyBorder="1" applyAlignment="1" applyProtection="1">
      <alignment horizontal="center" vertical="center"/>
    </xf>
    <xf numFmtId="0" fontId="24" fillId="9" borderId="8" xfId="0" applyFont="1" applyFill="1" applyBorder="1" applyAlignment="1" applyProtection="1">
      <alignment horizontal="center" vertical="center"/>
    </xf>
    <xf numFmtId="0" fontId="13" fillId="16" borderId="0" xfId="0" applyFont="1" applyFill="1" applyAlignment="1" applyProtection="1">
      <alignment horizontal="left" vertical="center"/>
    </xf>
    <xf numFmtId="0" fontId="14" fillId="16" borderId="0" xfId="0" applyFont="1" applyFill="1" applyAlignment="1" applyProtection="1">
      <alignment vertical="center"/>
    </xf>
    <xf numFmtId="0" fontId="14" fillId="0" borderId="0" xfId="0" applyFont="1" applyFill="1" applyAlignment="1" applyProtection="1">
      <alignment vertical="center"/>
    </xf>
    <xf numFmtId="0" fontId="0" fillId="0" borderId="0" xfId="0" applyFill="1" applyProtection="1">
      <alignment vertical="center"/>
    </xf>
    <xf numFmtId="0" fontId="41" fillId="0" borderId="0" xfId="3" applyFont="1" applyFill="1" applyAlignment="1" applyProtection="1">
      <alignment horizontal="right" vertical="center"/>
    </xf>
    <xf numFmtId="0" fontId="24" fillId="0" borderId="16" xfId="0" applyNumberFormat="1" applyFont="1" applyBorder="1" applyAlignment="1" applyProtection="1">
      <alignment horizontal="center" vertical="center"/>
    </xf>
    <xf numFmtId="0" fontId="38" fillId="19" borderId="16" xfId="0" applyFont="1" applyFill="1" applyBorder="1" applyAlignment="1">
      <alignment vertical="top" wrapText="1"/>
    </xf>
    <xf numFmtId="0" fontId="10" fillId="19" borderId="0" xfId="0" applyFont="1" applyFill="1" applyAlignment="1">
      <alignment horizontal="right" vertical="center" shrinkToFit="1"/>
    </xf>
    <xf numFmtId="14" fontId="27" fillId="0" borderId="0" xfId="0" applyNumberFormat="1" applyFont="1" applyFill="1" applyAlignment="1">
      <alignment horizontal="left" vertical="center"/>
    </xf>
    <xf numFmtId="0" fontId="10" fillId="0" borderId="16" xfId="0" applyFont="1" applyBorder="1" applyAlignment="1" applyProtection="1">
      <alignment horizontal="left" vertical="top" wrapText="1"/>
    </xf>
    <xf numFmtId="0" fontId="41" fillId="0" borderId="16" xfId="3" applyFont="1" applyBorder="1" applyAlignment="1" applyProtection="1">
      <alignment horizontal="left" vertical="top" wrapText="1"/>
    </xf>
    <xf numFmtId="0" fontId="41" fillId="0" borderId="16" xfId="3" applyFont="1" applyBorder="1" applyAlignment="1" applyProtection="1">
      <alignment vertical="top"/>
    </xf>
    <xf numFmtId="0" fontId="41" fillId="9" borderId="16" xfId="3" applyFont="1" applyFill="1" applyBorder="1" applyAlignment="1" applyProtection="1">
      <alignment vertical="top" wrapText="1"/>
    </xf>
    <xf numFmtId="0" fontId="0" fillId="0" borderId="0" xfId="0" applyAlignment="1">
      <alignment vertical="top"/>
    </xf>
    <xf numFmtId="189" fontId="6" fillId="5" borderId="16" xfId="0" applyNumberFormat="1" applyFont="1" applyFill="1" applyBorder="1" applyAlignment="1">
      <alignment vertical="top" shrinkToFit="1"/>
    </xf>
    <xf numFmtId="0" fontId="6" fillId="5" borderId="16" xfId="0" applyFont="1" applyFill="1" applyBorder="1" applyAlignment="1">
      <alignment horizontal="center" vertical="top" shrinkToFit="1"/>
    </xf>
    <xf numFmtId="0" fontId="6" fillId="5" borderId="16" xfId="0" applyFont="1" applyFill="1" applyBorder="1" applyAlignment="1">
      <alignment horizontal="center" vertical="top" wrapText="1"/>
    </xf>
    <xf numFmtId="0" fontId="6" fillId="5" borderId="16" xfId="0" applyFont="1" applyFill="1" applyBorder="1" applyAlignment="1">
      <alignment vertical="top" wrapText="1"/>
    </xf>
    <xf numFmtId="189" fontId="6" fillId="3" borderId="16" xfId="0" applyNumberFormat="1" applyFont="1" applyFill="1" applyBorder="1" applyAlignment="1">
      <alignment vertical="top" shrinkToFit="1"/>
    </xf>
    <xf numFmtId="0" fontId="6" fillId="3" borderId="16" xfId="0" applyFont="1" applyFill="1" applyBorder="1" applyAlignment="1">
      <alignment horizontal="center" vertical="top" shrinkToFit="1"/>
    </xf>
    <xf numFmtId="0" fontId="6" fillId="3" borderId="16" xfId="0" applyFont="1" applyFill="1" applyBorder="1" applyAlignment="1">
      <alignment horizontal="center" vertical="top" wrapText="1"/>
    </xf>
    <xf numFmtId="0" fontId="6" fillId="13" borderId="0" xfId="0" applyFont="1" applyFill="1">
      <alignment vertical="center"/>
    </xf>
    <xf numFmtId="0" fontId="6" fillId="13" borderId="0" xfId="0" applyFont="1" applyFill="1" applyAlignment="1">
      <alignment vertical="top"/>
    </xf>
    <xf numFmtId="0" fontId="6" fillId="13" borderId="16" xfId="0" applyFont="1" applyFill="1" applyBorder="1">
      <alignment vertical="center"/>
    </xf>
    <xf numFmtId="0" fontId="10" fillId="13" borderId="0" xfId="0" applyFont="1" applyFill="1">
      <alignment vertical="center"/>
    </xf>
    <xf numFmtId="0" fontId="6" fillId="13" borderId="0" xfId="0" applyFont="1" applyFill="1" applyAlignment="1">
      <alignment vertical="top" wrapText="1"/>
    </xf>
    <xf numFmtId="0" fontId="6" fillId="13" borderId="16" xfId="0" applyFont="1" applyFill="1" applyBorder="1" applyAlignment="1">
      <alignment horizontal="center" vertical="center"/>
    </xf>
    <xf numFmtId="195" fontId="6" fillId="13" borderId="16" xfId="0" applyNumberFormat="1" applyFont="1" applyFill="1" applyBorder="1">
      <alignment vertical="center"/>
    </xf>
    <xf numFmtId="0" fontId="58" fillId="13" borderId="0" xfId="0" applyFont="1" applyFill="1" applyAlignment="1">
      <alignment vertical="top" wrapText="1"/>
    </xf>
    <xf numFmtId="0" fontId="6" fillId="0" borderId="0" xfId="0" applyFont="1" applyFill="1" applyAlignment="1">
      <alignment vertical="top"/>
    </xf>
    <xf numFmtId="0" fontId="6" fillId="0" borderId="0" xfId="0" applyFont="1" applyFill="1" applyBorder="1" applyAlignment="1">
      <alignment vertical="center" wrapText="1"/>
    </xf>
    <xf numFmtId="0" fontId="6" fillId="0" borderId="5" xfId="0" applyFont="1" applyBorder="1">
      <alignment vertical="center"/>
    </xf>
    <xf numFmtId="0" fontId="6" fillId="0" borderId="125" xfId="0" applyFont="1" applyBorder="1">
      <alignment vertical="center"/>
    </xf>
    <xf numFmtId="0" fontId="10" fillId="0" borderId="0" xfId="0" applyFont="1" applyAlignment="1">
      <alignment horizontal="right"/>
    </xf>
    <xf numFmtId="0" fontId="41" fillId="0" borderId="0" xfId="3" applyFont="1" applyAlignment="1"/>
    <xf numFmtId="0" fontId="6" fillId="0" borderId="12" xfId="0" applyFont="1" applyBorder="1">
      <alignment vertical="center"/>
    </xf>
    <xf numFmtId="0" fontId="64" fillId="0" borderId="0" xfId="0" applyFont="1" applyAlignment="1">
      <alignment shrinkToFit="1"/>
    </xf>
    <xf numFmtId="0" fontId="64" fillId="0" borderId="0" xfId="0" applyFont="1" applyBorder="1" applyAlignment="1">
      <alignment shrinkToFit="1"/>
    </xf>
    <xf numFmtId="193" fontId="64" fillId="4" borderId="5" xfId="2" applyNumberFormat="1" applyFont="1" applyFill="1" applyBorder="1" applyAlignment="1">
      <alignment vertical="top" wrapText="1" shrinkToFit="1"/>
    </xf>
    <xf numFmtId="182" fontId="65" fillId="0" borderId="5" xfId="0" applyNumberFormat="1" applyFont="1" applyBorder="1" applyAlignment="1">
      <alignment horizontal="left" vertical="center" wrapText="1"/>
    </xf>
    <xf numFmtId="182" fontId="65" fillId="0" borderId="5" xfId="0" applyNumberFormat="1" applyFont="1" applyBorder="1" applyAlignment="1">
      <alignment vertical="center" wrapText="1"/>
    </xf>
    <xf numFmtId="0" fontId="64" fillId="0" borderId="10" xfId="0" applyFont="1" applyBorder="1" applyAlignment="1">
      <alignment shrinkToFit="1"/>
    </xf>
    <xf numFmtId="193" fontId="64" fillId="4" borderId="128" xfId="2" applyNumberFormat="1" applyFont="1" applyFill="1" applyBorder="1" applyAlignment="1">
      <alignment vertical="top" wrapText="1" shrinkToFit="1"/>
    </xf>
    <xf numFmtId="182" fontId="65" fillId="0" borderId="128" xfId="0" applyNumberFormat="1" applyFont="1" applyBorder="1" applyAlignment="1">
      <alignment horizontal="left" vertical="center" wrapText="1"/>
    </xf>
    <xf numFmtId="182" fontId="65" fillId="0" borderId="128" xfId="0" applyNumberFormat="1" applyFont="1" applyBorder="1" applyAlignment="1">
      <alignment vertical="center" wrapText="1"/>
    </xf>
    <xf numFmtId="0" fontId="66" fillId="0" borderId="0" xfId="0" applyFont="1" applyAlignment="1"/>
    <xf numFmtId="0" fontId="66" fillId="0" borderId="10" xfId="0" applyFont="1" applyBorder="1" applyAlignment="1"/>
    <xf numFmtId="0" fontId="66" fillId="4" borderId="111" xfId="0" applyFont="1" applyFill="1" applyBorder="1" applyAlignment="1">
      <alignment vertical="top" shrinkToFit="1"/>
    </xf>
    <xf numFmtId="193" fontId="66" fillId="4" borderId="3" xfId="2" applyNumberFormat="1" applyFont="1" applyFill="1" applyBorder="1" applyAlignment="1">
      <alignment vertical="top" shrinkToFit="1"/>
    </xf>
    <xf numFmtId="193" fontId="66" fillId="4" borderId="1" xfId="2" applyNumberFormat="1" applyFont="1" applyFill="1" applyBorder="1" applyAlignment="1">
      <alignment horizontal="center" vertical="top" wrapText="1"/>
    </xf>
    <xf numFmtId="193" fontId="66" fillId="4" borderId="111" xfId="2" applyNumberFormat="1" applyFont="1" applyFill="1" applyBorder="1" applyAlignment="1">
      <alignment vertical="top" wrapText="1" shrinkToFit="1"/>
    </xf>
    <xf numFmtId="0" fontId="67" fillId="0" borderId="16" xfId="0" applyFont="1" applyBorder="1" applyAlignment="1">
      <alignment horizontal="left" vertical="center" shrinkToFit="1"/>
    </xf>
    <xf numFmtId="0" fontId="67" fillId="0" borderId="12" xfId="0" applyFont="1" applyBorder="1" applyAlignment="1">
      <alignment horizontal="left" vertical="center" shrinkToFit="1"/>
    </xf>
    <xf numFmtId="0" fontId="66" fillId="4" borderId="16" xfId="0" applyFont="1" applyFill="1" applyBorder="1" applyAlignment="1">
      <alignment vertical="top" shrinkToFit="1"/>
    </xf>
    <xf numFmtId="193" fontId="66" fillId="4" borderId="16" xfId="2" applyNumberFormat="1" applyFont="1" applyFill="1" applyBorder="1" applyAlignment="1">
      <alignment vertical="top" shrinkToFit="1"/>
    </xf>
    <xf numFmtId="193" fontId="66" fillId="4" borderId="16" xfId="2" applyNumberFormat="1" applyFont="1" applyFill="1" applyBorder="1" applyAlignment="1">
      <alignment horizontal="center" vertical="top" wrapText="1"/>
    </xf>
    <xf numFmtId="193" fontId="66" fillId="4" borderId="12" xfId="2" applyNumberFormat="1" applyFont="1" applyFill="1" applyBorder="1" applyAlignment="1">
      <alignment vertical="top" wrapText="1" shrinkToFit="1"/>
    </xf>
    <xf numFmtId="0" fontId="6" fillId="0" borderId="16" xfId="0" applyFont="1" applyBorder="1" applyAlignment="1">
      <alignment horizontal="left" vertical="center"/>
    </xf>
    <xf numFmtId="194" fontId="6" fillId="0" borderId="16" xfId="0" applyNumberFormat="1" applyFont="1" applyBorder="1" applyAlignment="1">
      <alignment vertical="center" shrinkToFit="1"/>
    </xf>
    <xf numFmtId="181" fontId="6" fillId="0" borderId="16" xfId="0" applyNumberFormat="1" applyFont="1" applyBorder="1" applyAlignment="1">
      <alignment horizontal="center" vertical="center"/>
    </xf>
    <xf numFmtId="181" fontId="67" fillId="0" borderId="12" xfId="0" applyNumberFormat="1" applyFont="1" applyBorder="1" applyAlignment="1">
      <alignment horizontal="center" vertical="center" wrapText="1"/>
    </xf>
    <xf numFmtId="0" fontId="6" fillId="0" borderId="16" xfId="0" applyFont="1" applyBorder="1" applyAlignment="1">
      <alignment vertical="center"/>
    </xf>
    <xf numFmtId="0" fontId="67" fillId="0" borderId="16" xfId="0" applyFont="1" applyBorder="1" applyAlignment="1">
      <alignment vertical="center" shrinkToFit="1"/>
    </xf>
    <xf numFmtId="181" fontId="67" fillId="0" borderId="12" xfId="0" applyNumberFormat="1" applyFont="1" applyBorder="1" applyAlignment="1">
      <alignment vertical="center" wrapText="1"/>
    </xf>
    <xf numFmtId="0" fontId="67" fillId="0" borderId="16" xfId="0" applyFont="1" applyFill="1" applyBorder="1" applyAlignment="1">
      <alignment vertical="center" shrinkToFit="1"/>
    </xf>
    <xf numFmtId="0" fontId="66" fillId="4" borderId="121" xfId="0" applyFont="1" applyFill="1" applyBorder="1" applyAlignment="1">
      <alignment vertical="top" shrinkToFit="1"/>
    </xf>
    <xf numFmtId="193" fontId="66" fillId="4" borderId="122" xfId="2" applyNumberFormat="1" applyFont="1" applyFill="1" applyBorder="1" applyAlignment="1">
      <alignment vertical="top" wrapText="1" shrinkToFit="1"/>
    </xf>
    <xf numFmtId="181" fontId="67" fillId="0" borderId="124" xfId="0" applyNumberFormat="1" applyFont="1" applyBorder="1" applyAlignment="1">
      <alignment horizontal="center" vertical="center" wrapText="1"/>
    </xf>
    <xf numFmtId="181" fontId="67" fillId="0" borderId="124" xfId="0" applyNumberFormat="1" applyFont="1" applyBorder="1" applyAlignment="1">
      <alignment vertical="center" wrapText="1"/>
    </xf>
    <xf numFmtId="0" fontId="6" fillId="13" borderId="0" xfId="0" applyFont="1" applyFill="1" applyAlignment="1">
      <alignment vertical="center"/>
    </xf>
    <xf numFmtId="0" fontId="6" fillId="13" borderId="16" xfId="0" applyFont="1" applyFill="1" applyBorder="1" applyAlignment="1">
      <alignment vertical="center"/>
    </xf>
    <xf numFmtId="0" fontId="6" fillId="4" borderId="5" xfId="0" applyFont="1" applyFill="1" applyBorder="1">
      <alignment vertical="center"/>
    </xf>
    <xf numFmtId="0" fontId="6" fillId="14" borderId="18" xfId="0" applyFont="1" applyFill="1" applyBorder="1" applyAlignment="1">
      <alignment vertical="center" shrinkToFit="1"/>
    </xf>
    <xf numFmtId="0" fontId="6" fillId="14" borderId="138" xfId="0" applyFont="1" applyFill="1" applyBorder="1" applyAlignment="1">
      <alignment vertical="center" shrinkToFit="1"/>
    </xf>
    <xf numFmtId="0" fontId="6" fillId="14" borderId="138" xfId="0" applyFont="1" applyFill="1" applyBorder="1" applyAlignment="1">
      <alignment vertical="center"/>
    </xf>
    <xf numFmtId="0" fontId="2" fillId="13" borderId="0" xfId="0" applyFont="1" applyFill="1" applyAlignment="1">
      <alignment vertical="top"/>
    </xf>
    <xf numFmtId="0" fontId="58" fillId="13" borderId="0" xfId="0" applyFont="1" applyFill="1">
      <alignment vertical="center"/>
    </xf>
    <xf numFmtId="0" fontId="19" fillId="13" borderId="0" xfId="0" applyFont="1" applyFill="1">
      <alignment vertical="center"/>
    </xf>
    <xf numFmtId="0" fontId="10" fillId="4" borderId="16" xfId="0" applyFont="1" applyFill="1" applyBorder="1" applyAlignment="1" applyProtection="1">
      <alignment vertical="center" shrinkToFit="1"/>
    </xf>
    <xf numFmtId="0" fontId="10" fillId="4" borderId="8" xfId="0" applyFont="1" applyFill="1" applyBorder="1" applyProtection="1">
      <alignment vertical="center"/>
    </xf>
    <xf numFmtId="0" fontId="10" fillId="4" borderId="16" xfId="0" applyFont="1" applyFill="1" applyBorder="1" applyProtection="1">
      <alignment vertical="center"/>
    </xf>
    <xf numFmtId="0" fontId="10" fillId="4" borderId="12" xfId="0" applyFont="1" applyFill="1" applyBorder="1" applyProtection="1">
      <alignment vertical="center"/>
    </xf>
    <xf numFmtId="0" fontId="10" fillId="4" borderId="5" xfId="0" applyFont="1" applyFill="1" applyBorder="1" applyProtection="1">
      <alignment vertical="center"/>
    </xf>
    <xf numFmtId="0" fontId="10" fillId="4" borderId="4" xfId="0" applyFont="1" applyFill="1" applyBorder="1" applyAlignment="1" applyProtection="1">
      <alignment horizontal="left" vertical="center"/>
    </xf>
    <xf numFmtId="0" fontId="10" fillId="4" borderId="4" xfId="0" applyFont="1" applyFill="1" applyBorder="1" applyAlignment="1" applyProtection="1">
      <alignment vertical="center"/>
    </xf>
    <xf numFmtId="0" fontId="10" fillId="4" borderId="5" xfId="0" applyFont="1" applyFill="1" applyBorder="1" applyAlignment="1" applyProtection="1">
      <alignment horizontal="left" vertical="center"/>
    </xf>
    <xf numFmtId="179" fontId="10" fillId="4" borderId="1" xfId="0" applyNumberFormat="1" applyFont="1" applyFill="1" applyBorder="1" applyAlignment="1" applyProtection="1">
      <alignment vertical="center"/>
    </xf>
    <xf numFmtId="179" fontId="10" fillId="4" borderId="6" xfId="0" applyNumberFormat="1" applyFont="1" applyFill="1" applyBorder="1" applyAlignment="1" applyProtection="1">
      <alignment vertical="center"/>
    </xf>
    <xf numFmtId="179" fontId="10" fillId="4" borderId="9" xfId="0" applyNumberFormat="1" applyFont="1" applyFill="1" applyBorder="1" applyAlignment="1" applyProtection="1">
      <alignment vertical="center"/>
    </xf>
    <xf numFmtId="179" fontId="10" fillId="4" borderId="12" xfId="0" applyNumberFormat="1" applyFont="1" applyFill="1" applyBorder="1" applyAlignment="1" applyProtection="1">
      <alignment vertical="center"/>
    </xf>
    <xf numFmtId="0" fontId="6" fillId="0" borderId="11" xfId="0" applyFont="1" applyBorder="1">
      <alignment vertical="center"/>
    </xf>
    <xf numFmtId="0" fontId="6" fillId="14" borderId="34" xfId="0" applyFont="1" applyFill="1" applyBorder="1" applyAlignment="1">
      <alignment horizontal="center" vertical="center" wrapText="1" shrinkToFit="1"/>
    </xf>
    <xf numFmtId="2" fontId="6" fillId="0" borderId="16" xfId="0" applyNumberFormat="1" applyFont="1" applyFill="1" applyBorder="1" applyAlignment="1" applyProtection="1">
      <alignment horizontal="right" vertical="center" shrinkToFit="1"/>
    </xf>
    <xf numFmtId="196" fontId="6" fillId="0" borderId="16" xfId="0" applyNumberFormat="1" applyFont="1" applyFill="1" applyBorder="1" applyAlignment="1" applyProtection="1">
      <alignment horizontal="center" vertical="center" shrinkToFit="1"/>
    </xf>
    <xf numFmtId="196" fontId="6" fillId="0" borderId="16" xfId="0" applyNumberFormat="1" applyFont="1" applyBorder="1" applyAlignment="1" applyProtection="1">
      <alignment horizontal="center" vertical="center" shrinkToFit="1"/>
    </xf>
    <xf numFmtId="196" fontId="6" fillId="7" borderId="16" xfId="0" applyNumberFormat="1" applyFont="1" applyFill="1" applyBorder="1" applyAlignment="1" applyProtection="1">
      <alignment horizontal="right" vertical="center" shrinkToFit="1"/>
      <protection locked="0"/>
    </xf>
    <xf numFmtId="196" fontId="6" fillId="0" borderId="16" xfId="0" applyNumberFormat="1" applyFont="1" applyFill="1" applyBorder="1" applyAlignment="1" applyProtection="1">
      <alignment horizontal="right" vertical="center" shrinkToFit="1"/>
    </xf>
    <xf numFmtId="196" fontId="6" fillId="0" borderId="12" xfId="0" applyNumberFormat="1" applyFont="1" applyBorder="1" applyAlignment="1" applyProtection="1">
      <alignment horizontal="center" vertical="center"/>
    </xf>
    <xf numFmtId="196" fontId="6" fillId="7" borderId="12" xfId="0" applyNumberFormat="1" applyFont="1" applyFill="1" applyBorder="1" applyAlignment="1" applyProtection="1">
      <alignment horizontal="center" vertical="center"/>
      <protection locked="0"/>
    </xf>
    <xf numFmtId="196" fontId="6" fillId="0" borderId="16" xfId="0" applyNumberFormat="1" applyFont="1" applyFill="1" applyBorder="1" applyAlignment="1" applyProtection="1">
      <alignment horizontal="center" vertical="center"/>
    </xf>
    <xf numFmtId="0" fontId="6" fillId="9" borderId="16" xfId="0" applyFont="1" applyFill="1" applyBorder="1" applyAlignment="1">
      <alignment vertical="center"/>
    </xf>
    <xf numFmtId="188" fontId="6" fillId="3" borderId="38" xfId="0" applyNumberFormat="1" applyFont="1" applyFill="1" applyBorder="1" applyAlignment="1">
      <alignment horizontal="right" vertical="center"/>
    </xf>
    <xf numFmtId="0" fontId="6" fillId="3" borderId="139" xfId="0" applyFont="1" applyFill="1" applyBorder="1" applyAlignment="1">
      <alignment vertical="center"/>
    </xf>
    <xf numFmtId="0" fontId="6" fillId="3" borderId="70" xfId="0" applyFont="1" applyFill="1" applyBorder="1" applyAlignment="1">
      <alignment vertical="center"/>
    </xf>
    <xf numFmtId="0" fontId="6" fillId="3" borderId="19" xfId="0" applyFont="1" applyFill="1" applyBorder="1" applyAlignment="1">
      <alignment vertical="center"/>
    </xf>
    <xf numFmtId="177" fontId="6" fillId="0" borderId="0" xfId="0" applyNumberFormat="1" applyFont="1" applyAlignment="1" applyProtection="1">
      <alignment vertical="center"/>
    </xf>
    <xf numFmtId="0" fontId="10" fillId="4" borderId="16" xfId="0" applyFont="1" applyFill="1" applyBorder="1" applyAlignment="1">
      <alignment horizontal="center" vertical="center"/>
    </xf>
    <xf numFmtId="188" fontId="6" fillId="0" borderId="16" xfId="0" applyNumberFormat="1" applyFont="1" applyFill="1" applyBorder="1" applyAlignment="1" applyProtection="1">
      <alignment vertical="center" shrinkToFit="1"/>
    </xf>
    <xf numFmtId="188" fontId="6" fillId="8" borderId="16" xfId="0" applyNumberFormat="1" applyFont="1" applyFill="1" applyBorder="1" applyAlignment="1" applyProtection="1">
      <alignment horizontal="right" vertical="center"/>
      <protection locked="0"/>
    </xf>
    <xf numFmtId="188" fontId="6" fillId="9" borderId="15" xfId="0" applyNumberFormat="1" applyFont="1" applyFill="1" applyBorder="1" applyProtection="1">
      <alignment vertical="center"/>
    </xf>
    <xf numFmtId="0" fontId="9" fillId="0" borderId="0" xfId="0" applyFont="1" applyProtection="1">
      <alignment vertical="center"/>
    </xf>
    <xf numFmtId="197" fontId="6" fillId="0" borderId="16" xfId="0" applyNumberFormat="1" applyFont="1" applyFill="1" applyBorder="1" applyAlignment="1" applyProtection="1">
      <alignment vertical="center" shrinkToFit="1"/>
    </xf>
    <xf numFmtId="197" fontId="6" fillId="8" borderId="16" xfId="0" applyNumberFormat="1" applyFont="1" applyFill="1" applyBorder="1" applyAlignment="1" applyProtection="1">
      <alignment vertical="center" shrinkToFit="1"/>
      <protection locked="0"/>
    </xf>
    <xf numFmtId="197" fontId="6" fillId="9" borderId="15" xfId="0" applyNumberFormat="1" applyFont="1" applyFill="1" applyBorder="1" applyProtection="1">
      <alignment vertical="center"/>
    </xf>
    <xf numFmtId="181" fontId="6" fillId="14" borderId="26" xfId="0" applyNumberFormat="1" applyFont="1" applyFill="1" applyBorder="1" applyAlignment="1">
      <alignment vertical="center"/>
    </xf>
    <xf numFmtId="181" fontId="6" fillId="14" borderId="29" xfId="0" applyNumberFormat="1" applyFont="1" applyFill="1" applyBorder="1" applyAlignment="1">
      <alignment vertical="center"/>
    </xf>
    <xf numFmtId="181" fontId="6" fillId="14" borderId="18" xfId="0" applyNumberFormat="1" applyFont="1" applyFill="1" applyBorder="1" applyAlignment="1">
      <alignment vertical="center"/>
    </xf>
    <xf numFmtId="194" fontId="6" fillId="14" borderId="26" xfId="0" applyNumberFormat="1" applyFont="1" applyFill="1" applyBorder="1" applyAlignment="1">
      <alignment vertical="center"/>
    </xf>
    <xf numFmtId="194" fontId="6" fillId="14" borderId="29" xfId="0" applyNumberFormat="1" applyFont="1" applyFill="1" applyBorder="1" applyAlignment="1">
      <alignment vertical="center"/>
    </xf>
    <xf numFmtId="194" fontId="6" fillId="14" borderId="95" xfId="0" applyNumberFormat="1" applyFont="1" applyFill="1" applyBorder="1" applyAlignment="1">
      <alignment vertical="center"/>
    </xf>
    <xf numFmtId="186" fontId="6" fillId="14" borderId="26" xfId="0" applyNumberFormat="1" applyFont="1" applyFill="1" applyBorder="1" applyAlignment="1">
      <alignment horizontal="right" vertical="center"/>
    </xf>
    <xf numFmtId="189" fontId="70" fillId="3" borderId="16" xfId="0" applyNumberFormat="1" applyFont="1" applyFill="1" applyBorder="1" applyAlignment="1">
      <alignment vertical="top" shrinkToFit="1"/>
    </xf>
    <xf numFmtId="0" fontId="70" fillId="3" borderId="16" xfId="0" applyFont="1" applyFill="1" applyBorder="1" applyAlignment="1">
      <alignment horizontal="center" vertical="top" shrinkToFit="1"/>
    </xf>
    <xf numFmtId="0" fontId="70" fillId="3" borderId="16" xfId="0" applyFont="1" applyFill="1" applyBorder="1" applyAlignment="1">
      <alignment horizontal="center" vertical="top" wrapText="1"/>
    </xf>
    <xf numFmtId="0" fontId="70" fillId="3" borderId="16" xfId="0" applyFont="1" applyFill="1" applyBorder="1" applyAlignment="1">
      <alignment vertical="top" wrapText="1"/>
    </xf>
    <xf numFmtId="188" fontId="6" fillId="14" borderId="16" xfId="0" applyNumberFormat="1" applyFont="1" applyFill="1" applyBorder="1">
      <alignment vertical="center"/>
    </xf>
    <xf numFmtId="188" fontId="6" fillId="3" borderId="19" xfId="0" applyNumberFormat="1" applyFont="1" applyFill="1" applyBorder="1">
      <alignment vertical="center"/>
    </xf>
    <xf numFmtId="188" fontId="6" fillId="14" borderId="49" xfId="0" applyNumberFormat="1" applyFont="1" applyFill="1" applyBorder="1">
      <alignment vertical="center"/>
    </xf>
    <xf numFmtId="2" fontId="6" fillId="14" borderId="16" xfId="0" applyNumberFormat="1" applyFont="1" applyFill="1" applyBorder="1">
      <alignment vertical="center"/>
    </xf>
    <xf numFmtId="2" fontId="6" fillId="3" borderId="19" xfId="0" applyNumberFormat="1" applyFont="1" applyFill="1" applyBorder="1">
      <alignment vertical="center"/>
    </xf>
    <xf numFmtId="2" fontId="6" fillId="14" borderId="49" xfId="0" applyNumberFormat="1" applyFont="1" applyFill="1" applyBorder="1">
      <alignment vertical="center"/>
    </xf>
    <xf numFmtId="194" fontId="6" fillId="14" borderId="16" xfId="0" applyNumberFormat="1" applyFont="1" applyFill="1" applyBorder="1" applyAlignment="1">
      <alignment vertical="center" shrinkToFit="1"/>
    </xf>
    <xf numFmtId="194" fontId="6" fillId="3" borderId="19" xfId="0" applyNumberFormat="1" applyFont="1" applyFill="1" applyBorder="1" applyAlignment="1">
      <alignment vertical="center" shrinkToFit="1"/>
    </xf>
    <xf numFmtId="194" fontId="6" fillId="14" borderId="49" xfId="0" applyNumberFormat="1" applyFont="1" applyFill="1" applyBorder="1" applyAlignment="1">
      <alignment vertical="center" shrinkToFit="1"/>
    </xf>
    <xf numFmtId="188" fontId="6" fillId="14" borderId="38" xfId="0" applyNumberFormat="1" applyFont="1" applyFill="1" applyBorder="1">
      <alignment vertical="center"/>
    </xf>
    <xf numFmtId="188" fontId="6" fillId="3" borderId="59" xfId="0" applyNumberFormat="1" applyFont="1" applyFill="1" applyBorder="1">
      <alignment vertical="center"/>
    </xf>
    <xf numFmtId="188" fontId="6" fillId="14" borderId="43" xfId="0" applyNumberFormat="1" applyFont="1" applyFill="1" applyBorder="1">
      <alignment vertical="center"/>
    </xf>
    <xf numFmtId="0" fontId="6" fillId="4" borderId="12" xfId="0" applyFont="1" applyFill="1" applyBorder="1">
      <alignment vertical="center"/>
    </xf>
    <xf numFmtId="0" fontId="6" fillId="4" borderId="4" xfId="0" applyFont="1" applyFill="1" applyBorder="1">
      <alignment vertical="center"/>
    </xf>
    <xf numFmtId="0" fontId="10" fillId="0" borderId="0" xfId="0" quotePrefix="1" applyFont="1" applyAlignment="1">
      <alignment horizontal="right" vertical="center"/>
    </xf>
    <xf numFmtId="0" fontId="6" fillId="4" borderId="1" xfId="0" applyFont="1" applyFill="1" applyBorder="1" applyProtection="1">
      <alignment vertical="center"/>
    </xf>
    <xf numFmtId="0" fontId="6" fillId="4" borderId="4" xfId="0" applyFont="1" applyFill="1" applyBorder="1" applyProtection="1">
      <alignment vertical="center"/>
    </xf>
    <xf numFmtId="0" fontId="6" fillId="4" borderId="8" xfId="0" applyFont="1" applyFill="1" applyBorder="1" applyProtection="1">
      <alignment vertical="center"/>
    </xf>
    <xf numFmtId="0" fontId="19" fillId="4" borderId="5" xfId="0" applyFont="1" applyFill="1" applyBorder="1">
      <alignment vertical="center"/>
    </xf>
    <xf numFmtId="0" fontId="10" fillId="0" borderId="9" xfId="0" applyFont="1" applyBorder="1">
      <alignment vertical="center"/>
    </xf>
    <xf numFmtId="0" fontId="10" fillId="0" borderId="12" xfId="0" applyFont="1" applyBorder="1">
      <alignment vertical="center"/>
    </xf>
    <xf numFmtId="0" fontId="10" fillId="0" borderId="4" xfId="0" applyFont="1" applyBorder="1">
      <alignment vertical="center"/>
    </xf>
    <xf numFmtId="0" fontId="55" fillId="0" borderId="0" xfId="0" applyFont="1" applyAlignment="1"/>
    <xf numFmtId="0" fontId="71" fillId="0" borderId="0" xfId="0" applyFont="1" applyProtection="1">
      <alignment vertical="center"/>
    </xf>
    <xf numFmtId="0" fontId="58" fillId="0" borderId="0" xfId="0" applyFont="1" applyProtection="1">
      <alignment vertical="center"/>
    </xf>
    <xf numFmtId="0" fontId="54" fillId="0" borderId="0" xfId="0" applyFont="1" applyProtection="1">
      <alignment vertical="center"/>
    </xf>
    <xf numFmtId="0" fontId="10" fillId="7" borderId="12" xfId="0" applyFont="1" applyFill="1" applyBorder="1" applyAlignment="1" applyProtection="1">
      <alignment horizontal="right" vertical="center"/>
      <protection locked="0"/>
    </xf>
    <xf numFmtId="0" fontId="6" fillId="7" borderId="16" xfId="0" applyFont="1" applyFill="1" applyBorder="1" applyAlignment="1" applyProtection="1">
      <alignment horizontal="center" vertical="center" shrinkToFit="1"/>
      <protection locked="0"/>
    </xf>
    <xf numFmtId="0" fontId="55" fillId="0" borderId="0" xfId="0" applyFont="1" applyAlignment="1">
      <alignment horizontal="left"/>
    </xf>
    <xf numFmtId="0" fontId="72" fillId="0" borderId="0" xfId="0" applyFont="1" applyAlignment="1" applyProtection="1"/>
    <xf numFmtId="0" fontId="6" fillId="0" borderId="4" xfId="0" applyFont="1" applyBorder="1" applyAlignment="1" applyProtection="1">
      <alignment horizontal="left" vertical="center"/>
    </xf>
    <xf numFmtId="0" fontId="54" fillId="0" borderId="0" xfId="0" applyFont="1">
      <alignment vertical="center"/>
    </xf>
    <xf numFmtId="0" fontId="54" fillId="0" borderId="0" xfId="0" applyFont="1" applyAlignment="1" applyProtection="1">
      <alignment vertical="top" wrapText="1"/>
    </xf>
    <xf numFmtId="0" fontId="54" fillId="0" borderId="7" xfId="0" applyFont="1" applyBorder="1" applyAlignment="1" applyProtection="1">
      <alignment vertical="top" wrapText="1"/>
    </xf>
    <xf numFmtId="0" fontId="54" fillId="0" borderId="0" xfId="0" applyFont="1" applyAlignment="1" applyProtection="1">
      <alignment vertical="top"/>
    </xf>
    <xf numFmtId="0" fontId="6" fillId="0" borderId="12" xfId="0" applyFont="1" applyBorder="1" applyProtection="1">
      <alignment vertical="center"/>
    </xf>
    <xf numFmtId="0" fontId="6" fillId="14" borderId="15" xfId="0" applyFont="1" applyFill="1" applyBorder="1" applyAlignment="1" applyProtection="1">
      <alignment horizontal="center" vertical="center"/>
    </xf>
    <xf numFmtId="0" fontId="6" fillId="7" borderId="12" xfId="0" applyFont="1" applyFill="1" applyBorder="1" applyAlignment="1" applyProtection="1">
      <alignment horizontal="center" vertical="center"/>
      <protection locked="0"/>
    </xf>
    <xf numFmtId="177" fontId="6" fillId="14" borderId="15" xfId="0" applyNumberFormat="1" applyFont="1" applyFill="1" applyBorder="1" applyAlignment="1" applyProtection="1">
      <alignment horizontal="center" vertical="center" shrinkToFit="1"/>
    </xf>
    <xf numFmtId="0" fontId="6" fillId="0" borderId="12" xfId="0" applyNumberFormat="1" applyFont="1" applyBorder="1" applyAlignment="1" applyProtection="1">
      <alignment horizontal="center" vertical="center"/>
    </xf>
    <xf numFmtId="0" fontId="6" fillId="14" borderId="15" xfId="0" applyNumberFormat="1" applyFont="1" applyFill="1" applyBorder="1" applyAlignment="1" applyProtection="1">
      <alignment horizontal="center" vertical="center" shrinkToFit="1"/>
    </xf>
    <xf numFmtId="0" fontId="6" fillId="0" borderId="16" xfId="0" applyNumberFormat="1" applyFont="1" applyBorder="1" applyAlignment="1" applyProtection="1">
      <alignment horizontal="center" vertical="center"/>
    </xf>
    <xf numFmtId="0" fontId="10" fillId="0" borderId="0" xfId="0" applyFont="1" applyAlignment="1" applyProtection="1">
      <alignment horizontal="right" vertical="center"/>
    </xf>
    <xf numFmtId="0" fontId="74" fillId="0" borderId="0" xfId="0" applyFont="1" applyAlignment="1">
      <alignment vertical="center"/>
    </xf>
    <xf numFmtId="0" fontId="6" fillId="0" borderId="12" xfId="0" applyFont="1" applyFill="1" applyBorder="1" applyAlignment="1" applyProtection="1">
      <alignment horizontal="center" vertical="center"/>
    </xf>
    <xf numFmtId="0" fontId="0" fillId="3" borderId="0" xfId="0" applyFill="1" applyAlignment="1">
      <alignment vertical="center" shrinkToFit="1"/>
    </xf>
    <xf numFmtId="0" fontId="0" fillId="0" borderId="0" xfId="0" applyAlignment="1">
      <alignment horizontal="right" vertical="center" shrinkToFit="1"/>
    </xf>
    <xf numFmtId="188" fontId="6" fillId="8" borderId="16" xfId="0" applyNumberFormat="1" applyFont="1" applyFill="1" applyBorder="1" applyAlignment="1" applyProtection="1">
      <alignment vertical="center" shrinkToFit="1"/>
      <protection locked="0"/>
    </xf>
    <xf numFmtId="0" fontId="2" fillId="9" borderId="108" xfId="0" applyFont="1" applyFill="1" applyBorder="1" applyAlignment="1" applyProtection="1">
      <alignment horizontal="center" vertical="center"/>
    </xf>
    <xf numFmtId="0" fontId="55" fillId="0" borderId="0" xfId="0" applyFont="1" applyAlignment="1" applyProtection="1"/>
    <xf numFmtId="0" fontId="6" fillId="2" borderId="0" xfId="0" applyFont="1" applyFill="1" applyProtection="1">
      <alignment vertical="center"/>
    </xf>
    <xf numFmtId="0" fontId="16" fillId="4" borderId="6" xfId="0" applyFont="1" applyFill="1" applyBorder="1" applyAlignment="1" applyProtection="1">
      <alignment horizontal="left" vertical="center"/>
    </xf>
    <xf numFmtId="0" fontId="31" fillId="4" borderId="14" xfId="0" applyFont="1" applyFill="1" applyBorder="1" applyAlignment="1" applyProtection="1">
      <alignment horizontal="center" vertical="center"/>
    </xf>
    <xf numFmtId="0" fontId="11" fillId="4" borderId="14" xfId="0" applyFont="1" applyFill="1" applyBorder="1" applyAlignment="1" applyProtection="1">
      <alignment horizontal="center" vertical="center" shrinkToFit="1"/>
    </xf>
    <xf numFmtId="0" fontId="10" fillId="0" borderId="4" xfId="0" applyFont="1" applyBorder="1" applyAlignment="1" applyProtection="1">
      <alignment horizontal="left" vertical="center"/>
    </xf>
    <xf numFmtId="0" fontId="10" fillId="0" borderId="2" xfId="0" applyFont="1" applyBorder="1" applyAlignment="1" applyProtection="1">
      <alignment horizontal="left" vertical="center"/>
    </xf>
    <xf numFmtId="0" fontId="6" fillId="0" borderId="2" xfId="0" applyFont="1" applyBorder="1" applyAlignment="1" applyProtection="1">
      <alignment horizontal="left" vertical="center"/>
    </xf>
    <xf numFmtId="0" fontId="10" fillId="0" borderId="14" xfId="0" applyFont="1" applyBorder="1" applyAlignment="1" applyProtection="1">
      <alignment vertical="top" wrapText="1"/>
    </xf>
    <xf numFmtId="0" fontId="6" fillId="0" borderId="13"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8" xfId="0" applyFont="1" applyBorder="1" applyAlignment="1" applyProtection="1">
      <alignment horizontal="left" vertical="center"/>
    </xf>
    <xf numFmtId="0" fontId="6" fillId="0" borderId="1" xfId="0" applyFont="1" applyBorder="1" applyAlignment="1" applyProtection="1">
      <alignment horizontal="left" vertical="center"/>
    </xf>
    <xf numFmtId="0" fontId="10" fillId="0" borderId="7" xfId="0" applyFont="1" applyBorder="1" applyAlignment="1" applyProtection="1">
      <alignment vertical="top"/>
    </xf>
    <xf numFmtId="0" fontId="10" fillId="0" borderId="8" xfId="0" applyFont="1" applyBorder="1" applyAlignment="1" applyProtection="1">
      <alignment vertical="top"/>
    </xf>
    <xf numFmtId="0" fontId="10" fillId="0" borderId="8" xfId="0" applyFont="1" applyBorder="1" applyAlignment="1" applyProtection="1">
      <alignment vertical="top" wrapText="1"/>
    </xf>
    <xf numFmtId="0" fontId="10" fillId="0" borderId="16" xfId="0" applyFont="1" applyBorder="1" applyAlignment="1" applyProtection="1">
      <alignment horizontal="left" vertical="center" wrapText="1"/>
    </xf>
    <xf numFmtId="0" fontId="10" fillId="0" borderId="12" xfId="0" applyFont="1" applyBorder="1" applyAlignment="1" applyProtection="1">
      <alignment vertical="top"/>
    </xf>
    <xf numFmtId="0" fontId="8" fillId="0" borderId="1" xfId="0" applyFont="1" applyBorder="1" applyAlignment="1" applyProtection="1">
      <alignment vertical="top" wrapText="1"/>
    </xf>
    <xf numFmtId="0" fontId="19" fillId="0" borderId="5" xfId="0" applyFont="1" applyBorder="1" applyAlignment="1" applyProtection="1">
      <alignment vertical="top"/>
    </xf>
    <xf numFmtId="0" fontId="8" fillId="0" borderId="1" xfId="0" applyFont="1" applyBorder="1" applyAlignment="1" applyProtection="1">
      <alignment vertical="top"/>
    </xf>
    <xf numFmtId="0" fontId="8" fillId="0" borderId="12" xfId="0" applyFont="1" applyBorder="1" applyAlignment="1" applyProtection="1">
      <alignment vertical="top"/>
    </xf>
    <xf numFmtId="0" fontId="66" fillId="0" borderId="0" xfId="0" applyFont="1" applyAlignment="1" applyProtection="1">
      <alignment vertical="center"/>
    </xf>
    <xf numFmtId="0" fontId="10" fillId="0" borderId="0" xfId="0" applyFont="1" applyAlignment="1" applyProtection="1"/>
    <xf numFmtId="0" fontId="67" fillId="0" borderId="0" xfId="0" applyFont="1" applyAlignment="1" applyProtection="1">
      <alignment vertical="top"/>
    </xf>
    <xf numFmtId="0" fontId="67" fillId="4" borderId="12" xfId="0" applyFont="1" applyFill="1" applyBorder="1" applyAlignment="1" applyProtection="1">
      <alignment horizontal="left" vertical="center"/>
    </xf>
    <xf numFmtId="0" fontId="6" fillId="4" borderId="5" xfId="0" applyFont="1" applyFill="1" applyBorder="1" applyProtection="1">
      <alignment vertical="center"/>
    </xf>
    <xf numFmtId="194" fontId="67" fillId="0" borderId="16" xfId="0" applyNumberFormat="1" applyFont="1" applyBorder="1" applyAlignment="1" applyProtection="1">
      <alignment horizontal="center" vertical="center"/>
    </xf>
    <xf numFmtId="194" fontId="67" fillId="0" borderId="0" xfId="0" applyNumberFormat="1" applyFont="1" applyAlignment="1" applyProtection="1">
      <alignment horizontal="center" vertical="center" shrinkToFit="1"/>
    </xf>
    <xf numFmtId="194" fontId="67" fillId="0" borderId="0" xfId="0" applyNumberFormat="1" applyFont="1" applyAlignment="1" applyProtection="1">
      <alignment horizontal="center" vertical="center"/>
    </xf>
    <xf numFmtId="194" fontId="67" fillId="0" borderId="0" xfId="0" applyNumberFormat="1" applyFont="1" applyProtection="1">
      <alignment vertical="center"/>
    </xf>
    <xf numFmtId="0" fontId="67" fillId="4" borderId="12" xfId="0" applyFont="1" applyFill="1" applyBorder="1" applyAlignment="1" applyProtection="1">
      <alignment vertical="center"/>
    </xf>
    <xf numFmtId="0" fontId="6" fillId="14" borderId="16" xfId="0" applyFont="1" applyFill="1" applyBorder="1" applyAlignment="1">
      <alignment horizontal="left" vertical="center"/>
    </xf>
    <xf numFmtId="184" fontId="6" fillId="9" borderId="15" xfId="0" applyNumberFormat="1" applyFont="1" applyFill="1" applyBorder="1" applyProtection="1">
      <alignment vertical="center"/>
    </xf>
    <xf numFmtId="0" fontId="6" fillId="0" borderId="16" xfId="0" applyFont="1" applyBorder="1" applyAlignment="1">
      <alignment vertical="center" shrinkToFit="1"/>
    </xf>
    <xf numFmtId="14" fontId="6" fillId="3" borderId="16" xfId="0" applyNumberFormat="1" applyFont="1" applyFill="1" applyBorder="1" applyAlignment="1">
      <alignment vertical="center" shrinkToFit="1"/>
    </xf>
    <xf numFmtId="0" fontId="6" fillId="2" borderId="0" xfId="0" applyFont="1" applyFill="1" applyProtection="1">
      <alignment vertical="center"/>
    </xf>
    <xf numFmtId="0" fontId="6" fillId="3" borderId="60" xfId="0" applyFont="1" applyFill="1" applyBorder="1" applyAlignment="1">
      <alignment vertical="center" shrinkToFit="1"/>
    </xf>
    <xf numFmtId="0" fontId="19" fillId="3" borderId="51" xfId="0" applyFont="1" applyFill="1" applyBorder="1" applyAlignment="1">
      <alignment vertical="center"/>
    </xf>
    <xf numFmtId="192" fontId="19" fillId="14" borderId="102" xfId="0" applyNumberFormat="1" applyFont="1" applyFill="1" applyBorder="1" applyAlignment="1">
      <alignment vertical="top" shrinkToFit="1"/>
    </xf>
    <xf numFmtId="0" fontId="19" fillId="3" borderId="84" xfId="0" applyFont="1" applyFill="1" applyBorder="1" applyAlignment="1">
      <alignment vertical="top"/>
    </xf>
    <xf numFmtId="0" fontId="19" fillId="14" borderId="38" xfId="0" applyFont="1" applyFill="1" applyBorder="1" applyAlignment="1">
      <alignment vertical="top"/>
    </xf>
    <xf numFmtId="0" fontId="19" fillId="14" borderId="87" xfId="0" applyFont="1" applyFill="1" applyBorder="1" applyAlignment="1">
      <alignment vertical="top"/>
    </xf>
    <xf numFmtId="0" fontId="6" fillId="3" borderId="92" xfId="0" applyFont="1" applyFill="1" applyBorder="1" applyAlignment="1">
      <alignment vertical="center" shrinkToFit="1"/>
    </xf>
    <xf numFmtId="0" fontId="6" fillId="3" borderId="58" xfId="0" applyFont="1" applyFill="1" applyBorder="1">
      <alignment vertical="center"/>
    </xf>
    <xf numFmtId="0" fontId="6" fillId="3" borderId="44" xfId="0" applyFont="1" applyFill="1" applyBorder="1" applyAlignment="1">
      <alignment horizontal="center" vertical="center" shrinkToFit="1"/>
    </xf>
    <xf numFmtId="0" fontId="6" fillId="14" borderId="8" xfId="0" applyFont="1" applyFill="1" applyBorder="1" applyAlignment="1">
      <alignment vertical="center"/>
    </xf>
    <xf numFmtId="0" fontId="11" fillId="3" borderId="22" xfId="0" applyFont="1" applyFill="1" applyBorder="1" applyAlignment="1">
      <alignment vertical="top" wrapText="1"/>
    </xf>
    <xf numFmtId="0" fontId="6" fillId="3" borderId="22" xfId="0" applyFont="1" applyFill="1" applyBorder="1" applyAlignment="1">
      <alignment vertical="top" wrapText="1"/>
    </xf>
    <xf numFmtId="184" fontId="6" fillId="3" borderId="19" xfId="0" applyNumberFormat="1" applyFont="1" applyFill="1" applyBorder="1" applyAlignment="1">
      <alignment vertical="center" shrinkToFit="1"/>
    </xf>
    <xf numFmtId="0" fontId="6" fillId="3" borderId="23" xfId="0" applyFont="1" applyFill="1" applyBorder="1" applyAlignment="1">
      <alignment vertical="top" wrapText="1"/>
    </xf>
    <xf numFmtId="182" fontId="51" fillId="0" borderId="0" xfId="0" applyNumberFormat="1" applyFont="1" applyAlignment="1">
      <alignment horizontal="left" vertical="center"/>
    </xf>
    <xf numFmtId="0" fontId="38" fillId="0" borderId="16" xfId="0" applyFont="1" applyBorder="1" applyAlignment="1" applyProtection="1">
      <alignment horizontal="center" vertical="top" wrapText="1"/>
    </xf>
    <xf numFmtId="0" fontId="75" fillId="19" borderId="16" xfId="0" applyFont="1" applyFill="1" applyBorder="1" applyAlignment="1">
      <alignment vertical="top" wrapText="1"/>
    </xf>
    <xf numFmtId="0" fontId="75" fillId="10" borderId="16" xfId="0" applyFont="1" applyFill="1" applyBorder="1" applyAlignment="1">
      <alignment vertical="top" wrapText="1"/>
    </xf>
    <xf numFmtId="0" fontId="6" fillId="3" borderId="24" xfId="0" applyFont="1" applyFill="1" applyBorder="1" applyAlignment="1">
      <alignment vertical="top" wrapText="1"/>
    </xf>
    <xf numFmtId="0" fontId="24" fillId="0" borderId="16" xfId="0" applyFont="1" applyBorder="1" applyAlignment="1" applyProtection="1">
      <alignment horizontal="center" vertical="center"/>
    </xf>
    <xf numFmtId="0" fontId="10" fillId="0" borderId="16" xfId="0" applyFont="1" applyFill="1" applyBorder="1" applyAlignment="1" applyProtection="1">
      <alignment horizontal="center" vertical="center" shrinkToFit="1"/>
    </xf>
    <xf numFmtId="0" fontId="10" fillId="7" borderId="16" xfId="0" applyFont="1" applyFill="1" applyBorder="1" applyAlignment="1" applyProtection="1">
      <alignment horizontal="center" vertical="center" shrinkToFit="1"/>
      <protection locked="0"/>
    </xf>
    <xf numFmtId="188" fontId="6" fillId="14" borderId="39" xfId="0" applyNumberFormat="1" applyFont="1" applyFill="1" applyBorder="1" applyAlignment="1">
      <alignment horizontal="right" vertical="center"/>
    </xf>
    <xf numFmtId="188" fontId="6" fillId="14" borderId="16" xfId="0" applyNumberFormat="1" applyFont="1" applyFill="1" applyBorder="1" applyAlignment="1">
      <alignment horizontal="right" vertical="center"/>
    </xf>
    <xf numFmtId="188" fontId="6" fillId="14" borderId="39" xfId="0" applyNumberFormat="1" applyFont="1" applyFill="1" applyBorder="1" applyAlignment="1">
      <alignment vertical="center"/>
    </xf>
    <xf numFmtId="188" fontId="6" fillId="14" borderId="16" xfId="0" applyNumberFormat="1" applyFont="1" applyFill="1" applyBorder="1" applyAlignment="1">
      <alignment vertical="center"/>
    </xf>
    <xf numFmtId="0" fontId="6" fillId="4" borderId="16" xfId="0" applyFont="1" applyFill="1" applyBorder="1" applyAlignment="1" applyProtection="1">
      <alignment horizontal="center" vertical="center" shrinkToFit="1"/>
      <protection locked="0"/>
    </xf>
    <xf numFmtId="184" fontId="10" fillId="0" borderId="16" xfId="0" applyNumberFormat="1" applyFont="1" applyFill="1" applyBorder="1" applyProtection="1">
      <alignment vertical="center"/>
      <protection locked="0"/>
    </xf>
    <xf numFmtId="0" fontId="10" fillId="0" borderId="12" xfId="0" applyFont="1" applyFill="1" applyBorder="1" applyAlignment="1" applyProtection="1">
      <alignment horizontal="right" vertical="center"/>
      <protection locked="0"/>
    </xf>
    <xf numFmtId="191" fontId="6" fillId="0" borderId="16" xfId="0" applyNumberFormat="1" applyFont="1" applyBorder="1" applyAlignment="1">
      <alignment horizontal="center" vertical="center"/>
    </xf>
    <xf numFmtId="191" fontId="6" fillId="0" borderId="16" xfId="0" applyNumberFormat="1" applyFont="1" applyFill="1" applyBorder="1" applyAlignment="1">
      <alignment horizontal="center" vertical="center"/>
    </xf>
    <xf numFmtId="0" fontId="6" fillId="0" borderId="16" xfId="0" applyFont="1" applyFill="1" applyBorder="1">
      <alignment vertical="center"/>
    </xf>
    <xf numFmtId="0" fontId="6" fillId="0" borderId="16" xfId="0" quotePrefix="1" applyFont="1" applyBorder="1">
      <alignment vertical="center"/>
    </xf>
    <xf numFmtId="190" fontId="6" fillId="0" borderId="16" xfId="0" applyNumberFormat="1" applyFont="1" applyBorder="1" applyAlignment="1">
      <alignment horizontal="center" vertical="center"/>
    </xf>
    <xf numFmtId="190" fontId="6" fillId="0" borderId="16" xfId="0" applyNumberFormat="1" applyFont="1" applyFill="1" applyBorder="1" applyAlignment="1">
      <alignment horizontal="center" vertical="center"/>
    </xf>
    <xf numFmtId="190" fontId="67" fillId="0" borderId="16" xfId="0" applyNumberFormat="1" applyFont="1" applyBorder="1" applyAlignment="1">
      <alignment horizontal="center" vertical="center"/>
    </xf>
    <xf numFmtId="198" fontId="6" fillId="0" borderId="16" xfId="0" applyNumberFormat="1" applyFont="1" applyBorder="1" applyAlignment="1">
      <alignment horizontal="center" vertical="center"/>
    </xf>
    <xf numFmtId="0" fontId="67" fillId="0" borderId="16" xfId="0" quotePrefix="1" applyFont="1" applyBorder="1" applyAlignment="1">
      <alignment horizontal="left" vertical="center" shrinkToFit="1"/>
    </xf>
    <xf numFmtId="194" fontId="76" fillId="0" borderId="16" xfId="0" applyNumberFormat="1" applyFont="1" applyBorder="1" applyAlignment="1">
      <alignment vertical="center" shrinkToFit="1"/>
    </xf>
    <xf numFmtId="0" fontId="76" fillId="0" borderId="16" xfId="0" applyFont="1" applyFill="1" applyBorder="1" applyAlignment="1">
      <alignment vertical="center" shrinkToFit="1"/>
    </xf>
    <xf numFmtId="0" fontId="77" fillId="4" borderId="8" xfId="0" applyFont="1" applyFill="1" applyBorder="1" applyAlignment="1" applyProtection="1">
      <alignment horizontal="center" vertical="center" wrapText="1" shrinkToFit="1"/>
    </xf>
    <xf numFmtId="0" fontId="10" fillId="4" borderId="16" xfId="0" applyFont="1" applyFill="1" applyBorder="1" applyAlignment="1" applyProtection="1">
      <alignment horizontal="center" vertical="center"/>
    </xf>
    <xf numFmtId="0" fontId="78" fillId="0" borderId="8" xfId="0" applyFont="1" applyBorder="1">
      <alignment vertical="center"/>
    </xf>
    <xf numFmtId="194" fontId="78" fillId="0" borderId="8" xfId="0" applyNumberFormat="1" applyFont="1" applyBorder="1">
      <alignment vertical="center"/>
    </xf>
    <xf numFmtId="194" fontId="78" fillId="0" borderId="8" xfId="0" applyNumberFormat="1" applyFont="1" applyBorder="1" applyAlignment="1">
      <alignment horizontal="center" vertical="center"/>
    </xf>
    <xf numFmtId="194" fontId="78" fillId="0" borderId="9" xfId="0" applyNumberFormat="1" applyFont="1" applyBorder="1" applyAlignment="1">
      <alignment horizontal="center" vertical="center"/>
    </xf>
    <xf numFmtId="181" fontId="78" fillId="0" borderId="16" xfId="0" applyNumberFormat="1" applyFont="1" applyBorder="1" applyAlignment="1">
      <alignment horizontal="center" vertical="center"/>
    </xf>
    <xf numFmtId="181" fontId="79" fillId="0" borderId="11" xfId="0" applyNumberFormat="1" applyFont="1" applyBorder="1" applyAlignment="1">
      <alignment horizontal="left" vertical="center" wrapText="1"/>
    </xf>
    <xf numFmtId="0" fontId="78" fillId="0" borderId="16" xfId="0" applyFont="1" applyBorder="1">
      <alignment vertical="center"/>
    </xf>
    <xf numFmtId="0" fontId="80" fillId="0" borderId="16" xfId="0" applyFont="1" applyBorder="1">
      <alignment vertical="center"/>
    </xf>
    <xf numFmtId="194" fontId="78" fillId="0" borderId="16" xfId="0" applyNumberFormat="1" applyFont="1" applyBorder="1">
      <alignment vertical="center"/>
    </xf>
    <xf numFmtId="194" fontId="78" fillId="0" borderId="16" xfId="0" applyNumberFormat="1" applyFont="1" applyBorder="1" applyAlignment="1">
      <alignment horizontal="center" vertical="center"/>
    </xf>
    <xf numFmtId="194" fontId="78" fillId="0" borderId="12" xfId="0" applyNumberFormat="1" applyFont="1" applyBorder="1" applyAlignment="1">
      <alignment horizontal="center" vertical="center"/>
    </xf>
    <xf numFmtId="181" fontId="79" fillId="0" borderId="5" xfId="0" applyNumberFormat="1" applyFont="1" applyBorder="1" applyAlignment="1">
      <alignment horizontal="left" vertical="center" wrapText="1"/>
    </xf>
    <xf numFmtId="194" fontId="78" fillId="0" borderId="6" xfId="0" applyNumberFormat="1" applyFont="1" applyBorder="1" applyAlignment="1">
      <alignment horizontal="left" vertical="center"/>
    </xf>
    <xf numFmtId="194" fontId="78" fillId="0" borderId="140" xfId="0" applyNumberFormat="1" applyFont="1" applyBorder="1" applyAlignment="1">
      <alignment horizontal="center" vertical="center"/>
    </xf>
    <xf numFmtId="194" fontId="80" fillId="0" borderId="112" xfId="0" applyNumberFormat="1" applyFont="1" applyBorder="1" applyAlignment="1">
      <alignment horizontal="left" vertical="center"/>
    </xf>
    <xf numFmtId="194" fontId="78" fillId="0" borderId="140" xfId="0" applyNumberFormat="1" applyFont="1" applyBorder="1" applyAlignment="1">
      <alignment horizontal="left" vertical="center"/>
    </xf>
    <xf numFmtId="0" fontId="80" fillId="0" borderId="6" xfId="0" applyFont="1" applyBorder="1" applyAlignment="1">
      <alignment horizontal="left" vertical="center"/>
    </xf>
    <xf numFmtId="194" fontId="78" fillId="0" borderId="112" xfId="0" applyNumberFormat="1" applyFont="1" applyBorder="1" applyAlignment="1">
      <alignment horizontal="left" vertical="center"/>
    </xf>
    <xf numFmtId="194" fontId="78" fillId="0" borderId="112" xfId="0" applyNumberFormat="1" applyFont="1" applyBorder="1" applyAlignment="1">
      <alignment horizontal="center" vertical="center"/>
    </xf>
    <xf numFmtId="0" fontId="78" fillId="0" borderId="16" xfId="0" applyFont="1" applyBorder="1" applyAlignment="1">
      <alignment horizontal="left" vertical="center"/>
    </xf>
    <xf numFmtId="0" fontId="80" fillId="0" borderId="16" xfId="0" applyFont="1" applyBorder="1" applyAlignment="1">
      <alignment horizontal="left" vertical="center"/>
    </xf>
    <xf numFmtId="194" fontId="78" fillId="0" borderId="16" xfId="0" applyNumberFormat="1" applyFont="1" applyBorder="1" applyAlignment="1">
      <alignment horizontal="left" vertical="center"/>
    </xf>
    <xf numFmtId="194" fontId="80" fillId="0" borderId="16" xfId="0" applyNumberFormat="1" applyFont="1" applyBorder="1" applyAlignment="1">
      <alignment horizontal="center" vertical="center"/>
    </xf>
    <xf numFmtId="0" fontId="78" fillId="0" borderId="6" xfId="0" applyFont="1" applyBorder="1" applyAlignment="1">
      <alignment horizontal="left" vertical="center"/>
    </xf>
    <xf numFmtId="194" fontId="78" fillId="0" borderId="141" xfId="0" applyNumberFormat="1" applyFont="1" applyBorder="1" applyAlignment="1">
      <alignment horizontal="left" vertical="center"/>
    </xf>
    <xf numFmtId="194" fontId="78" fillId="0" borderId="141" xfId="0" applyNumberFormat="1" applyFont="1" applyBorder="1" applyAlignment="1">
      <alignment horizontal="center" vertical="center"/>
    </xf>
    <xf numFmtId="194" fontId="78" fillId="0" borderId="26" xfId="0" applyNumberFormat="1" applyFont="1" applyBorder="1" applyAlignment="1">
      <alignment horizontal="center" vertical="center"/>
    </xf>
    <xf numFmtId="194" fontId="78" fillId="0" borderId="142" xfId="0" applyNumberFormat="1" applyFont="1" applyBorder="1" applyAlignment="1">
      <alignment horizontal="left" vertical="center"/>
    </xf>
    <xf numFmtId="194" fontId="78" fillId="0" borderId="142" xfId="0" applyNumberFormat="1" applyFont="1" applyBorder="1" applyAlignment="1">
      <alignment horizontal="center" vertical="center"/>
    </xf>
    <xf numFmtId="194" fontId="78" fillId="0" borderId="29" xfId="0" applyNumberFormat="1" applyFont="1" applyBorder="1" applyAlignment="1">
      <alignment horizontal="center" vertical="center"/>
    </xf>
    <xf numFmtId="194" fontId="78" fillId="0" borderId="17" xfId="0" applyNumberFormat="1" applyFont="1" applyBorder="1" applyAlignment="1">
      <alignment horizontal="center" vertical="center"/>
    </xf>
    <xf numFmtId="194" fontId="80" fillId="0" borderId="142" xfId="0" applyNumberFormat="1" applyFont="1" applyBorder="1" applyAlignment="1">
      <alignment horizontal="center" vertical="center"/>
    </xf>
    <xf numFmtId="194" fontId="78" fillId="0" borderId="133" xfId="0" applyNumberFormat="1" applyFont="1" applyBorder="1" applyAlignment="1">
      <alignment horizontal="left" vertical="center"/>
    </xf>
    <xf numFmtId="194" fontId="80" fillId="0" borderId="112" xfId="0" applyNumberFormat="1" applyFont="1" applyBorder="1" applyAlignment="1">
      <alignment horizontal="center" vertical="center"/>
    </xf>
    <xf numFmtId="194" fontId="80" fillId="0" borderId="140" xfId="0" applyNumberFormat="1" applyFont="1" applyBorder="1" applyAlignment="1">
      <alignment horizontal="center" vertical="center"/>
    </xf>
    <xf numFmtId="194" fontId="80" fillId="0" borderId="140" xfId="0" applyNumberFormat="1" applyFont="1" applyBorder="1" applyAlignment="1">
      <alignment horizontal="left" vertical="center"/>
    </xf>
    <xf numFmtId="0" fontId="78" fillId="0" borderId="16" xfId="0" applyFont="1" applyBorder="1" applyAlignment="1">
      <alignment horizontal="left" vertical="center" shrinkToFit="1"/>
    </xf>
    <xf numFmtId="194" fontId="80" fillId="0" borderId="142" xfId="0" applyNumberFormat="1" applyFont="1" applyBorder="1" applyAlignment="1">
      <alignment horizontal="left" vertical="center"/>
    </xf>
    <xf numFmtId="0" fontId="80" fillId="0" borderId="16" xfId="0" applyFont="1" applyBorder="1" applyAlignment="1">
      <alignment horizontal="left" vertical="center" shrinkToFit="1"/>
    </xf>
    <xf numFmtId="194" fontId="80" fillId="0" borderId="6" xfId="0" applyNumberFormat="1" applyFont="1" applyBorder="1" applyAlignment="1">
      <alignment horizontal="left" vertical="center"/>
    </xf>
    <xf numFmtId="194" fontId="80" fillId="0" borderId="9" xfId="0" applyNumberFormat="1" applyFont="1" applyBorder="1" applyAlignment="1">
      <alignment horizontal="center" vertical="center"/>
    </xf>
    <xf numFmtId="194" fontId="78" fillId="0" borderId="133" xfId="0" applyNumberFormat="1" applyFont="1" applyBorder="1" applyAlignment="1">
      <alignment horizontal="center" vertical="center"/>
    </xf>
    <xf numFmtId="0" fontId="78" fillId="0" borderId="111" xfId="0" applyFont="1" applyBorder="1" applyAlignment="1">
      <alignment horizontal="left" vertical="center"/>
    </xf>
    <xf numFmtId="194" fontId="78" fillId="0" borderId="111" xfId="0" applyNumberFormat="1" applyFont="1" applyBorder="1" applyAlignment="1">
      <alignment horizontal="left" vertical="center"/>
    </xf>
    <xf numFmtId="194" fontId="78" fillId="0" borderId="111" xfId="0" applyNumberFormat="1" applyFont="1" applyBorder="1" applyAlignment="1">
      <alignment horizontal="center" vertical="center"/>
    </xf>
    <xf numFmtId="181" fontId="78" fillId="0" borderId="111" xfId="0" applyNumberFormat="1" applyFont="1" applyBorder="1" applyAlignment="1">
      <alignment horizontal="center" vertical="center"/>
    </xf>
    <xf numFmtId="181" fontId="81" fillId="0" borderId="111" xfId="0" applyNumberFormat="1" applyFont="1" applyBorder="1" applyAlignment="1">
      <alignment horizontal="left" vertical="center" wrapText="1"/>
    </xf>
    <xf numFmtId="194" fontId="80" fillId="0" borderId="133" xfId="0" applyNumberFormat="1" applyFont="1" applyBorder="1" applyAlignment="1">
      <alignment horizontal="center" vertical="center"/>
    </xf>
    <xf numFmtId="194" fontId="78" fillId="0" borderId="143" xfId="0" applyNumberFormat="1" applyFont="1" applyBorder="1" applyAlignment="1">
      <alignment horizontal="left" vertical="center"/>
    </xf>
    <xf numFmtId="194" fontId="80" fillId="0" borderId="143" xfId="0" applyNumberFormat="1" applyFont="1" applyBorder="1" applyAlignment="1">
      <alignment horizontal="center" vertical="center"/>
    </xf>
    <xf numFmtId="194" fontId="78" fillId="0" borderId="143" xfId="0" applyNumberFormat="1" applyFont="1" applyBorder="1" applyAlignment="1">
      <alignment horizontal="center" vertical="center"/>
    </xf>
    <xf numFmtId="194" fontId="78" fillId="0" borderId="134" xfId="0" applyNumberFormat="1" applyFont="1" applyBorder="1" applyAlignment="1">
      <alignment horizontal="left" vertical="center"/>
    </xf>
    <xf numFmtId="194" fontId="78" fillId="0" borderId="134" xfId="0" applyNumberFormat="1" applyFont="1" applyBorder="1" applyAlignment="1">
      <alignment horizontal="center" vertical="center"/>
    </xf>
    <xf numFmtId="0" fontId="78" fillId="0" borderId="8" xfId="0" applyFont="1" applyBorder="1" applyAlignment="1">
      <alignment horizontal="left" vertical="center"/>
    </xf>
    <xf numFmtId="0" fontId="80" fillId="0" borderId="8" xfId="0" applyFont="1" applyBorder="1" applyAlignment="1">
      <alignment horizontal="left" vertical="center"/>
    </xf>
    <xf numFmtId="194" fontId="78" fillId="0" borderId="8" xfId="0" applyNumberFormat="1" applyFont="1" applyBorder="1" applyAlignment="1">
      <alignment horizontal="left" vertical="center"/>
    </xf>
    <xf numFmtId="181" fontId="78" fillId="0" borderId="8" xfId="0" applyNumberFormat="1" applyFont="1" applyBorder="1" applyAlignment="1">
      <alignment horizontal="center" vertical="center"/>
    </xf>
    <xf numFmtId="194" fontId="80" fillId="0" borderId="12" xfId="0" applyNumberFormat="1" applyFont="1" applyBorder="1" applyAlignment="1">
      <alignment horizontal="center" vertical="center"/>
    </xf>
    <xf numFmtId="194" fontId="80" fillId="0" borderId="143" xfId="0" applyNumberFormat="1" applyFont="1" applyBorder="1" applyAlignment="1">
      <alignment horizontal="left" vertical="center"/>
    </xf>
    <xf numFmtId="0" fontId="78" fillId="0" borderId="136" xfId="0" applyFont="1" applyBorder="1" applyAlignment="1">
      <alignment horizontal="left" vertical="center"/>
    </xf>
    <xf numFmtId="0" fontId="80" fillId="0" borderId="136" xfId="0" applyFont="1" applyBorder="1" applyAlignment="1">
      <alignment horizontal="left" vertical="center"/>
    </xf>
    <xf numFmtId="194" fontId="78" fillId="0" borderId="136" xfId="0" applyNumberFormat="1" applyFont="1" applyBorder="1" applyAlignment="1">
      <alignment horizontal="left" vertical="center"/>
    </xf>
    <xf numFmtId="194" fontId="80" fillId="0" borderId="136" xfId="0" applyNumberFormat="1" applyFont="1" applyBorder="1" applyAlignment="1">
      <alignment horizontal="center" vertical="center"/>
    </xf>
    <xf numFmtId="194" fontId="78" fillId="0" borderId="125" xfId="0" applyNumberFormat="1" applyFont="1" applyBorder="1" applyAlignment="1">
      <alignment horizontal="center" vertical="center"/>
    </xf>
    <xf numFmtId="181" fontId="78" fillId="0" borderId="136" xfId="0" applyNumberFormat="1" applyFont="1" applyBorder="1" applyAlignment="1">
      <alignment horizontal="center" vertical="center"/>
    </xf>
    <xf numFmtId="181" fontId="79" fillId="0" borderId="144" xfId="0" applyNumberFormat="1" applyFont="1" applyBorder="1" applyAlignment="1">
      <alignment horizontal="left" vertical="center" wrapText="1"/>
    </xf>
    <xf numFmtId="194" fontId="80" fillId="0" borderId="8" xfId="0" applyNumberFormat="1" applyFont="1" applyBorder="1" applyAlignment="1">
      <alignment horizontal="center" vertical="center"/>
    </xf>
    <xf numFmtId="0" fontId="78" fillId="0" borderId="140" xfId="0" applyFont="1" applyBorder="1" applyAlignment="1">
      <alignment horizontal="left" vertical="center"/>
    </xf>
    <xf numFmtId="194" fontId="78" fillId="0" borderId="13" xfId="0" applyNumberFormat="1" applyFont="1" applyBorder="1" applyAlignment="1">
      <alignment horizontal="left" vertical="center"/>
    </xf>
    <xf numFmtId="194" fontId="78" fillId="0" borderId="13" xfId="0" applyNumberFormat="1" applyFont="1" applyBorder="1" applyAlignment="1">
      <alignment horizontal="center" vertical="center"/>
    </xf>
    <xf numFmtId="194" fontId="78" fillId="0" borderId="1" xfId="0" applyNumberFormat="1" applyFont="1" applyBorder="1" applyAlignment="1">
      <alignment horizontal="center" vertical="center"/>
    </xf>
    <xf numFmtId="194" fontId="78" fillId="0" borderId="116" xfId="0" applyNumberFormat="1" applyFont="1" applyBorder="1" applyAlignment="1">
      <alignment horizontal="left" vertical="center"/>
    </xf>
    <xf numFmtId="194" fontId="78" fillId="0" borderId="116" xfId="0" applyNumberFormat="1" applyFont="1" applyBorder="1" applyAlignment="1">
      <alignment horizontal="center" vertical="center"/>
    </xf>
    <xf numFmtId="194" fontId="78" fillId="0" borderId="127" xfId="0" applyNumberFormat="1" applyFont="1" applyBorder="1" applyAlignment="1">
      <alignment horizontal="center" vertical="center"/>
    </xf>
    <xf numFmtId="194" fontId="78" fillId="0" borderId="117" xfId="0" applyNumberFormat="1" applyFont="1" applyBorder="1" applyAlignment="1">
      <alignment horizontal="left" vertical="center"/>
    </xf>
    <xf numFmtId="194" fontId="78" fillId="0" borderId="117" xfId="0" applyNumberFormat="1" applyFont="1" applyBorder="1" applyAlignment="1">
      <alignment horizontal="center" vertical="center"/>
    </xf>
    <xf numFmtId="194" fontId="78" fillId="0" borderId="129" xfId="0" applyNumberFormat="1" applyFont="1" applyBorder="1" applyAlignment="1">
      <alignment horizontal="center" vertical="center"/>
    </xf>
    <xf numFmtId="194" fontId="78" fillId="0" borderId="118" xfId="0" applyNumberFormat="1" applyFont="1" applyBorder="1" applyAlignment="1">
      <alignment horizontal="left" vertical="center"/>
    </xf>
    <xf numFmtId="194" fontId="78" fillId="0" borderId="118" xfId="0" applyNumberFormat="1" applyFont="1" applyBorder="1" applyAlignment="1">
      <alignment horizontal="center" vertical="center"/>
    </xf>
    <xf numFmtId="194" fontId="78" fillId="0" borderId="120" xfId="0" applyNumberFormat="1" applyFont="1" applyBorder="1" applyAlignment="1">
      <alignment horizontal="center" vertical="center"/>
    </xf>
    <xf numFmtId="194" fontId="80" fillId="0" borderId="16" xfId="0" applyNumberFormat="1" applyFont="1" applyBorder="1" applyAlignment="1">
      <alignment horizontal="left" vertical="center"/>
    </xf>
    <xf numFmtId="0" fontId="78" fillId="0" borderId="13" xfId="0" applyFont="1" applyBorder="1" applyAlignment="1">
      <alignment horizontal="left" vertical="center"/>
    </xf>
    <xf numFmtId="0" fontId="80" fillId="0" borderId="13" xfId="0" applyFont="1" applyBorder="1" applyAlignment="1">
      <alignment horizontal="left" vertical="center"/>
    </xf>
    <xf numFmtId="181" fontId="78" fillId="0" borderId="13" xfId="0" applyNumberFormat="1" applyFont="1" applyBorder="1" applyAlignment="1">
      <alignment horizontal="center" vertical="center"/>
    </xf>
    <xf numFmtId="181" fontId="79" fillId="0" borderId="3" xfId="0" applyNumberFormat="1" applyFont="1" applyBorder="1" applyAlignment="1">
      <alignment horizontal="left" vertical="center" wrapText="1"/>
    </xf>
    <xf numFmtId="194" fontId="78" fillId="0" borderId="137" xfId="0" applyNumberFormat="1" applyFont="1" applyBorder="1" applyAlignment="1">
      <alignment horizontal="left" vertical="center"/>
    </xf>
    <xf numFmtId="194" fontId="78" fillId="0" borderId="131" xfId="0" applyNumberFormat="1" applyFont="1" applyBorder="1" applyAlignment="1">
      <alignment horizontal="center" vertical="center"/>
    </xf>
    <xf numFmtId="194" fontId="80" fillId="0" borderId="131" xfId="0" applyNumberFormat="1" applyFont="1" applyBorder="1" applyAlignment="1">
      <alignment horizontal="center" vertical="center"/>
    </xf>
    <xf numFmtId="194" fontId="80" fillId="0" borderId="133" xfId="0" applyNumberFormat="1" applyFont="1" applyBorder="1" applyAlignment="1">
      <alignment horizontal="left" vertical="center"/>
    </xf>
    <xf numFmtId="194" fontId="80" fillId="0" borderId="13" xfId="0" applyNumberFormat="1" applyFont="1" applyBorder="1" applyAlignment="1">
      <alignment horizontal="center" vertical="center"/>
    </xf>
    <xf numFmtId="194" fontId="80" fillId="0" borderId="1" xfId="0" applyNumberFormat="1" applyFont="1" applyBorder="1" applyAlignment="1">
      <alignment horizontal="center" vertical="center"/>
    </xf>
    <xf numFmtId="194" fontId="80" fillId="0" borderId="134" xfId="0" applyNumberFormat="1" applyFont="1" applyBorder="1" applyAlignment="1">
      <alignment horizontal="center" vertical="center"/>
    </xf>
    <xf numFmtId="0" fontId="80" fillId="0" borderId="16" xfId="1" applyFont="1" applyBorder="1">
      <alignment vertical="center"/>
    </xf>
    <xf numFmtId="0" fontId="80" fillId="0" borderId="16" xfId="1" applyFont="1" applyBorder="1" applyAlignment="1">
      <alignment vertical="center" shrinkToFit="1"/>
    </xf>
    <xf numFmtId="194" fontId="80" fillId="0" borderId="16" xfId="1" applyNumberFormat="1" applyFont="1" applyBorder="1" applyAlignment="1">
      <alignment horizontal="center" vertical="center"/>
    </xf>
    <xf numFmtId="181" fontId="80" fillId="0" borderId="16" xfId="1" applyNumberFormat="1" applyFont="1" applyBorder="1" applyAlignment="1">
      <alignment horizontal="center" vertical="center"/>
    </xf>
    <xf numFmtId="0" fontId="86" fillId="0" borderId="16" xfId="1" applyFont="1" applyBorder="1">
      <alignment vertical="center"/>
    </xf>
    <xf numFmtId="194" fontId="87" fillId="0" borderId="16" xfId="1" applyNumberFormat="1" applyFont="1" applyBorder="1" applyAlignment="1">
      <alignment horizontal="center" vertical="center"/>
    </xf>
    <xf numFmtId="194" fontId="84" fillId="0" borderId="16" xfId="1" applyNumberFormat="1" applyFont="1" applyBorder="1" applyAlignment="1">
      <alignment horizontal="left" vertical="center" wrapText="1"/>
    </xf>
    <xf numFmtId="0" fontId="78" fillId="0" borderId="126" xfId="0" applyFont="1" applyBorder="1" applyAlignment="1">
      <alignment horizontal="left" vertical="center"/>
    </xf>
    <xf numFmtId="0" fontId="80" fillId="0" borderId="0" xfId="0" applyFont="1" applyAlignment="1">
      <alignment horizontal="left" vertical="center"/>
    </xf>
    <xf numFmtId="0" fontId="80" fillId="0" borderId="10" xfId="0" applyFont="1" applyBorder="1" applyAlignment="1">
      <alignment horizontal="left" vertical="center"/>
    </xf>
    <xf numFmtId="0" fontId="78" fillId="0" borderId="0" xfId="0" applyFont="1" applyAlignment="1">
      <alignment horizontal="left" vertical="center"/>
    </xf>
    <xf numFmtId="0" fontId="78" fillId="0" borderId="10" xfId="0" applyFont="1" applyBorder="1" applyAlignment="1">
      <alignment horizontal="left" vertical="center"/>
    </xf>
    <xf numFmtId="0" fontId="78" fillId="0" borderId="0" xfId="0" applyFont="1" applyAlignment="1">
      <alignment horizontal="left" vertical="center" shrinkToFit="1"/>
    </xf>
    <xf numFmtId="0" fontId="78" fillId="0" borderId="10" xfId="0" applyFont="1" applyBorder="1" applyAlignment="1">
      <alignment horizontal="left" vertical="center" shrinkToFit="1"/>
    </xf>
    <xf numFmtId="0" fontId="80" fillId="0" borderId="0" xfId="0" applyFont="1" applyAlignment="1">
      <alignment horizontal="left" vertical="center" shrinkToFit="1"/>
    </xf>
    <xf numFmtId="0" fontId="80" fillId="0" borderId="10" xfId="0" applyFont="1" applyBorder="1" applyAlignment="1">
      <alignment horizontal="left" vertical="center" shrinkToFit="1"/>
    </xf>
    <xf numFmtId="0" fontId="78" fillId="0" borderId="121" xfId="0" applyFont="1" applyBorder="1" applyAlignment="1">
      <alignment horizontal="left" vertical="center"/>
    </xf>
    <xf numFmtId="0" fontId="80" fillId="0" borderId="113" xfId="0" applyFont="1" applyBorder="1" applyAlignment="1">
      <alignment horizontal="left" vertical="center"/>
    </xf>
    <xf numFmtId="0" fontId="80" fillId="0" borderId="114" xfId="0" applyFont="1" applyBorder="1" applyAlignment="1">
      <alignment horizontal="left" vertical="center"/>
    </xf>
    <xf numFmtId="0" fontId="80" fillId="0" borderId="119" xfId="0" applyFont="1" applyBorder="1" applyAlignment="1">
      <alignment horizontal="left" vertical="center"/>
    </xf>
    <xf numFmtId="0" fontId="80" fillId="0" borderId="115" xfId="0" applyFont="1" applyBorder="1" applyAlignment="1">
      <alignment horizontal="left" vertical="center"/>
    </xf>
    <xf numFmtId="0" fontId="80" fillId="0" borderId="132" xfId="0" applyFont="1"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194" fontId="85" fillId="0" borderId="16" xfId="1" applyNumberFormat="1" applyFont="1" applyBorder="1" applyAlignment="1">
      <alignment horizontal="center" vertical="center"/>
    </xf>
    <xf numFmtId="0" fontId="6" fillId="0" borderId="16" xfId="0" applyFont="1" applyBorder="1" applyAlignment="1">
      <alignment horizontal="center" vertical="center"/>
    </xf>
    <xf numFmtId="0" fontId="88" fillId="0" borderId="16" xfId="1" applyFont="1" applyBorder="1">
      <alignment vertical="center"/>
    </xf>
    <xf numFmtId="0" fontId="78" fillId="0" borderId="145" xfId="0" applyFont="1" applyBorder="1" applyAlignment="1">
      <alignment horizontal="left" vertical="center"/>
    </xf>
    <xf numFmtId="0" fontId="78" fillId="0" borderId="146" xfId="0" applyFont="1" applyBorder="1" applyAlignment="1">
      <alignment horizontal="left" vertical="center"/>
    </xf>
    <xf numFmtId="0" fontId="78" fillId="0" borderId="130" xfId="0" applyFont="1" applyBorder="1" applyAlignment="1">
      <alignment horizontal="left" vertical="center"/>
    </xf>
    <xf numFmtId="0" fontId="78" fillId="0" borderId="148" xfId="0" applyFont="1" applyBorder="1" applyAlignment="1">
      <alignment horizontal="left" vertical="center"/>
    </xf>
    <xf numFmtId="0" fontId="78" fillId="0" borderId="147" xfId="0" applyFont="1" applyBorder="1" applyAlignment="1">
      <alignment horizontal="left" vertical="center"/>
    </xf>
    <xf numFmtId="0" fontId="78" fillId="0" borderId="149" xfId="0" applyFont="1" applyBorder="1" applyAlignment="1">
      <alignment horizontal="left" vertical="center"/>
    </xf>
    <xf numFmtId="0" fontId="80" fillId="0" borderId="145" xfId="0" applyFont="1" applyBorder="1" applyAlignment="1">
      <alignment horizontal="left" vertical="center"/>
    </xf>
    <xf numFmtId="0" fontId="80" fillId="0" borderId="130" xfId="0" applyFont="1" applyBorder="1" applyAlignment="1">
      <alignment horizontal="left" vertical="center"/>
    </xf>
    <xf numFmtId="0" fontId="80" fillId="0" borderId="146" xfId="0" applyFont="1" applyBorder="1" applyAlignment="1">
      <alignment horizontal="left" vertical="center"/>
    </xf>
    <xf numFmtId="0" fontId="6" fillId="12" borderId="16" xfId="0" applyFont="1" applyFill="1" applyBorder="1" applyAlignment="1">
      <alignment vertical="top" shrinkToFit="1"/>
    </xf>
    <xf numFmtId="0" fontId="6" fillId="12" borderId="16" xfId="0" applyFont="1" applyFill="1" applyBorder="1" applyAlignment="1">
      <alignment vertical="center" shrinkToFit="1"/>
    </xf>
    <xf numFmtId="0" fontId="6" fillId="12" borderId="16" xfId="0" applyFont="1" applyFill="1" applyBorder="1">
      <alignment vertical="center"/>
    </xf>
    <xf numFmtId="0" fontId="6" fillId="4" borderId="16" xfId="0" applyFont="1" applyFill="1" applyBorder="1" applyAlignment="1">
      <alignment horizontal="center" vertical="center"/>
    </xf>
    <xf numFmtId="0" fontId="6" fillId="0" borderId="13" xfId="0" applyFont="1" applyBorder="1">
      <alignment vertical="center"/>
    </xf>
    <xf numFmtId="0" fontId="6" fillId="0" borderId="105" xfId="0" applyFont="1" applyBorder="1">
      <alignment vertical="center"/>
    </xf>
    <xf numFmtId="0" fontId="10" fillId="0" borderId="16" xfId="0" applyFont="1" applyBorder="1" applyAlignment="1">
      <alignment vertical="top" wrapText="1"/>
    </xf>
    <xf numFmtId="14" fontId="6" fillId="4" borderId="16" xfId="0" applyNumberFormat="1" applyFont="1" applyFill="1" applyBorder="1" applyAlignment="1">
      <alignment vertical="center" shrinkToFit="1"/>
    </xf>
    <xf numFmtId="0" fontId="6" fillId="4" borderId="16" xfId="0" applyFont="1" applyFill="1" applyBorder="1" applyAlignment="1">
      <alignment vertical="center" shrinkToFit="1"/>
    </xf>
    <xf numFmtId="0" fontId="6" fillId="4" borderId="16" xfId="0" applyFont="1" applyFill="1" applyBorder="1">
      <alignment vertical="center"/>
    </xf>
    <xf numFmtId="0" fontId="6" fillId="4" borderId="16" xfId="0" applyFont="1" applyFill="1" applyBorder="1" applyAlignment="1">
      <alignment vertical="center" wrapText="1"/>
    </xf>
    <xf numFmtId="49" fontId="6" fillId="0" borderId="2" xfId="0" applyNumberFormat="1" applyFont="1" applyBorder="1" applyAlignment="1">
      <alignment horizontal="right" vertical="center"/>
    </xf>
    <xf numFmtId="49" fontId="6" fillId="0" borderId="0" xfId="0" applyNumberFormat="1" applyFont="1" applyBorder="1" applyAlignment="1">
      <alignment horizontal="right" vertical="center"/>
    </xf>
    <xf numFmtId="0" fontId="6" fillId="4" borderId="16" xfId="0" applyFont="1" applyFill="1" applyBorder="1" applyAlignment="1">
      <alignment horizontal="center" vertical="center"/>
    </xf>
    <xf numFmtId="0" fontId="55" fillId="0" borderId="0" xfId="0" applyFont="1" applyProtection="1">
      <alignment vertical="center"/>
    </xf>
    <xf numFmtId="0" fontId="10" fillId="0" borderId="12" xfId="0" applyFont="1" applyBorder="1" applyAlignment="1" applyProtection="1">
      <alignment horizontal="center" vertical="center"/>
    </xf>
    <xf numFmtId="0" fontId="10" fillId="9" borderId="12" xfId="0" applyFont="1" applyFill="1" applyBorder="1" applyAlignment="1" applyProtection="1">
      <alignment horizontal="center" vertical="center"/>
    </xf>
    <xf numFmtId="0" fontId="10" fillId="9" borderId="15" xfId="0" applyFont="1" applyFill="1" applyBorder="1" applyAlignment="1" applyProtection="1">
      <alignment vertical="center"/>
    </xf>
    <xf numFmtId="0" fontId="54" fillId="0" borderId="0" xfId="0" applyFont="1" applyAlignment="1" applyProtection="1">
      <alignment vertical="center"/>
    </xf>
    <xf numFmtId="0" fontId="6" fillId="4" borderId="16" xfId="0" applyFont="1" applyFill="1" applyBorder="1" applyAlignment="1">
      <alignment horizontal="center" vertical="center"/>
    </xf>
    <xf numFmtId="0" fontId="6" fillId="3" borderId="12" xfId="0" applyFont="1" applyFill="1" applyBorder="1" applyAlignment="1">
      <alignment vertical="center" shrinkToFit="1"/>
    </xf>
    <xf numFmtId="0" fontId="0" fillId="0" borderId="4" xfId="0" applyBorder="1" applyAlignment="1">
      <alignment vertical="center"/>
    </xf>
    <xf numFmtId="0" fontId="0" fillId="0" borderId="5" xfId="0" applyBorder="1" applyAlignment="1">
      <alignment vertical="center"/>
    </xf>
    <xf numFmtId="0" fontId="24" fillId="0" borderId="16" xfId="0" applyFont="1" applyBorder="1" applyAlignment="1" applyProtection="1">
      <alignment horizontal="left" vertical="center"/>
    </xf>
    <xf numFmtId="0" fontId="10" fillId="4" borderId="16" xfId="0" applyFont="1" applyFill="1" applyBorder="1" applyAlignment="1" applyProtection="1">
      <alignment horizontal="center" vertical="center"/>
    </xf>
    <xf numFmtId="0" fontId="31" fillId="0" borderId="0" xfId="0" applyFont="1" applyAlignment="1" applyProtection="1">
      <alignment horizontal="left" vertical="top" wrapText="1"/>
    </xf>
    <xf numFmtId="0" fontId="56" fillId="17" borderId="0" xfId="0" applyFont="1" applyFill="1" applyAlignment="1" applyProtection="1">
      <alignment horizontal="center" vertical="center"/>
    </xf>
    <xf numFmtId="0" fontId="11" fillId="0" borderId="12"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8" fillId="4" borderId="12" xfId="0" applyFont="1" applyFill="1" applyBorder="1" applyAlignment="1" applyProtection="1">
      <alignment horizontal="center" vertical="top"/>
    </xf>
    <xf numFmtId="0" fontId="8" fillId="4" borderId="5" xfId="0" applyFont="1" applyFill="1" applyBorder="1" applyAlignment="1" applyProtection="1">
      <alignment horizontal="center" vertical="top"/>
    </xf>
    <xf numFmtId="0" fontId="11" fillId="9" borderId="1" xfId="0" applyFont="1" applyFill="1" applyBorder="1" applyAlignment="1" applyProtection="1">
      <alignment horizontal="left" vertical="center" wrapText="1"/>
    </xf>
    <xf numFmtId="0" fontId="11" fillId="9" borderId="3" xfId="0" applyFont="1" applyFill="1" applyBorder="1" applyAlignment="1" applyProtection="1">
      <alignment horizontal="left" vertical="center" wrapText="1"/>
    </xf>
    <xf numFmtId="0" fontId="11" fillId="9" borderId="6" xfId="0" applyFont="1" applyFill="1" applyBorder="1" applyAlignment="1" applyProtection="1">
      <alignment horizontal="left" vertical="center" wrapText="1"/>
    </xf>
    <xf numFmtId="0" fontId="11" fillId="9" borderId="7" xfId="0" applyFont="1" applyFill="1" applyBorder="1" applyAlignment="1" applyProtection="1">
      <alignment horizontal="left" vertical="center" wrapText="1"/>
    </xf>
    <xf numFmtId="0" fontId="11" fillId="9" borderId="9" xfId="0" applyFont="1" applyFill="1" applyBorder="1" applyAlignment="1" applyProtection="1">
      <alignment horizontal="left" vertical="center" wrapText="1"/>
    </xf>
    <xf numFmtId="0" fontId="11" fillId="9" borderId="11" xfId="0" applyFont="1" applyFill="1" applyBorder="1" applyAlignment="1" applyProtection="1">
      <alignment horizontal="left" vertical="center" wrapText="1"/>
    </xf>
    <xf numFmtId="0" fontId="47" fillId="9" borderId="105" xfId="0" applyFont="1" applyFill="1" applyBorder="1" applyAlignment="1" applyProtection="1">
      <alignment horizontal="center" vertical="center" wrapText="1"/>
    </xf>
    <xf numFmtId="0" fontId="47" fillId="9" borderId="106" xfId="0" applyFont="1" applyFill="1" applyBorder="1" applyAlignment="1" applyProtection="1">
      <alignment horizontal="center" vertical="center" wrapText="1"/>
    </xf>
    <xf numFmtId="0" fontId="47" fillId="9" borderId="107" xfId="0" applyFont="1" applyFill="1" applyBorder="1" applyAlignment="1" applyProtection="1">
      <alignment horizontal="center" vertical="center" wrapText="1"/>
    </xf>
    <xf numFmtId="0" fontId="10" fillId="4" borderId="12" xfId="0" applyFont="1" applyFill="1" applyBorder="1" applyAlignment="1" applyProtection="1">
      <alignment horizontal="center" vertical="center"/>
    </xf>
    <xf numFmtId="0" fontId="10" fillId="4" borderId="5" xfId="0" applyFont="1" applyFill="1" applyBorder="1" applyAlignment="1" applyProtection="1">
      <alignment horizontal="center" vertical="center"/>
    </xf>
    <xf numFmtId="0" fontId="29" fillId="0" borderId="12" xfId="0" applyFont="1" applyBorder="1" applyAlignment="1" applyProtection="1">
      <alignment horizontal="left" vertical="top" wrapText="1"/>
    </xf>
    <xf numFmtId="0" fontId="29" fillId="0" borderId="5" xfId="0" applyFont="1" applyBorder="1" applyAlignment="1" applyProtection="1">
      <alignment horizontal="left" vertical="top" wrapText="1"/>
    </xf>
    <xf numFmtId="0" fontId="10" fillId="0" borderId="12" xfId="0" applyFont="1" applyBorder="1" applyAlignment="1" applyProtection="1">
      <alignment vertical="center" wrapText="1"/>
    </xf>
    <xf numFmtId="0" fontId="0" fillId="0" borderId="5" xfId="0" applyBorder="1" applyAlignment="1">
      <alignment vertical="center" wrapText="1"/>
    </xf>
    <xf numFmtId="0" fontId="6" fillId="0" borderId="6" xfId="0" applyFont="1" applyBorder="1" applyAlignment="1" applyProtection="1">
      <alignment vertical="top" wrapText="1"/>
    </xf>
    <xf numFmtId="0" fontId="0" fillId="0" borderId="6" xfId="0" applyBorder="1" applyAlignment="1">
      <alignment vertical="top"/>
    </xf>
    <xf numFmtId="0" fontId="6" fillId="7" borderId="16" xfId="0" applyFont="1" applyFill="1" applyBorder="1" applyAlignment="1" applyProtection="1">
      <alignment horizontal="center" vertical="center" shrinkToFit="1"/>
      <protection locked="0"/>
    </xf>
    <xf numFmtId="0" fontId="10" fillId="0" borderId="16" xfId="0" applyFont="1" applyBorder="1" applyAlignment="1" applyProtection="1">
      <alignment horizontal="left" vertical="top" wrapText="1"/>
    </xf>
    <xf numFmtId="0" fontId="10" fillId="4" borderId="1" xfId="0" applyFont="1" applyFill="1" applyBorder="1" applyAlignment="1" applyProtection="1">
      <alignment horizontal="center" vertical="top" shrinkToFit="1"/>
    </xf>
    <xf numFmtId="0" fontId="10" fillId="4" borderId="2" xfId="0" applyFont="1" applyFill="1" applyBorder="1" applyAlignment="1" applyProtection="1">
      <alignment horizontal="center" vertical="top" shrinkToFit="1"/>
    </xf>
    <xf numFmtId="0" fontId="10" fillId="4" borderId="3" xfId="0" applyFont="1" applyFill="1" applyBorder="1" applyAlignment="1" applyProtection="1">
      <alignment horizontal="center" vertical="top" shrinkToFit="1"/>
    </xf>
    <xf numFmtId="0" fontId="16" fillId="4" borderId="6" xfId="0" applyFont="1" applyFill="1" applyBorder="1" applyAlignment="1" applyProtection="1">
      <alignment horizontal="left" shrinkToFit="1"/>
    </xf>
    <xf numFmtId="0" fontId="16" fillId="4" borderId="0" xfId="0" applyFont="1" applyFill="1" applyBorder="1" applyAlignment="1" applyProtection="1">
      <alignment horizontal="left" shrinkToFit="1"/>
    </xf>
    <xf numFmtId="0" fontId="16" fillId="4" borderId="7" xfId="0" applyFont="1" applyFill="1" applyBorder="1" applyAlignment="1" applyProtection="1">
      <alignment horizontal="left" shrinkToFit="1"/>
    </xf>
    <xf numFmtId="0" fontId="10" fillId="0" borderId="14" xfId="0" applyFont="1" applyFill="1" applyBorder="1" applyAlignment="1" applyProtection="1">
      <alignment horizontal="center" vertical="top" wrapText="1"/>
    </xf>
    <xf numFmtId="0" fontId="10" fillId="0" borderId="16" xfId="0" applyFont="1" applyFill="1" applyBorder="1" applyAlignment="1" applyProtection="1">
      <alignment horizontal="center" vertical="top" wrapText="1"/>
    </xf>
    <xf numFmtId="0" fontId="6" fillId="0" borderId="12" xfId="0" applyFont="1" applyFill="1" applyBorder="1" applyAlignment="1" applyProtection="1">
      <alignment horizontal="left" vertical="top" wrapText="1"/>
    </xf>
    <xf numFmtId="0" fontId="6" fillId="7" borderId="1" xfId="0" applyFont="1" applyFill="1" applyBorder="1" applyAlignment="1" applyProtection="1">
      <alignment horizontal="left" vertical="top" wrapText="1" shrinkToFit="1"/>
      <protection locked="0"/>
    </xf>
    <xf numFmtId="0" fontId="6" fillId="7" borderId="9" xfId="0" applyFont="1" applyFill="1" applyBorder="1" applyAlignment="1" applyProtection="1">
      <alignment horizontal="left" vertical="top" wrapText="1" shrinkToFit="1"/>
      <protection locked="0"/>
    </xf>
    <xf numFmtId="0" fontId="10" fillId="0" borderId="13" xfId="0" applyFont="1" applyFill="1" applyBorder="1" applyAlignment="1" applyProtection="1">
      <alignment horizontal="center" vertical="top" wrapText="1"/>
    </xf>
    <xf numFmtId="0" fontId="10" fillId="0" borderId="8" xfId="0" applyFont="1" applyFill="1" applyBorder="1" applyAlignment="1" applyProtection="1">
      <alignment horizontal="center" vertical="top" wrapText="1"/>
    </xf>
    <xf numFmtId="0" fontId="2" fillId="9" borderId="109" xfId="0" applyFont="1" applyFill="1" applyBorder="1" applyAlignment="1">
      <alignment horizontal="center" vertical="center"/>
    </xf>
    <xf numFmtId="0" fontId="2" fillId="9" borderId="110" xfId="0" applyFont="1" applyFill="1" applyBorder="1" applyAlignment="1">
      <alignment horizontal="center" vertical="center"/>
    </xf>
    <xf numFmtId="0" fontId="2" fillId="9" borderId="34" xfId="0" applyFont="1" applyFill="1" applyBorder="1" applyAlignment="1">
      <alignment horizontal="center" vertical="center"/>
    </xf>
    <xf numFmtId="0" fontId="10" fillId="4" borderId="1" xfId="0" applyFont="1" applyFill="1" applyBorder="1" applyAlignment="1" applyProtection="1">
      <alignment horizontal="center" vertical="top" wrapText="1"/>
    </xf>
    <xf numFmtId="0" fontId="10" fillId="4" borderId="2" xfId="0" applyFont="1" applyFill="1" applyBorder="1" applyAlignment="1" applyProtection="1">
      <alignment horizontal="center" vertical="top" wrapText="1"/>
    </xf>
    <xf numFmtId="0" fontId="10" fillId="4" borderId="3" xfId="0" applyFont="1" applyFill="1" applyBorder="1" applyAlignment="1" applyProtection="1">
      <alignment horizontal="center" vertical="top" wrapText="1"/>
    </xf>
    <xf numFmtId="0" fontId="10" fillId="4" borderId="1" xfId="0" applyFont="1" applyFill="1" applyBorder="1" applyAlignment="1" applyProtection="1">
      <alignment horizontal="left" vertical="center" indent="2" shrinkToFit="1"/>
    </xf>
    <xf numFmtId="0" fontId="10" fillId="4" borderId="2" xfId="0" applyFont="1" applyFill="1" applyBorder="1" applyAlignment="1" applyProtection="1">
      <alignment horizontal="left" vertical="center" indent="2" shrinkToFit="1"/>
    </xf>
    <xf numFmtId="0" fontId="10" fillId="4" borderId="3" xfId="0" applyFont="1" applyFill="1" applyBorder="1" applyAlignment="1" applyProtection="1">
      <alignment horizontal="left" vertical="center" indent="2" shrinkToFit="1"/>
    </xf>
    <xf numFmtId="0" fontId="6" fillId="4" borderId="16"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left" vertical="center"/>
    </xf>
    <xf numFmtId="0" fontId="10" fillId="7" borderId="12" xfId="0" applyFont="1" applyFill="1" applyBorder="1" applyAlignment="1" applyProtection="1">
      <alignment horizontal="center" vertical="center"/>
      <protection locked="0"/>
    </xf>
    <xf numFmtId="0" fontId="10" fillId="7" borderId="4" xfId="0" applyFont="1" applyFill="1" applyBorder="1" applyAlignment="1" applyProtection="1">
      <alignment horizontal="center" vertical="center"/>
      <protection locked="0"/>
    </xf>
    <xf numFmtId="0" fontId="10" fillId="7" borderId="5" xfId="0" applyFont="1" applyFill="1" applyBorder="1" applyAlignment="1" applyProtection="1">
      <alignment horizontal="center" vertical="center"/>
      <protection locked="0"/>
    </xf>
    <xf numFmtId="0" fontId="10" fillId="4" borderId="16" xfId="0" applyFont="1" applyFill="1" applyBorder="1" applyAlignment="1">
      <alignment horizontal="center" vertical="center"/>
    </xf>
    <xf numFmtId="0" fontId="55" fillId="0" borderId="0" xfId="0" applyFont="1" applyAlignment="1" applyProtection="1">
      <alignment horizontal="left" vertical="top" wrapText="1"/>
    </xf>
    <xf numFmtId="0" fontId="55" fillId="0" borderId="7" xfId="0" applyFont="1" applyBorder="1" applyAlignment="1" applyProtection="1">
      <alignment horizontal="left" vertical="top" wrapText="1"/>
    </xf>
    <xf numFmtId="0" fontId="10" fillId="4" borderId="10" xfId="0" applyFont="1" applyFill="1" applyBorder="1" applyAlignment="1" applyProtection="1">
      <alignment horizontal="center" vertical="center"/>
    </xf>
    <xf numFmtId="0" fontId="10" fillId="4" borderId="11" xfId="0" applyFont="1" applyFill="1" applyBorder="1" applyAlignment="1" applyProtection="1">
      <alignment horizontal="center" vertical="center"/>
    </xf>
    <xf numFmtId="180" fontId="10" fillId="4" borderId="12" xfId="0" applyNumberFormat="1" applyFont="1" applyFill="1" applyBorder="1" applyAlignment="1" applyProtection="1">
      <alignment horizontal="center" vertical="center"/>
    </xf>
    <xf numFmtId="180" fontId="10" fillId="4" borderId="4" xfId="0" applyNumberFormat="1" applyFont="1" applyFill="1" applyBorder="1" applyAlignment="1" applyProtection="1">
      <alignment horizontal="center" vertical="center"/>
    </xf>
    <xf numFmtId="180" fontId="10" fillId="4" borderId="5" xfId="0" applyNumberFormat="1" applyFont="1" applyFill="1" applyBorder="1" applyAlignment="1" applyProtection="1">
      <alignment horizontal="center" vertical="center"/>
    </xf>
    <xf numFmtId="0" fontId="10" fillId="4" borderId="4" xfId="0" applyFont="1" applyFill="1" applyBorder="1" applyAlignment="1" applyProtection="1">
      <alignment horizontal="center" vertical="center"/>
    </xf>
    <xf numFmtId="0" fontId="10" fillId="4" borderId="0" xfId="0" applyFont="1" applyFill="1" applyBorder="1" applyAlignment="1" applyProtection="1">
      <alignment horizontal="left" vertical="top"/>
    </xf>
    <xf numFmtId="0" fontId="6" fillId="0" borderId="1" xfId="0" applyFont="1" applyFill="1" applyBorder="1" applyAlignment="1" applyProtection="1">
      <alignment horizontal="left" vertical="top" wrapText="1" shrinkToFit="1"/>
    </xf>
    <xf numFmtId="0" fontId="6" fillId="0" borderId="9" xfId="0" applyFont="1" applyFill="1" applyBorder="1" applyAlignment="1" applyProtection="1">
      <alignment horizontal="left" vertical="top" wrapText="1" shrinkToFit="1"/>
    </xf>
    <xf numFmtId="180" fontId="10" fillId="4" borderId="6" xfId="0" applyNumberFormat="1" applyFont="1" applyFill="1" applyBorder="1" applyAlignment="1" applyProtection="1">
      <alignment horizontal="center" vertical="center"/>
    </xf>
    <xf numFmtId="180" fontId="10" fillId="4" borderId="0" xfId="0" applyNumberFormat="1"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0" fontId="10" fillId="4" borderId="0" xfId="0" applyFont="1" applyFill="1" applyBorder="1" applyAlignment="1" applyProtection="1">
      <alignment horizontal="center" vertical="top"/>
    </xf>
    <xf numFmtId="0" fontId="10" fillId="4" borderId="10" xfId="0" applyFont="1" applyFill="1" applyBorder="1" applyAlignment="1" applyProtection="1">
      <alignment horizontal="left" vertical="top"/>
    </xf>
    <xf numFmtId="0" fontId="10" fillId="0" borderId="8" xfId="0" applyFont="1" applyBorder="1" applyAlignment="1" applyProtection="1">
      <alignment horizontal="left" vertical="top" wrapText="1"/>
    </xf>
    <xf numFmtId="0" fontId="10" fillId="4" borderId="6" xfId="0" applyFont="1" applyFill="1" applyBorder="1" applyAlignment="1" applyProtection="1">
      <alignment horizontal="center" vertical="center"/>
    </xf>
    <xf numFmtId="0" fontId="10" fillId="4" borderId="7" xfId="0" applyFont="1" applyFill="1" applyBorder="1" applyAlignment="1" applyProtection="1">
      <alignment horizontal="center" vertical="top"/>
    </xf>
    <xf numFmtId="0" fontId="10" fillId="4" borderId="6" xfId="0" applyFont="1" applyFill="1" applyBorder="1" applyAlignment="1" applyProtection="1">
      <alignment horizontal="center" vertical="top" wrapText="1"/>
    </xf>
    <xf numFmtId="0" fontId="10" fillId="4" borderId="0" xfId="0" applyFont="1" applyFill="1" applyBorder="1" applyAlignment="1" applyProtection="1">
      <alignment horizontal="center" vertical="top" wrapText="1"/>
    </xf>
    <xf numFmtId="0" fontId="10" fillId="4" borderId="1" xfId="0" applyFont="1" applyFill="1" applyBorder="1" applyAlignment="1" applyProtection="1">
      <alignment horizontal="center" vertical="top"/>
    </xf>
    <xf numFmtId="0" fontId="10" fillId="4" borderId="2" xfId="0" applyFont="1" applyFill="1" applyBorder="1" applyAlignment="1" applyProtection="1">
      <alignment horizontal="center" vertical="top"/>
    </xf>
    <xf numFmtId="0" fontId="10" fillId="4" borderId="3" xfId="0" applyFont="1" applyFill="1" applyBorder="1" applyAlignment="1" applyProtection="1">
      <alignment horizontal="center" vertical="top"/>
    </xf>
    <xf numFmtId="0" fontId="10" fillId="0" borderId="13" xfId="0" applyFont="1" applyBorder="1" applyAlignment="1" applyProtection="1">
      <alignment horizontal="left" vertical="top" wrapText="1"/>
    </xf>
    <xf numFmtId="0" fontId="10" fillId="0" borderId="14" xfId="0" applyFont="1" applyBorder="1" applyAlignment="1" applyProtection="1">
      <alignment horizontal="left" vertical="top" wrapText="1"/>
    </xf>
    <xf numFmtId="0" fontId="69" fillId="3" borderId="14" xfId="0" applyFont="1" applyFill="1" applyBorder="1" applyAlignment="1" applyProtection="1">
      <alignment horizontal="center" wrapText="1"/>
    </xf>
    <xf numFmtId="0" fontId="69" fillId="3" borderId="8" xfId="0" applyFont="1" applyFill="1" applyBorder="1" applyAlignment="1" applyProtection="1">
      <alignment horizontal="center" wrapText="1"/>
    </xf>
    <xf numFmtId="0" fontId="77" fillId="4" borderId="14" xfId="0" applyFont="1" applyFill="1" applyBorder="1" applyAlignment="1" applyProtection="1">
      <alignment horizontal="center" vertical="center" wrapText="1" shrinkToFit="1"/>
    </xf>
    <xf numFmtId="0" fontId="77" fillId="4" borderId="8" xfId="0" applyFont="1" applyFill="1" applyBorder="1" applyAlignment="1" applyProtection="1">
      <alignment horizontal="center" vertical="center" wrapText="1" shrinkToFit="1"/>
    </xf>
    <xf numFmtId="0" fontId="24" fillId="0" borderId="0" xfId="0" applyFont="1" applyAlignment="1" applyProtection="1">
      <alignment horizontal="left" vertical="top" wrapText="1"/>
    </xf>
    <xf numFmtId="0" fontId="11" fillId="0" borderId="6" xfId="0" applyFont="1" applyBorder="1" applyAlignment="1" applyProtection="1">
      <alignment horizontal="left" wrapText="1"/>
    </xf>
    <xf numFmtId="0" fontId="11" fillId="0" borderId="7" xfId="0" applyFont="1" applyBorder="1" applyAlignment="1" applyProtection="1">
      <alignment horizontal="left" wrapText="1"/>
    </xf>
    <xf numFmtId="0" fontId="11" fillId="0" borderId="9" xfId="0" applyFont="1" applyBorder="1" applyAlignment="1" applyProtection="1">
      <alignment horizontal="left" wrapText="1"/>
    </xf>
    <xf numFmtId="0" fontId="11" fillId="0" borderId="11" xfId="0" applyFont="1" applyBorder="1" applyAlignment="1" applyProtection="1">
      <alignment horizontal="left" wrapText="1"/>
    </xf>
    <xf numFmtId="0" fontId="11" fillId="0" borderId="0" xfId="0" applyFont="1" applyBorder="1" applyAlignment="1" applyProtection="1">
      <alignment horizontal="left" wrapText="1"/>
    </xf>
    <xf numFmtId="0" fontId="13" fillId="6" borderId="10" xfId="0" applyFont="1" applyFill="1" applyBorder="1" applyAlignment="1" applyProtection="1">
      <alignment horizontal="center" vertical="center"/>
    </xf>
    <xf numFmtId="0" fontId="13" fillId="6" borderId="100" xfId="0" applyFont="1" applyFill="1" applyBorder="1" applyAlignment="1" applyProtection="1">
      <alignment horizontal="center" vertical="center"/>
    </xf>
    <xf numFmtId="0" fontId="13" fillId="6" borderId="101" xfId="0" applyFont="1" applyFill="1" applyBorder="1" applyAlignment="1" applyProtection="1">
      <alignment horizontal="center" vertical="center"/>
    </xf>
    <xf numFmtId="0" fontId="13" fillId="6" borderId="11" xfId="0" applyFont="1" applyFill="1" applyBorder="1" applyAlignment="1" applyProtection="1">
      <alignment horizontal="center" vertical="center"/>
    </xf>
    <xf numFmtId="181" fontId="78" fillId="0" borderId="16" xfId="0" applyNumberFormat="1" applyFont="1" applyBorder="1" applyAlignment="1">
      <alignment horizontal="center" vertical="center"/>
    </xf>
    <xf numFmtId="181" fontId="81" fillId="0" borderId="7" xfId="0" applyNumberFormat="1" applyFont="1" applyBorder="1" applyAlignment="1">
      <alignment horizontal="left" vertical="center" wrapText="1"/>
    </xf>
    <xf numFmtId="181" fontId="81" fillId="0" borderId="11" xfId="0" applyNumberFormat="1" applyFont="1" applyBorder="1" applyAlignment="1">
      <alignment horizontal="left" vertical="center" wrapText="1"/>
    </xf>
    <xf numFmtId="181" fontId="78" fillId="0" borderId="8" xfId="0" applyNumberFormat="1" applyFont="1" applyBorder="1" applyAlignment="1">
      <alignment horizontal="center" vertical="center"/>
    </xf>
    <xf numFmtId="181" fontId="78" fillId="0" borderId="13" xfId="0" applyNumberFormat="1" applyFont="1" applyBorder="1" applyAlignment="1">
      <alignment horizontal="center" vertical="center"/>
    </xf>
    <xf numFmtId="181" fontId="78" fillId="0" borderId="125" xfId="0" applyNumberFormat="1" applyFont="1" applyBorder="1" applyAlignment="1">
      <alignment horizontal="center" vertical="center"/>
    </xf>
    <xf numFmtId="181" fontId="78" fillId="0" borderId="12" xfId="0" applyNumberFormat="1" applyFont="1" applyBorder="1" applyAlignment="1">
      <alignment horizontal="center" vertical="center"/>
    </xf>
    <xf numFmtId="181" fontId="78" fillId="0" borderId="123" xfId="0" applyNumberFormat="1" applyFont="1" applyBorder="1" applyAlignment="1">
      <alignment horizontal="center" vertical="center"/>
    </xf>
    <xf numFmtId="181" fontId="81" fillId="0" borderId="121" xfId="0" applyNumberFormat="1" applyFont="1" applyBorder="1" applyAlignment="1">
      <alignment horizontal="left" vertical="center" wrapText="1"/>
    </xf>
    <xf numFmtId="181" fontId="81" fillId="0" borderId="130" xfId="0" applyNumberFormat="1" applyFont="1" applyBorder="1" applyAlignment="1">
      <alignment horizontal="left" vertical="center" wrapText="1"/>
    </xf>
    <xf numFmtId="181" fontId="81" fillId="0" borderId="126" xfId="0" applyNumberFormat="1" applyFont="1" applyBorder="1" applyAlignment="1">
      <alignment horizontal="left" vertical="center" wrapText="1"/>
    </xf>
    <xf numFmtId="181" fontId="78" fillId="0" borderId="136" xfId="0" applyNumberFormat="1" applyFont="1" applyBorder="1" applyAlignment="1">
      <alignment horizontal="center" vertical="center"/>
    </xf>
    <xf numFmtId="181" fontId="78" fillId="0" borderId="135" xfId="0" applyNumberFormat="1" applyFont="1" applyBorder="1" applyAlignment="1">
      <alignment horizontal="center" vertical="center"/>
    </xf>
    <xf numFmtId="181" fontId="81" fillId="0" borderId="113" xfId="0" applyNumberFormat="1" applyFont="1" applyBorder="1" applyAlignment="1">
      <alignment horizontal="left" vertical="center" wrapText="1"/>
    </xf>
    <xf numFmtId="181" fontId="81" fillId="0" borderId="114" xfId="0" applyNumberFormat="1" applyFont="1" applyBorder="1" applyAlignment="1">
      <alignment horizontal="left" vertical="center" wrapText="1"/>
    </xf>
    <xf numFmtId="181" fontId="81" fillId="0" borderId="119" xfId="0" applyNumberFormat="1" applyFont="1" applyBorder="1" applyAlignment="1">
      <alignment horizontal="left" vertical="center" wrapText="1"/>
    </xf>
    <xf numFmtId="181" fontId="78" fillId="0" borderId="5" xfId="0" applyNumberFormat="1" applyFont="1" applyBorder="1" applyAlignment="1">
      <alignment horizontal="center" vertical="center"/>
    </xf>
    <xf numFmtId="0" fontId="0" fillId="0" borderId="16" xfId="0" applyBorder="1" applyAlignment="1">
      <alignment horizontal="center" vertical="center"/>
    </xf>
    <xf numFmtId="181" fontId="81" fillId="0" borderId="7" xfId="0" applyNumberFormat="1" applyFont="1"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181" fontId="67" fillId="0" borderId="16" xfId="0" applyNumberFormat="1" applyFont="1" applyBorder="1" applyAlignment="1">
      <alignment horizontal="center" vertical="center"/>
    </xf>
    <xf numFmtId="0" fontId="24" fillId="0" borderId="0" xfId="0" applyFont="1" applyAlignment="1">
      <alignment horizontal="right" vertical="center"/>
    </xf>
  </cellXfs>
  <cellStyles count="7">
    <cellStyle name="ハイパーリンク" xfId="3" builtinId="8"/>
    <cellStyle name="桁区切り 2" xfId="2" xr:uid="{00000000-0005-0000-0000-000002000000}"/>
    <cellStyle name="標準" xfId="0" builtinId="0"/>
    <cellStyle name="標準 2" xfId="4" xr:uid="{00000000-0005-0000-0000-000004000000}"/>
    <cellStyle name="標準 2 2" xfId="5" xr:uid="{00000000-0005-0000-0000-000005000000}"/>
    <cellStyle name="標準 3" xfId="1" xr:uid="{00000000-0005-0000-0000-000006000000}"/>
    <cellStyle name="標準 4" xfId="6" xr:uid="{00000000-0005-0000-0000-000007000000}"/>
  </cellStyles>
  <dxfs count="134">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0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theme="0" tint="-0.14996795556505021"/>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5" tint="0.59996337778862885"/>
        </patternFill>
      </fill>
    </dxf>
    <dxf>
      <fill>
        <patternFill>
          <bgColor theme="0" tint="-0.14996795556505021"/>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
      <font>
        <strike val="0"/>
        <outline val="0"/>
        <shadow val="0"/>
        <u val="none"/>
        <vertAlign val="baseline"/>
        <sz val="11"/>
        <name val="游ゴシック"/>
        <scheme val="minor"/>
      </font>
      <numFmt numFmtId="0" formatCode="General"/>
      <alignment horizontal="center" vertical="top" textRotation="0" wrapText="1" indent="0" justifyLastLine="0" shrinkToFit="0" readingOrder="0"/>
    </dxf>
    <dxf>
      <font>
        <strike val="0"/>
        <outline val="0"/>
        <shadow val="0"/>
        <u val="none"/>
        <vertAlign val="baseline"/>
        <sz val="11"/>
        <name val="游ゴシック"/>
        <scheme val="minor"/>
      </font>
      <alignment horizontal="left" vertical="top" textRotation="0" wrapText="1" indent="0" justifyLastLine="0" shrinkToFit="0" readingOrder="0"/>
    </dxf>
    <dxf>
      <font>
        <strike val="0"/>
        <outline val="0"/>
        <shadow val="0"/>
        <u val="none"/>
        <vertAlign val="baseline"/>
        <sz val="11"/>
        <name val="游ゴシック"/>
        <scheme val="minor"/>
      </font>
      <alignment horizontal="center" vertical="top" textRotation="0" wrapText="1" indent="0" justifyLastLine="0" shrinkToFit="0" readingOrder="0"/>
    </dxf>
  </dxfs>
  <tableStyles count="0" defaultTableStyle="TableStyleMedium2" defaultPivotStyle="PivotStyleLight16"/>
  <colors>
    <mruColors>
      <color rgb="FFCC99FF"/>
      <color rgb="FFFFFF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3634025" y="0"/>
          <a:ext cx="266700" cy="1287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3634025" y="0"/>
          <a:ext cx="281940" cy="14149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492537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492537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414618</xdr:colOff>
      <xdr:row>6</xdr:row>
      <xdr:rowOff>134470</xdr:rowOff>
    </xdr:from>
    <xdr:to>
      <xdr:col>17</xdr:col>
      <xdr:colOff>369794</xdr:colOff>
      <xdr:row>18</xdr:row>
      <xdr:rowOff>160574</xdr:rowOff>
    </xdr:to>
    <xdr:sp macro="" textlink="">
      <xdr:nvSpPr>
        <xdr:cNvPr id="13" name="フリーフォーム 12">
          <a:extLst>
            <a:ext uri="{FF2B5EF4-FFF2-40B4-BE49-F238E27FC236}">
              <a16:creationId xmlns:a16="http://schemas.microsoft.com/office/drawing/2014/main" id="{00000000-0008-0000-0500-00000D000000}"/>
            </a:ext>
          </a:extLst>
        </xdr:cNvPr>
        <xdr:cNvSpPr/>
      </xdr:nvSpPr>
      <xdr:spPr>
        <a:xfrm>
          <a:off x="6208059" y="1882588"/>
          <a:ext cx="8348382" cy="286119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403412</xdr:colOff>
      <xdr:row>5</xdr:row>
      <xdr:rowOff>123265</xdr:rowOff>
    </xdr:from>
    <xdr:to>
      <xdr:col>21</xdr:col>
      <xdr:colOff>694765</xdr:colOff>
      <xdr:row>15</xdr:row>
      <xdr:rowOff>0</xdr:rowOff>
    </xdr:to>
    <xdr:sp macro="" textlink="">
      <xdr:nvSpPr>
        <xdr:cNvPr id="16" name="フリーフォーム 15">
          <a:extLst>
            <a:ext uri="{FF2B5EF4-FFF2-40B4-BE49-F238E27FC236}">
              <a16:creationId xmlns:a16="http://schemas.microsoft.com/office/drawing/2014/main" id="{00000000-0008-0000-0500-000010000000}"/>
            </a:ext>
          </a:extLst>
        </xdr:cNvPr>
        <xdr:cNvSpPr/>
      </xdr:nvSpPr>
      <xdr:spPr>
        <a:xfrm>
          <a:off x="6196853" y="1624853"/>
          <a:ext cx="12225618" cy="234202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414618</xdr:colOff>
      <xdr:row>7</xdr:row>
      <xdr:rowOff>134471</xdr:rowOff>
    </xdr:from>
    <xdr:to>
      <xdr:col>13</xdr:col>
      <xdr:colOff>313765</xdr:colOff>
      <xdr:row>18</xdr:row>
      <xdr:rowOff>179294</xdr:rowOff>
    </xdr:to>
    <xdr:sp macro="" textlink="">
      <xdr:nvSpPr>
        <xdr:cNvPr id="17" name="フリーフォーム 16">
          <a:extLst>
            <a:ext uri="{FF2B5EF4-FFF2-40B4-BE49-F238E27FC236}">
              <a16:creationId xmlns:a16="http://schemas.microsoft.com/office/drawing/2014/main" id="{00000000-0008-0000-0500-000011000000}"/>
            </a:ext>
          </a:extLst>
        </xdr:cNvPr>
        <xdr:cNvSpPr/>
      </xdr:nvSpPr>
      <xdr:spPr>
        <a:xfrm>
          <a:off x="6208059" y="2129118"/>
          <a:ext cx="4751294" cy="263338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19050">
          <a:solidFill>
            <a:srgbClr val="C0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874059</xdr:colOff>
      <xdr:row>17</xdr:row>
      <xdr:rowOff>67235</xdr:rowOff>
    </xdr:from>
    <xdr:to>
      <xdr:col>29</xdr:col>
      <xdr:colOff>840442</xdr:colOff>
      <xdr:row>17</xdr:row>
      <xdr:rowOff>234202</xdr:rowOff>
    </xdr:to>
    <xdr:sp macro="" textlink="">
      <xdr:nvSpPr>
        <xdr:cNvPr id="18" name="右中かっこ 17">
          <a:extLst>
            <a:ext uri="{FF2B5EF4-FFF2-40B4-BE49-F238E27FC236}">
              <a16:creationId xmlns:a16="http://schemas.microsoft.com/office/drawing/2014/main" id="{00000000-0008-0000-0500-000012000000}"/>
            </a:ext>
          </a:extLst>
        </xdr:cNvPr>
        <xdr:cNvSpPr/>
      </xdr:nvSpPr>
      <xdr:spPr>
        <a:xfrm rot="16200000">
          <a:off x="21157267" y="77879"/>
          <a:ext cx="166967" cy="8819031"/>
        </a:xfrm>
        <a:prstGeom prst="rightBrace">
          <a:avLst>
            <a:gd name="adj1" fmla="val 21846"/>
            <a:gd name="adj2" fmla="val 17879"/>
          </a:avLst>
        </a:prstGeom>
        <a:ln w="1270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168088</xdr:colOff>
      <xdr:row>10</xdr:row>
      <xdr:rowOff>78439</xdr:rowOff>
    </xdr:from>
    <xdr:to>
      <xdr:col>4</xdr:col>
      <xdr:colOff>1568823</xdr:colOff>
      <xdr:row>11</xdr:row>
      <xdr:rowOff>145675</xdr:rowOff>
    </xdr:to>
    <xdr:sp macro="" textlink="">
      <xdr:nvSpPr>
        <xdr:cNvPr id="10" name="右矢印 9">
          <a:extLst>
            <a:ext uri="{FF2B5EF4-FFF2-40B4-BE49-F238E27FC236}">
              <a16:creationId xmlns:a16="http://schemas.microsoft.com/office/drawing/2014/main" id="{00000000-0008-0000-0500-00000A000000}"/>
            </a:ext>
          </a:extLst>
        </xdr:cNvPr>
        <xdr:cNvSpPr/>
      </xdr:nvSpPr>
      <xdr:spPr>
        <a:xfrm>
          <a:off x="3507441" y="2566145"/>
          <a:ext cx="1400735" cy="3137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64</xdr:col>
      <xdr:colOff>0</xdr:colOff>
      <xdr:row>11</xdr:row>
      <xdr:rowOff>0</xdr:rowOff>
    </xdr:from>
    <xdr:to>
      <xdr:col>67</xdr:col>
      <xdr:colOff>266700</xdr:colOff>
      <xdr:row>12</xdr:row>
      <xdr:rowOff>22588</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1247775"/>
          <a:ext cx="266700" cy="2778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11</xdr:row>
      <xdr:rowOff>0</xdr:rowOff>
    </xdr:from>
    <xdr:to>
      <xdr:col>67</xdr:col>
      <xdr:colOff>285750</xdr:colOff>
      <xdr:row>12</xdr:row>
      <xdr:rowOff>171450</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1247775"/>
          <a:ext cx="281940"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266700</xdr:colOff>
      <xdr:row>4</xdr:row>
      <xdr:rowOff>22588</xdr:rowOff>
    </xdr:to>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4</xdr:row>
      <xdr:rowOff>169034</xdr:rowOff>
    </xdr:to>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64</xdr:col>
      <xdr:colOff>0</xdr:colOff>
      <xdr:row>0</xdr:row>
      <xdr:rowOff>0</xdr:rowOff>
    </xdr:from>
    <xdr:to>
      <xdr:col>67</xdr:col>
      <xdr:colOff>266700</xdr:colOff>
      <xdr:row>4</xdr:row>
      <xdr:rowOff>22588</xdr:rowOff>
    </xdr:to>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2003225"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64</xdr:col>
      <xdr:colOff>0</xdr:colOff>
      <xdr:row>0</xdr:row>
      <xdr:rowOff>0</xdr:rowOff>
    </xdr:from>
    <xdr:to>
      <xdr:col>67</xdr:col>
      <xdr:colOff>285750</xdr:colOff>
      <xdr:row>4</xdr:row>
      <xdr:rowOff>169034</xdr:rowOff>
    </xdr:to>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2003225"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66</xdr:col>
      <xdr:colOff>0</xdr:colOff>
      <xdr:row>0</xdr:row>
      <xdr:rowOff>0</xdr:rowOff>
    </xdr:from>
    <xdr:ext cx="266700" cy="211183"/>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05527475"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66</xdr:col>
      <xdr:colOff>0</xdr:colOff>
      <xdr:row>0</xdr:row>
      <xdr:rowOff>0</xdr:rowOff>
    </xdr:from>
    <xdr:ext cx="281940" cy="338579"/>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05527475"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6</xdr:col>
      <xdr:colOff>324971</xdr:colOff>
      <xdr:row>5</xdr:row>
      <xdr:rowOff>112060</xdr:rowOff>
    </xdr:from>
    <xdr:to>
      <xdr:col>13</xdr:col>
      <xdr:colOff>224117</xdr:colOff>
      <xdr:row>10</xdr:row>
      <xdr:rowOff>235325</xdr:rowOff>
    </xdr:to>
    <xdr:sp macro="" textlink="">
      <xdr:nvSpPr>
        <xdr:cNvPr id="12" name="フリーフォーム 11">
          <a:extLst>
            <a:ext uri="{FF2B5EF4-FFF2-40B4-BE49-F238E27FC236}">
              <a16:creationId xmlns:a16="http://schemas.microsoft.com/office/drawing/2014/main" id="{00000000-0008-0000-0600-00000C000000}"/>
            </a:ext>
          </a:extLst>
        </xdr:cNvPr>
        <xdr:cNvSpPr/>
      </xdr:nvSpPr>
      <xdr:spPr>
        <a:xfrm>
          <a:off x="6297706" y="1232648"/>
          <a:ext cx="3966882" cy="135591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320490</xdr:colOff>
      <xdr:row>4</xdr:row>
      <xdr:rowOff>118782</xdr:rowOff>
    </xdr:from>
    <xdr:to>
      <xdr:col>24</xdr:col>
      <xdr:colOff>235324</xdr:colOff>
      <xdr:row>11</xdr:row>
      <xdr:rowOff>224118</xdr:rowOff>
    </xdr:to>
    <xdr:sp macro="" textlink="">
      <xdr:nvSpPr>
        <xdr:cNvPr id="13" name="フリーフォーム 12">
          <a:extLst>
            <a:ext uri="{FF2B5EF4-FFF2-40B4-BE49-F238E27FC236}">
              <a16:creationId xmlns:a16="http://schemas.microsoft.com/office/drawing/2014/main" id="{00000000-0008-0000-0600-00000D000000}"/>
            </a:ext>
          </a:extLst>
        </xdr:cNvPr>
        <xdr:cNvSpPr/>
      </xdr:nvSpPr>
      <xdr:spPr>
        <a:xfrm>
          <a:off x="6293225" y="992841"/>
          <a:ext cx="6840070" cy="1831042"/>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338417</xdr:colOff>
      <xdr:row>3</xdr:row>
      <xdr:rowOff>136712</xdr:rowOff>
    </xdr:from>
    <xdr:to>
      <xdr:col>34</xdr:col>
      <xdr:colOff>280146</xdr:colOff>
      <xdr:row>11</xdr:row>
      <xdr:rowOff>241535</xdr:rowOff>
    </xdr:to>
    <xdr:sp macro="" textlink="">
      <xdr:nvSpPr>
        <xdr:cNvPr id="14" name="フリーフォーム 13">
          <a:extLst>
            <a:ext uri="{FF2B5EF4-FFF2-40B4-BE49-F238E27FC236}">
              <a16:creationId xmlns:a16="http://schemas.microsoft.com/office/drawing/2014/main" id="{00000000-0008-0000-0600-00000E000000}"/>
            </a:ext>
          </a:extLst>
        </xdr:cNvPr>
        <xdr:cNvSpPr/>
      </xdr:nvSpPr>
      <xdr:spPr>
        <a:xfrm>
          <a:off x="6311152" y="764241"/>
          <a:ext cx="9152965" cy="2077059"/>
        </a:xfrm>
        <a:custGeom>
          <a:avLst/>
          <a:gdLst>
            <a:gd name="connsiteX0" fmla="*/ 0 w 9211236"/>
            <a:gd name="connsiteY0" fmla="*/ 0 h 1322294"/>
            <a:gd name="connsiteX1" fmla="*/ 9211236 w 9211236"/>
            <a:gd name="connsiteY1" fmla="*/ 0 h 1322294"/>
            <a:gd name="connsiteX2" fmla="*/ 9211236 w 9211236"/>
            <a:gd name="connsiteY2" fmla="*/ 1322294 h 1322294"/>
          </a:gdLst>
          <a:ahLst/>
          <a:cxnLst>
            <a:cxn ang="0">
              <a:pos x="connsiteX0" y="connsiteY0"/>
            </a:cxn>
            <a:cxn ang="0">
              <a:pos x="connsiteX1" y="connsiteY1"/>
            </a:cxn>
            <a:cxn ang="0">
              <a:pos x="connsiteX2" y="connsiteY2"/>
            </a:cxn>
          </a:cxnLst>
          <a:rect l="l" t="t" r="r" b="b"/>
          <a:pathLst>
            <a:path w="9211236" h="1322294">
              <a:moveTo>
                <a:pt x="0" y="0"/>
              </a:moveTo>
              <a:lnTo>
                <a:pt x="9211236" y="0"/>
              </a:lnTo>
              <a:lnTo>
                <a:pt x="9211236" y="1322294"/>
              </a:lnTo>
            </a:path>
          </a:pathLst>
        </a:custGeom>
        <a:noFill/>
        <a:ln w="3810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0</xdr:colOff>
      <xdr:row>0</xdr:row>
      <xdr:rowOff>0</xdr:rowOff>
    </xdr:from>
    <xdr:to>
      <xdr:col>35</xdr:col>
      <xdr:colOff>266700</xdr:colOff>
      <xdr:row>4</xdr:row>
      <xdr:rowOff>17433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31</xdr:col>
      <xdr:colOff>0</xdr:colOff>
      <xdr:row>0</xdr:row>
      <xdr:rowOff>0</xdr:rowOff>
    </xdr:from>
    <xdr:to>
      <xdr:col>35</xdr:col>
      <xdr:colOff>266700</xdr:colOff>
      <xdr:row>4</xdr:row>
      <xdr:rowOff>17433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390775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0</xdr:colOff>
      <xdr:row>0</xdr:row>
      <xdr:rowOff>0</xdr:rowOff>
    </xdr:from>
    <xdr:to>
      <xdr:col>35</xdr:col>
      <xdr:colOff>285750</xdr:colOff>
      <xdr:row>4</xdr:row>
      <xdr:rowOff>168474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390775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34</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2952750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2952750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14</xdr:col>
      <xdr:colOff>266700</xdr:colOff>
      <xdr:row>4</xdr:row>
      <xdr:rowOff>21243</xdr:rowOff>
    </xdr:to>
    <xdr:sp macro="" textlink="">
      <xdr:nvSpPr>
        <xdr:cNvPr id="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281940</xdr:colOff>
      <xdr:row>4</xdr:row>
      <xdr:rowOff>164664</xdr:rowOff>
    </xdr:to>
    <xdr:sp macro="" textlink="">
      <xdr:nvSpPr>
        <xdr:cNvPr id="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4"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5"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13</xdr:col>
      <xdr:colOff>0</xdr:colOff>
      <xdr:row>0</xdr:row>
      <xdr:rowOff>0</xdr:rowOff>
    </xdr:from>
    <xdr:to>
      <xdr:col>14</xdr:col>
      <xdr:colOff>266700</xdr:colOff>
      <xdr:row>4</xdr:row>
      <xdr:rowOff>21243</xdr:rowOff>
    </xdr:to>
    <xdr:sp macro="" textlink="">
      <xdr:nvSpPr>
        <xdr:cNvPr id="6"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3868400" y="0"/>
          <a:ext cx="266700" cy="12891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0</xdr:row>
      <xdr:rowOff>0</xdr:rowOff>
    </xdr:from>
    <xdr:to>
      <xdr:col>14</xdr:col>
      <xdr:colOff>281940</xdr:colOff>
      <xdr:row>4</xdr:row>
      <xdr:rowOff>164664</xdr:rowOff>
    </xdr:to>
    <xdr:sp macro="" textlink="">
      <xdr:nvSpPr>
        <xdr:cNvPr id="7"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3868400" y="0"/>
          <a:ext cx="281940" cy="14165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13</xdr:col>
      <xdr:colOff>0</xdr:colOff>
      <xdr:row>0</xdr:row>
      <xdr:rowOff>0</xdr:rowOff>
    </xdr:from>
    <xdr:ext cx="266700" cy="211183"/>
    <xdr:sp macro="" textlink="">
      <xdr:nvSpPr>
        <xdr:cNvPr id="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9488150" y="0"/>
          <a:ext cx="266700" cy="2111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0</xdr:row>
      <xdr:rowOff>0</xdr:rowOff>
    </xdr:from>
    <xdr:ext cx="281940" cy="338579"/>
    <xdr:sp macro="" textlink="">
      <xdr:nvSpPr>
        <xdr:cNvPr id="9"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9488150" y="0"/>
          <a:ext cx="281940" cy="338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0"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1"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66700" cy="1285827"/>
    <xdr:sp macro="" textlink="">
      <xdr:nvSpPr>
        <xdr:cNvPr id="12"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F00-00001A080000}"/>
            </a:ext>
          </a:extLst>
        </xdr:cNvPr>
        <xdr:cNvSpPr/>
      </xdr:nvSpPr>
      <xdr:spPr bwMode="auto">
        <a:xfrm>
          <a:off x="11149853" y="0"/>
          <a:ext cx="266700" cy="12858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21</xdr:row>
      <xdr:rowOff>0</xdr:rowOff>
    </xdr:from>
    <xdr:ext cx="281940" cy="1412103"/>
    <xdr:sp macro="" textlink="">
      <xdr:nvSpPr>
        <xdr:cNvPr id="13"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F00-000020080000}"/>
            </a:ext>
          </a:extLst>
        </xdr:cNvPr>
        <xdr:cNvSpPr/>
      </xdr:nvSpPr>
      <xdr:spPr bwMode="auto">
        <a:xfrm>
          <a:off x="11149853" y="0"/>
          <a:ext cx="281940" cy="14121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67237</xdr:colOff>
      <xdr:row>1</xdr:row>
      <xdr:rowOff>45770</xdr:rowOff>
    </xdr:from>
    <xdr:to>
      <xdr:col>8</xdr:col>
      <xdr:colOff>114301</xdr:colOff>
      <xdr:row>1</xdr:row>
      <xdr:rowOff>1981200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33937" y="550595"/>
          <a:ext cx="8543364" cy="1935430"/>
        </a:xfrm>
        <a:prstGeom prst="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spc="-50" baseline="0">
              <a:solidFill>
                <a:schemeClr val="tx1"/>
              </a:solidFill>
            </a:rPr>
            <a:t>エネルギー使用量等の入力が終わったら、次の手順で計画書等本体ファイルにデータを貼り付けてください</a:t>
          </a:r>
          <a:endParaRPr kumimoji="1" lang="en-US" altLang="ja-JP" sz="1400" b="1" spc="-50" baseline="0">
            <a:solidFill>
              <a:schemeClr val="tx1"/>
            </a:solidFill>
          </a:endParaRPr>
        </a:p>
        <a:p>
          <a:pPr algn="l"/>
          <a:r>
            <a:rPr kumimoji="1" lang="en-US" altLang="ja-JP" sz="1200" b="1">
              <a:solidFill>
                <a:schemeClr val="tx1"/>
              </a:solidFill>
            </a:rPr>
            <a:t>【</a:t>
          </a:r>
          <a:r>
            <a:rPr kumimoji="1" lang="ja-JP" altLang="en-US" sz="1200" b="1">
              <a:solidFill>
                <a:schemeClr val="tx1"/>
              </a:solidFill>
            </a:rPr>
            <a:t>手順</a:t>
          </a:r>
          <a:r>
            <a:rPr kumimoji="1" lang="en-US" altLang="ja-JP" sz="1200" b="1">
              <a:solidFill>
                <a:schemeClr val="tx1"/>
              </a:solidFill>
            </a:rPr>
            <a:t>】</a:t>
          </a:r>
        </a:p>
        <a:p>
          <a:pPr algn="l"/>
          <a:r>
            <a:rPr kumimoji="1" lang="ja-JP" altLang="en-US" sz="1200" b="1">
              <a:solidFill>
                <a:schemeClr val="tx1"/>
              </a:solidFill>
            </a:rPr>
            <a:t>①「Ｂ９」（報告対象年度）セルを選択し、キーボードの「</a:t>
          </a:r>
          <a:r>
            <a:rPr kumimoji="1" lang="en-US" altLang="ja-JP" sz="1200" b="1">
              <a:solidFill>
                <a:schemeClr val="tx1"/>
              </a:solidFill>
            </a:rPr>
            <a:t>Ctrl</a:t>
          </a:r>
          <a:r>
            <a:rPr kumimoji="1" lang="ja-JP" altLang="en-US" sz="1200" b="1">
              <a:solidFill>
                <a:schemeClr val="tx1"/>
              </a:solidFill>
            </a:rPr>
            <a:t>」と「Ａ」のキーを押す</a:t>
          </a:r>
          <a:endParaRPr kumimoji="1" lang="en-US" altLang="ja-JP" sz="1200" b="1">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rPr>
            <a:t>②</a:t>
          </a:r>
          <a:r>
            <a:rPr kumimoji="1" lang="ja-JP" altLang="en-US" sz="1200" b="1">
              <a:solidFill>
                <a:schemeClr val="tx1"/>
              </a:solidFill>
              <a:effectLst/>
              <a:latin typeface="+mn-ea"/>
              <a:ea typeface="+mn-ea"/>
              <a:cs typeface="+mn-cs"/>
            </a:rPr>
            <a:t>Ｂ</a:t>
          </a:r>
          <a:r>
            <a:rPr kumimoji="1" lang="en-US" altLang="ja-JP" sz="1200" b="1">
              <a:solidFill>
                <a:schemeClr val="tx1"/>
              </a:solidFill>
              <a:effectLst/>
              <a:latin typeface="+mn-ea"/>
              <a:ea typeface="+mn-ea"/>
              <a:cs typeface="+mn-cs"/>
            </a:rPr>
            <a:t>9</a:t>
          </a:r>
          <a:r>
            <a:rPr kumimoji="1" lang="ja-JP" altLang="ja-JP" sz="1200" b="1">
              <a:solidFill>
                <a:schemeClr val="tx1"/>
              </a:solidFill>
              <a:effectLst/>
              <a:latin typeface="+mn-ea"/>
              <a:ea typeface="+mn-ea"/>
              <a:cs typeface="+mn-cs"/>
            </a:rPr>
            <a:t>～</a:t>
          </a:r>
          <a:r>
            <a:rPr kumimoji="1" lang="en-US" altLang="ja-JP" sz="1200" b="1">
              <a:solidFill>
                <a:schemeClr val="tx1"/>
              </a:solidFill>
              <a:effectLst/>
              <a:latin typeface="+mn-ea"/>
              <a:ea typeface="+mn-ea"/>
              <a:cs typeface="+mn-cs"/>
            </a:rPr>
            <a:t>BV223</a:t>
          </a:r>
          <a:r>
            <a:rPr kumimoji="1" lang="ja-JP" altLang="ja-JP" sz="1200" b="1">
              <a:solidFill>
                <a:schemeClr val="tx1"/>
              </a:solidFill>
              <a:effectLst/>
              <a:latin typeface="+mn-ea"/>
              <a:ea typeface="+mn-ea"/>
              <a:cs typeface="+mn-cs"/>
            </a:rPr>
            <a:t>の範囲が選択され</a:t>
          </a:r>
          <a:r>
            <a:rPr kumimoji="1" lang="ja-JP" altLang="en-US" sz="1200" b="1">
              <a:solidFill>
                <a:schemeClr val="tx1"/>
              </a:solidFill>
              <a:effectLst/>
              <a:latin typeface="+mn-ea"/>
              <a:ea typeface="+mn-ea"/>
              <a:cs typeface="+mn-cs"/>
            </a:rPr>
            <a:t>たら、</a:t>
          </a:r>
          <a:r>
            <a:rPr kumimoji="1" lang="ja-JP" altLang="ja-JP" sz="1200" b="1">
              <a:solidFill>
                <a:schemeClr val="tx1"/>
              </a:solidFill>
              <a:effectLst/>
              <a:latin typeface="+mn-ea"/>
              <a:ea typeface="+mn-ea"/>
              <a:cs typeface="+mn-cs"/>
            </a:rPr>
            <a:t>キーボードの「</a:t>
          </a:r>
          <a:r>
            <a:rPr kumimoji="1" lang="en-US" altLang="ja-JP" sz="1200" b="1">
              <a:solidFill>
                <a:schemeClr val="tx1"/>
              </a:solidFill>
              <a:effectLst/>
              <a:latin typeface="+mn-ea"/>
              <a:ea typeface="+mn-ea"/>
              <a:cs typeface="+mn-cs"/>
            </a:rPr>
            <a:t>Ctrl</a:t>
          </a:r>
          <a:r>
            <a:rPr kumimoji="1" lang="ja-JP" altLang="ja-JP" sz="1200" b="1">
              <a:solidFill>
                <a:schemeClr val="tx1"/>
              </a:solidFill>
              <a:effectLst/>
              <a:latin typeface="+mn-ea"/>
              <a:ea typeface="+mn-ea"/>
              <a:cs typeface="+mn-cs"/>
            </a:rPr>
            <a:t>」と「</a:t>
          </a:r>
          <a:r>
            <a:rPr kumimoji="1" lang="ja-JP" altLang="en-US" sz="1200" b="1">
              <a:solidFill>
                <a:schemeClr val="tx1"/>
              </a:solidFill>
              <a:effectLst/>
              <a:latin typeface="+mn-ea"/>
              <a:ea typeface="+mn-ea"/>
              <a:cs typeface="+mn-cs"/>
            </a:rPr>
            <a:t>Ｃ</a:t>
          </a:r>
          <a:r>
            <a:rPr kumimoji="1" lang="ja-JP" altLang="ja-JP" sz="1200" b="1">
              <a:solidFill>
                <a:schemeClr val="tx1"/>
              </a:solidFill>
              <a:effectLst/>
              <a:latin typeface="+mn-ea"/>
              <a:ea typeface="+mn-ea"/>
              <a:cs typeface="+mn-cs"/>
            </a:rPr>
            <a:t>」のキーを押す</a:t>
          </a:r>
          <a:r>
            <a:rPr kumimoji="1" lang="en-US" altLang="ja-JP" sz="1200" b="1">
              <a:solidFill>
                <a:schemeClr val="tx1"/>
              </a:solidFill>
              <a:effectLst/>
              <a:latin typeface="+mn-ea"/>
              <a:ea typeface="+mn-ea"/>
              <a:cs typeface="+mn-cs"/>
            </a:rPr>
            <a:t> (</a:t>
          </a:r>
          <a:r>
            <a:rPr kumimoji="1" lang="ja-JP" altLang="en-US" sz="1200" b="1">
              <a:solidFill>
                <a:schemeClr val="tx1"/>
              </a:solidFill>
              <a:effectLst/>
              <a:latin typeface="+mn-ea"/>
              <a:ea typeface="+mn-ea"/>
              <a:cs typeface="+mn-cs"/>
            </a:rPr>
            <a:t>又は右クリックで「コピー」を選択</a:t>
          </a:r>
          <a:r>
            <a:rPr kumimoji="1" lang="en-US" altLang="ja-JP" sz="1200" b="1">
              <a:solidFill>
                <a:schemeClr val="tx1"/>
              </a:solidFill>
              <a:effectLst/>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ea"/>
              <a:ea typeface="+mn-ea"/>
              <a:cs typeface="+mn-cs"/>
            </a:rPr>
            <a:t>③</a:t>
          </a:r>
          <a:r>
            <a:rPr kumimoji="1" lang="ja-JP" altLang="ja-JP" sz="1200" b="1">
              <a:solidFill>
                <a:schemeClr val="tx1"/>
              </a:solidFill>
              <a:effectLst/>
              <a:latin typeface="+mn-lt"/>
              <a:ea typeface="+mn-ea"/>
              <a:cs typeface="+mn-cs"/>
            </a:rPr>
            <a:t>計画書</a:t>
          </a:r>
          <a:r>
            <a:rPr kumimoji="1" lang="ja-JP" altLang="en-US" sz="1200" b="1">
              <a:solidFill>
                <a:schemeClr val="tx1"/>
              </a:solidFill>
              <a:effectLst/>
              <a:latin typeface="+mn-lt"/>
              <a:ea typeface="+mn-ea"/>
              <a:cs typeface="+mn-cs"/>
            </a:rPr>
            <a:t>・実績報告書</a:t>
          </a:r>
          <a:r>
            <a:rPr kumimoji="1" lang="ja-JP" altLang="ja-JP" sz="1200" b="1">
              <a:solidFill>
                <a:schemeClr val="tx1"/>
              </a:solidFill>
              <a:effectLst/>
              <a:latin typeface="+mn-lt"/>
              <a:ea typeface="+mn-ea"/>
              <a:cs typeface="+mn-cs"/>
            </a:rPr>
            <a:t>ファイル</a:t>
          </a:r>
          <a:r>
            <a:rPr kumimoji="1" lang="ja-JP" altLang="en-US" sz="1200" b="1">
              <a:solidFill>
                <a:schemeClr val="tx1"/>
              </a:solidFill>
              <a:effectLst/>
              <a:latin typeface="+mn-lt"/>
              <a:ea typeface="+mn-ea"/>
              <a:cs typeface="+mn-cs"/>
            </a:rPr>
            <a:t>の「</a:t>
          </a:r>
          <a:r>
            <a:rPr kumimoji="1" lang="en-US" altLang="ja-JP" sz="1200" b="1">
              <a:solidFill>
                <a:schemeClr val="tx1"/>
              </a:solidFill>
              <a:effectLst/>
              <a:latin typeface="+mn-lt"/>
              <a:ea typeface="+mn-ea"/>
              <a:cs typeface="+mn-cs"/>
            </a:rPr>
            <a:t>A.</a:t>
          </a:r>
          <a:r>
            <a:rPr kumimoji="1" lang="ja-JP" altLang="en-US" sz="1200" b="1">
              <a:solidFill>
                <a:schemeClr val="tx1"/>
              </a:solidFill>
              <a:effectLst/>
              <a:latin typeface="+mn-lt"/>
              <a:ea typeface="+mn-ea"/>
              <a:cs typeface="+mn-cs"/>
            </a:rPr>
            <a:t>貼付</a:t>
          </a:r>
          <a:r>
            <a:rPr kumimoji="1" lang="en-US" altLang="ja-JP" sz="1200" b="1">
              <a:solidFill>
                <a:schemeClr val="tx1"/>
              </a:solidFill>
              <a:effectLst/>
              <a:latin typeface="+mn-lt"/>
              <a:ea typeface="+mn-ea"/>
              <a:cs typeface="+mn-cs"/>
            </a:rPr>
            <a:t>_****</a:t>
          </a:r>
          <a:r>
            <a:rPr kumimoji="1" lang="ja-JP" altLang="en-US" sz="1200" b="1">
              <a:solidFill>
                <a:schemeClr val="tx1"/>
              </a:solidFill>
              <a:effectLst/>
              <a:latin typeface="+mn-lt"/>
              <a:ea typeface="+mn-ea"/>
              <a:cs typeface="+mn-cs"/>
            </a:rPr>
            <a:t>提出」シートを選択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は提出年度を指します。例：</a:t>
          </a:r>
          <a:r>
            <a:rPr kumimoji="1" lang="en-US" altLang="ja-JP" sz="1200" b="1">
              <a:solidFill>
                <a:schemeClr val="tx1"/>
              </a:solidFill>
              <a:effectLst/>
              <a:latin typeface="+mn-lt"/>
              <a:ea typeface="+mn-ea"/>
              <a:cs typeface="+mn-cs"/>
            </a:rPr>
            <a:t>2026</a:t>
          </a:r>
          <a:r>
            <a:rPr kumimoji="1" lang="ja-JP" altLang="en-US" sz="1200" b="1">
              <a:solidFill>
                <a:schemeClr val="tx1"/>
              </a:solidFill>
              <a:effectLst/>
              <a:latin typeface="+mn-lt"/>
              <a:ea typeface="+mn-ea"/>
              <a:cs typeface="+mn-cs"/>
            </a:rPr>
            <a:t>年度提出の場合、「Ａ．貼付</a:t>
          </a:r>
          <a:r>
            <a:rPr kumimoji="1" lang="en-US" altLang="ja-JP" sz="1200" b="1">
              <a:solidFill>
                <a:schemeClr val="tx1"/>
              </a:solidFill>
              <a:effectLst/>
              <a:latin typeface="+mn-lt"/>
              <a:ea typeface="+mn-ea"/>
              <a:cs typeface="+mn-cs"/>
            </a:rPr>
            <a:t>_2026</a:t>
          </a:r>
          <a:r>
            <a:rPr kumimoji="1" lang="ja-JP" altLang="en-US" sz="1200" b="1">
              <a:solidFill>
                <a:schemeClr val="tx1"/>
              </a:solidFill>
              <a:effectLst/>
              <a:latin typeface="+mn-lt"/>
              <a:ea typeface="+mn-ea"/>
              <a:cs typeface="+mn-cs"/>
            </a:rPr>
            <a:t>提出」を選択）</a:t>
          </a:r>
          <a:endParaRPr kumimoji="1" lang="en-US" altLang="ja-JP" sz="12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④該当する年度の</a:t>
          </a:r>
          <a:r>
            <a:rPr kumimoji="1" lang="ja-JP" altLang="en-US" sz="1200" b="1">
              <a:solidFill>
                <a:schemeClr val="accent2"/>
              </a:solidFill>
              <a:effectLst/>
              <a:latin typeface="+mn-lt"/>
              <a:ea typeface="+mn-ea"/>
              <a:cs typeface="+mn-cs"/>
            </a:rPr>
            <a:t>オレンジ色</a:t>
          </a:r>
          <a:r>
            <a:rPr kumimoji="1" lang="ja-JP" altLang="en-US" sz="1200" b="1">
              <a:solidFill>
                <a:schemeClr val="tx1"/>
              </a:solidFill>
              <a:effectLst/>
              <a:latin typeface="+mn-lt"/>
              <a:ea typeface="+mn-ea"/>
              <a:cs typeface="+mn-cs"/>
            </a:rPr>
            <a:t>のセル（報告対象年度）を選択し、</a:t>
          </a:r>
          <a:r>
            <a:rPr kumimoji="1" lang="ja-JP" altLang="en-US" sz="1200" b="1" u="sng">
              <a:solidFill>
                <a:schemeClr val="tx1"/>
              </a:solidFill>
              <a:effectLst/>
              <a:latin typeface="+mn-lt"/>
              <a:ea typeface="+mn-ea"/>
              <a:cs typeface="+mn-cs"/>
            </a:rPr>
            <a:t>値の貼付け（</a:t>
          </a:r>
          <a:r>
            <a:rPr kumimoji="1" lang="en-US" altLang="ja-JP" sz="1200" b="1" u="sng">
              <a:solidFill>
                <a:schemeClr val="tx1"/>
              </a:solidFill>
              <a:effectLst/>
              <a:latin typeface="+mn-lt"/>
              <a:ea typeface="+mn-ea"/>
              <a:cs typeface="+mn-cs"/>
            </a:rPr>
            <a:t>Ctrl</a:t>
          </a:r>
          <a:r>
            <a:rPr kumimoji="1" lang="ja-JP" altLang="en-US" sz="1200" b="1" u="sng">
              <a:solidFill>
                <a:schemeClr val="tx1"/>
              </a:solidFill>
              <a:effectLst/>
              <a:latin typeface="+mn-lt"/>
              <a:ea typeface="+mn-ea"/>
              <a:cs typeface="+mn-cs"/>
            </a:rPr>
            <a:t>キー＋</a:t>
          </a:r>
          <a:r>
            <a:rPr kumimoji="1" lang="en-US" altLang="ja-JP" sz="1200" b="1" u="sng">
              <a:solidFill>
                <a:schemeClr val="tx1"/>
              </a:solidFill>
              <a:effectLst/>
              <a:latin typeface="+mn-lt"/>
              <a:ea typeface="+mn-ea"/>
              <a:cs typeface="+mn-cs"/>
            </a:rPr>
            <a:t>Alt</a:t>
          </a:r>
          <a:r>
            <a:rPr kumimoji="1" lang="ja-JP" altLang="en-US" sz="1200" b="1" u="sng">
              <a:solidFill>
                <a:schemeClr val="tx1"/>
              </a:solidFill>
              <a:effectLst/>
              <a:latin typeface="+mn-lt"/>
              <a:ea typeface="+mn-ea"/>
              <a:cs typeface="+mn-cs"/>
            </a:rPr>
            <a:t>キー＋Ｖ ⇒ Ｖ ⇒ </a:t>
          </a:r>
          <a:r>
            <a:rPr kumimoji="1" lang="en-US" altLang="ja-JP" sz="1200" b="1" u="sng">
              <a:solidFill>
                <a:schemeClr val="tx1"/>
              </a:solidFill>
              <a:effectLst/>
              <a:latin typeface="+mn-lt"/>
              <a:ea typeface="+mn-ea"/>
              <a:cs typeface="+mn-cs"/>
            </a:rPr>
            <a:t>Enter</a:t>
          </a:r>
          <a:r>
            <a:rPr kumimoji="1" lang="ja-JP" altLang="en-US" sz="1200" b="1" u="sng">
              <a:solidFill>
                <a:schemeClr val="tx1"/>
              </a:solidFill>
              <a:effectLst/>
              <a:latin typeface="+mn-lt"/>
              <a:ea typeface="+mn-ea"/>
              <a:cs typeface="+mn-cs"/>
            </a:rPr>
            <a:t>）</a:t>
          </a:r>
          <a:endParaRPr lang="ja-JP" altLang="ja-JP" sz="1200" u="sng">
            <a:solidFill>
              <a:schemeClr val="tx1"/>
            </a:solidFill>
            <a:effectLst/>
            <a:latin typeface="+mn-ea"/>
            <a:ea typeface="+mn-ea"/>
          </a:endParaRPr>
        </a:p>
        <a:p>
          <a:pPr algn="l"/>
          <a:endParaRPr kumimoji="1" lang="ja-JP" altLang="en-US" sz="1200" b="1">
            <a:solidFill>
              <a:schemeClr val="tx1"/>
            </a:solidFill>
            <a:latin typeface="+mn-ea"/>
            <a:ea typeface="+mn-ea"/>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A1:F27" totalsRowShown="0" headerRowDxfId="133" dataDxfId="132">
  <autoFilter ref="A1:F27" xr:uid="{00000000-0009-0000-0100-000001000000}">
    <filterColumn colId="4">
      <filters>
        <filter val="未着手"/>
      </filters>
    </filterColumn>
  </autoFilter>
  <tableColumns count="6">
    <tableColumn id="1" xr3:uid="{00000000-0010-0000-0000-000001000000}" name="No." dataDxfId="131">
      <calculatedColumnFormula>ROW()-$J$1</calculatedColumnFormula>
    </tableColumn>
    <tableColumn id="5" xr3:uid="{00000000-0010-0000-0000-000005000000}" name="シート" dataDxfId="130"/>
    <tableColumn id="2" xr3:uid="{00000000-0010-0000-0000-000002000000}" name="メモ" dataDxfId="129"/>
    <tableColumn id="6" xr3:uid="{00000000-0010-0000-0000-000006000000}" name="優先度" dataDxfId="128"/>
    <tableColumn id="3" xr3:uid="{00000000-0010-0000-0000-000003000000}" name="ステータス" dataDxfId="127"/>
    <tableColumn id="4" xr3:uid="{00000000-0010-0000-0000-000004000000}" name="備考" dataDxfId="126"/>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H141"/>
  <sheetViews>
    <sheetView topLeftCell="A121" workbookViewId="0">
      <selection activeCell="J128" sqref="J128"/>
    </sheetView>
  </sheetViews>
  <sheetFormatPr defaultColWidth="9" defaultRowHeight="19.8" outlineLevelRow="1" outlineLevelCol="1"/>
  <cols>
    <col min="1" max="1" width="5.59765625" style="1" customWidth="1"/>
    <col min="2" max="2" width="9.8984375" style="1" customWidth="1"/>
    <col min="3" max="3" width="13.59765625" style="1" customWidth="1"/>
    <col min="4" max="4" width="8.09765625" style="1" customWidth="1"/>
    <col min="5" max="5" width="16.5" style="1" customWidth="1"/>
    <col min="6" max="6" width="60.19921875" style="1" customWidth="1"/>
    <col min="7" max="7" width="2.8984375" style="1" hidden="1" customWidth="1" outlineLevel="1"/>
    <col min="8" max="8" width="9" style="1" collapsed="1"/>
    <col min="9" max="16384" width="9" style="1"/>
  </cols>
  <sheetData>
    <row r="1" spans="1:7" hidden="1" outlineLevel="1">
      <c r="A1" s="27" t="s">
        <v>1399</v>
      </c>
      <c r="B1" s="28" t="s">
        <v>1653</v>
      </c>
      <c r="C1" s="27" t="s">
        <v>1654</v>
      </c>
      <c r="D1" s="27" t="s">
        <v>1400</v>
      </c>
      <c r="E1" s="29" t="s">
        <v>1655</v>
      </c>
      <c r="F1" s="29" t="s">
        <v>1656</v>
      </c>
      <c r="G1" s="30">
        <v>1</v>
      </c>
    </row>
    <row r="2" spans="1:7" ht="39.6" hidden="1" outlineLevel="1">
      <c r="A2" s="31">
        <f t="shared" ref="A2:A73" si="0">ROW()-$G$1</f>
        <v>1</v>
      </c>
      <c r="B2" s="32">
        <v>45608</v>
      </c>
      <c r="C2" s="33" t="s">
        <v>1658</v>
      </c>
      <c r="D2" s="33" t="s">
        <v>817</v>
      </c>
      <c r="E2" s="34"/>
      <c r="F2" s="35" t="s">
        <v>1650</v>
      </c>
      <c r="G2" s="12"/>
    </row>
    <row r="3" spans="1:7" hidden="1" outlineLevel="1">
      <c r="A3" s="31">
        <f t="shared" si="0"/>
        <v>2</v>
      </c>
      <c r="B3" s="32">
        <v>45608</v>
      </c>
      <c r="C3" s="33" t="s">
        <v>1658</v>
      </c>
      <c r="D3" s="33" t="s">
        <v>817</v>
      </c>
      <c r="E3" s="34"/>
      <c r="F3" s="35" t="s">
        <v>1652</v>
      </c>
      <c r="G3" s="12"/>
    </row>
    <row r="4" spans="1:7" ht="39.6" hidden="1" outlineLevel="1">
      <c r="A4" s="31">
        <f t="shared" si="0"/>
        <v>3</v>
      </c>
      <c r="B4" s="32">
        <v>45608</v>
      </c>
      <c r="C4" s="33" t="s">
        <v>1658</v>
      </c>
      <c r="D4" s="33" t="s">
        <v>817</v>
      </c>
      <c r="E4" s="34"/>
      <c r="F4" s="35" t="s">
        <v>1651</v>
      </c>
      <c r="G4" s="12"/>
    </row>
    <row r="5" spans="1:7" ht="39.6" hidden="1" outlineLevel="1">
      <c r="A5" s="31">
        <f t="shared" si="0"/>
        <v>4</v>
      </c>
      <c r="B5" s="32">
        <v>45617</v>
      </c>
      <c r="C5" s="33" t="s">
        <v>1657</v>
      </c>
      <c r="D5" s="33" t="s">
        <v>1595</v>
      </c>
      <c r="E5" s="34"/>
      <c r="F5" s="37" t="s">
        <v>1661</v>
      </c>
      <c r="G5" s="12"/>
    </row>
    <row r="6" spans="1:7" ht="39.6" hidden="1" outlineLevel="1">
      <c r="A6" s="31">
        <f t="shared" si="0"/>
        <v>5</v>
      </c>
      <c r="B6" s="32">
        <v>45617</v>
      </c>
      <c r="C6" s="33" t="s">
        <v>1657</v>
      </c>
      <c r="D6" s="33" t="s">
        <v>760</v>
      </c>
      <c r="E6" s="34" t="s">
        <v>1670</v>
      </c>
      <c r="F6" s="35" t="s">
        <v>1662</v>
      </c>
      <c r="G6" s="12"/>
    </row>
    <row r="7" spans="1:7" ht="39.6" hidden="1" outlineLevel="1">
      <c r="A7" s="31">
        <f t="shared" si="0"/>
        <v>6</v>
      </c>
      <c r="B7" s="32">
        <v>45617</v>
      </c>
      <c r="C7" s="33" t="s">
        <v>1657</v>
      </c>
      <c r="D7" s="33" t="s">
        <v>760</v>
      </c>
      <c r="E7" s="34" t="s">
        <v>1671</v>
      </c>
      <c r="F7" s="35" t="s">
        <v>1669</v>
      </c>
      <c r="G7" s="12"/>
    </row>
    <row r="8" spans="1:7" hidden="1" outlineLevel="1">
      <c r="A8" s="31">
        <f t="shared" si="0"/>
        <v>7</v>
      </c>
      <c r="B8" s="32">
        <v>45618</v>
      </c>
      <c r="C8" s="33" t="s">
        <v>1657</v>
      </c>
      <c r="D8" s="33" t="s">
        <v>2174</v>
      </c>
      <c r="E8" s="34"/>
      <c r="F8" s="35" t="s">
        <v>2175</v>
      </c>
      <c r="G8" s="12"/>
    </row>
    <row r="9" spans="1:7" ht="39.6" hidden="1" outlineLevel="1">
      <c r="A9" s="31">
        <f t="shared" si="0"/>
        <v>8</v>
      </c>
      <c r="B9" s="32">
        <v>45618</v>
      </c>
      <c r="C9" s="33" t="s">
        <v>1657</v>
      </c>
      <c r="D9" s="33" t="s">
        <v>2177</v>
      </c>
      <c r="E9" s="34" t="s">
        <v>2183</v>
      </c>
      <c r="F9" s="35" t="s">
        <v>2189</v>
      </c>
      <c r="G9" s="12"/>
    </row>
    <row r="10" spans="1:7" hidden="1" outlineLevel="1">
      <c r="A10" s="31">
        <f t="shared" si="0"/>
        <v>9</v>
      </c>
      <c r="B10" s="32">
        <v>45618</v>
      </c>
      <c r="C10" s="33" t="s">
        <v>1657</v>
      </c>
      <c r="D10" s="33" t="s">
        <v>2177</v>
      </c>
      <c r="E10" s="34" t="s">
        <v>2187</v>
      </c>
      <c r="F10" s="35" t="s">
        <v>2188</v>
      </c>
      <c r="G10" s="12"/>
    </row>
    <row r="11" spans="1:7" hidden="1" outlineLevel="1">
      <c r="A11" s="31">
        <f t="shared" si="0"/>
        <v>10</v>
      </c>
      <c r="B11" s="32">
        <v>45618</v>
      </c>
      <c r="C11" s="33" t="s">
        <v>1657</v>
      </c>
      <c r="D11" s="33" t="s">
        <v>2179</v>
      </c>
      <c r="E11" s="34" t="s">
        <v>2178</v>
      </c>
      <c r="F11" s="35" t="s">
        <v>2189</v>
      </c>
      <c r="G11" s="12"/>
    </row>
    <row r="12" spans="1:7" hidden="1" outlineLevel="1">
      <c r="A12" s="31">
        <f t="shared" si="0"/>
        <v>11</v>
      </c>
      <c r="B12" s="32">
        <v>45618</v>
      </c>
      <c r="C12" s="33" t="s">
        <v>1657</v>
      </c>
      <c r="D12" s="33" t="s">
        <v>2179</v>
      </c>
      <c r="E12" s="34" t="s">
        <v>2190</v>
      </c>
      <c r="F12" s="35" t="s">
        <v>2188</v>
      </c>
      <c r="G12" s="12"/>
    </row>
    <row r="13" spans="1:7" hidden="1" outlineLevel="1">
      <c r="A13" s="31">
        <f t="shared" si="0"/>
        <v>12</v>
      </c>
      <c r="B13" s="32">
        <v>45618</v>
      </c>
      <c r="C13" s="33" t="s">
        <v>1657</v>
      </c>
      <c r="D13" s="33" t="s">
        <v>817</v>
      </c>
      <c r="E13" s="34"/>
      <c r="F13" s="35" t="s">
        <v>2191</v>
      </c>
      <c r="G13" s="12"/>
    </row>
    <row r="14" spans="1:7" hidden="1" outlineLevel="1">
      <c r="A14" s="31">
        <f t="shared" si="0"/>
        <v>13</v>
      </c>
      <c r="B14" s="32">
        <v>45621</v>
      </c>
      <c r="C14" s="33" t="s">
        <v>1657</v>
      </c>
      <c r="D14" s="33" t="s">
        <v>817</v>
      </c>
      <c r="E14" s="34" t="s">
        <v>2192</v>
      </c>
      <c r="F14" s="35" t="s">
        <v>2193</v>
      </c>
      <c r="G14" s="12"/>
    </row>
    <row r="15" spans="1:7" ht="39.6" hidden="1" outlineLevel="1">
      <c r="A15" s="31">
        <f t="shared" si="0"/>
        <v>14</v>
      </c>
      <c r="B15" s="32">
        <v>45651</v>
      </c>
      <c r="C15" s="33" t="s">
        <v>1657</v>
      </c>
      <c r="D15" s="33" t="s">
        <v>2194</v>
      </c>
      <c r="E15" s="34"/>
      <c r="F15" s="35" t="s">
        <v>5090</v>
      </c>
      <c r="G15" s="12"/>
    </row>
    <row r="16" spans="1:7" hidden="1" outlineLevel="1">
      <c r="A16" s="31">
        <f t="shared" si="0"/>
        <v>15</v>
      </c>
      <c r="B16" s="32">
        <v>45651</v>
      </c>
      <c r="C16" s="33" t="s">
        <v>1657</v>
      </c>
      <c r="D16" s="33" t="s">
        <v>2217</v>
      </c>
      <c r="E16" s="34" t="s">
        <v>2221</v>
      </c>
      <c r="F16" s="35" t="s">
        <v>2218</v>
      </c>
      <c r="G16" s="12"/>
    </row>
    <row r="17" spans="1:7" hidden="1" outlineLevel="1">
      <c r="A17" s="31">
        <f t="shared" si="0"/>
        <v>16</v>
      </c>
      <c r="B17" s="32">
        <v>45652</v>
      </c>
      <c r="C17" s="33" t="s">
        <v>1657</v>
      </c>
      <c r="D17" s="33" t="s">
        <v>2177</v>
      </c>
      <c r="E17" s="218" t="s">
        <v>2220</v>
      </c>
      <c r="F17" s="37" t="s">
        <v>2222</v>
      </c>
      <c r="G17" s="12"/>
    </row>
    <row r="18" spans="1:7" ht="39.6" hidden="1" outlineLevel="1">
      <c r="A18" s="31">
        <f t="shared" si="0"/>
        <v>17</v>
      </c>
      <c r="B18" s="32">
        <v>45652</v>
      </c>
      <c r="C18" s="33" t="s">
        <v>1657</v>
      </c>
      <c r="D18" s="33" t="s">
        <v>2177</v>
      </c>
      <c r="E18" s="34" t="s">
        <v>2223</v>
      </c>
      <c r="F18" s="35" t="s">
        <v>2225</v>
      </c>
      <c r="G18" s="12"/>
    </row>
    <row r="19" spans="1:7" hidden="1" outlineLevel="1">
      <c r="A19" s="31">
        <f t="shared" si="0"/>
        <v>18</v>
      </c>
      <c r="B19" s="32">
        <v>45652</v>
      </c>
      <c r="C19" s="33" t="s">
        <v>1657</v>
      </c>
      <c r="D19" s="33" t="s">
        <v>2177</v>
      </c>
      <c r="E19" s="34" t="s">
        <v>2224</v>
      </c>
      <c r="F19" s="35" t="s">
        <v>2226</v>
      </c>
      <c r="G19" s="12"/>
    </row>
    <row r="20" spans="1:7" hidden="1" outlineLevel="1">
      <c r="A20" s="31">
        <f t="shared" si="0"/>
        <v>19</v>
      </c>
      <c r="B20" s="32">
        <v>45652</v>
      </c>
      <c r="C20" s="33" t="s">
        <v>1657</v>
      </c>
      <c r="D20" s="33" t="s">
        <v>2177</v>
      </c>
      <c r="E20" s="34" t="s">
        <v>2227</v>
      </c>
      <c r="F20" s="35" t="s">
        <v>2228</v>
      </c>
      <c r="G20" s="12"/>
    </row>
    <row r="21" spans="1:7" hidden="1" outlineLevel="1">
      <c r="A21" s="31">
        <f t="shared" si="0"/>
        <v>20</v>
      </c>
      <c r="B21" s="32">
        <v>45652</v>
      </c>
      <c r="C21" s="33" t="s">
        <v>1657</v>
      </c>
      <c r="D21" s="33" t="s">
        <v>2179</v>
      </c>
      <c r="E21" s="218" t="s">
        <v>2220</v>
      </c>
      <c r="F21" s="37" t="s">
        <v>2222</v>
      </c>
      <c r="G21" s="12"/>
    </row>
    <row r="22" spans="1:7" hidden="1" outlineLevel="1">
      <c r="A22" s="31">
        <f t="shared" si="0"/>
        <v>21</v>
      </c>
      <c r="B22" s="32">
        <v>45652</v>
      </c>
      <c r="C22" s="33" t="s">
        <v>1657</v>
      </c>
      <c r="D22" s="33" t="s">
        <v>2179</v>
      </c>
      <c r="E22" s="34" t="s">
        <v>2229</v>
      </c>
      <c r="F22" s="35" t="s">
        <v>2225</v>
      </c>
      <c r="G22" s="12"/>
    </row>
    <row r="23" spans="1:7" hidden="1" outlineLevel="1">
      <c r="A23" s="31">
        <f t="shared" si="0"/>
        <v>22</v>
      </c>
      <c r="B23" s="32">
        <v>45652</v>
      </c>
      <c r="C23" s="33" t="s">
        <v>1657</v>
      </c>
      <c r="D23" s="33" t="s">
        <v>2179</v>
      </c>
      <c r="E23" s="34" t="s">
        <v>2230</v>
      </c>
      <c r="F23" s="35" t="s">
        <v>2226</v>
      </c>
      <c r="G23" s="12"/>
    </row>
    <row r="24" spans="1:7" ht="39.6" hidden="1" outlineLevel="1">
      <c r="A24" s="31">
        <f t="shared" si="0"/>
        <v>23</v>
      </c>
      <c r="B24" s="32">
        <v>45652</v>
      </c>
      <c r="C24" s="33" t="s">
        <v>1657</v>
      </c>
      <c r="D24" s="33" t="s">
        <v>817</v>
      </c>
      <c r="E24" s="34" t="s">
        <v>2231</v>
      </c>
      <c r="F24" s="35" t="s">
        <v>2232</v>
      </c>
      <c r="G24" s="12"/>
    </row>
    <row r="25" spans="1:7" ht="39.6" hidden="1" outlineLevel="1">
      <c r="A25" s="31">
        <f t="shared" si="0"/>
        <v>24</v>
      </c>
      <c r="B25" s="32">
        <v>45652</v>
      </c>
      <c r="C25" s="33" t="s">
        <v>1657</v>
      </c>
      <c r="D25" s="33" t="s">
        <v>2179</v>
      </c>
      <c r="E25" s="36"/>
      <c r="F25" s="35" t="s">
        <v>2237</v>
      </c>
      <c r="G25" s="12"/>
    </row>
    <row r="26" spans="1:7" ht="39.6" hidden="1" outlineLevel="1">
      <c r="A26" s="31">
        <f t="shared" si="0"/>
        <v>25</v>
      </c>
      <c r="B26" s="32">
        <v>45652</v>
      </c>
      <c r="C26" s="33" t="s">
        <v>1657</v>
      </c>
      <c r="D26" s="33" t="s">
        <v>1595</v>
      </c>
      <c r="E26" s="34"/>
      <c r="F26" s="35" t="s">
        <v>2238</v>
      </c>
      <c r="G26" s="12"/>
    </row>
    <row r="27" spans="1:7" hidden="1" outlineLevel="1">
      <c r="A27" s="31">
        <f t="shared" si="0"/>
        <v>26</v>
      </c>
      <c r="B27" s="32">
        <v>45653</v>
      </c>
      <c r="C27" s="33" t="s">
        <v>1657</v>
      </c>
      <c r="D27" s="33" t="s">
        <v>2177</v>
      </c>
      <c r="E27" s="34" t="s">
        <v>2247</v>
      </c>
      <c r="F27" s="35" t="s">
        <v>5081</v>
      </c>
      <c r="G27" s="12"/>
    </row>
    <row r="28" spans="1:7" hidden="1" outlineLevel="1">
      <c r="A28" s="31">
        <f t="shared" si="0"/>
        <v>27</v>
      </c>
      <c r="B28" s="32">
        <v>45653</v>
      </c>
      <c r="C28" s="33" t="s">
        <v>1657</v>
      </c>
      <c r="D28" s="33" t="s">
        <v>2245</v>
      </c>
      <c r="E28" s="34" t="s">
        <v>2246</v>
      </c>
      <c r="F28" s="35" t="s">
        <v>5082</v>
      </c>
      <c r="G28" s="12"/>
    </row>
    <row r="29" spans="1:7" hidden="1" outlineLevel="1">
      <c r="A29" s="31">
        <f t="shared" si="0"/>
        <v>28</v>
      </c>
      <c r="B29" s="32">
        <v>45653</v>
      </c>
      <c r="C29" s="33" t="s">
        <v>1657</v>
      </c>
      <c r="D29" s="33" t="s">
        <v>2179</v>
      </c>
      <c r="E29" s="34" t="s">
        <v>2248</v>
      </c>
      <c r="F29" s="35" t="s">
        <v>5083</v>
      </c>
      <c r="G29" s="12"/>
    </row>
    <row r="30" spans="1:7" hidden="1" outlineLevel="1">
      <c r="A30" s="31">
        <f t="shared" si="0"/>
        <v>29</v>
      </c>
      <c r="B30" s="32">
        <v>45653</v>
      </c>
      <c r="C30" s="33" t="s">
        <v>1657</v>
      </c>
      <c r="D30" s="33" t="s">
        <v>817</v>
      </c>
      <c r="E30" s="34" t="s">
        <v>2249</v>
      </c>
      <c r="F30" s="35" t="s">
        <v>5083</v>
      </c>
      <c r="G30" s="12"/>
    </row>
    <row r="31" spans="1:7" hidden="1" outlineLevel="1">
      <c r="A31" s="31">
        <f t="shared" si="0"/>
        <v>30</v>
      </c>
      <c r="B31" s="32">
        <v>45685</v>
      </c>
      <c r="C31" s="33" t="s">
        <v>1657</v>
      </c>
      <c r="D31" s="33" t="s">
        <v>1595</v>
      </c>
      <c r="E31" s="34" t="s">
        <v>2250</v>
      </c>
      <c r="F31" s="35" t="s">
        <v>2251</v>
      </c>
      <c r="G31" s="12"/>
    </row>
    <row r="32" spans="1:7" hidden="1" outlineLevel="1">
      <c r="A32" s="31">
        <f t="shared" si="0"/>
        <v>31</v>
      </c>
      <c r="B32" s="32">
        <v>45685</v>
      </c>
      <c r="C32" s="33" t="s">
        <v>1657</v>
      </c>
      <c r="D32" s="33" t="s">
        <v>1595</v>
      </c>
      <c r="E32" s="34" t="s">
        <v>2252</v>
      </c>
      <c r="F32" s="35" t="s">
        <v>2253</v>
      </c>
      <c r="G32" s="12"/>
    </row>
    <row r="33" spans="1:7" ht="39.6" hidden="1" outlineLevel="1">
      <c r="A33" s="31">
        <f t="shared" si="0"/>
        <v>32</v>
      </c>
      <c r="B33" s="32">
        <v>45693</v>
      </c>
      <c r="C33" s="33" t="s">
        <v>1657</v>
      </c>
      <c r="D33" s="33" t="s">
        <v>2260</v>
      </c>
      <c r="E33" s="34"/>
      <c r="F33" s="35" t="s">
        <v>2261</v>
      </c>
      <c r="G33" s="12"/>
    </row>
    <row r="34" spans="1:7" hidden="1" outlineLevel="1">
      <c r="A34" s="31">
        <f t="shared" si="0"/>
        <v>33</v>
      </c>
      <c r="B34" s="32">
        <v>45706</v>
      </c>
      <c r="C34" s="33" t="s">
        <v>1657</v>
      </c>
      <c r="D34" s="33" t="s">
        <v>817</v>
      </c>
      <c r="E34" s="34" t="s">
        <v>2262</v>
      </c>
      <c r="F34" s="35" t="s">
        <v>2263</v>
      </c>
      <c r="G34" s="12"/>
    </row>
    <row r="35" spans="1:7" hidden="1" outlineLevel="1">
      <c r="A35" s="31">
        <f t="shared" si="0"/>
        <v>34</v>
      </c>
      <c r="B35" s="32">
        <v>45707</v>
      </c>
      <c r="C35" s="33" t="s">
        <v>1657</v>
      </c>
      <c r="D35" s="33" t="s">
        <v>817</v>
      </c>
      <c r="E35" s="34" t="s">
        <v>2414</v>
      </c>
      <c r="F35" s="35" t="s">
        <v>2415</v>
      </c>
      <c r="G35" s="12"/>
    </row>
    <row r="36" spans="1:7" hidden="1" outlineLevel="1">
      <c r="A36" s="31">
        <f t="shared" si="0"/>
        <v>35</v>
      </c>
      <c r="B36" s="32">
        <v>45707</v>
      </c>
      <c r="C36" s="33" t="s">
        <v>1657</v>
      </c>
      <c r="D36" s="33" t="s">
        <v>817</v>
      </c>
      <c r="E36" s="34" t="s">
        <v>2260</v>
      </c>
      <c r="F36" s="35" t="s">
        <v>2416</v>
      </c>
      <c r="G36" s="12"/>
    </row>
    <row r="37" spans="1:7" hidden="1" outlineLevel="1">
      <c r="A37" s="31">
        <f t="shared" si="0"/>
        <v>36</v>
      </c>
      <c r="B37" s="32">
        <v>45719</v>
      </c>
      <c r="C37" s="33" t="s">
        <v>1657</v>
      </c>
      <c r="D37" s="33" t="s">
        <v>817</v>
      </c>
      <c r="E37" s="34" t="s">
        <v>2417</v>
      </c>
      <c r="F37" s="35" t="s">
        <v>2418</v>
      </c>
      <c r="G37" s="12" t="s">
        <v>4156</v>
      </c>
    </row>
    <row r="38" spans="1:7" ht="39.6" hidden="1" outlineLevel="1">
      <c r="A38" s="31">
        <f t="shared" si="0"/>
        <v>37</v>
      </c>
      <c r="B38" s="32">
        <v>45723</v>
      </c>
      <c r="C38" s="33" t="s">
        <v>1657</v>
      </c>
      <c r="D38" s="33" t="s">
        <v>2419</v>
      </c>
      <c r="E38" s="34" t="s">
        <v>2420</v>
      </c>
      <c r="F38" s="35" t="s">
        <v>2421</v>
      </c>
      <c r="G38" s="12" t="s">
        <v>4156</v>
      </c>
    </row>
    <row r="39" spans="1:7" hidden="1" outlineLevel="1">
      <c r="A39" s="31">
        <f t="shared" si="0"/>
        <v>38</v>
      </c>
      <c r="B39" s="32">
        <v>45729</v>
      </c>
      <c r="C39" s="33" t="s">
        <v>1657</v>
      </c>
      <c r="D39" s="33" t="s">
        <v>4019</v>
      </c>
      <c r="E39" s="34"/>
      <c r="F39" s="35" t="s">
        <v>4020</v>
      </c>
      <c r="G39" s="12" t="s">
        <v>4156</v>
      </c>
    </row>
    <row r="40" spans="1:7" hidden="1" outlineLevel="1">
      <c r="A40" s="31">
        <f t="shared" si="0"/>
        <v>39</v>
      </c>
      <c r="B40" s="32">
        <v>45729</v>
      </c>
      <c r="C40" s="33" t="s">
        <v>1657</v>
      </c>
      <c r="D40" s="33" t="s">
        <v>4019</v>
      </c>
      <c r="E40" s="34" t="s">
        <v>4045</v>
      </c>
      <c r="F40" s="35" t="s">
        <v>4046</v>
      </c>
      <c r="G40" s="12" t="s">
        <v>4156</v>
      </c>
    </row>
    <row r="41" spans="1:7" hidden="1" outlineLevel="1">
      <c r="A41" s="31">
        <f t="shared" si="0"/>
        <v>40</v>
      </c>
      <c r="B41" s="32">
        <v>45729</v>
      </c>
      <c r="C41" s="33" t="s">
        <v>1657</v>
      </c>
      <c r="D41" s="33" t="s">
        <v>4019</v>
      </c>
      <c r="E41" s="34" t="s">
        <v>4047</v>
      </c>
      <c r="F41" s="35" t="s">
        <v>4048</v>
      </c>
      <c r="G41" s="12" t="s">
        <v>4156</v>
      </c>
    </row>
    <row r="42" spans="1:7" hidden="1" outlineLevel="1">
      <c r="A42" s="31">
        <f t="shared" si="0"/>
        <v>41</v>
      </c>
      <c r="B42" s="32">
        <v>45729</v>
      </c>
      <c r="C42" s="33" t="s">
        <v>1657</v>
      </c>
      <c r="D42" s="33" t="s">
        <v>4027</v>
      </c>
      <c r="E42" s="34" t="s">
        <v>4032</v>
      </c>
      <c r="F42" s="35" t="s">
        <v>4031</v>
      </c>
      <c r="G42" s="12" t="s">
        <v>4156</v>
      </c>
    </row>
    <row r="43" spans="1:7" hidden="1" outlineLevel="1">
      <c r="A43" s="31">
        <f t="shared" si="0"/>
        <v>42</v>
      </c>
      <c r="B43" s="32">
        <v>45729</v>
      </c>
      <c r="C43" s="33" t="s">
        <v>1657</v>
      </c>
      <c r="D43" s="33" t="s">
        <v>4033</v>
      </c>
      <c r="E43" s="34" t="s">
        <v>4034</v>
      </c>
      <c r="F43" s="35" t="s">
        <v>4035</v>
      </c>
      <c r="G43" s="12" t="s">
        <v>4156</v>
      </c>
    </row>
    <row r="44" spans="1:7" hidden="1" outlineLevel="1">
      <c r="A44" s="31">
        <f t="shared" si="0"/>
        <v>43</v>
      </c>
      <c r="B44" s="32">
        <v>45729</v>
      </c>
      <c r="C44" s="33" t="s">
        <v>1657</v>
      </c>
      <c r="D44" s="33" t="s">
        <v>4033</v>
      </c>
      <c r="E44" s="34" t="s">
        <v>4037</v>
      </c>
      <c r="F44" s="35" t="s">
        <v>4036</v>
      </c>
      <c r="G44" s="12" t="s">
        <v>4170</v>
      </c>
    </row>
    <row r="45" spans="1:7" hidden="1" outlineLevel="1">
      <c r="A45" s="31">
        <f t="shared" si="0"/>
        <v>44</v>
      </c>
      <c r="B45" s="32">
        <v>45729</v>
      </c>
      <c r="C45" s="33" t="s">
        <v>1657</v>
      </c>
      <c r="D45" s="33" t="s">
        <v>4033</v>
      </c>
      <c r="E45" s="34" t="s">
        <v>4039</v>
      </c>
      <c r="F45" s="35" t="s">
        <v>4040</v>
      </c>
      <c r="G45" s="12" t="s">
        <v>4156</v>
      </c>
    </row>
    <row r="46" spans="1:7" ht="39.6" hidden="1" outlineLevel="1">
      <c r="A46" s="31">
        <f t="shared" si="0"/>
        <v>45</v>
      </c>
      <c r="B46" s="32">
        <v>45729</v>
      </c>
      <c r="C46" s="33" t="s">
        <v>1657</v>
      </c>
      <c r="D46" s="33" t="s">
        <v>4033</v>
      </c>
      <c r="E46" s="34" t="s">
        <v>4049</v>
      </c>
      <c r="F46" s="35" t="s">
        <v>4050</v>
      </c>
      <c r="G46" s="12" t="s">
        <v>4170</v>
      </c>
    </row>
    <row r="47" spans="1:7" hidden="1" outlineLevel="1">
      <c r="A47" s="31">
        <f t="shared" si="0"/>
        <v>46</v>
      </c>
      <c r="B47" s="32">
        <v>45729</v>
      </c>
      <c r="C47" s="33" t="s">
        <v>1657</v>
      </c>
      <c r="D47" s="33" t="s">
        <v>4051</v>
      </c>
      <c r="E47" s="34" t="s">
        <v>4052</v>
      </c>
      <c r="F47" s="35" t="s">
        <v>4053</v>
      </c>
      <c r="G47" s="12" t="s">
        <v>4170</v>
      </c>
    </row>
    <row r="48" spans="1:7" hidden="1" outlineLevel="1">
      <c r="A48" s="31">
        <f t="shared" si="0"/>
        <v>47</v>
      </c>
      <c r="B48" s="32">
        <v>45729</v>
      </c>
      <c r="C48" s="33" t="s">
        <v>1657</v>
      </c>
      <c r="D48" s="33" t="s">
        <v>4051</v>
      </c>
      <c r="E48" s="34" t="s">
        <v>4034</v>
      </c>
      <c r="F48" s="35" t="s">
        <v>4035</v>
      </c>
      <c r="G48" s="12" t="s">
        <v>4156</v>
      </c>
    </row>
    <row r="49" spans="1:7" hidden="1" outlineLevel="1">
      <c r="A49" s="31">
        <f t="shared" si="0"/>
        <v>48</v>
      </c>
      <c r="B49" s="32">
        <v>45729</v>
      </c>
      <c r="C49" s="33" t="s">
        <v>1657</v>
      </c>
      <c r="D49" s="33" t="s">
        <v>4051</v>
      </c>
      <c r="E49" s="34" t="s">
        <v>4039</v>
      </c>
      <c r="F49" s="35" t="s">
        <v>4040</v>
      </c>
      <c r="G49" s="12" t="s">
        <v>4156</v>
      </c>
    </row>
    <row r="50" spans="1:7" ht="39.6" hidden="1" outlineLevel="1">
      <c r="A50" s="31">
        <f t="shared" si="0"/>
        <v>49</v>
      </c>
      <c r="B50" s="32">
        <v>45729</v>
      </c>
      <c r="C50" s="33" t="s">
        <v>1657</v>
      </c>
      <c r="D50" s="33" t="s">
        <v>4051</v>
      </c>
      <c r="E50" s="34" t="s">
        <v>2260</v>
      </c>
      <c r="F50" s="35" t="s">
        <v>4067</v>
      </c>
      <c r="G50" s="12" t="s">
        <v>4156</v>
      </c>
    </row>
    <row r="51" spans="1:7" hidden="1" outlineLevel="1">
      <c r="A51" s="31">
        <f t="shared" si="0"/>
        <v>50</v>
      </c>
      <c r="B51" s="32">
        <v>45729</v>
      </c>
      <c r="C51" s="33" t="s">
        <v>4064</v>
      </c>
      <c r="D51" s="33" t="s">
        <v>4075</v>
      </c>
      <c r="E51" s="629" t="s">
        <v>4172</v>
      </c>
      <c r="F51" s="35" t="s">
        <v>4076</v>
      </c>
      <c r="G51" s="12" t="s">
        <v>4156</v>
      </c>
    </row>
    <row r="52" spans="1:7" ht="39.6" hidden="1" outlineLevel="1">
      <c r="A52" s="31">
        <f t="shared" si="0"/>
        <v>51</v>
      </c>
      <c r="B52" s="32">
        <v>45729</v>
      </c>
      <c r="C52" s="33" t="s">
        <v>1657</v>
      </c>
      <c r="D52" s="628" t="s">
        <v>4171</v>
      </c>
      <c r="E52" s="34" t="s">
        <v>4077</v>
      </c>
      <c r="F52" s="35" t="s">
        <v>4035</v>
      </c>
      <c r="G52" s="12" t="s">
        <v>4156</v>
      </c>
    </row>
    <row r="53" spans="1:7" hidden="1" outlineLevel="1">
      <c r="A53" s="31">
        <f t="shared" si="0"/>
        <v>52</v>
      </c>
      <c r="B53" s="32">
        <v>45729</v>
      </c>
      <c r="C53" s="33" t="s">
        <v>1657</v>
      </c>
      <c r="D53" s="33" t="s">
        <v>4055</v>
      </c>
      <c r="E53" s="34" t="s">
        <v>4056</v>
      </c>
      <c r="F53" s="35" t="s">
        <v>4057</v>
      </c>
      <c r="G53" s="12" t="s">
        <v>4156</v>
      </c>
    </row>
    <row r="54" spans="1:7" ht="39.6" hidden="1" outlineLevel="1">
      <c r="A54" s="31">
        <f t="shared" si="0"/>
        <v>53</v>
      </c>
      <c r="B54" s="32">
        <v>45729</v>
      </c>
      <c r="C54" s="33" t="s">
        <v>1657</v>
      </c>
      <c r="D54" s="33" t="s">
        <v>4055</v>
      </c>
      <c r="E54" s="34" t="s">
        <v>2260</v>
      </c>
      <c r="F54" s="35" t="s">
        <v>4067</v>
      </c>
      <c r="G54" s="12" t="s">
        <v>4156</v>
      </c>
    </row>
    <row r="55" spans="1:7" ht="39.6" hidden="1" outlineLevel="1">
      <c r="A55" s="31">
        <f t="shared" si="0"/>
        <v>54</v>
      </c>
      <c r="B55" s="32">
        <v>45729</v>
      </c>
      <c r="C55" s="33" t="s">
        <v>4064</v>
      </c>
      <c r="D55" s="33" t="s">
        <v>4071</v>
      </c>
      <c r="E55" s="34" t="s">
        <v>2260</v>
      </c>
      <c r="F55" s="35" t="s">
        <v>4070</v>
      </c>
      <c r="G55" s="12"/>
    </row>
    <row r="56" spans="1:7" hidden="1" outlineLevel="1">
      <c r="A56" s="31">
        <f t="shared" si="0"/>
        <v>55</v>
      </c>
      <c r="B56" s="32">
        <v>45729</v>
      </c>
      <c r="C56" s="33" t="s">
        <v>1657</v>
      </c>
      <c r="D56" s="33" t="s">
        <v>817</v>
      </c>
      <c r="E56" s="34" t="s">
        <v>4058</v>
      </c>
      <c r="F56" s="35" t="s">
        <v>4059</v>
      </c>
      <c r="G56" s="12" t="s">
        <v>4156</v>
      </c>
    </row>
    <row r="57" spans="1:7" hidden="1" outlineLevel="1">
      <c r="A57" s="31">
        <f t="shared" si="0"/>
        <v>56</v>
      </c>
      <c r="B57" s="32">
        <v>45729</v>
      </c>
      <c r="C57" s="33" t="s">
        <v>4064</v>
      </c>
      <c r="D57" s="33" t="s">
        <v>4065</v>
      </c>
      <c r="E57" s="34"/>
      <c r="F57" s="35" t="s">
        <v>4066</v>
      </c>
      <c r="G57" s="12"/>
    </row>
    <row r="58" spans="1:7" hidden="1" outlineLevel="1">
      <c r="A58" s="31">
        <f t="shared" si="0"/>
        <v>57</v>
      </c>
      <c r="B58" s="32">
        <v>45729</v>
      </c>
      <c r="C58" s="33" t="s">
        <v>4064</v>
      </c>
      <c r="D58" s="34" t="s">
        <v>2260</v>
      </c>
      <c r="E58" s="34" t="s">
        <v>4045</v>
      </c>
      <c r="F58" s="35" t="s">
        <v>4069</v>
      </c>
      <c r="G58" s="12" t="s">
        <v>4156</v>
      </c>
    </row>
    <row r="59" spans="1:7" ht="39.6" hidden="1" outlineLevel="1">
      <c r="A59" s="31">
        <f t="shared" si="0"/>
        <v>58</v>
      </c>
      <c r="B59" s="32">
        <v>45729</v>
      </c>
      <c r="C59" s="33" t="s">
        <v>4064</v>
      </c>
      <c r="D59" s="33" t="s">
        <v>4068</v>
      </c>
      <c r="E59" s="34" t="s">
        <v>2260</v>
      </c>
      <c r="F59" s="35" t="s">
        <v>4070</v>
      </c>
      <c r="G59" s="12"/>
    </row>
    <row r="60" spans="1:7" ht="39.6" hidden="1" outlineLevel="1">
      <c r="A60" s="31">
        <f t="shared" si="0"/>
        <v>59</v>
      </c>
      <c r="B60" s="32">
        <v>45729</v>
      </c>
      <c r="C60" s="33" t="s">
        <v>4064</v>
      </c>
      <c r="D60" s="34" t="s">
        <v>2260</v>
      </c>
      <c r="E60" s="34" t="s">
        <v>2260</v>
      </c>
      <c r="F60" s="35" t="s">
        <v>4074</v>
      </c>
      <c r="G60" s="12" t="s">
        <v>4170</v>
      </c>
    </row>
    <row r="61" spans="1:7" hidden="1" outlineLevel="1">
      <c r="A61" s="31">
        <f t="shared" si="0"/>
        <v>60</v>
      </c>
      <c r="B61" s="32">
        <v>45730</v>
      </c>
      <c r="C61" s="33" t="s">
        <v>4064</v>
      </c>
      <c r="D61" s="33" t="s">
        <v>4078</v>
      </c>
      <c r="E61" s="34"/>
      <c r="F61" s="35" t="s">
        <v>4079</v>
      </c>
      <c r="G61" s="12" t="s">
        <v>4156</v>
      </c>
    </row>
    <row r="62" spans="1:7" hidden="1" outlineLevel="1">
      <c r="A62" s="31">
        <f t="shared" si="0"/>
        <v>61</v>
      </c>
      <c r="B62" s="32">
        <v>45730</v>
      </c>
      <c r="C62" s="33" t="s">
        <v>4064</v>
      </c>
      <c r="D62" s="33" t="s">
        <v>1595</v>
      </c>
      <c r="E62" s="34" t="s">
        <v>4084</v>
      </c>
      <c r="F62" s="35" t="s">
        <v>4118</v>
      </c>
      <c r="G62" s="12" t="s">
        <v>4156</v>
      </c>
    </row>
    <row r="63" spans="1:7" hidden="1" outlineLevel="1">
      <c r="A63" s="31">
        <f t="shared" si="0"/>
        <v>62</v>
      </c>
      <c r="B63" s="32">
        <v>45730</v>
      </c>
      <c r="C63" s="33" t="s">
        <v>4064</v>
      </c>
      <c r="D63" s="33" t="s">
        <v>1595</v>
      </c>
      <c r="E63" s="34" t="s">
        <v>4087</v>
      </c>
      <c r="F63" s="35" t="s">
        <v>4088</v>
      </c>
      <c r="G63" s="12" t="s">
        <v>4156</v>
      </c>
    </row>
    <row r="64" spans="1:7" hidden="1" outlineLevel="1">
      <c r="A64" s="31">
        <f t="shared" si="0"/>
        <v>63</v>
      </c>
      <c r="B64" s="32">
        <v>45730</v>
      </c>
      <c r="C64" s="33" t="s">
        <v>4064</v>
      </c>
      <c r="D64" s="33" t="s">
        <v>1595</v>
      </c>
      <c r="E64" s="34" t="s">
        <v>4092</v>
      </c>
      <c r="F64" s="35" t="s">
        <v>4104</v>
      </c>
      <c r="G64" s="12" t="s">
        <v>4156</v>
      </c>
    </row>
    <row r="65" spans="1:7" ht="39.6" hidden="1" outlineLevel="1">
      <c r="A65" s="31">
        <f t="shared" si="0"/>
        <v>64</v>
      </c>
      <c r="B65" s="32">
        <v>45730</v>
      </c>
      <c r="C65" s="33" t="s">
        <v>4064</v>
      </c>
      <c r="D65" s="33" t="s">
        <v>1595</v>
      </c>
      <c r="E65" s="34"/>
      <c r="F65" s="35" t="s">
        <v>4103</v>
      </c>
      <c r="G65" s="12" t="s">
        <v>4156</v>
      </c>
    </row>
    <row r="66" spans="1:7" ht="39.6" hidden="1" outlineLevel="1">
      <c r="A66" s="31">
        <f t="shared" si="0"/>
        <v>65</v>
      </c>
      <c r="B66" s="32">
        <v>45730</v>
      </c>
      <c r="C66" s="33" t="s">
        <v>4064</v>
      </c>
      <c r="D66" s="33" t="s">
        <v>1595</v>
      </c>
      <c r="E66" s="34"/>
      <c r="F66" s="35" t="s">
        <v>4106</v>
      </c>
      <c r="G66" s="12" t="s">
        <v>4156</v>
      </c>
    </row>
    <row r="67" spans="1:7" hidden="1" outlineLevel="1">
      <c r="A67" s="31">
        <f t="shared" si="0"/>
        <v>66</v>
      </c>
      <c r="B67" s="32">
        <v>45730</v>
      </c>
      <c r="C67" s="33" t="s">
        <v>4064</v>
      </c>
      <c r="D67" s="33" t="s">
        <v>4105</v>
      </c>
      <c r="E67" s="34" t="s">
        <v>4108</v>
      </c>
      <c r="F67" s="35" t="s">
        <v>4107</v>
      </c>
      <c r="G67" s="12" t="s">
        <v>4156</v>
      </c>
    </row>
    <row r="68" spans="1:7" hidden="1" outlineLevel="1">
      <c r="A68" s="31">
        <f t="shared" si="0"/>
        <v>67</v>
      </c>
      <c r="B68" s="32">
        <v>45731</v>
      </c>
      <c r="C68" s="33" t="s">
        <v>4064</v>
      </c>
      <c r="D68" s="33" t="s">
        <v>4122</v>
      </c>
      <c r="E68" s="629" t="s">
        <v>4173</v>
      </c>
      <c r="F68" s="35" t="s">
        <v>4123</v>
      </c>
      <c r="G68" s="12" t="s">
        <v>4156</v>
      </c>
    </row>
    <row r="69" spans="1:7" hidden="1" outlineLevel="1">
      <c r="A69" s="31">
        <f t="shared" si="0"/>
        <v>68</v>
      </c>
      <c r="B69" s="32">
        <v>45731</v>
      </c>
      <c r="C69" s="33" t="s">
        <v>4064</v>
      </c>
      <c r="D69" s="33" t="s">
        <v>4129</v>
      </c>
      <c r="E69" s="34" t="s">
        <v>4130</v>
      </c>
      <c r="F69" s="35" t="s">
        <v>4131</v>
      </c>
      <c r="G69" s="12" t="s">
        <v>4156</v>
      </c>
    </row>
    <row r="70" spans="1:7" hidden="1" outlineLevel="1">
      <c r="A70" s="31">
        <f t="shared" si="0"/>
        <v>69</v>
      </c>
      <c r="B70" s="623">
        <v>45733</v>
      </c>
      <c r="C70" s="624" t="s">
        <v>4064</v>
      </c>
      <c r="D70" s="624" t="s">
        <v>4147</v>
      </c>
      <c r="E70" s="625" t="s">
        <v>4148</v>
      </c>
      <c r="F70" s="626" t="s">
        <v>4149</v>
      </c>
      <c r="G70" s="622" t="s">
        <v>4848</v>
      </c>
    </row>
    <row r="71" spans="1:7" hidden="1" outlineLevel="1">
      <c r="A71" s="31">
        <f t="shared" si="0"/>
        <v>70</v>
      </c>
      <c r="B71" s="623">
        <v>45734</v>
      </c>
      <c r="C71" s="624" t="s">
        <v>4064</v>
      </c>
      <c r="D71" s="624" t="s">
        <v>4027</v>
      </c>
      <c r="E71" s="625" t="s">
        <v>4151</v>
      </c>
      <c r="F71" s="626" t="s">
        <v>4150</v>
      </c>
      <c r="G71" s="622" t="s">
        <v>4848</v>
      </c>
    </row>
    <row r="72" spans="1:7" hidden="1" outlineLevel="1">
      <c r="A72" s="31">
        <f t="shared" si="0"/>
        <v>71</v>
      </c>
      <c r="B72" s="623">
        <v>45734</v>
      </c>
      <c r="C72" s="624" t="s">
        <v>4064</v>
      </c>
      <c r="D72" s="624" t="s">
        <v>4027</v>
      </c>
      <c r="E72" s="625" t="s">
        <v>4152</v>
      </c>
      <c r="F72" s="626" t="s">
        <v>4153</v>
      </c>
      <c r="G72" s="622" t="s">
        <v>4848</v>
      </c>
    </row>
    <row r="73" spans="1:7" hidden="1" outlineLevel="1">
      <c r="A73" s="31">
        <f t="shared" si="0"/>
        <v>72</v>
      </c>
      <c r="B73" s="623">
        <v>45734</v>
      </c>
      <c r="C73" s="624" t="s">
        <v>4064</v>
      </c>
      <c r="D73" s="624" t="s">
        <v>4027</v>
      </c>
      <c r="E73" s="625" t="s">
        <v>4154</v>
      </c>
      <c r="F73" s="160" t="s">
        <v>4155</v>
      </c>
      <c r="G73" s="622" t="s">
        <v>4848</v>
      </c>
    </row>
    <row r="74" spans="1:7" hidden="1" outlineLevel="1">
      <c r="A74" s="31">
        <f t="shared" ref="A74:A120" si="1">ROW()-$G$1</f>
        <v>73</v>
      </c>
      <c r="B74" s="627">
        <v>45734</v>
      </c>
      <c r="C74" s="628" t="s">
        <v>4064</v>
      </c>
      <c r="D74" s="628" t="s">
        <v>4105</v>
      </c>
      <c r="E74" s="629" t="s">
        <v>4161</v>
      </c>
      <c r="F74" s="160" t="s">
        <v>4162</v>
      </c>
      <c r="G74" s="12" t="s">
        <v>4849</v>
      </c>
    </row>
    <row r="75" spans="1:7" hidden="1" outlineLevel="1">
      <c r="A75" s="31">
        <f t="shared" si="1"/>
        <v>74</v>
      </c>
      <c r="B75" s="627">
        <v>45735</v>
      </c>
      <c r="C75" s="628" t="s">
        <v>4064</v>
      </c>
      <c r="D75" s="628" t="s">
        <v>4065</v>
      </c>
      <c r="E75" s="629"/>
      <c r="F75" s="160" t="s">
        <v>4162</v>
      </c>
      <c r="G75" s="12"/>
    </row>
    <row r="76" spans="1:7" ht="39.6" hidden="1" outlineLevel="1">
      <c r="A76" s="31">
        <f t="shared" si="1"/>
        <v>75</v>
      </c>
      <c r="B76" s="627">
        <v>45735</v>
      </c>
      <c r="C76" s="628" t="s">
        <v>4064</v>
      </c>
      <c r="D76" s="629" t="s">
        <v>4781</v>
      </c>
      <c r="E76" s="629" t="s">
        <v>2260</v>
      </c>
      <c r="F76" s="160" t="s">
        <v>4841</v>
      </c>
      <c r="G76" s="12" t="s">
        <v>4849</v>
      </c>
    </row>
    <row r="77" spans="1:7" ht="39.6" hidden="1" outlineLevel="1">
      <c r="A77" s="31">
        <f t="shared" si="1"/>
        <v>76</v>
      </c>
      <c r="B77" s="627">
        <v>45735</v>
      </c>
      <c r="C77" s="628" t="s">
        <v>4064</v>
      </c>
      <c r="D77" s="628" t="s">
        <v>4033</v>
      </c>
      <c r="E77" s="629" t="s">
        <v>4790</v>
      </c>
      <c r="F77" s="160" t="s">
        <v>4791</v>
      </c>
      <c r="G77" s="12" t="s">
        <v>4849</v>
      </c>
    </row>
    <row r="78" spans="1:7" ht="39.6" hidden="1" outlineLevel="1">
      <c r="A78" s="31">
        <f t="shared" si="1"/>
        <v>77</v>
      </c>
      <c r="B78" s="627">
        <v>45735</v>
      </c>
      <c r="C78" s="628" t="s">
        <v>4064</v>
      </c>
      <c r="D78" s="628" t="s">
        <v>4033</v>
      </c>
      <c r="E78" s="629" t="s">
        <v>4792</v>
      </c>
      <c r="F78" s="160" t="s">
        <v>4793</v>
      </c>
      <c r="G78" s="12" t="s">
        <v>4849</v>
      </c>
    </row>
    <row r="79" spans="1:7" ht="39.6" hidden="1" outlineLevel="1">
      <c r="A79" s="31">
        <f t="shared" si="1"/>
        <v>78</v>
      </c>
      <c r="B79" s="627">
        <v>45735</v>
      </c>
      <c r="C79" s="628" t="s">
        <v>4064</v>
      </c>
      <c r="D79" s="628" t="s">
        <v>4033</v>
      </c>
      <c r="E79" s="629" t="s">
        <v>4745</v>
      </c>
      <c r="F79" s="160" t="s">
        <v>4752</v>
      </c>
      <c r="G79" s="12" t="s">
        <v>4849</v>
      </c>
    </row>
    <row r="80" spans="1:7" hidden="1" outlineLevel="1">
      <c r="A80" s="31">
        <f t="shared" si="1"/>
        <v>79</v>
      </c>
      <c r="B80" s="627">
        <v>45735</v>
      </c>
      <c r="C80" s="628" t="s">
        <v>4064</v>
      </c>
      <c r="D80" s="628" t="s">
        <v>4753</v>
      </c>
      <c r="E80" s="629" t="s">
        <v>4854</v>
      </c>
      <c r="F80" s="160" t="s">
        <v>4040</v>
      </c>
      <c r="G80" s="12" t="s">
        <v>4849</v>
      </c>
    </row>
    <row r="81" spans="1:7" ht="39.6" hidden="1" outlineLevel="1">
      <c r="A81" s="31">
        <f t="shared" si="1"/>
        <v>80</v>
      </c>
      <c r="B81" s="627">
        <v>45735</v>
      </c>
      <c r="C81" s="628" t="s">
        <v>4064</v>
      </c>
      <c r="D81" s="628" t="s">
        <v>4753</v>
      </c>
      <c r="E81" s="629" t="s">
        <v>4799</v>
      </c>
      <c r="F81" s="160" t="s">
        <v>4791</v>
      </c>
      <c r="G81" s="12" t="s">
        <v>4849</v>
      </c>
    </row>
    <row r="82" spans="1:7" ht="39.6" hidden="1" outlineLevel="1">
      <c r="A82" s="31">
        <f t="shared" si="1"/>
        <v>81</v>
      </c>
      <c r="B82" s="627">
        <v>45735</v>
      </c>
      <c r="C82" s="628" t="s">
        <v>4064</v>
      </c>
      <c r="D82" s="628" t="s">
        <v>4753</v>
      </c>
      <c r="E82" s="629" t="s">
        <v>4754</v>
      </c>
      <c r="F82" s="160" t="s">
        <v>4752</v>
      </c>
      <c r="G82" s="12" t="s">
        <v>4849</v>
      </c>
    </row>
    <row r="83" spans="1:7" hidden="1" outlineLevel="1">
      <c r="A83" s="31">
        <f t="shared" si="1"/>
        <v>82</v>
      </c>
      <c r="B83" s="627">
        <v>45735</v>
      </c>
      <c r="C83" s="628" t="s">
        <v>4064</v>
      </c>
      <c r="D83" s="628" t="s">
        <v>4784</v>
      </c>
      <c r="E83" s="629" t="s">
        <v>4785</v>
      </c>
      <c r="F83" s="160" t="s">
        <v>4786</v>
      </c>
      <c r="G83" s="12"/>
    </row>
    <row r="84" spans="1:7" ht="39.6" hidden="1" outlineLevel="1">
      <c r="A84" s="31">
        <f t="shared" si="1"/>
        <v>83</v>
      </c>
      <c r="B84" s="627">
        <v>45735</v>
      </c>
      <c r="C84" s="628" t="s">
        <v>4064</v>
      </c>
      <c r="D84" s="628" t="s">
        <v>4787</v>
      </c>
      <c r="E84" s="629" t="s">
        <v>4800</v>
      </c>
      <c r="F84" s="160" t="s">
        <v>4789</v>
      </c>
      <c r="G84" s="12"/>
    </row>
    <row r="85" spans="1:7" hidden="1" outlineLevel="1">
      <c r="A85" s="31">
        <f t="shared" si="1"/>
        <v>84</v>
      </c>
      <c r="B85" s="627">
        <v>45735</v>
      </c>
      <c r="C85" s="628" t="s">
        <v>4064</v>
      </c>
      <c r="D85" s="628" t="s">
        <v>4787</v>
      </c>
      <c r="E85" s="629" t="s">
        <v>4788</v>
      </c>
      <c r="F85" s="160" t="s">
        <v>4789</v>
      </c>
      <c r="G85" s="12"/>
    </row>
    <row r="86" spans="1:7" hidden="1" outlineLevel="1">
      <c r="A86" s="31">
        <f t="shared" si="1"/>
        <v>85</v>
      </c>
      <c r="B86" s="627">
        <v>45735</v>
      </c>
      <c r="C86" s="628" t="s">
        <v>4064</v>
      </c>
      <c r="D86" s="628" t="s">
        <v>4065</v>
      </c>
      <c r="E86" s="629" t="s">
        <v>4844</v>
      </c>
      <c r="F86" s="160" t="s">
        <v>4843</v>
      </c>
      <c r="G86" s="12"/>
    </row>
    <row r="87" spans="1:7" hidden="1" outlineLevel="1">
      <c r="A87" s="31">
        <f t="shared" si="1"/>
        <v>86</v>
      </c>
      <c r="B87" s="627">
        <v>45740</v>
      </c>
      <c r="C87" s="628" t="s">
        <v>4064</v>
      </c>
      <c r="D87" s="628" t="s">
        <v>4033</v>
      </c>
      <c r="E87" s="629" t="s">
        <v>4856</v>
      </c>
      <c r="F87" s="160" t="s">
        <v>4857</v>
      </c>
      <c r="G87" s="12"/>
    </row>
    <row r="88" spans="1:7" ht="39.6" hidden="1" outlineLevel="1">
      <c r="A88" s="31">
        <f t="shared" si="1"/>
        <v>87</v>
      </c>
      <c r="B88" s="627">
        <v>45740</v>
      </c>
      <c r="C88" s="628" t="s">
        <v>4064</v>
      </c>
      <c r="D88" s="628" t="s">
        <v>4033</v>
      </c>
      <c r="E88" s="629" t="s">
        <v>4862</v>
      </c>
      <c r="F88" s="160" t="s">
        <v>4864</v>
      </c>
      <c r="G88" s="12"/>
    </row>
    <row r="89" spans="1:7" ht="39.6" hidden="1" outlineLevel="1">
      <c r="A89" s="31">
        <f t="shared" si="1"/>
        <v>88</v>
      </c>
      <c r="B89" s="627">
        <v>45740</v>
      </c>
      <c r="C89" s="628" t="s">
        <v>4064</v>
      </c>
      <c r="D89" s="628" t="s">
        <v>4863</v>
      </c>
      <c r="E89" s="629" t="s">
        <v>4937</v>
      </c>
      <c r="F89" s="160" t="s">
        <v>4864</v>
      </c>
      <c r="G89" s="12"/>
    </row>
    <row r="90" spans="1:7" ht="59.4" hidden="1" outlineLevel="1">
      <c r="A90" s="31">
        <f t="shared" si="1"/>
        <v>89</v>
      </c>
      <c r="B90" s="627">
        <v>45740</v>
      </c>
      <c r="C90" s="628" t="s">
        <v>4064</v>
      </c>
      <c r="D90" s="628" t="s">
        <v>4033</v>
      </c>
      <c r="E90" s="629" t="s">
        <v>4870</v>
      </c>
      <c r="F90" s="160" t="s">
        <v>4865</v>
      </c>
      <c r="G90" s="12"/>
    </row>
    <row r="91" spans="1:7" ht="39.6" hidden="1" outlineLevel="1">
      <c r="A91" s="31">
        <f t="shared" si="1"/>
        <v>90</v>
      </c>
      <c r="B91" s="627">
        <v>45740</v>
      </c>
      <c r="C91" s="628" t="s">
        <v>4064</v>
      </c>
      <c r="D91" s="628" t="s">
        <v>4033</v>
      </c>
      <c r="E91" s="629" t="s">
        <v>4866</v>
      </c>
      <c r="F91" s="160" t="s">
        <v>4867</v>
      </c>
    </row>
    <row r="92" spans="1:7" ht="39.6" hidden="1" outlineLevel="1">
      <c r="A92" s="31">
        <f t="shared" si="1"/>
        <v>91</v>
      </c>
      <c r="B92" s="627">
        <v>45740</v>
      </c>
      <c r="C92" s="628" t="s">
        <v>4064</v>
      </c>
      <c r="D92" s="628" t="s">
        <v>4033</v>
      </c>
      <c r="E92" s="629" t="s">
        <v>4871</v>
      </c>
      <c r="F92" s="160" t="s">
        <v>4868</v>
      </c>
    </row>
    <row r="93" spans="1:7" ht="39.6" hidden="1" outlineLevel="1">
      <c r="A93" s="31">
        <f t="shared" si="1"/>
        <v>92</v>
      </c>
      <c r="B93" s="627">
        <v>45740</v>
      </c>
      <c r="C93" s="628" t="s">
        <v>4064</v>
      </c>
      <c r="D93" s="628" t="s">
        <v>4753</v>
      </c>
      <c r="E93" s="629" t="s">
        <v>4872</v>
      </c>
      <c r="F93" s="160" t="s">
        <v>4865</v>
      </c>
    </row>
    <row r="94" spans="1:7" ht="39.6" hidden="1" outlineLevel="1">
      <c r="A94" s="31">
        <f t="shared" si="1"/>
        <v>93</v>
      </c>
      <c r="B94" s="627">
        <v>45740</v>
      </c>
      <c r="C94" s="628" t="s">
        <v>4064</v>
      </c>
      <c r="D94" s="628" t="s">
        <v>4753</v>
      </c>
      <c r="E94" s="629" t="s">
        <v>4873</v>
      </c>
      <c r="F94" s="160" t="s">
        <v>4868</v>
      </c>
    </row>
    <row r="95" spans="1:7" ht="39.6" hidden="1" outlineLevel="1">
      <c r="A95" s="31">
        <f t="shared" si="1"/>
        <v>94</v>
      </c>
      <c r="B95" s="627">
        <v>45740</v>
      </c>
      <c r="C95" s="628" t="s">
        <v>4064</v>
      </c>
      <c r="D95" s="628" t="s">
        <v>4753</v>
      </c>
      <c r="E95" s="629" t="s">
        <v>4874</v>
      </c>
      <c r="F95" s="160" t="s">
        <v>4867</v>
      </c>
    </row>
    <row r="96" spans="1:7" hidden="1" outlineLevel="1">
      <c r="A96" s="31">
        <f t="shared" si="1"/>
        <v>95</v>
      </c>
      <c r="B96" s="627">
        <v>45740</v>
      </c>
      <c r="C96" s="628" t="s">
        <v>4064</v>
      </c>
      <c r="D96" s="628" t="s">
        <v>4029</v>
      </c>
      <c r="E96" s="629" t="s">
        <v>4869</v>
      </c>
      <c r="F96" s="160" t="s">
        <v>4868</v>
      </c>
    </row>
    <row r="97" spans="1:6" ht="59.4" hidden="1" outlineLevel="1">
      <c r="A97" s="31">
        <f t="shared" si="1"/>
        <v>96</v>
      </c>
      <c r="B97" s="627">
        <v>45741</v>
      </c>
      <c r="C97" s="628" t="s">
        <v>4064</v>
      </c>
      <c r="D97" s="628" t="s">
        <v>4033</v>
      </c>
      <c r="E97" s="629" t="s">
        <v>4878</v>
      </c>
      <c r="F97" s="160" t="s">
        <v>4879</v>
      </c>
    </row>
    <row r="98" spans="1:6" ht="59.4" hidden="1" outlineLevel="1">
      <c r="A98" s="31">
        <f t="shared" si="1"/>
        <v>97</v>
      </c>
      <c r="B98" s="627">
        <v>45741</v>
      </c>
      <c r="C98" s="628" t="s">
        <v>4064</v>
      </c>
      <c r="D98" s="628" t="s">
        <v>4753</v>
      </c>
      <c r="E98" s="629" t="s">
        <v>4878</v>
      </c>
      <c r="F98" s="160" t="s">
        <v>4879</v>
      </c>
    </row>
    <row r="99" spans="1:6" ht="39.6" hidden="1" outlineLevel="1">
      <c r="A99" s="31">
        <f t="shared" si="1"/>
        <v>98</v>
      </c>
      <c r="B99" s="627">
        <v>45741</v>
      </c>
      <c r="C99" s="628" t="s">
        <v>4064</v>
      </c>
      <c r="D99" s="628" t="s">
        <v>4753</v>
      </c>
      <c r="E99" s="629" t="s">
        <v>4885</v>
      </c>
      <c r="F99" s="160" t="s">
        <v>4886</v>
      </c>
    </row>
    <row r="100" spans="1:6" ht="59.4" hidden="1" outlineLevel="1">
      <c r="A100" s="31">
        <f t="shared" si="1"/>
        <v>99</v>
      </c>
      <c r="B100" s="730">
        <v>45741</v>
      </c>
      <c r="C100" s="731" t="s">
        <v>4064</v>
      </c>
      <c r="D100" s="731" t="s">
        <v>4029</v>
      </c>
      <c r="E100" s="732" t="s">
        <v>4889</v>
      </c>
      <c r="F100" s="733" t="s">
        <v>4887</v>
      </c>
    </row>
    <row r="101" spans="1:6" ht="79.2" hidden="1" outlineLevel="1">
      <c r="A101" s="31">
        <f t="shared" si="1"/>
        <v>100</v>
      </c>
      <c r="B101" s="730">
        <v>45741</v>
      </c>
      <c r="C101" s="731" t="s">
        <v>4064</v>
      </c>
      <c r="D101" s="731" t="s">
        <v>4029</v>
      </c>
      <c r="E101" s="732" t="s">
        <v>4892</v>
      </c>
      <c r="F101" s="733" t="s">
        <v>4887</v>
      </c>
    </row>
    <row r="102" spans="1:6" hidden="1" outlineLevel="1">
      <c r="A102" s="31">
        <f t="shared" si="1"/>
        <v>101</v>
      </c>
      <c r="B102" s="627">
        <v>45741</v>
      </c>
      <c r="C102" s="628" t="s">
        <v>4064</v>
      </c>
      <c r="D102" s="628" t="s">
        <v>4029</v>
      </c>
      <c r="E102" s="629" t="s">
        <v>4890</v>
      </c>
      <c r="F102" s="160" t="s">
        <v>4891</v>
      </c>
    </row>
    <row r="103" spans="1:6" ht="39.6" hidden="1" outlineLevel="1">
      <c r="A103" s="31">
        <f t="shared" si="1"/>
        <v>102</v>
      </c>
      <c r="B103" s="627">
        <v>45741</v>
      </c>
      <c r="C103" s="628" t="s">
        <v>4064</v>
      </c>
      <c r="D103" s="628" t="s">
        <v>4029</v>
      </c>
      <c r="E103" s="629" t="s">
        <v>4893</v>
      </c>
      <c r="F103" s="160" t="s">
        <v>4894</v>
      </c>
    </row>
    <row r="104" spans="1:6" hidden="1" outlineLevel="1">
      <c r="A104" s="31">
        <f t="shared" si="1"/>
        <v>103</v>
      </c>
      <c r="B104" s="627">
        <v>45741</v>
      </c>
      <c r="C104" s="628" t="s">
        <v>4064</v>
      </c>
      <c r="D104" s="628" t="s">
        <v>4051</v>
      </c>
      <c r="E104" s="629" t="s">
        <v>4896</v>
      </c>
      <c r="F104" s="160" t="s">
        <v>4897</v>
      </c>
    </row>
    <row r="105" spans="1:6" hidden="1" outlineLevel="1">
      <c r="A105" s="31">
        <f t="shared" si="1"/>
        <v>104</v>
      </c>
      <c r="B105" s="627">
        <v>45741</v>
      </c>
      <c r="C105" s="628" t="s">
        <v>4064</v>
      </c>
      <c r="D105" s="628" t="s">
        <v>4051</v>
      </c>
      <c r="E105" s="629" t="s">
        <v>4905</v>
      </c>
      <c r="F105" s="160" t="s">
        <v>4906</v>
      </c>
    </row>
    <row r="106" spans="1:6" hidden="1" outlineLevel="1">
      <c r="A106" s="31">
        <f t="shared" si="1"/>
        <v>105</v>
      </c>
      <c r="B106" s="627">
        <v>45741</v>
      </c>
      <c r="C106" s="628" t="s">
        <v>4064</v>
      </c>
      <c r="D106" s="624" t="s">
        <v>4027</v>
      </c>
      <c r="E106" s="629" t="s">
        <v>4899</v>
      </c>
      <c r="F106" s="160" t="s">
        <v>4900</v>
      </c>
    </row>
    <row r="107" spans="1:6" hidden="1" outlineLevel="1">
      <c r="A107" s="31">
        <f t="shared" si="1"/>
        <v>106</v>
      </c>
      <c r="B107" s="627">
        <v>45741</v>
      </c>
      <c r="C107" s="628" t="s">
        <v>4064</v>
      </c>
      <c r="D107" s="628" t="s">
        <v>4908</v>
      </c>
      <c r="E107" s="629" t="s">
        <v>4909</v>
      </c>
      <c r="F107" s="160" t="s">
        <v>4906</v>
      </c>
    </row>
    <row r="108" spans="1:6" ht="59.4" hidden="1" outlineLevel="1">
      <c r="A108" s="31">
        <f t="shared" si="1"/>
        <v>107</v>
      </c>
      <c r="B108" s="627">
        <v>45741</v>
      </c>
      <c r="C108" s="628" t="s">
        <v>4064</v>
      </c>
      <c r="D108" s="628" t="s">
        <v>4753</v>
      </c>
      <c r="E108" s="629" t="s">
        <v>4929</v>
      </c>
      <c r="F108" s="160" t="s">
        <v>4930</v>
      </c>
    </row>
    <row r="109" spans="1:6" ht="39.6" hidden="1" outlineLevel="1">
      <c r="A109" s="31">
        <f t="shared" si="1"/>
        <v>108</v>
      </c>
      <c r="B109" s="627">
        <v>45741</v>
      </c>
      <c r="C109" s="628" t="s">
        <v>4064</v>
      </c>
      <c r="D109" s="628" t="s">
        <v>4029</v>
      </c>
      <c r="E109" s="629" t="s">
        <v>4938</v>
      </c>
      <c r="F109" s="160" t="s">
        <v>4931</v>
      </c>
    </row>
    <row r="110" spans="1:6" hidden="1" outlineLevel="1">
      <c r="A110" s="31">
        <f t="shared" si="1"/>
        <v>109</v>
      </c>
      <c r="B110" s="627">
        <v>45741</v>
      </c>
      <c r="C110" s="628" t="s">
        <v>4064</v>
      </c>
      <c r="D110" s="628" t="s">
        <v>4029</v>
      </c>
      <c r="E110" s="629" t="s">
        <v>4939</v>
      </c>
      <c r="F110" s="160" t="s">
        <v>4940</v>
      </c>
    </row>
    <row r="111" spans="1:6" hidden="1" outlineLevel="1">
      <c r="A111" s="31">
        <f t="shared" si="1"/>
        <v>110</v>
      </c>
      <c r="B111" s="627">
        <v>45741</v>
      </c>
      <c r="C111" s="628" t="s">
        <v>4064</v>
      </c>
      <c r="D111" s="628" t="s">
        <v>4033</v>
      </c>
      <c r="E111" s="629" t="s">
        <v>4977</v>
      </c>
      <c r="F111" s="160" t="s">
        <v>4954</v>
      </c>
    </row>
    <row r="112" spans="1:6" hidden="1" outlineLevel="1">
      <c r="A112" s="31">
        <f t="shared" si="1"/>
        <v>111</v>
      </c>
      <c r="B112" s="627">
        <v>45741</v>
      </c>
      <c r="C112" s="628" t="s">
        <v>4064</v>
      </c>
      <c r="D112" s="628" t="s">
        <v>4033</v>
      </c>
      <c r="E112" s="88" t="s">
        <v>4955</v>
      </c>
      <c r="F112" s="88" t="s">
        <v>4956</v>
      </c>
    </row>
    <row r="113" spans="1:7" hidden="1" outlineLevel="1">
      <c r="A113" s="31">
        <f t="shared" si="1"/>
        <v>112</v>
      </c>
      <c r="B113" s="627">
        <v>45741</v>
      </c>
      <c r="C113" s="628" t="s">
        <v>4064</v>
      </c>
      <c r="D113" s="628" t="s">
        <v>4105</v>
      </c>
      <c r="E113" s="88" t="s">
        <v>4978</v>
      </c>
      <c r="F113" s="88" t="s">
        <v>4979</v>
      </c>
    </row>
    <row r="114" spans="1:7" hidden="1" outlineLevel="1">
      <c r="A114" s="31">
        <f t="shared" si="1"/>
        <v>113</v>
      </c>
      <c r="B114" s="818">
        <v>45742</v>
      </c>
      <c r="C114" s="628" t="s">
        <v>4064</v>
      </c>
      <c r="D114" s="628" t="s">
        <v>4908</v>
      </c>
      <c r="E114" s="88" t="s">
        <v>5011</v>
      </c>
      <c r="F114" s="88" t="s">
        <v>5012</v>
      </c>
    </row>
    <row r="115" spans="1:7" hidden="1" outlineLevel="1">
      <c r="A115" s="31">
        <f t="shared" si="1"/>
        <v>114</v>
      </c>
      <c r="B115" s="818">
        <v>45742</v>
      </c>
      <c r="C115" s="628" t="s">
        <v>4064</v>
      </c>
      <c r="D115" s="628" t="s">
        <v>4029</v>
      </c>
      <c r="E115" s="88" t="s">
        <v>5013</v>
      </c>
      <c r="F115" s="88" t="s">
        <v>5012</v>
      </c>
    </row>
    <row r="116" spans="1:7" hidden="1" outlineLevel="1">
      <c r="A116" s="31">
        <f t="shared" si="1"/>
        <v>115</v>
      </c>
      <c r="B116" s="818">
        <v>45742</v>
      </c>
      <c r="C116" s="628" t="s">
        <v>4064</v>
      </c>
      <c r="D116" s="628" t="s">
        <v>4908</v>
      </c>
      <c r="E116" s="88" t="s">
        <v>5014</v>
      </c>
      <c r="F116" s="88" t="s">
        <v>5015</v>
      </c>
    </row>
    <row r="117" spans="1:7" hidden="1" outlineLevel="1">
      <c r="A117" s="31">
        <f t="shared" si="1"/>
        <v>116</v>
      </c>
      <c r="B117" s="818">
        <v>45744</v>
      </c>
      <c r="C117" s="628" t="s">
        <v>4064</v>
      </c>
      <c r="D117" s="628" t="s">
        <v>4029</v>
      </c>
      <c r="E117" s="88" t="s">
        <v>5057</v>
      </c>
      <c r="F117" s="88" t="s">
        <v>5054</v>
      </c>
    </row>
    <row r="118" spans="1:7" hidden="1" outlineLevel="1">
      <c r="A118" s="31">
        <f t="shared" si="1"/>
        <v>117</v>
      </c>
      <c r="B118" s="818">
        <v>45744</v>
      </c>
      <c r="C118" s="628" t="s">
        <v>4064</v>
      </c>
      <c r="D118" s="628" t="s">
        <v>4033</v>
      </c>
      <c r="E118" s="88" t="s">
        <v>5058</v>
      </c>
      <c r="F118" s="88" t="s">
        <v>5054</v>
      </c>
    </row>
    <row r="119" spans="1:7" hidden="1" outlineLevel="1">
      <c r="A119" s="31">
        <f t="shared" si="1"/>
        <v>118</v>
      </c>
      <c r="B119" s="818">
        <v>45744</v>
      </c>
      <c r="C119" s="628" t="s">
        <v>4064</v>
      </c>
      <c r="D119" s="628" t="s">
        <v>4753</v>
      </c>
      <c r="E119" s="88" t="s">
        <v>5059</v>
      </c>
      <c r="F119" s="88" t="s">
        <v>5054</v>
      </c>
    </row>
    <row r="120" spans="1:7" hidden="1" outlineLevel="1">
      <c r="A120" s="31">
        <f t="shared" si="1"/>
        <v>119</v>
      </c>
      <c r="B120" s="1010" t="s">
        <v>6401</v>
      </c>
      <c r="C120" s="1011"/>
      <c r="D120" s="1011"/>
      <c r="E120" s="1011"/>
      <c r="F120" s="1012"/>
    </row>
    <row r="121" spans="1:7" collapsed="1">
      <c r="A121" s="990" t="s">
        <v>6402</v>
      </c>
      <c r="B121" s="991" t="s">
        <v>1653</v>
      </c>
      <c r="C121" s="992" t="s">
        <v>1654</v>
      </c>
      <c r="D121" s="992" t="s">
        <v>6403</v>
      </c>
      <c r="E121" s="992" t="s">
        <v>1655</v>
      </c>
      <c r="F121" s="992" t="s">
        <v>1656</v>
      </c>
      <c r="G121" s="1">
        <v>2</v>
      </c>
    </row>
    <row r="122" spans="1:7">
      <c r="A122" s="31">
        <f>ROW()-$G$121</f>
        <v>120</v>
      </c>
      <c r="B122" s="997">
        <v>46087</v>
      </c>
      <c r="C122" s="993" t="s">
        <v>6404</v>
      </c>
      <c r="D122" s="998" t="s">
        <v>6405</v>
      </c>
      <c r="E122" s="999" t="s">
        <v>6408</v>
      </c>
      <c r="F122" s="1000" t="s">
        <v>6412</v>
      </c>
    </row>
    <row r="123" spans="1:7">
      <c r="A123" s="31">
        <f t="shared" ref="A123:A140" si="2">ROW()-$G$121</f>
        <v>121</v>
      </c>
      <c r="B123" s="997">
        <v>46087</v>
      </c>
      <c r="C123" s="993" t="s">
        <v>6404</v>
      </c>
      <c r="D123" s="998" t="s">
        <v>6406</v>
      </c>
      <c r="E123" s="999" t="s">
        <v>2260</v>
      </c>
      <c r="F123" s="1000" t="s">
        <v>6413</v>
      </c>
    </row>
    <row r="124" spans="1:7">
      <c r="A124" s="31">
        <f t="shared" si="2"/>
        <v>122</v>
      </c>
      <c r="B124" s="997">
        <v>46087</v>
      </c>
      <c r="C124" s="993" t="s">
        <v>6404</v>
      </c>
      <c r="D124" s="998" t="s">
        <v>6405</v>
      </c>
      <c r="E124" s="999" t="s">
        <v>6409</v>
      </c>
      <c r="F124" s="1000" t="s">
        <v>6414</v>
      </c>
    </row>
    <row r="125" spans="1:7">
      <c r="A125" s="31">
        <f t="shared" si="2"/>
        <v>123</v>
      </c>
      <c r="B125" s="997">
        <v>46087</v>
      </c>
      <c r="C125" s="993" t="s">
        <v>6404</v>
      </c>
      <c r="D125" s="998" t="s">
        <v>6405</v>
      </c>
      <c r="E125" s="999" t="s">
        <v>6410</v>
      </c>
      <c r="F125" s="1000" t="s">
        <v>6881</v>
      </c>
    </row>
    <row r="126" spans="1:7">
      <c r="A126" s="31">
        <f t="shared" si="2"/>
        <v>124</v>
      </c>
      <c r="B126" s="997">
        <v>46087</v>
      </c>
      <c r="C126" s="993" t="s">
        <v>6404</v>
      </c>
      <c r="D126" s="998" t="s">
        <v>6407</v>
      </c>
      <c r="E126" s="999" t="s">
        <v>6411</v>
      </c>
      <c r="F126" s="1000" t="s">
        <v>6412</v>
      </c>
    </row>
    <row r="127" spans="1:7">
      <c r="A127" s="31">
        <f t="shared" si="2"/>
        <v>125</v>
      </c>
      <c r="B127" s="997">
        <v>46115</v>
      </c>
      <c r="C127" s="993" t="s">
        <v>6404</v>
      </c>
      <c r="D127" s="998" t="s">
        <v>6870</v>
      </c>
      <c r="E127" s="999" t="s">
        <v>2260</v>
      </c>
      <c r="F127" s="1000" t="s">
        <v>6871</v>
      </c>
    </row>
    <row r="128" spans="1:7" ht="39.6">
      <c r="A128" s="31">
        <f t="shared" si="2"/>
        <v>126</v>
      </c>
      <c r="B128" s="997">
        <v>46115</v>
      </c>
      <c r="C128" s="993" t="s">
        <v>6872</v>
      </c>
      <c r="D128" s="998" t="s">
        <v>4033</v>
      </c>
      <c r="E128" s="999" t="s">
        <v>6873</v>
      </c>
      <c r="F128" s="1000" t="s">
        <v>6876</v>
      </c>
    </row>
    <row r="129" spans="1:6" ht="39.6">
      <c r="A129" s="31">
        <f t="shared" si="2"/>
        <v>127</v>
      </c>
      <c r="B129" s="997">
        <v>46118</v>
      </c>
      <c r="C129" s="993" t="s">
        <v>6404</v>
      </c>
      <c r="D129" s="998" t="s">
        <v>4033</v>
      </c>
      <c r="E129" s="999" t="s">
        <v>6874</v>
      </c>
      <c r="F129" s="1000" t="s">
        <v>6875</v>
      </c>
    </row>
    <row r="130" spans="1:6">
      <c r="A130" s="31">
        <f t="shared" si="2"/>
        <v>128</v>
      </c>
      <c r="B130" s="997">
        <v>46118</v>
      </c>
      <c r="C130" s="993" t="s">
        <v>6404</v>
      </c>
      <c r="D130" s="998" t="s">
        <v>4033</v>
      </c>
      <c r="E130" s="999" t="s">
        <v>6877</v>
      </c>
      <c r="F130" s="1000" t="s">
        <v>6878</v>
      </c>
    </row>
    <row r="131" spans="1:6" ht="39.6">
      <c r="A131" s="31">
        <f t="shared" si="2"/>
        <v>129</v>
      </c>
      <c r="B131" s="997">
        <v>46118</v>
      </c>
      <c r="C131" s="993" t="s">
        <v>6404</v>
      </c>
      <c r="D131" s="998" t="s">
        <v>4753</v>
      </c>
      <c r="E131" s="999" t="s">
        <v>6879</v>
      </c>
      <c r="F131" s="1000" t="s">
        <v>6880</v>
      </c>
    </row>
    <row r="132" spans="1:6">
      <c r="A132" s="31">
        <f t="shared" si="2"/>
        <v>130</v>
      </c>
      <c r="B132" s="997">
        <v>46125</v>
      </c>
      <c r="C132" s="1003" t="s">
        <v>6404</v>
      </c>
      <c r="D132" s="998" t="s">
        <v>4027</v>
      </c>
      <c r="E132" s="999" t="s">
        <v>6891</v>
      </c>
      <c r="F132" s="1000" t="s">
        <v>6892</v>
      </c>
    </row>
    <row r="133" spans="1:6">
      <c r="A133" s="31">
        <f t="shared" si="2"/>
        <v>131</v>
      </c>
      <c r="B133" s="997">
        <v>46125</v>
      </c>
      <c r="C133" s="1003" t="s">
        <v>6404</v>
      </c>
      <c r="D133" s="998" t="s">
        <v>4027</v>
      </c>
      <c r="E133" s="999" t="s">
        <v>6893</v>
      </c>
      <c r="F133" s="1000" t="s">
        <v>6894</v>
      </c>
    </row>
    <row r="134" spans="1:6">
      <c r="A134" s="31">
        <f t="shared" si="2"/>
        <v>132</v>
      </c>
      <c r="B134" s="997">
        <v>46125</v>
      </c>
      <c r="C134" s="1003" t="s">
        <v>6404</v>
      </c>
      <c r="D134" s="998" t="s">
        <v>4033</v>
      </c>
      <c r="E134" s="999" t="s">
        <v>6895</v>
      </c>
      <c r="F134" s="1000" t="s">
        <v>6896</v>
      </c>
    </row>
    <row r="135" spans="1:6">
      <c r="A135" s="31">
        <f t="shared" si="2"/>
        <v>133</v>
      </c>
      <c r="B135" s="997">
        <v>46125</v>
      </c>
      <c r="C135" s="1003" t="s">
        <v>6404</v>
      </c>
      <c r="D135" s="998" t="s">
        <v>4033</v>
      </c>
      <c r="E135" s="999" t="s">
        <v>6897</v>
      </c>
      <c r="F135" s="1000" t="s">
        <v>6898</v>
      </c>
    </row>
    <row r="136" spans="1:6">
      <c r="A136" s="31">
        <f t="shared" si="2"/>
        <v>134</v>
      </c>
      <c r="B136" s="997">
        <v>46125</v>
      </c>
      <c r="C136" s="1003" t="s">
        <v>6404</v>
      </c>
      <c r="D136" s="998" t="s">
        <v>4033</v>
      </c>
      <c r="E136" s="999" t="s">
        <v>6899</v>
      </c>
      <c r="F136" s="1000" t="s">
        <v>6900</v>
      </c>
    </row>
    <row r="137" spans="1:6">
      <c r="A137" s="31">
        <f t="shared" si="2"/>
        <v>135</v>
      </c>
      <c r="B137" s="997">
        <v>46125</v>
      </c>
      <c r="C137" s="1003" t="s">
        <v>6404</v>
      </c>
      <c r="D137" s="998" t="s">
        <v>4051</v>
      </c>
      <c r="E137" s="999" t="s">
        <v>6901</v>
      </c>
      <c r="F137" s="1000" t="s">
        <v>6900</v>
      </c>
    </row>
    <row r="138" spans="1:6">
      <c r="A138" s="31">
        <f t="shared" si="2"/>
        <v>136</v>
      </c>
      <c r="B138" s="997">
        <v>46125</v>
      </c>
      <c r="C138" s="1003" t="s">
        <v>6404</v>
      </c>
      <c r="D138" s="998" t="s">
        <v>4753</v>
      </c>
      <c r="E138" s="999" t="s">
        <v>6899</v>
      </c>
      <c r="F138" s="1000" t="s">
        <v>6900</v>
      </c>
    </row>
    <row r="139" spans="1:6">
      <c r="A139" s="31">
        <f t="shared" si="2"/>
        <v>137</v>
      </c>
      <c r="B139" s="997">
        <v>46125</v>
      </c>
      <c r="C139" s="1003" t="s">
        <v>6903</v>
      </c>
      <c r="D139" s="998" t="s">
        <v>4753</v>
      </c>
      <c r="E139" s="999" t="s">
        <v>6902</v>
      </c>
      <c r="F139" s="1000" t="s">
        <v>6896</v>
      </c>
    </row>
    <row r="140" spans="1:6">
      <c r="A140" s="31">
        <f t="shared" si="2"/>
        <v>138</v>
      </c>
      <c r="B140" s="997">
        <v>46125</v>
      </c>
      <c r="C140" s="1003" t="s">
        <v>6404</v>
      </c>
      <c r="D140" s="998" t="s">
        <v>6904</v>
      </c>
      <c r="E140" s="999" t="s">
        <v>6905</v>
      </c>
      <c r="F140" s="1000" t="s">
        <v>6896</v>
      </c>
    </row>
    <row r="141" spans="1:6">
      <c r="A141" s="211">
        <v>139</v>
      </c>
      <c r="B141" s="997">
        <v>46126</v>
      </c>
      <c r="C141" s="1009" t="s">
        <v>6404</v>
      </c>
      <c r="D141" s="998" t="s">
        <v>6870</v>
      </c>
      <c r="E141" s="999" t="s">
        <v>2260</v>
      </c>
      <c r="F141" s="1000" t="s">
        <v>6936</v>
      </c>
    </row>
  </sheetData>
  <autoFilter ref="A1:F125" xr:uid="{00000000-0009-0000-0000-000000000000}"/>
  <mergeCells count="1">
    <mergeCell ref="B120:F120"/>
  </mergeCells>
  <phoneticPr fontId="3"/>
  <pageMargins left="0.7" right="0.7" top="0.75" bottom="0.75" header="0.3" footer="0.3"/>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79998168889431442"/>
    <pageSetUpPr autoPageBreaks="0" fitToPage="1"/>
  </sheetPr>
  <dimension ref="A1:BV223"/>
  <sheetViews>
    <sheetView showGridLines="0" zoomScale="80" zoomScaleNormal="80" workbookViewId="0">
      <pane xSplit="8" ySplit="16" topLeftCell="I17" activePane="bottomRight" state="frozen"/>
      <selection activeCell="I104" sqref="I104"/>
      <selection pane="topRight" activeCell="I104" sqref="I104"/>
      <selection pane="bottomLeft" activeCell="I104" sqref="I104"/>
      <selection pane="bottomRight" activeCell="C9" sqref="C9"/>
    </sheetView>
  </sheetViews>
  <sheetFormatPr defaultColWidth="9" defaultRowHeight="19.8" outlineLevelRow="1"/>
  <cols>
    <col min="1" max="1" width="3.5" style="1" customWidth="1"/>
    <col min="2" max="2" width="17.19921875" style="1" customWidth="1"/>
    <col min="3" max="3" width="14.09765625" style="1" customWidth="1"/>
    <col min="4" max="4" width="28.09765625" style="1" customWidth="1"/>
    <col min="5" max="5" width="20.09765625" style="11" customWidth="1"/>
    <col min="6" max="6" width="10.59765625" style="1" customWidth="1"/>
    <col min="7" max="7" width="11.8984375" style="1" customWidth="1"/>
    <col min="8" max="8" width="9.3984375" style="1" customWidth="1"/>
    <col min="9" max="10" width="11.59765625" style="1" customWidth="1"/>
    <col min="11" max="11" width="20.3984375" style="1" customWidth="1"/>
    <col min="12" max="13" width="8.19921875" style="1" customWidth="1"/>
    <col min="14" max="14" width="17.8984375" style="1" customWidth="1"/>
    <col min="15" max="15" width="8.19921875" style="1" customWidth="1"/>
    <col min="16" max="16" width="9.09765625" style="1" customWidth="1"/>
    <col min="17" max="68" width="8.19921875" style="1" customWidth="1"/>
    <col min="69" max="16384" width="9" style="1"/>
  </cols>
  <sheetData>
    <row r="1" spans="1:74" s="12" customFormat="1" ht="39.9" customHeight="1">
      <c r="A1" s="554" t="s">
        <v>2257</v>
      </c>
      <c r="E1" s="555"/>
      <c r="F1" s="776" t="s">
        <v>4968</v>
      </c>
      <c r="G1" s="316" t="str">
        <f>IF('1.はじめに'!$E$15="",'1.はじめに'!$D$15,'1.はじめに'!$E$15)</f>
        <v/>
      </c>
    </row>
    <row r="2" spans="1:74" ht="179.4" customHeight="1" thickBot="1">
      <c r="B2" s="7" t="s">
        <v>4141</v>
      </c>
    </row>
    <row r="3" spans="1:74" ht="20.100000000000001" hidden="1" customHeight="1" outlineLevel="1"/>
    <row r="4" spans="1:74" ht="20.100000000000001" hidden="1" customHeight="1" outlineLevel="1"/>
    <row r="5" spans="1:74" ht="20.100000000000001" hidden="1" customHeight="1" outlineLevel="1"/>
    <row r="6" spans="1:74" ht="20.100000000000001" hidden="1" customHeight="1" outlineLevel="1"/>
    <row r="7" spans="1:74" ht="20.100000000000001" hidden="1" customHeight="1" outlineLevel="1"/>
    <row r="8" spans="1:74" ht="20.100000000000001" hidden="1" customHeight="1" outlineLevel="1" thickBot="1"/>
    <row r="9" spans="1:74" ht="126" customHeight="1" collapsed="1" thickTop="1" thickBot="1">
      <c r="B9" s="294" t="str">
        <f>"報告対象年度"&amp;C9&amp;"年度"</f>
        <v>報告対象年度2025年度</v>
      </c>
      <c r="C9" s="293">
        <f>'1.はじめに'!E3-1</f>
        <v>2025</v>
      </c>
      <c r="D9" s="40" t="s">
        <v>659</v>
      </c>
      <c r="E9" s="41" t="s">
        <v>1501</v>
      </c>
      <c r="F9" s="700" t="str">
        <f>'1.はじめに'!D22</f>
        <v>変更無し</v>
      </c>
      <c r="G9" s="189" t="s">
        <v>1479</v>
      </c>
      <c r="H9" s="120"/>
      <c r="I9" s="189" t="s">
        <v>1480</v>
      </c>
      <c r="J9" s="120"/>
      <c r="K9" s="44" t="s">
        <v>1471</v>
      </c>
      <c r="L9" s="45" t="s">
        <v>124</v>
      </c>
      <c r="M9" s="46" t="s">
        <v>625</v>
      </c>
      <c r="N9" s="192" t="s">
        <v>1713</v>
      </c>
      <c r="O9" s="224" t="s">
        <v>2264</v>
      </c>
      <c r="P9" s="295" t="s">
        <v>5055</v>
      </c>
      <c r="Q9" s="830" t="s">
        <v>5062</v>
      </c>
      <c r="R9" s="830" t="s">
        <v>5018</v>
      </c>
      <c r="S9" s="830" t="s">
        <v>5019</v>
      </c>
      <c r="T9" s="830" t="s">
        <v>5063</v>
      </c>
      <c r="U9" s="830" t="s">
        <v>5022</v>
      </c>
      <c r="V9" s="830" t="s">
        <v>5023</v>
      </c>
      <c r="W9" s="830" t="s">
        <v>5064</v>
      </c>
      <c r="X9" s="830" t="s">
        <v>5024</v>
      </c>
      <c r="Y9" s="830" t="s">
        <v>5025</v>
      </c>
      <c r="Z9" s="830" t="s">
        <v>5065</v>
      </c>
      <c r="AA9" s="831" t="s">
        <v>5038</v>
      </c>
      <c r="AB9" s="831" t="s">
        <v>5041</v>
      </c>
      <c r="AC9" s="831" t="s">
        <v>5066</v>
      </c>
      <c r="AD9" s="831" t="s">
        <v>5040</v>
      </c>
      <c r="AE9" s="831" t="s">
        <v>5039</v>
      </c>
      <c r="AF9" s="831" t="s">
        <v>5056</v>
      </c>
      <c r="AG9" s="831" t="s">
        <v>5067</v>
      </c>
      <c r="AH9" s="831" t="s">
        <v>5020</v>
      </c>
      <c r="AI9" s="831" t="s">
        <v>5021</v>
      </c>
      <c r="AJ9" s="831" t="s">
        <v>5068</v>
      </c>
      <c r="AK9" s="831" t="s">
        <v>5033</v>
      </c>
      <c r="AL9" s="831" t="s">
        <v>5032</v>
      </c>
      <c r="AM9" s="831" t="s">
        <v>5069</v>
      </c>
      <c r="AN9" s="831" t="s">
        <v>5031</v>
      </c>
      <c r="AO9" s="831" t="s">
        <v>5030</v>
      </c>
      <c r="AP9" s="831" t="s">
        <v>5070</v>
      </c>
      <c r="AQ9" s="831" t="s">
        <v>5042</v>
      </c>
      <c r="AR9" s="831" t="s">
        <v>5043</v>
      </c>
      <c r="AS9" s="831" t="s">
        <v>5071</v>
      </c>
      <c r="AT9" s="831" t="s">
        <v>5044</v>
      </c>
      <c r="AU9" s="831" t="s">
        <v>5045</v>
      </c>
      <c r="AV9" s="831" t="s">
        <v>5072</v>
      </c>
      <c r="AW9" s="831" t="s">
        <v>5029</v>
      </c>
      <c r="AX9" s="831" t="s">
        <v>5028</v>
      </c>
      <c r="AY9" s="831" t="s">
        <v>5073</v>
      </c>
      <c r="AZ9" s="833" t="s">
        <v>5026</v>
      </c>
      <c r="BA9" s="833" t="s">
        <v>5027</v>
      </c>
      <c r="BB9" s="833" t="s">
        <v>5074</v>
      </c>
      <c r="BC9" s="833" t="s">
        <v>5046</v>
      </c>
      <c r="BD9" s="833" t="s">
        <v>5047</v>
      </c>
      <c r="BE9" s="833" t="s">
        <v>5075</v>
      </c>
      <c r="BF9" s="833" t="s">
        <v>5048</v>
      </c>
      <c r="BG9" s="833" t="s">
        <v>5049</v>
      </c>
      <c r="BH9" s="833" t="s">
        <v>5076</v>
      </c>
      <c r="BI9" s="833" t="s">
        <v>5034</v>
      </c>
      <c r="BJ9" s="833" t="s">
        <v>5035</v>
      </c>
      <c r="BK9" s="833" t="s">
        <v>5077</v>
      </c>
      <c r="BL9" s="833" t="s">
        <v>5036</v>
      </c>
      <c r="BM9" s="833" t="s">
        <v>5037</v>
      </c>
      <c r="BN9" s="833" t="s">
        <v>5078</v>
      </c>
      <c r="BO9" s="833" t="s">
        <v>5050</v>
      </c>
      <c r="BP9" s="833" t="s">
        <v>5051</v>
      </c>
      <c r="BQ9" s="833" t="s">
        <v>5079</v>
      </c>
      <c r="BR9" s="833" t="s">
        <v>5052</v>
      </c>
      <c r="BS9" s="838" t="s">
        <v>5053</v>
      </c>
      <c r="BT9" s="9"/>
      <c r="BU9" s="9"/>
      <c r="BV9" s="9"/>
    </row>
    <row r="10" spans="1:74" ht="20.100000000000001" customHeight="1" thickTop="1">
      <c r="B10" s="97" t="s">
        <v>660</v>
      </c>
      <c r="C10" s="815" t="str">
        <f>IF('1.はじめに'!E15="",'1.はじめに'!D15,'1.はじめに'!E15)</f>
        <v/>
      </c>
      <c r="D10" s="48"/>
      <c r="E10" s="49"/>
      <c r="F10" s="50"/>
      <c r="G10" s="47" t="s">
        <v>1472</v>
      </c>
      <c r="H10" s="227" t="str">
        <f>IF('1.はじめに'!$B$11="継続",'1.はじめに'!D19,IF('1.はじめに'!$B$11="新規",'1.はじめに'!E19,""))</f>
        <v>□</v>
      </c>
      <c r="I10" s="47" t="s">
        <v>1481</v>
      </c>
      <c r="J10" s="51"/>
      <c r="K10" s="52" t="s">
        <v>1502</v>
      </c>
      <c r="L10" s="228" t="str">
        <f>IF('2.入力_使用量(1,2号)'!$B$12="単一の指標を設定",IF('2.入力_使用量(1,2号)'!I12="その他",'2.入力_使用量(1,2号)'!I13,'2.入力_使用量(1,2号)'!I12),"")</f>
        <v/>
      </c>
      <c r="M10" s="229" t="str">
        <f>L10</f>
        <v/>
      </c>
      <c r="N10" s="203"/>
      <c r="O10" s="203"/>
      <c r="P10" s="827"/>
      <c r="Q10" s="832"/>
      <c r="R10" s="832"/>
      <c r="S10" s="832"/>
      <c r="T10" s="832"/>
      <c r="U10" s="832"/>
      <c r="V10" s="832"/>
      <c r="W10" s="832"/>
      <c r="X10" s="832"/>
      <c r="Y10" s="832"/>
      <c r="Z10" s="832"/>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208"/>
      <c r="BT10" s="9"/>
      <c r="BU10" s="9"/>
      <c r="BV10" s="9"/>
    </row>
    <row r="11" spans="1:74" ht="20.100000000000001" customHeight="1">
      <c r="B11" s="53" t="s">
        <v>661</v>
      </c>
      <c r="C11" s="54" t="s">
        <v>662</v>
      </c>
      <c r="D11" s="226" t="str">
        <f>IF('1.はじめに'!E16="",'1.はじめに'!D16,'1.はじめに'!E16)</f>
        <v/>
      </c>
      <c r="E11" s="55" t="s">
        <v>663</v>
      </c>
      <c r="F11" s="226" t="str">
        <f>IF('1.はじめに'!E17="",'1.はじめに'!D17,'1.はじめに'!E17)</f>
        <v/>
      </c>
      <c r="G11" s="47" t="s">
        <v>1473</v>
      </c>
      <c r="H11" s="227" t="str">
        <f>IF('1.はじめに'!$B$11="継続",'1.はじめに'!D20,IF('1.はじめに'!$B$11="新規",'1.はじめに'!E20,""))</f>
        <v>□</v>
      </c>
      <c r="I11" s="47" t="s">
        <v>1482</v>
      </c>
      <c r="J11" s="51"/>
      <c r="K11" s="52" t="s">
        <v>750</v>
      </c>
      <c r="L11" s="228" t="str">
        <f>IF('2.入力_使用量(1,2号)'!$B$12="単一の指標を設定",IF('2.入力_使用量(1,2号)'!I14="その他",'2.入力_使用量(1,2号)'!I15,'2.入力_使用量(1,2号)'!I14),"")</f>
        <v/>
      </c>
      <c r="M11" s="229" t="str">
        <f>L11</f>
        <v/>
      </c>
      <c r="N11" s="191" t="s">
        <v>1714</v>
      </c>
      <c r="O11" s="225" t="str">
        <f>IF('1.はじめに'!B11="新規","新規",IF('1.はじめに'!D14="","",'1.はじめに'!D14))</f>
        <v/>
      </c>
      <c r="P11" s="96" t="str">
        <f>IFERROR(INDEX(非表示_前年度報告内容!$1:$1048576,MATCH($O$11,非表示_前年度報告内容!$A:$A,0),MATCH(P$9,非表示_前年度報告内容!$4:$4,0)),"")</f>
        <v/>
      </c>
      <c r="Q11" s="88" t="str">
        <f>IFERROR(INDEX(非表示_前年度報告内容!$1:$1048576,MATCH($O$11,非表示_前年度報告内容!$A:$A,0),MATCH(Q$9,非表示_前年度報告内容!$4:$4,0)),"")</f>
        <v/>
      </c>
      <c r="R11" s="88" t="str">
        <f>IFERROR(INDEX(非表示_前年度報告内容!$1:$1048576,MATCH($O$11,非表示_前年度報告内容!$A:$A,0),MATCH(R$9,非表示_前年度報告内容!$4:$4,0)),"")</f>
        <v/>
      </c>
      <c r="S11" s="88" t="str">
        <f>IFERROR(INDEX(非表示_前年度報告内容!$1:$1048576,MATCH($O$11,非表示_前年度報告内容!$A:$A,0),MATCH(S$9,非表示_前年度報告内容!$4:$4,0)),"")</f>
        <v/>
      </c>
      <c r="T11" s="88" t="str">
        <f>IFERROR(INDEX(非表示_前年度報告内容!$1:$1048576,MATCH($O$11,非表示_前年度報告内容!$A:$A,0),MATCH(T$9,非表示_前年度報告内容!$4:$4,0)),"")</f>
        <v/>
      </c>
      <c r="U11" s="88" t="str">
        <f>IFERROR(INDEX(非表示_前年度報告内容!$1:$1048576,MATCH($O$11,非表示_前年度報告内容!$A:$A,0),MATCH(U$9,非表示_前年度報告内容!$4:$4,0)),"")</f>
        <v/>
      </c>
      <c r="V11" s="88" t="str">
        <f>IFERROR(INDEX(非表示_前年度報告内容!$1:$1048576,MATCH($O$11,非表示_前年度報告内容!$A:$A,0),MATCH(V$9,非表示_前年度報告内容!$4:$4,0)),"")</f>
        <v/>
      </c>
      <c r="W11" s="88" t="str">
        <f>IFERROR(INDEX(非表示_前年度報告内容!$1:$1048576,MATCH($O$11,非表示_前年度報告内容!$A:$A,0),MATCH(W$9,非表示_前年度報告内容!$4:$4,0)),"")</f>
        <v/>
      </c>
      <c r="X11" s="88" t="str">
        <f>IFERROR(INDEX(非表示_前年度報告内容!$1:$1048576,MATCH($O$11,非表示_前年度報告内容!$A:$A,0),MATCH(X$9,非表示_前年度報告内容!$4:$4,0)),"")</f>
        <v/>
      </c>
      <c r="Y11" s="88" t="str">
        <f>IFERROR(INDEX(非表示_前年度報告内容!$1:$1048576,MATCH($O$11,非表示_前年度報告内容!$A:$A,0),MATCH(Y$9,非表示_前年度報告内容!$4:$4,0)),"")</f>
        <v/>
      </c>
      <c r="Z11" s="88" t="str">
        <f>IFERROR(INDEX(非表示_前年度報告内容!$1:$1048576,MATCH($O$11,非表示_前年度報告内容!$A:$A,0),MATCH(Z$9,非表示_前年度報告内容!$4:$4,0)),"")</f>
        <v/>
      </c>
      <c r="AA11" s="88" t="str">
        <f>IFERROR(INDEX(非表示_前年度報告内容!$1:$1048576,MATCH($O$11,非表示_前年度報告内容!$A:$A,0),MATCH(AA$9,非表示_前年度報告内容!$4:$4,0)),"")</f>
        <v/>
      </c>
      <c r="AB11" s="88" t="str">
        <f>IFERROR(INDEX(非表示_前年度報告内容!$1:$1048576,MATCH($O$11,非表示_前年度報告内容!$A:$A,0),MATCH(AB$9,非表示_前年度報告内容!$4:$4,0)),"")</f>
        <v/>
      </c>
      <c r="AC11" s="88" t="str">
        <f>IFERROR(INDEX(非表示_前年度報告内容!$1:$1048576,MATCH($O$11,非表示_前年度報告内容!$A:$A,0),MATCH(AC$9,非表示_前年度報告内容!$4:$4,0)),"")</f>
        <v/>
      </c>
      <c r="AD11" s="88" t="str">
        <f>IFERROR(INDEX(非表示_前年度報告内容!$1:$1048576,MATCH($O$11,非表示_前年度報告内容!$A:$A,0),MATCH(AD$9,非表示_前年度報告内容!$4:$4,0)),"")</f>
        <v/>
      </c>
      <c r="AE11" s="88" t="str">
        <f>IFERROR(INDEX(非表示_前年度報告内容!$1:$1048576,MATCH($O$11,非表示_前年度報告内容!$A:$A,0),MATCH(AE$9,非表示_前年度報告内容!$4:$4,0)),"")</f>
        <v/>
      </c>
      <c r="AF11" s="88" t="str">
        <f>IFERROR(INDEX(非表示_前年度報告内容!$1:$1048576,MATCH($O$11,非表示_前年度報告内容!$A:$A,0),MATCH(AF$9,非表示_前年度報告内容!$4:$4,0)),"")</f>
        <v/>
      </c>
      <c r="AG11" s="88" t="str">
        <f>IFERROR(INDEX(非表示_前年度報告内容!$1:$1048576,MATCH($O$11,非表示_前年度報告内容!$A:$A,0),MATCH(AG$9,非表示_前年度報告内容!$4:$4,0)),"")</f>
        <v/>
      </c>
      <c r="AH11" s="88" t="str">
        <f>IFERROR(INDEX(非表示_前年度報告内容!$1:$1048576,MATCH($O$11,非表示_前年度報告内容!$A:$A,0),MATCH(AH$9,非表示_前年度報告内容!$4:$4,0)),"")</f>
        <v/>
      </c>
      <c r="AI11" s="88" t="str">
        <f>IFERROR(INDEX(非表示_前年度報告内容!$1:$1048576,MATCH($O$11,非表示_前年度報告内容!$A:$A,0),MATCH(AI$9,非表示_前年度報告内容!$4:$4,0)),"")</f>
        <v/>
      </c>
      <c r="AJ11" s="88" t="str">
        <f>IFERROR(INDEX(非表示_前年度報告内容!$1:$1048576,MATCH($O$11,非表示_前年度報告内容!$A:$A,0),MATCH(AJ$9,非表示_前年度報告内容!$4:$4,0)),"")</f>
        <v/>
      </c>
      <c r="AK11" s="88" t="str">
        <f>IFERROR(INDEX(非表示_前年度報告内容!$1:$1048576,MATCH($O$11,非表示_前年度報告内容!$A:$A,0),MATCH(AK$9,非表示_前年度報告内容!$4:$4,0)),"")</f>
        <v/>
      </c>
      <c r="AL11" s="88" t="str">
        <f>IFERROR(INDEX(非表示_前年度報告内容!$1:$1048576,MATCH($O$11,非表示_前年度報告内容!$A:$A,0),MATCH(AL$9,非表示_前年度報告内容!$4:$4,0)),"")</f>
        <v/>
      </c>
      <c r="AM11" s="88" t="str">
        <f>IFERROR(INDEX(非表示_前年度報告内容!$1:$1048576,MATCH($O$11,非表示_前年度報告内容!$A:$A,0),MATCH(AM$9,非表示_前年度報告内容!$4:$4,0)),"")</f>
        <v/>
      </c>
      <c r="AN11" s="88" t="str">
        <f>IFERROR(INDEX(非表示_前年度報告内容!$1:$1048576,MATCH($O$11,非表示_前年度報告内容!$A:$A,0),MATCH(AN$9,非表示_前年度報告内容!$4:$4,0)),"")</f>
        <v/>
      </c>
      <c r="AO11" s="88" t="str">
        <f>IFERROR(INDEX(非表示_前年度報告内容!$1:$1048576,MATCH($O$11,非表示_前年度報告内容!$A:$A,0),MATCH(AO$9,非表示_前年度報告内容!$4:$4,0)),"")</f>
        <v/>
      </c>
      <c r="AP11" s="88" t="str">
        <f>IFERROR(INDEX(非表示_前年度報告内容!$1:$1048576,MATCH($O$11,非表示_前年度報告内容!$A:$A,0),MATCH(AP$9,非表示_前年度報告内容!$4:$4,0)),"")</f>
        <v/>
      </c>
      <c r="AQ11" s="88" t="str">
        <f>IFERROR(INDEX(非表示_前年度報告内容!$1:$1048576,MATCH($O$11,非表示_前年度報告内容!$A:$A,0),MATCH(AQ$9,非表示_前年度報告内容!$4:$4,0)),"")</f>
        <v/>
      </c>
      <c r="AR11" s="88" t="str">
        <f>IFERROR(INDEX(非表示_前年度報告内容!$1:$1048576,MATCH($O$11,非表示_前年度報告内容!$A:$A,0),MATCH(AR$9,非表示_前年度報告内容!$4:$4,0)),"")</f>
        <v/>
      </c>
      <c r="AS11" s="88" t="str">
        <f>IFERROR(INDEX(非表示_前年度報告内容!$1:$1048576,MATCH($O$11,非表示_前年度報告内容!$A:$A,0),MATCH(AS$9,非表示_前年度報告内容!$4:$4,0)),"")</f>
        <v/>
      </c>
      <c r="AT11" s="88" t="str">
        <f>IFERROR(INDEX(非表示_前年度報告内容!$1:$1048576,MATCH($O$11,非表示_前年度報告内容!$A:$A,0),MATCH(AT$9,非表示_前年度報告内容!$4:$4,0)),"")</f>
        <v/>
      </c>
      <c r="AU11" s="88" t="str">
        <f>IFERROR(INDEX(非表示_前年度報告内容!$1:$1048576,MATCH($O$11,非表示_前年度報告内容!$A:$A,0),MATCH(AU$9,非表示_前年度報告内容!$4:$4,0)),"")</f>
        <v/>
      </c>
      <c r="AV11" s="88" t="str">
        <f>IFERROR(INDEX(非表示_前年度報告内容!$1:$1048576,MATCH($O$11,非表示_前年度報告内容!$A:$A,0),MATCH(AV$9,非表示_前年度報告内容!$4:$4,0)),"")</f>
        <v/>
      </c>
      <c r="AW11" s="88" t="str">
        <f>IFERROR(INDEX(非表示_前年度報告内容!$1:$1048576,MATCH($O$11,非表示_前年度報告内容!$A:$A,0),MATCH(AW$9,非表示_前年度報告内容!$4:$4,0)),"")</f>
        <v/>
      </c>
      <c r="AX11" s="88" t="str">
        <f>IFERROR(INDEX(非表示_前年度報告内容!$1:$1048576,MATCH($O$11,非表示_前年度報告内容!$A:$A,0),MATCH(AX$9,非表示_前年度報告内容!$4:$4,0)),"")</f>
        <v/>
      </c>
      <c r="AY11" s="88" t="str">
        <f>IFERROR(INDEX(非表示_前年度報告内容!$1:$1048576,MATCH($O$11,非表示_前年度報告内容!$A:$A,0),MATCH(AY$9,非表示_前年度報告内容!$4:$4,0)),"")</f>
        <v/>
      </c>
      <c r="AZ11" s="88" t="str">
        <f>IFERROR(INDEX(非表示_前年度報告内容!$1:$1048576,MATCH($O$11,非表示_前年度報告内容!$A:$A,0),MATCH(AZ$9,非表示_前年度報告内容!$4:$4,0)),"")</f>
        <v/>
      </c>
      <c r="BA11" s="88" t="str">
        <f>IFERROR(INDEX(非表示_前年度報告内容!$1:$1048576,MATCH($O$11,非表示_前年度報告内容!$A:$A,0),MATCH(BA$9,非表示_前年度報告内容!$4:$4,0)),"")</f>
        <v/>
      </c>
      <c r="BB11" s="88" t="str">
        <f>IFERROR(INDEX(非表示_前年度報告内容!$1:$1048576,MATCH($O$11,非表示_前年度報告内容!$A:$A,0),MATCH(BB$9,非表示_前年度報告内容!$4:$4,0)),"")</f>
        <v/>
      </c>
      <c r="BC11" s="88" t="str">
        <f>IFERROR(INDEX(非表示_前年度報告内容!$1:$1048576,MATCH($O$11,非表示_前年度報告内容!$A:$A,0),MATCH(BC$9,非表示_前年度報告内容!$4:$4,0)),"")</f>
        <v/>
      </c>
      <c r="BD11" s="88" t="str">
        <f>IFERROR(INDEX(非表示_前年度報告内容!$1:$1048576,MATCH($O$11,非表示_前年度報告内容!$A:$A,0),MATCH(BD$9,非表示_前年度報告内容!$4:$4,0)),"")</f>
        <v/>
      </c>
      <c r="BE11" s="88" t="str">
        <f>IFERROR(INDEX(非表示_前年度報告内容!$1:$1048576,MATCH($O$11,非表示_前年度報告内容!$A:$A,0),MATCH(BE$9,非表示_前年度報告内容!$4:$4,0)),"")</f>
        <v/>
      </c>
      <c r="BF11" s="88" t="str">
        <f>IFERROR(INDEX(非表示_前年度報告内容!$1:$1048576,MATCH($O$11,非表示_前年度報告内容!$A:$A,0),MATCH(BF$9,非表示_前年度報告内容!$4:$4,0)),"")</f>
        <v/>
      </c>
      <c r="BG11" s="88" t="str">
        <f>IFERROR(INDEX(非表示_前年度報告内容!$1:$1048576,MATCH($O$11,非表示_前年度報告内容!$A:$A,0),MATCH(BG$9,非表示_前年度報告内容!$4:$4,0)),"")</f>
        <v/>
      </c>
      <c r="BH11" s="88" t="str">
        <f>IFERROR(INDEX(非表示_前年度報告内容!$1:$1048576,MATCH($O$11,非表示_前年度報告内容!$A:$A,0),MATCH(BH$9,非表示_前年度報告内容!$4:$4,0)),"")</f>
        <v/>
      </c>
      <c r="BI11" s="88" t="str">
        <f>IFERROR(INDEX(非表示_前年度報告内容!$1:$1048576,MATCH($O$11,非表示_前年度報告内容!$A:$A,0),MATCH(BI$9,非表示_前年度報告内容!$4:$4,0)),"")</f>
        <v/>
      </c>
      <c r="BJ11" s="88" t="str">
        <f>IFERROR(INDEX(非表示_前年度報告内容!$1:$1048576,MATCH($O$11,非表示_前年度報告内容!$A:$A,0),MATCH(BJ$9,非表示_前年度報告内容!$4:$4,0)),"")</f>
        <v/>
      </c>
      <c r="BK11" s="88" t="str">
        <f>IFERROR(INDEX(非表示_前年度報告内容!$1:$1048576,MATCH($O$11,非表示_前年度報告内容!$A:$A,0),MATCH(BK$9,非表示_前年度報告内容!$4:$4,0)),"")</f>
        <v/>
      </c>
      <c r="BL11" s="88" t="str">
        <f>IFERROR(INDEX(非表示_前年度報告内容!$1:$1048576,MATCH($O$11,非表示_前年度報告内容!$A:$A,0),MATCH(BL$9,非表示_前年度報告内容!$4:$4,0)),"")</f>
        <v/>
      </c>
      <c r="BM11" s="88" t="str">
        <f>IFERROR(INDEX(非表示_前年度報告内容!$1:$1048576,MATCH($O$11,非表示_前年度報告内容!$A:$A,0),MATCH(BM$9,非表示_前年度報告内容!$4:$4,0)),"")</f>
        <v/>
      </c>
      <c r="BN11" s="88" t="str">
        <f>IFERROR(INDEX(非表示_前年度報告内容!$1:$1048576,MATCH($O$11,非表示_前年度報告内容!$A:$A,0),MATCH(BN$9,非表示_前年度報告内容!$4:$4,0)),"")</f>
        <v/>
      </c>
      <c r="BO11" s="88" t="str">
        <f>IFERROR(INDEX(非表示_前年度報告内容!$1:$1048576,MATCH($O$11,非表示_前年度報告内容!$A:$A,0),MATCH(BO$9,非表示_前年度報告内容!$4:$4,0)),"")</f>
        <v/>
      </c>
      <c r="BP11" s="88" t="str">
        <f>IFERROR(INDEX(非表示_前年度報告内容!$1:$1048576,MATCH($O$11,非表示_前年度報告内容!$A:$A,0),MATCH(BP$9,非表示_前年度報告内容!$4:$4,0)),"")</f>
        <v/>
      </c>
      <c r="BQ11" s="88" t="str">
        <f>IFERROR(INDEX(非表示_前年度報告内容!$1:$1048576,MATCH($O$11,非表示_前年度報告内容!$A:$A,0),MATCH(BQ$9,非表示_前年度報告内容!$4:$4,0)),"")</f>
        <v/>
      </c>
      <c r="BR11" s="88" t="str">
        <f>IFERROR(INDEX(非表示_前年度報告内容!$1:$1048576,MATCH($O$11,非表示_前年度報告内容!$A:$A,0),MATCH(BR$9,非表示_前年度報告内容!$4:$4,0)),"")</f>
        <v/>
      </c>
      <c r="BS11" s="171" t="str">
        <f>IFERROR(INDEX(非表示_前年度報告内容!$1:$1048576,MATCH($O$11,非表示_前年度報告内容!$A:$A,0),MATCH(BS$9,非表示_前年度報告内容!$4:$4,0)),"")</f>
        <v/>
      </c>
      <c r="BT11" s="9"/>
      <c r="BU11" s="9"/>
      <c r="BV11" s="9"/>
    </row>
    <row r="12" spans="1:74" ht="20.100000000000001" customHeight="1" thickBot="1">
      <c r="B12" s="56" t="s">
        <v>664</v>
      </c>
      <c r="C12" s="57"/>
      <c r="D12" s="58"/>
      <c r="E12" s="230" t="str">
        <f>IF('1.はじめに'!E18="",'1.はじめに'!D18,'1.はじめに'!E18)</f>
        <v/>
      </c>
      <c r="F12" s="59"/>
      <c r="G12" s="60" t="s">
        <v>1474</v>
      </c>
      <c r="H12" s="231" t="str">
        <f>IF('1.はじめに'!$B$11="継続",'1.はじめに'!D21,IF('1.はじめに'!$B$11="新規",'1.はじめに'!E21,""))</f>
        <v>□</v>
      </c>
      <c r="I12" s="61"/>
      <c r="J12" s="62"/>
      <c r="K12" s="63" t="s">
        <v>751</v>
      </c>
      <c r="L12" s="232">
        <f>IF('2.入力_使用量(1,2号)'!$B$12="単一の指標を設定",'2.入力_使用量(1,2号)'!M23,"")</f>
        <v>0</v>
      </c>
      <c r="M12" s="233">
        <f>IF('2.入力_使用量(1,2号)'!$B$12="単一の指標を設定",'2.入力_使用量(1,2号)'!Q23,"")</f>
        <v>0</v>
      </c>
      <c r="N12" s="204"/>
      <c r="O12" s="826"/>
      <c r="P12" s="828"/>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10"/>
      <c r="BT12" s="9"/>
      <c r="BU12" s="9"/>
      <c r="BV12" s="9"/>
    </row>
    <row r="13" spans="1:74" ht="20.100000000000001" customHeight="1">
      <c r="B13" s="64" t="s">
        <v>1503</v>
      </c>
      <c r="C13" s="65"/>
      <c r="D13" s="65"/>
      <c r="E13" s="65"/>
      <c r="F13" s="193" t="s">
        <v>1718</v>
      </c>
      <c r="G13" s="66" t="s">
        <v>1721</v>
      </c>
      <c r="H13" s="196"/>
      <c r="I13" s="176" t="s">
        <v>1482</v>
      </c>
      <c r="J13" s="197"/>
      <c r="K13" s="69" t="s">
        <v>1646</v>
      </c>
      <c r="L13" s="70"/>
      <c r="M13" s="71" t="s">
        <v>668</v>
      </c>
      <c r="N13" s="190"/>
      <c r="O13" s="70" t="s">
        <v>1647</v>
      </c>
      <c r="P13" s="190"/>
      <c r="Q13" s="165" t="s">
        <v>668</v>
      </c>
      <c r="R13" s="190"/>
      <c r="S13" s="70" t="s">
        <v>1648</v>
      </c>
      <c r="T13" s="190"/>
      <c r="U13" s="165" t="s">
        <v>668</v>
      </c>
      <c r="V13" s="190"/>
      <c r="W13" s="70" t="s">
        <v>667</v>
      </c>
      <c r="X13" s="190"/>
      <c r="Y13" s="165" t="s">
        <v>668</v>
      </c>
      <c r="Z13" s="829">
        <f>'2.入力_使用量(1,2号)'!F7</f>
        <v>0</v>
      </c>
      <c r="AA13" s="70" t="s">
        <v>669</v>
      </c>
      <c r="AB13" s="190"/>
      <c r="AC13" s="165" t="s">
        <v>668</v>
      </c>
      <c r="AD13" s="190"/>
      <c r="AE13" s="70" t="s">
        <v>1444</v>
      </c>
      <c r="AF13" s="190"/>
      <c r="AG13" s="165" t="s">
        <v>668</v>
      </c>
      <c r="AH13" s="190"/>
      <c r="AI13" s="67" t="s">
        <v>665</v>
      </c>
      <c r="AJ13" s="76"/>
      <c r="AK13" s="76"/>
      <c r="AL13" s="68"/>
      <c r="AM13" s="67" t="s">
        <v>666</v>
      </c>
      <c r="AN13" s="76"/>
      <c r="AO13" s="76"/>
      <c r="AP13" s="68"/>
      <c r="AQ13" s="67" t="s">
        <v>826</v>
      </c>
      <c r="AR13" s="76"/>
      <c r="AS13" s="76"/>
      <c r="AT13" s="68"/>
      <c r="AU13" s="67" t="s">
        <v>827</v>
      </c>
      <c r="AV13" s="76"/>
      <c r="AW13" s="76"/>
      <c r="AX13" s="68"/>
      <c r="AY13" s="67" t="s">
        <v>828</v>
      </c>
      <c r="AZ13" s="76"/>
      <c r="BA13" s="76"/>
      <c r="BB13" s="74"/>
      <c r="BC13" s="72" t="s">
        <v>829</v>
      </c>
      <c r="BD13" s="73"/>
      <c r="BE13" s="73"/>
      <c r="BF13" s="74"/>
      <c r="BG13" s="72" t="s">
        <v>830</v>
      </c>
      <c r="BH13" s="73"/>
      <c r="BI13" s="73"/>
      <c r="BJ13" s="74"/>
      <c r="BK13" s="72" t="s">
        <v>831</v>
      </c>
      <c r="BL13" s="73"/>
      <c r="BM13" s="73"/>
      <c r="BN13" s="74"/>
      <c r="BO13" s="72" t="s">
        <v>832</v>
      </c>
      <c r="BP13" s="73"/>
      <c r="BQ13" s="73"/>
      <c r="BR13" s="74"/>
      <c r="BS13" s="72" t="s">
        <v>833</v>
      </c>
      <c r="BT13" s="73"/>
      <c r="BU13" s="73"/>
      <c r="BV13" s="74"/>
    </row>
    <row r="14" spans="1:74" ht="20.100000000000001" customHeight="1">
      <c r="B14" s="64" t="s">
        <v>1716</v>
      </c>
      <c r="C14" s="65"/>
      <c r="D14" s="65"/>
      <c r="E14" s="65"/>
      <c r="F14" s="194" t="s">
        <v>1719</v>
      </c>
      <c r="G14" s="202" t="s">
        <v>1722</v>
      </c>
      <c r="H14" s="200"/>
      <c r="I14" s="201" t="s">
        <v>1723</v>
      </c>
      <c r="J14" s="199"/>
      <c r="K14" s="77" t="s">
        <v>670</v>
      </c>
      <c r="L14" s="77" t="s">
        <v>1645</v>
      </c>
      <c r="M14" s="51"/>
      <c r="N14" s="51"/>
      <c r="O14" s="77" t="s">
        <v>670</v>
      </c>
      <c r="P14" s="77" t="s">
        <v>1644</v>
      </c>
      <c r="Q14" s="51"/>
      <c r="R14" s="51"/>
      <c r="S14" s="77" t="s">
        <v>670</v>
      </c>
      <c r="T14" s="77" t="s">
        <v>1649</v>
      </c>
      <c r="U14" s="51"/>
      <c r="V14" s="51"/>
      <c r="W14" s="77" t="s">
        <v>670</v>
      </c>
      <c r="X14" s="69" t="s">
        <v>667</v>
      </c>
      <c r="Y14" s="51"/>
      <c r="Z14" s="51"/>
      <c r="AA14" s="77" t="s">
        <v>670</v>
      </c>
      <c r="AB14" s="69" t="s">
        <v>669</v>
      </c>
      <c r="AC14" s="77" t="s">
        <v>671</v>
      </c>
      <c r="AD14" s="51"/>
      <c r="AE14" s="77" t="s">
        <v>670</v>
      </c>
      <c r="AF14" s="69" t="s">
        <v>1444</v>
      </c>
      <c r="AG14" s="51"/>
      <c r="AH14" s="51"/>
      <c r="AI14" s="77" t="s">
        <v>670</v>
      </c>
      <c r="AJ14" s="235" t="str">
        <f>'2.入力_使用量(1,2号)'!U20</f>
        <v/>
      </c>
      <c r="AK14" s="51"/>
      <c r="AL14" s="51"/>
      <c r="AM14" s="77" t="s">
        <v>670</v>
      </c>
      <c r="AN14" s="235" t="str">
        <f>'2.入力_使用量(1,2号)'!V20</f>
        <v/>
      </c>
      <c r="AO14" s="51"/>
      <c r="AP14" s="51"/>
      <c r="AQ14" s="77" t="s">
        <v>670</v>
      </c>
      <c r="AR14" s="235" t="str">
        <f>'2.入力_使用量(1,2号)'!W20</f>
        <v/>
      </c>
      <c r="AS14" s="51"/>
      <c r="AT14" s="51"/>
      <c r="AU14" s="77" t="s">
        <v>670</v>
      </c>
      <c r="AV14" s="235" t="str">
        <f>'2.入力_使用量(1,2号)'!X20</f>
        <v/>
      </c>
      <c r="AW14" s="51"/>
      <c r="AX14" s="51"/>
      <c r="AY14" s="77" t="s">
        <v>670</v>
      </c>
      <c r="AZ14" s="235" t="str">
        <f>'2.入力_使用量(1,2号)'!Y20</f>
        <v/>
      </c>
      <c r="BA14" s="51"/>
      <c r="BB14" s="51"/>
      <c r="BC14" s="77" t="s">
        <v>670</v>
      </c>
      <c r="BD14" s="235" t="str">
        <f>'2.入力_使用量(1,2号)'!Z20</f>
        <v/>
      </c>
      <c r="BE14" s="51"/>
      <c r="BF14" s="51"/>
      <c r="BG14" s="77" t="s">
        <v>670</v>
      </c>
      <c r="BH14" s="235" t="str">
        <f>'2.入力_使用量(1,2号)'!AA20</f>
        <v/>
      </c>
      <c r="BI14" s="51"/>
      <c r="BJ14" s="51"/>
      <c r="BK14" s="77" t="s">
        <v>670</v>
      </c>
      <c r="BL14" s="235" t="str">
        <f>'2.入力_使用量(1,2号)'!AB20</f>
        <v/>
      </c>
      <c r="BM14" s="51"/>
      <c r="BN14" s="51"/>
      <c r="BO14" s="77" t="s">
        <v>670</v>
      </c>
      <c r="BP14" s="235" t="str">
        <f>'2.入力_使用量(1,2号)'!AC20</f>
        <v/>
      </c>
      <c r="BQ14" s="51"/>
      <c r="BR14" s="51"/>
      <c r="BS14" s="77" t="s">
        <v>670</v>
      </c>
      <c r="BT14" s="235" t="str">
        <f>'2.入力_使用量(1,2号)'!AD20</f>
        <v/>
      </c>
      <c r="BU14" s="51"/>
      <c r="BV14" s="51"/>
    </row>
    <row r="15" spans="1:74" ht="20.100000000000001" customHeight="1">
      <c r="B15" s="75" t="s">
        <v>1717</v>
      </c>
      <c r="C15" s="76"/>
      <c r="D15" s="76"/>
      <c r="E15" s="76"/>
      <c r="F15" s="195" t="s">
        <v>1720</v>
      </c>
      <c r="G15" s="80" t="s">
        <v>1724</v>
      </c>
      <c r="H15" s="81" t="s">
        <v>1715</v>
      </c>
      <c r="I15" s="77" t="s">
        <v>1478</v>
      </c>
      <c r="J15" s="77" t="s">
        <v>625</v>
      </c>
      <c r="K15" s="77" t="s">
        <v>671</v>
      </c>
      <c r="L15" s="51"/>
      <c r="M15" s="51"/>
      <c r="N15" s="51"/>
      <c r="O15" s="77" t="s">
        <v>671</v>
      </c>
      <c r="P15" s="51"/>
      <c r="Q15" s="51"/>
      <c r="R15" s="51"/>
      <c r="S15" s="77" t="s">
        <v>671</v>
      </c>
      <c r="T15" s="51"/>
      <c r="U15" s="51"/>
      <c r="V15" s="51"/>
      <c r="W15" s="77" t="s">
        <v>671</v>
      </c>
      <c r="X15" s="51"/>
      <c r="Y15" s="51"/>
      <c r="Z15" s="51"/>
      <c r="AA15" s="77" t="s">
        <v>671</v>
      </c>
      <c r="AB15" s="51"/>
      <c r="AC15" s="51"/>
      <c r="AD15" s="51"/>
      <c r="AE15" s="77" t="s">
        <v>671</v>
      </c>
      <c r="AF15" s="51"/>
      <c r="AG15" s="51"/>
      <c r="AH15" s="51"/>
      <c r="AI15" s="77" t="s">
        <v>671</v>
      </c>
      <c r="AJ15" s="51"/>
      <c r="AK15" s="51"/>
      <c r="AL15" s="51"/>
      <c r="AM15" s="77" t="s">
        <v>671</v>
      </c>
      <c r="AN15" s="51"/>
      <c r="AO15" s="51"/>
      <c r="AP15" s="51"/>
      <c r="AQ15" s="77" t="s">
        <v>671</v>
      </c>
      <c r="AR15" s="51"/>
      <c r="AS15" s="51"/>
      <c r="AT15" s="51"/>
      <c r="AU15" s="77" t="s">
        <v>671</v>
      </c>
      <c r="AV15" s="51"/>
      <c r="AW15" s="51"/>
      <c r="AX15" s="51"/>
      <c r="AY15" s="77" t="s">
        <v>671</v>
      </c>
      <c r="AZ15" s="51"/>
      <c r="BA15" s="51"/>
      <c r="BB15" s="51"/>
      <c r="BC15" s="77" t="s">
        <v>671</v>
      </c>
      <c r="BD15" s="51"/>
      <c r="BE15" s="51"/>
      <c r="BF15" s="51"/>
      <c r="BG15" s="77" t="s">
        <v>671</v>
      </c>
      <c r="BH15" s="51"/>
      <c r="BI15" s="51"/>
      <c r="BJ15" s="51"/>
      <c r="BK15" s="77" t="s">
        <v>671</v>
      </c>
      <c r="BL15" s="51"/>
      <c r="BM15" s="51"/>
      <c r="BN15" s="51"/>
      <c r="BO15" s="77" t="s">
        <v>671</v>
      </c>
      <c r="BP15" s="51"/>
      <c r="BQ15" s="51"/>
      <c r="BR15" s="51"/>
      <c r="BS15" s="77" t="s">
        <v>671</v>
      </c>
      <c r="BT15" s="51"/>
      <c r="BU15" s="51"/>
      <c r="BV15" s="51"/>
    </row>
    <row r="16" spans="1:74" ht="20.100000000000001" customHeight="1" thickBot="1">
      <c r="B16" s="56" t="s">
        <v>672</v>
      </c>
      <c r="C16" s="57"/>
      <c r="D16" s="57"/>
      <c r="E16" s="78"/>
      <c r="F16" s="79" t="s">
        <v>673</v>
      </c>
      <c r="G16" s="80" t="s">
        <v>674</v>
      </c>
      <c r="H16" s="81" t="s">
        <v>675</v>
      </c>
      <c r="I16" s="77" t="s">
        <v>759</v>
      </c>
      <c r="J16" s="77" t="s">
        <v>759</v>
      </c>
      <c r="K16" s="23" t="s">
        <v>676</v>
      </c>
      <c r="L16" s="77" t="s">
        <v>677</v>
      </c>
      <c r="M16" s="77" t="s">
        <v>678</v>
      </c>
      <c r="N16" s="77" t="s">
        <v>679</v>
      </c>
      <c r="O16" s="23" t="s">
        <v>676</v>
      </c>
      <c r="P16" s="77" t="s">
        <v>677</v>
      </c>
      <c r="Q16" s="77" t="s">
        <v>678</v>
      </c>
      <c r="R16" s="77" t="s">
        <v>679</v>
      </c>
      <c r="S16" s="23" t="s">
        <v>676</v>
      </c>
      <c r="T16" s="77" t="s">
        <v>677</v>
      </c>
      <c r="U16" s="77" t="s">
        <v>678</v>
      </c>
      <c r="V16" s="77" t="s">
        <v>679</v>
      </c>
      <c r="W16" s="23" t="s">
        <v>676</v>
      </c>
      <c r="X16" s="77" t="s">
        <v>677</v>
      </c>
      <c r="Y16" s="77" t="s">
        <v>678</v>
      </c>
      <c r="Z16" s="77" t="s">
        <v>679</v>
      </c>
      <c r="AA16" s="23" t="s">
        <v>676</v>
      </c>
      <c r="AB16" s="77" t="s">
        <v>677</v>
      </c>
      <c r="AC16" s="77" t="s">
        <v>678</v>
      </c>
      <c r="AD16" s="77" t="s">
        <v>679</v>
      </c>
      <c r="AE16" s="23" t="s">
        <v>676</v>
      </c>
      <c r="AF16" s="77" t="s">
        <v>677</v>
      </c>
      <c r="AG16" s="77" t="s">
        <v>678</v>
      </c>
      <c r="AH16" s="77" t="s">
        <v>679</v>
      </c>
      <c r="AI16" s="23" t="s">
        <v>676</v>
      </c>
      <c r="AJ16" s="77" t="s">
        <v>677</v>
      </c>
      <c r="AK16" s="77" t="s">
        <v>678</v>
      </c>
      <c r="AL16" s="77" t="s">
        <v>679</v>
      </c>
      <c r="AM16" s="23" t="s">
        <v>676</v>
      </c>
      <c r="AN16" s="77" t="s">
        <v>677</v>
      </c>
      <c r="AO16" s="77" t="s">
        <v>678</v>
      </c>
      <c r="AP16" s="77" t="s">
        <v>679</v>
      </c>
      <c r="AQ16" s="23" t="s">
        <v>676</v>
      </c>
      <c r="AR16" s="77" t="s">
        <v>677</v>
      </c>
      <c r="AS16" s="77" t="s">
        <v>678</v>
      </c>
      <c r="AT16" s="77" t="s">
        <v>679</v>
      </c>
      <c r="AU16" s="23" t="s">
        <v>676</v>
      </c>
      <c r="AV16" s="77" t="s">
        <v>677</v>
      </c>
      <c r="AW16" s="77" t="s">
        <v>678</v>
      </c>
      <c r="AX16" s="77" t="s">
        <v>679</v>
      </c>
      <c r="AY16" s="23" t="s">
        <v>676</v>
      </c>
      <c r="AZ16" s="77" t="s">
        <v>677</v>
      </c>
      <c r="BA16" s="77" t="s">
        <v>678</v>
      </c>
      <c r="BB16" s="77" t="s">
        <v>679</v>
      </c>
      <c r="BC16" s="23" t="s">
        <v>676</v>
      </c>
      <c r="BD16" s="77" t="s">
        <v>677</v>
      </c>
      <c r="BE16" s="77" t="s">
        <v>678</v>
      </c>
      <c r="BF16" s="77" t="s">
        <v>679</v>
      </c>
      <c r="BG16" s="23" t="s">
        <v>676</v>
      </c>
      <c r="BH16" s="77" t="s">
        <v>677</v>
      </c>
      <c r="BI16" s="77" t="s">
        <v>678</v>
      </c>
      <c r="BJ16" s="77" t="s">
        <v>679</v>
      </c>
      <c r="BK16" s="23" t="s">
        <v>676</v>
      </c>
      <c r="BL16" s="77" t="s">
        <v>677</v>
      </c>
      <c r="BM16" s="77" t="s">
        <v>678</v>
      </c>
      <c r="BN16" s="77" t="s">
        <v>679</v>
      </c>
      <c r="BO16" s="23" t="s">
        <v>676</v>
      </c>
      <c r="BP16" s="77" t="s">
        <v>677</v>
      </c>
      <c r="BQ16" s="77" t="s">
        <v>678</v>
      </c>
      <c r="BR16" s="77" t="s">
        <v>679</v>
      </c>
      <c r="BS16" s="23" t="s">
        <v>676</v>
      </c>
      <c r="BT16" s="77" t="s">
        <v>677</v>
      </c>
      <c r="BU16" s="77" t="s">
        <v>678</v>
      </c>
      <c r="BV16" s="77" t="s">
        <v>679</v>
      </c>
    </row>
    <row r="17" spans="2:74" ht="20.100000000000001" customHeight="1">
      <c r="B17" s="82" t="s">
        <v>680</v>
      </c>
      <c r="C17" s="83" t="s">
        <v>8</v>
      </c>
      <c r="D17" s="84"/>
      <c r="E17" s="85"/>
      <c r="F17" s="83" t="s">
        <v>5080</v>
      </c>
      <c r="G17" s="42">
        <v>38.299999999999997</v>
      </c>
      <c r="H17" s="43">
        <v>1.9E-2</v>
      </c>
      <c r="I17" s="86"/>
      <c r="J17" s="87"/>
      <c r="K17" s="236">
        <f>'2.入力_使用量(1,2号)'!N26</f>
        <v>0</v>
      </c>
      <c r="L17" s="236">
        <f>'3.入力_外部供給等(1,2号)'!M18</f>
        <v>0</v>
      </c>
      <c r="M17" s="236">
        <f>'3.入力_外部供給等(1,2号)'!N18</f>
        <v>0</v>
      </c>
      <c r="N17" s="87"/>
      <c r="O17" s="236">
        <f>'2.入力_使用量(1,2号)'!O26</f>
        <v>0</v>
      </c>
      <c r="P17" s="236">
        <f>'3.入力_外部供給等(1,2号)'!P18</f>
        <v>0</v>
      </c>
      <c r="Q17" s="236">
        <f>'3.入力_外部供給等(1,2号)'!Q18</f>
        <v>0</v>
      </c>
      <c r="R17" s="87"/>
      <c r="S17" s="236">
        <f>'2.入力_使用量(1,2号)'!P26</f>
        <v>0</v>
      </c>
      <c r="T17" s="236">
        <f>'3.入力_外部供給等(1,2号)'!S18</f>
        <v>0</v>
      </c>
      <c r="U17" s="236">
        <f>'3.入力_外部供給等(1,2号)'!T18</f>
        <v>0</v>
      </c>
      <c r="V17" s="87"/>
      <c r="W17" s="236">
        <f>'2.入力_使用量(1,2号)'!R26</f>
        <v>0</v>
      </c>
      <c r="X17" s="236">
        <f>'3.入力_外部供給等(1,2号)'!Y18</f>
        <v>0</v>
      </c>
      <c r="Y17" s="236">
        <f>'3.入力_外部供給等(1,2号)'!Z18</f>
        <v>0</v>
      </c>
      <c r="Z17" s="87"/>
      <c r="AA17" s="236">
        <f>'2.入力_使用量(1,2号)'!S26</f>
        <v>0</v>
      </c>
      <c r="AB17" s="236">
        <f>'3.入力_外部供給等(1,2号)'!AB18</f>
        <v>0</v>
      </c>
      <c r="AC17" s="236">
        <f>'3.入力_外部供給等(1,2号)'!AC18</f>
        <v>0</v>
      </c>
      <c r="AD17" s="87"/>
      <c r="AE17" s="236">
        <f>'2.入力_使用量(1,2号)'!T26</f>
        <v>0</v>
      </c>
      <c r="AF17" s="236">
        <f>'3.入力_外部供給等(1,2号)'!AE18</f>
        <v>0</v>
      </c>
      <c r="AG17" s="236">
        <f>'3.入力_外部供給等(1,2号)'!AF18</f>
        <v>0</v>
      </c>
      <c r="AH17" s="87"/>
      <c r="AI17" s="236">
        <f>'2.入力_使用量(1,2号)'!U26</f>
        <v>0</v>
      </c>
      <c r="AJ17" s="236">
        <f>'3.入力_外部供給等(1,2号)'!AH18</f>
        <v>0</v>
      </c>
      <c r="AK17" s="236">
        <f>'3.入力_外部供給等(1,2号)'!AI18</f>
        <v>0</v>
      </c>
      <c r="AL17" s="87"/>
      <c r="AM17" s="236">
        <f>'2.入力_使用量(1,2号)'!V26</f>
        <v>0</v>
      </c>
      <c r="AN17" s="236">
        <f>'3.入力_外部供給等(1,2号)'!AK18</f>
        <v>0</v>
      </c>
      <c r="AO17" s="236">
        <f>'3.入力_外部供給等(1,2号)'!AL18</f>
        <v>0</v>
      </c>
      <c r="AP17" s="87"/>
      <c r="AQ17" s="236">
        <f>'2.入力_使用量(1,2号)'!W26</f>
        <v>0</v>
      </c>
      <c r="AR17" s="236">
        <f>'3.入力_外部供給等(1,2号)'!AN18</f>
        <v>0</v>
      </c>
      <c r="AS17" s="236">
        <f>'3.入力_外部供給等(1,2号)'!AO18</f>
        <v>0</v>
      </c>
      <c r="AT17" s="87"/>
      <c r="AU17" s="236">
        <f>'2.入力_使用量(1,2号)'!X26</f>
        <v>0</v>
      </c>
      <c r="AV17" s="236">
        <f>'3.入力_外部供給等(1,2号)'!AQ18</f>
        <v>0</v>
      </c>
      <c r="AW17" s="236">
        <f>'3.入力_外部供給等(1,2号)'!AR18</f>
        <v>0</v>
      </c>
      <c r="AX17" s="87"/>
      <c r="AY17" s="236">
        <f>'2.入力_使用量(1,2号)'!Y26</f>
        <v>0</v>
      </c>
      <c r="AZ17" s="236">
        <f>'3.入力_外部供給等(1,2号)'!AT18</f>
        <v>0</v>
      </c>
      <c r="BA17" s="236">
        <f>'3.入力_外部供給等(1,2号)'!AU18</f>
        <v>0</v>
      </c>
      <c r="BB17" s="87"/>
      <c r="BC17" s="236">
        <f>'2.入力_使用量(1,2号)'!Z26</f>
        <v>0</v>
      </c>
      <c r="BD17" s="236">
        <f>'3.入力_外部供給等(1,2号)'!AW18</f>
        <v>0</v>
      </c>
      <c r="BE17" s="236">
        <f>'3.入力_外部供給等(1,2号)'!AX18</f>
        <v>0</v>
      </c>
      <c r="BF17" s="87"/>
      <c r="BG17" s="236">
        <f>'2.入力_使用量(1,2号)'!AA26</f>
        <v>0</v>
      </c>
      <c r="BH17" s="236">
        <f>'3.入力_外部供給等(1,2号)'!AZ18</f>
        <v>0</v>
      </c>
      <c r="BI17" s="236">
        <f>'3.入力_外部供給等(1,2号)'!BA18</f>
        <v>0</v>
      </c>
      <c r="BJ17" s="87"/>
      <c r="BK17" s="236">
        <f>'2.入力_使用量(1,2号)'!AB26</f>
        <v>0</v>
      </c>
      <c r="BL17" s="236">
        <f>'3.入力_外部供給等(1,2号)'!BC18</f>
        <v>0</v>
      </c>
      <c r="BM17" s="236">
        <f>'3.入力_外部供給等(1,2号)'!BD18</f>
        <v>0</v>
      </c>
      <c r="BN17" s="87"/>
      <c r="BO17" s="236">
        <f>'2.入力_使用量(1,2号)'!AC26</f>
        <v>0</v>
      </c>
      <c r="BP17" s="236">
        <f>'3.入力_外部供給等(1,2号)'!BF18</f>
        <v>0</v>
      </c>
      <c r="BQ17" s="236">
        <f>'3.入力_外部供給等(1,2号)'!BG18</f>
        <v>0</v>
      </c>
      <c r="BR17" s="87"/>
      <c r="BS17" s="236">
        <f>'2.入力_使用量(1,2号)'!AD26</f>
        <v>0</v>
      </c>
      <c r="BT17" s="236">
        <f>'3.入力_外部供給等(1,2号)'!BI18</f>
        <v>0</v>
      </c>
      <c r="BU17" s="236">
        <f>'3.入力_外部供給等(1,2号)'!BJ18</f>
        <v>0</v>
      </c>
      <c r="BV17" s="87"/>
    </row>
    <row r="18" spans="2:74" ht="20.100000000000001" customHeight="1">
      <c r="B18" s="89"/>
      <c r="C18" s="72" t="s">
        <v>681</v>
      </c>
      <c r="D18" s="73"/>
      <c r="E18" s="74"/>
      <c r="F18" s="72" t="s">
        <v>5080</v>
      </c>
      <c r="G18" s="47">
        <v>34.799999999999997</v>
      </c>
      <c r="H18" s="90">
        <v>1.83E-2</v>
      </c>
      <c r="I18" s="86"/>
      <c r="J18" s="87"/>
      <c r="K18" s="236">
        <f>'2.入力_使用量(1,2号)'!N27</f>
        <v>0</v>
      </c>
      <c r="L18" s="236">
        <f>'3.入力_外部供給等(1,2号)'!M19</f>
        <v>0</v>
      </c>
      <c r="M18" s="236">
        <f>'3.入力_外部供給等(1,2号)'!N19</f>
        <v>0</v>
      </c>
      <c r="N18" s="87"/>
      <c r="O18" s="236">
        <f>'2.入力_使用量(1,2号)'!O27</f>
        <v>0</v>
      </c>
      <c r="P18" s="236">
        <f>'3.入力_外部供給等(1,2号)'!P19</f>
        <v>0</v>
      </c>
      <c r="Q18" s="236">
        <f>'3.入力_外部供給等(1,2号)'!Q19</f>
        <v>0</v>
      </c>
      <c r="R18" s="87"/>
      <c r="S18" s="236">
        <f>'2.入力_使用量(1,2号)'!P27</f>
        <v>0</v>
      </c>
      <c r="T18" s="236">
        <f>'3.入力_外部供給等(1,2号)'!S19</f>
        <v>0</v>
      </c>
      <c r="U18" s="236">
        <f>'3.入力_外部供給等(1,2号)'!T19</f>
        <v>0</v>
      </c>
      <c r="V18" s="87"/>
      <c r="W18" s="236">
        <f>'2.入力_使用量(1,2号)'!R27</f>
        <v>0</v>
      </c>
      <c r="X18" s="236">
        <f>'3.入力_外部供給等(1,2号)'!Y19</f>
        <v>0</v>
      </c>
      <c r="Y18" s="236">
        <f>'3.入力_外部供給等(1,2号)'!Z19</f>
        <v>0</v>
      </c>
      <c r="Z18" s="87"/>
      <c r="AA18" s="236">
        <f>'2.入力_使用量(1,2号)'!S27</f>
        <v>0</v>
      </c>
      <c r="AB18" s="236">
        <f>'3.入力_外部供給等(1,2号)'!AB19</f>
        <v>0</v>
      </c>
      <c r="AC18" s="236">
        <f>'3.入力_外部供給等(1,2号)'!AC19</f>
        <v>0</v>
      </c>
      <c r="AD18" s="87"/>
      <c r="AE18" s="236">
        <f>'2.入力_使用量(1,2号)'!T27</f>
        <v>0</v>
      </c>
      <c r="AF18" s="236">
        <f>'3.入力_外部供給等(1,2号)'!AE19</f>
        <v>0</v>
      </c>
      <c r="AG18" s="236">
        <f>'3.入力_外部供給等(1,2号)'!AF19</f>
        <v>0</v>
      </c>
      <c r="AH18" s="87"/>
      <c r="AI18" s="236">
        <f>'2.入力_使用量(1,2号)'!U27</f>
        <v>0</v>
      </c>
      <c r="AJ18" s="236">
        <f>'3.入力_外部供給等(1,2号)'!AH19</f>
        <v>0</v>
      </c>
      <c r="AK18" s="236">
        <f>'3.入力_外部供給等(1,2号)'!AI19</f>
        <v>0</v>
      </c>
      <c r="AL18" s="87"/>
      <c r="AM18" s="236">
        <f>'2.入力_使用量(1,2号)'!V27</f>
        <v>0</v>
      </c>
      <c r="AN18" s="236">
        <f>'3.入力_外部供給等(1,2号)'!AK19</f>
        <v>0</v>
      </c>
      <c r="AO18" s="236">
        <f>'3.入力_外部供給等(1,2号)'!AL19</f>
        <v>0</v>
      </c>
      <c r="AP18" s="87"/>
      <c r="AQ18" s="236">
        <f>'2.入力_使用量(1,2号)'!W27</f>
        <v>0</v>
      </c>
      <c r="AR18" s="236">
        <f>'3.入力_外部供給等(1,2号)'!AN19</f>
        <v>0</v>
      </c>
      <c r="AS18" s="236">
        <f>'3.入力_外部供給等(1,2号)'!AO19</f>
        <v>0</v>
      </c>
      <c r="AT18" s="87"/>
      <c r="AU18" s="236">
        <f>'2.入力_使用量(1,2号)'!X27</f>
        <v>0</v>
      </c>
      <c r="AV18" s="236">
        <f>'3.入力_外部供給等(1,2号)'!AQ19</f>
        <v>0</v>
      </c>
      <c r="AW18" s="236">
        <f>'3.入力_外部供給等(1,2号)'!AR19</f>
        <v>0</v>
      </c>
      <c r="AX18" s="87"/>
      <c r="AY18" s="236">
        <f>'2.入力_使用量(1,2号)'!Y27</f>
        <v>0</v>
      </c>
      <c r="AZ18" s="236">
        <f>'3.入力_外部供給等(1,2号)'!AT19</f>
        <v>0</v>
      </c>
      <c r="BA18" s="236">
        <f>'3.入力_外部供給等(1,2号)'!AU19</f>
        <v>0</v>
      </c>
      <c r="BB18" s="87"/>
      <c r="BC18" s="236">
        <f>'2.入力_使用量(1,2号)'!Z27</f>
        <v>0</v>
      </c>
      <c r="BD18" s="236">
        <f>'3.入力_外部供給等(1,2号)'!AW19</f>
        <v>0</v>
      </c>
      <c r="BE18" s="236">
        <f>'3.入力_外部供給等(1,2号)'!AX19</f>
        <v>0</v>
      </c>
      <c r="BF18" s="87"/>
      <c r="BG18" s="236">
        <f>'2.入力_使用量(1,2号)'!AA27</f>
        <v>0</v>
      </c>
      <c r="BH18" s="236">
        <f>'3.入力_外部供給等(1,2号)'!AZ19</f>
        <v>0</v>
      </c>
      <c r="BI18" s="236">
        <f>'3.入力_外部供給等(1,2号)'!BA19</f>
        <v>0</v>
      </c>
      <c r="BJ18" s="87"/>
      <c r="BK18" s="236">
        <f>'2.入力_使用量(1,2号)'!AB27</f>
        <v>0</v>
      </c>
      <c r="BL18" s="236">
        <f>'3.入力_外部供給等(1,2号)'!BC19</f>
        <v>0</v>
      </c>
      <c r="BM18" s="236">
        <f>'3.入力_外部供給等(1,2号)'!BD19</f>
        <v>0</v>
      </c>
      <c r="BN18" s="87"/>
      <c r="BO18" s="236">
        <f>'2.入力_使用量(1,2号)'!AC27</f>
        <v>0</v>
      </c>
      <c r="BP18" s="236">
        <f>'3.入力_外部供給等(1,2号)'!BF19</f>
        <v>0</v>
      </c>
      <c r="BQ18" s="236">
        <f>'3.入力_外部供給等(1,2号)'!BG19</f>
        <v>0</v>
      </c>
      <c r="BR18" s="87"/>
      <c r="BS18" s="236">
        <f>'2.入力_使用量(1,2号)'!AD27</f>
        <v>0</v>
      </c>
      <c r="BT18" s="236">
        <f>'3.入力_外部供給等(1,2号)'!BI19</f>
        <v>0</v>
      </c>
      <c r="BU18" s="236">
        <f>'3.入力_外部供給等(1,2号)'!BJ19</f>
        <v>0</v>
      </c>
      <c r="BV18" s="87"/>
    </row>
    <row r="19" spans="2:74" ht="20.100000000000001" customHeight="1">
      <c r="B19" s="89"/>
      <c r="C19" s="72" t="s">
        <v>682</v>
      </c>
      <c r="D19" s="73"/>
      <c r="E19" s="74"/>
      <c r="F19" s="72" t="s">
        <v>5080</v>
      </c>
      <c r="G19" s="47">
        <v>33.4</v>
      </c>
      <c r="H19" s="90">
        <v>1.8700000000000001E-2</v>
      </c>
      <c r="I19" s="237">
        <f>'4.入力_使用量(3号)'!N29/1000</f>
        <v>0</v>
      </c>
      <c r="J19" s="236">
        <f>'4.入力_使用量(3号)'!O29/1000</f>
        <v>0</v>
      </c>
      <c r="K19" s="236">
        <f>'2.入力_使用量(1,2号)'!N28</f>
        <v>0</v>
      </c>
      <c r="L19" s="236">
        <f>'3.入力_外部供給等(1,2号)'!M20</f>
        <v>0</v>
      </c>
      <c r="M19" s="236">
        <f>'3.入力_外部供給等(1,2号)'!N20</f>
        <v>0</v>
      </c>
      <c r="N19" s="87"/>
      <c r="O19" s="236">
        <f>'2.入力_使用量(1,2号)'!O28</f>
        <v>0</v>
      </c>
      <c r="P19" s="236">
        <f>'3.入力_外部供給等(1,2号)'!P20</f>
        <v>0</v>
      </c>
      <c r="Q19" s="236">
        <f>'3.入力_外部供給等(1,2号)'!Q20</f>
        <v>0</v>
      </c>
      <c r="R19" s="87"/>
      <c r="S19" s="236">
        <f>'2.入力_使用量(1,2号)'!P28</f>
        <v>0</v>
      </c>
      <c r="T19" s="236">
        <f>'3.入力_外部供給等(1,2号)'!S20</f>
        <v>0</v>
      </c>
      <c r="U19" s="236">
        <f>'3.入力_外部供給等(1,2号)'!T20</f>
        <v>0</v>
      </c>
      <c r="V19" s="87"/>
      <c r="W19" s="236">
        <f>'2.入力_使用量(1,2号)'!R28</f>
        <v>0</v>
      </c>
      <c r="X19" s="236">
        <f>'3.入力_外部供給等(1,2号)'!Y20</f>
        <v>0</v>
      </c>
      <c r="Y19" s="236">
        <f>'3.入力_外部供給等(1,2号)'!Z20</f>
        <v>0</v>
      </c>
      <c r="Z19" s="87"/>
      <c r="AA19" s="236">
        <f>'2.入力_使用量(1,2号)'!S28</f>
        <v>0</v>
      </c>
      <c r="AB19" s="236">
        <f>'3.入力_外部供給等(1,2号)'!AB20</f>
        <v>0</v>
      </c>
      <c r="AC19" s="236">
        <f>'3.入力_外部供給等(1,2号)'!AC20</f>
        <v>0</v>
      </c>
      <c r="AD19" s="87"/>
      <c r="AE19" s="236">
        <f>'2.入力_使用量(1,2号)'!T28</f>
        <v>0</v>
      </c>
      <c r="AF19" s="236">
        <f>'3.入力_外部供給等(1,2号)'!AE20</f>
        <v>0</v>
      </c>
      <c r="AG19" s="236">
        <f>'3.入力_外部供給等(1,2号)'!AF20</f>
        <v>0</v>
      </c>
      <c r="AH19" s="87"/>
      <c r="AI19" s="236">
        <f>'2.入力_使用量(1,2号)'!U28</f>
        <v>0</v>
      </c>
      <c r="AJ19" s="236">
        <f>'3.入力_外部供給等(1,2号)'!AH20</f>
        <v>0</v>
      </c>
      <c r="AK19" s="236">
        <f>'3.入力_外部供給等(1,2号)'!AI20</f>
        <v>0</v>
      </c>
      <c r="AL19" s="87"/>
      <c r="AM19" s="236">
        <f>'2.入力_使用量(1,2号)'!V28</f>
        <v>0</v>
      </c>
      <c r="AN19" s="236">
        <f>'3.入力_外部供給等(1,2号)'!AK20</f>
        <v>0</v>
      </c>
      <c r="AO19" s="236">
        <f>'3.入力_外部供給等(1,2号)'!AL20</f>
        <v>0</v>
      </c>
      <c r="AP19" s="87"/>
      <c r="AQ19" s="236">
        <f>'2.入力_使用量(1,2号)'!W28</f>
        <v>0</v>
      </c>
      <c r="AR19" s="236">
        <f>'3.入力_外部供給等(1,2号)'!AN20</f>
        <v>0</v>
      </c>
      <c r="AS19" s="236">
        <f>'3.入力_外部供給等(1,2号)'!AO20</f>
        <v>0</v>
      </c>
      <c r="AT19" s="87"/>
      <c r="AU19" s="236">
        <f>'2.入力_使用量(1,2号)'!X28</f>
        <v>0</v>
      </c>
      <c r="AV19" s="236">
        <f>'3.入力_外部供給等(1,2号)'!AQ20</f>
        <v>0</v>
      </c>
      <c r="AW19" s="236">
        <f>'3.入力_外部供給等(1,2号)'!AR20</f>
        <v>0</v>
      </c>
      <c r="AX19" s="87"/>
      <c r="AY19" s="236">
        <f>'2.入力_使用量(1,2号)'!Y28</f>
        <v>0</v>
      </c>
      <c r="AZ19" s="236">
        <f>'3.入力_外部供給等(1,2号)'!AT20</f>
        <v>0</v>
      </c>
      <c r="BA19" s="236">
        <f>'3.入力_外部供給等(1,2号)'!AU20</f>
        <v>0</v>
      </c>
      <c r="BB19" s="87"/>
      <c r="BC19" s="236">
        <f>'2.入力_使用量(1,2号)'!Z28</f>
        <v>0</v>
      </c>
      <c r="BD19" s="236">
        <f>'3.入力_外部供給等(1,2号)'!AW20</f>
        <v>0</v>
      </c>
      <c r="BE19" s="236">
        <f>'3.入力_外部供給等(1,2号)'!AX20</f>
        <v>0</v>
      </c>
      <c r="BF19" s="87"/>
      <c r="BG19" s="236">
        <f>'2.入力_使用量(1,2号)'!AA28</f>
        <v>0</v>
      </c>
      <c r="BH19" s="236">
        <f>'3.入力_外部供給等(1,2号)'!AZ20</f>
        <v>0</v>
      </c>
      <c r="BI19" s="236">
        <f>'3.入力_外部供給等(1,2号)'!BA20</f>
        <v>0</v>
      </c>
      <c r="BJ19" s="87"/>
      <c r="BK19" s="236">
        <f>'2.入力_使用量(1,2号)'!AB28</f>
        <v>0</v>
      </c>
      <c r="BL19" s="236">
        <f>'3.入力_外部供給等(1,2号)'!BC20</f>
        <v>0</v>
      </c>
      <c r="BM19" s="236">
        <f>'3.入力_外部供給等(1,2号)'!BD20</f>
        <v>0</v>
      </c>
      <c r="BN19" s="87"/>
      <c r="BO19" s="236">
        <f>'2.入力_使用量(1,2号)'!AC28</f>
        <v>0</v>
      </c>
      <c r="BP19" s="236">
        <f>'3.入力_外部供給等(1,2号)'!BF20</f>
        <v>0</v>
      </c>
      <c r="BQ19" s="236">
        <f>'3.入力_外部供給等(1,2号)'!BG20</f>
        <v>0</v>
      </c>
      <c r="BR19" s="87"/>
      <c r="BS19" s="236">
        <f>'2.入力_使用量(1,2号)'!AD28</f>
        <v>0</v>
      </c>
      <c r="BT19" s="236">
        <f>'3.入力_外部供給等(1,2号)'!BI20</f>
        <v>0</v>
      </c>
      <c r="BU19" s="236">
        <f>'3.入力_外部供給等(1,2号)'!BJ20</f>
        <v>0</v>
      </c>
      <c r="BV19" s="87"/>
    </row>
    <row r="20" spans="2:74" ht="20.100000000000001" customHeight="1">
      <c r="B20" s="89"/>
      <c r="C20" s="72" t="s">
        <v>11</v>
      </c>
      <c r="D20" s="73"/>
      <c r="E20" s="74"/>
      <c r="F20" s="72" t="s">
        <v>5080</v>
      </c>
      <c r="G20" s="47">
        <v>33.299999999999997</v>
      </c>
      <c r="H20" s="90">
        <v>1.8599999999999998E-2</v>
      </c>
      <c r="I20" s="86"/>
      <c r="J20" s="87"/>
      <c r="K20" s="236">
        <f>'2.入力_使用量(1,2号)'!N29</f>
        <v>0</v>
      </c>
      <c r="L20" s="236">
        <f>'3.入力_外部供給等(1,2号)'!M21</f>
        <v>0</v>
      </c>
      <c r="M20" s="236">
        <f>'3.入力_外部供給等(1,2号)'!N21</f>
        <v>0</v>
      </c>
      <c r="N20" s="87"/>
      <c r="O20" s="236">
        <f>'2.入力_使用量(1,2号)'!O29</f>
        <v>0</v>
      </c>
      <c r="P20" s="236">
        <f>'3.入力_外部供給等(1,2号)'!P21</f>
        <v>0</v>
      </c>
      <c r="Q20" s="236">
        <f>'3.入力_外部供給等(1,2号)'!Q21</f>
        <v>0</v>
      </c>
      <c r="R20" s="87"/>
      <c r="S20" s="236">
        <f>'2.入力_使用量(1,2号)'!P29</f>
        <v>0</v>
      </c>
      <c r="T20" s="236">
        <f>'3.入力_外部供給等(1,2号)'!S21</f>
        <v>0</v>
      </c>
      <c r="U20" s="236">
        <f>'3.入力_外部供給等(1,2号)'!T21</f>
        <v>0</v>
      </c>
      <c r="V20" s="87"/>
      <c r="W20" s="236">
        <f>'2.入力_使用量(1,2号)'!R29</f>
        <v>0</v>
      </c>
      <c r="X20" s="236">
        <f>'3.入力_外部供給等(1,2号)'!Y21</f>
        <v>0</v>
      </c>
      <c r="Y20" s="236">
        <f>'3.入力_外部供給等(1,2号)'!Z21</f>
        <v>0</v>
      </c>
      <c r="Z20" s="87"/>
      <c r="AA20" s="236">
        <f>'2.入力_使用量(1,2号)'!S29</f>
        <v>0</v>
      </c>
      <c r="AB20" s="236">
        <f>'3.入力_外部供給等(1,2号)'!AB21</f>
        <v>0</v>
      </c>
      <c r="AC20" s="236">
        <f>'3.入力_外部供給等(1,2号)'!AC21</f>
        <v>0</v>
      </c>
      <c r="AD20" s="87"/>
      <c r="AE20" s="236">
        <f>'2.入力_使用量(1,2号)'!T29</f>
        <v>0</v>
      </c>
      <c r="AF20" s="236">
        <f>'3.入力_外部供給等(1,2号)'!AE21</f>
        <v>0</v>
      </c>
      <c r="AG20" s="236">
        <f>'3.入力_外部供給等(1,2号)'!AF21</f>
        <v>0</v>
      </c>
      <c r="AH20" s="87"/>
      <c r="AI20" s="236">
        <f>'2.入力_使用量(1,2号)'!U29</f>
        <v>0</v>
      </c>
      <c r="AJ20" s="236">
        <f>'3.入力_外部供給等(1,2号)'!AH21</f>
        <v>0</v>
      </c>
      <c r="AK20" s="236">
        <f>'3.入力_外部供給等(1,2号)'!AI21</f>
        <v>0</v>
      </c>
      <c r="AL20" s="87"/>
      <c r="AM20" s="236">
        <f>'2.入力_使用量(1,2号)'!V29</f>
        <v>0</v>
      </c>
      <c r="AN20" s="236">
        <f>'3.入力_外部供給等(1,2号)'!AK21</f>
        <v>0</v>
      </c>
      <c r="AO20" s="236">
        <f>'3.入力_外部供給等(1,2号)'!AL21</f>
        <v>0</v>
      </c>
      <c r="AP20" s="87"/>
      <c r="AQ20" s="236">
        <f>'2.入力_使用量(1,2号)'!W29</f>
        <v>0</v>
      </c>
      <c r="AR20" s="236">
        <f>'3.入力_外部供給等(1,2号)'!AN21</f>
        <v>0</v>
      </c>
      <c r="AS20" s="236">
        <f>'3.入力_外部供給等(1,2号)'!AO21</f>
        <v>0</v>
      </c>
      <c r="AT20" s="87"/>
      <c r="AU20" s="236">
        <f>'2.入力_使用量(1,2号)'!X29</f>
        <v>0</v>
      </c>
      <c r="AV20" s="236">
        <f>'3.入力_外部供給等(1,2号)'!AQ21</f>
        <v>0</v>
      </c>
      <c r="AW20" s="236">
        <f>'3.入力_外部供給等(1,2号)'!AR21</f>
        <v>0</v>
      </c>
      <c r="AX20" s="87"/>
      <c r="AY20" s="236">
        <f>'2.入力_使用量(1,2号)'!Y29</f>
        <v>0</v>
      </c>
      <c r="AZ20" s="236">
        <f>'3.入力_外部供給等(1,2号)'!AT21</f>
        <v>0</v>
      </c>
      <c r="BA20" s="236">
        <f>'3.入力_外部供給等(1,2号)'!AU21</f>
        <v>0</v>
      </c>
      <c r="BB20" s="87"/>
      <c r="BC20" s="236">
        <f>'2.入力_使用量(1,2号)'!Z29</f>
        <v>0</v>
      </c>
      <c r="BD20" s="236">
        <f>'3.入力_外部供給等(1,2号)'!AW21</f>
        <v>0</v>
      </c>
      <c r="BE20" s="236">
        <f>'3.入力_外部供給等(1,2号)'!AX21</f>
        <v>0</v>
      </c>
      <c r="BF20" s="87"/>
      <c r="BG20" s="236">
        <f>'2.入力_使用量(1,2号)'!AA29</f>
        <v>0</v>
      </c>
      <c r="BH20" s="236">
        <f>'3.入力_外部供給等(1,2号)'!AZ21</f>
        <v>0</v>
      </c>
      <c r="BI20" s="236">
        <f>'3.入力_外部供給等(1,2号)'!BA21</f>
        <v>0</v>
      </c>
      <c r="BJ20" s="87"/>
      <c r="BK20" s="236">
        <f>'2.入力_使用量(1,2号)'!AB29</f>
        <v>0</v>
      </c>
      <c r="BL20" s="236">
        <f>'3.入力_外部供給等(1,2号)'!BC21</f>
        <v>0</v>
      </c>
      <c r="BM20" s="236">
        <f>'3.入力_外部供給等(1,2号)'!BD21</f>
        <v>0</v>
      </c>
      <c r="BN20" s="87"/>
      <c r="BO20" s="236">
        <f>'2.入力_使用量(1,2号)'!AC29</f>
        <v>0</v>
      </c>
      <c r="BP20" s="236">
        <f>'3.入力_外部供給等(1,2号)'!BF21</f>
        <v>0</v>
      </c>
      <c r="BQ20" s="236">
        <f>'3.入力_外部供給等(1,2号)'!BG21</f>
        <v>0</v>
      </c>
      <c r="BR20" s="87"/>
      <c r="BS20" s="236">
        <f>'2.入力_使用量(1,2号)'!AD29</f>
        <v>0</v>
      </c>
      <c r="BT20" s="236">
        <f>'3.入力_外部供給等(1,2号)'!BI21</f>
        <v>0</v>
      </c>
      <c r="BU20" s="236">
        <f>'3.入力_外部供給等(1,2号)'!BJ21</f>
        <v>0</v>
      </c>
      <c r="BV20" s="87"/>
    </row>
    <row r="21" spans="2:74" ht="20.100000000000001" customHeight="1">
      <c r="B21" s="89"/>
      <c r="C21" s="72" t="s">
        <v>683</v>
      </c>
      <c r="D21" s="73"/>
      <c r="E21" s="74"/>
      <c r="F21" s="72" t="s">
        <v>5080</v>
      </c>
      <c r="G21" s="47">
        <v>36.299999999999997</v>
      </c>
      <c r="H21" s="90">
        <v>1.8599999999999998E-2</v>
      </c>
      <c r="I21" s="237">
        <f>'4.入力_使用量(3号)'!N30/1000</f>
        <v>0</v>
      </c>
      <c r="J21" s="236">
        <f>'4.入力_使用量(3号)'!O30/1000</f>
        <v>0</v>
      </c>
      <c r="K21" s="236">
        <f>'2.入力_使用量(1,2号)'!N30</f>
        <v>0</v>
      </c>
      <c r="L21" s="236">
        <f>'3.入力_外部供給等(1,2号)'!M22</f>
        <v>0</v>
      </c>
      <c r="M21" s="236">
        <f>'3.入力_外部供給等(1,2号)'!N22</f>
        <v>0</v>
      </c>
      <c r="N21" s="87"/>
      <c r="O21" s="236">
        <f>'2.入力_使用量(1,2号)'!O30</f>
        <v>0</v>
      </c>
      <c r="P21" s="236">
        <f>'3.入力_外部供給等(1,2号)'!P22</f>
        <v>0</v>
      </c>
      <c r="Q21" s="236">
        <f>'3.入力_外部供給等(1,2号)'!Q22</f>
        <v>0</v>
      </c>
      <c r="R21" s="87"/>
      <c r="S21" s="236">
        <f>'2.入力_使用量(1,2号)'!P30</f>
        <v>0</v>
      </c>
      <c r="T21" s="236">
        <f>'3.入力_外部供給等(1,2号)'!S22</f>
        <v>0</v>
      </c>
      <c r="U21" s="236">
        <f>'3.入力_外部供給等(1,2号)'!T22</f>
        <v>0</v>
      </c>
      <c r="V21" s="87"/>
      <c r="W21" s="236">
        <f>'2.入力_使用量(1,2号)'!R30</f>
        <v>0</v>
      </c>
      <c r="X21" s="236">
        <f>'3.入力_外部供給等(1,2号)'!Y22</f>
        <v>0</v>
      </c>
      <c r="Y21" s="236">
        <f>'3.入力_外部供給等(1,2号)'!Z22</f>
        <v>0</v>
      </c>
      <c r="Z21" s="87"/>
      <c r="AA21" s="236">
        <f>'2.入力_使用量(1,2号)'!S30</f>
        <v>0</v>
      </c>
      <c r="AB21" s="236">
        <f>'3.入力_外部供給等(1,2号)'!AB22</f>
        <v>0</v>
      </c>
      <c r="AC21" s="236">
        <f>'3.入力_外部供給等(1,2号)'!AC22</f>
        <v>0</v>
      </c>
      <c r="AD21" s="87"/>
      <c r="AE21" s="236">
        <f>'2.入力_使用量(1,2号)'!T30</f>
        <v>0</v>
      </c>
      <c r="AF21" s="236">
        <f>'3.入力_外部供給等(1,2号)'!AE22</f>
        <v>0</v>
      </c>
      <c r="AG21" s="236">
        <f>'3.入力_外部供給等(1,2号)'!AF22</f>
        <v>0</v>
      </c>
      <c r="AH21" s="87"/>
      <c r="AI21" s="236">
        <f>'2.入力_使用量(1,2号)'!U30</f>
        <v>0</v>
      </c>
      <c r="AJ21" s="236">
        <f>'3.入力_外部供給等(1,2号)'!AH22</f>
        <v>0</v>
      </c>
      <c r="AK21" s="236">
        <f>'3.入力_外部供給等(1,2号)'!AI22</f>
        <v>0</v>
      </c>
      <c r="AL21" s="87"/>
      <c r="AM21" s="236">
        <f>'2.入力_使用量(1,2号)'!V30</f>
        <v>0</v>
      </c>
      <c r="AN21" s="236">
        <f>'3.入力_外部供給等(1,2号)'!AK22</f>
        <v>0</v>
      </c>
      <c r="AO21" s="236">
        <f>'3.入力_外部供給等(1,2号)'!AL22</f>
        <v>0</v>
      </c>
      <c r="AP21" s="87"/>
      <c r="AQ21" s="236">
        <f>'2.入力_使用量(1,2号)'!W30</f>
        <v>0</v>
      </c>
      <c r="AR21" s="236">
        <f>'3.入力_外部供給等(1,2号)'!AN22</f>
        <v>0</v>
      </c>
      <c r="AS21" s="236">
        <f>'3.入力_外部供給等(1,2号)'!AO22</f>
        <v>0</v>
      </c>
      <c r="AT21" s="87"/>
      <c r="AU21" s="236">
        <f>'2.入力_使用量(1,2号)'!X30</f>
        <v>0</v>
      </c>
      <c r="AV21" s="236">
        <f>'3.入力_外部供給等(1,2号)'!AQ22</f>
        <v>0</v>
      </c>
      <c r="AW21" s="236">
        <f>'3.入力_外部供給等(1,2号)'!AR22</f>
        <v>0</v>
      </c>
      <c r="AX21" s="87"/>
      <c r="AY21" s="236">
        <f>'2.入力_使用量(1,2号)'!Y30</f>
        <v>0</v>
      </c>
      <c r="AZ21" s="236">
        <f>'3.入力_外部供給等(1,2号)'!AT22</f>
        <v>0</v>
      </c>
      <c r="BA21" s="236">
        <f>'3.入力_外部供給等(1,2号)'!AU22</f>
        <v>0</v>
      </c>
      <c r="BB21" s="87"/>
      <c r="BC21" s="236">
        <f>'2.入力_使用量(1,2号)'!Z30</f>
        <v>0</v>
      </c>
      <c r="BD21" s="236">
        <f>'3.入力_外部供給等(1,2号)'!AW22</f>
        <v>0</v>
      </c>
      <c r="BE21" s="236">
        <f>'3.入力_外部供給等(1,2号)'!AX22</f>
        <v>0</v>
      </c>
      <c r="BF21" s="87"/>
      <c r="BG21" s="236">
        <f>'2.入力_使用量(1,2号)'!AA30</f>
        <v>0</v>
      </c>
      <c r="BH21" s="236">
        <f>'3.入力_外部供給等(1,2号)'!AZ22</f>
        <v>0</v>
      </c>
      <c r="BI21" s="236">
        <f>'3.入力_外部供給等(1,2号)'!BA22</f>
        <v>0</v>
      </c>
      <c r="BJ21" s="87"/>
      <c r="BK21" s="236">
        <f>'2.入力_使用量(1,2号)'!AB30</f>
        <v>0</v>
      </c>
      <c r="BL21" s="236">
        <f>'3.入力_外部供給等(1,2号)'!BC22</f>
        <v>0</v>
      </c>
      <c r="BM21" s="236">
        <f>'3.入力_外部供給等(1,2号)'!BD22</f>
        <v>0</v>
      </c>
      <c r="BN21" s="87"/>
      <c r="BO21" s="236">
        <f>'2.入力_使用量(1,2号)'!AC30</f>
        <v>0</v>
      </c>
      <c r="BP21" s="236">
        <f>'3.入力_外部供給等(1,2号)'!BF22</f>
        <v>0</v>
      </c>
      <c r="BQ21" s="236">
        <f>'3.入力_外部供給等(1,2号)'!BG22</f>
        <v>0</v>
      </c>
      <c r="BR21" s="87"/>
      <c r="BS21" s="236">
        <f>'2.入力_使用量(1,2号)'!AD30</f>
        <v>0</v>
      </c>
      <c r="BT21" s="236">
        <f>'3.入力_外部供給等(1,2号)'!BI22</f>
        <v>0</v>
      </c>
      <c r="BU21" s="236">
        <f>'3.入力_外部供給等(1,2号)'!BJ22</f>
        <v>0</v>
      </c>
      <c r="BV21" s="87"/>
    </row>
    <row r="22" spans="2:74" ht="20.100000000000001" customHeight="1">
      <c r="B22" s="89"/>
      <c r="C22" s="72" t="s">
        <v>13</v>
      </c>
      <c r="D22" s="73"/>
      <c r="E22" s="74"/>
      <c r="F22" s="72" t="s">
        <v>5080</v>
      </c>
      <c r="G22" s="47">
        <v>36.5</v>
      </c>
      <c r="H22" s="90">
        <v>1.8700000000000001E-2</v>
      </c>
      <c r="I22" s="86"/>
      <c r="J22" s="87"/>
      <c r="K22" s="236">
        <f>'2.入力_使用量(1,2号)'!N31</f>
        <v>0</v>
      </c>
      <c r="L22" s="236">
        <f>'3.入力_外部供給等(1,2号)'!M23</f>
        <v>0</v>
      </c>
      <c r="M22" s="236">
        <f>'3.入力_外部供給等(1,2号)'!N23</f>
        <v>0</v>
      </c>
      <c r="N22" s="87"/>
      <c r="O22" s="236">
        <f>'2.入力_使用量(1,2号)'!O31</f>
        <v>0</v>
      </c>
      <c r="P22" s="236">
        <f>'3.入力_外部供給等(1,2号)'!P23</f>
        <v>0</v>
      </c>
      <c r="Q22" s="236">
        <f>'3.入力_外部供給等(1,2号)'!Q23</f>
        <v>0</v>
      </c>
      <c r="R22" s="87"/>
      <c r="S22" s="236">
        <f>'2.入力_使用量(1,2号)'!P31</f>
        <v>0</v>
      </c>
      <c r="T22" s="236">
        <f>'3.入力_外部供給等(1,2号)'!S23</f>
        <v>0</v>
      </c>
      <c r="U22" s="236">
        <f>'3.入力_外部供給等(1,2号)'!T23</f>
        <v>0</v>
      </c>
      <c r="V22" s="87"/>
      <c r="W22" s="236">
        <f>'2.入力_使用量(1,2号)'!R31</f>
        <v>0</v>
      </c>
      <c r="X22" s="236">
        <f>'3.入力_外部供給等(1,2号)'!Y23</f>
        <v>0</v>
      </c>
      <c r="Y22" s="236">
        <f>'3.入力_外部供給等(1,2号)'!Z23</f>
        <v>0</v>
      </c>
      <c r="Z22" s="87"/>
      <c r="AA22" s="236">
        <f>'2.入力_使用量(1,2号)'!S31</f>
        <v>0</v>
      </c>
      <c r="AB22" s="236">
        <f>'3.入力_外部供給等(1,2号)'!AB23</f>
        <v>0</v>
      </c>
      <c r="AC22" s="236">
        <f>'3.入力_外部供給等(1,2号)'!AC23</f>
        <v>0</v>
      </c>
      <c r="AD22" s="87"/>
      <c r="AE22" s="236">
        <f>'2.入力_使用量(1,2号)'!T31</f>
        <v>0</v>
      </c>
      <c r="AF22" s="236">
        <f>'3.入力_外部供給等(1,2号)'!AE23</f>
        <v>0</v>
      </c>
      <c r="AG22" s="236">
        <f>'3.入力_外部供給等(1,2号)'!AF23</f>
        <v>0</v>
      </c>
      <c r="AH22" s="87"/>
      <c r="AI22" s="236">
        <f>'2.入力_使用量(1,2号)'!U31</f>
        <v>0</v>
      </c>
      <c r="AJ22" s="236">
        <f>'3.入力_外部供給等(1,2号)'!AH23</f>
        <v>0</v>
      </c>
      <c r="AK22" s="236">
        <f>'3.入力_外部供給等(1,2号)'!AI23</f>
        <v>0</v>
      </c>
      <c r="AL22" s="87"/>
      <c r="AM22" s="236">
        <f>'2.入力_使用量(1,2号)'!V31</f>
        <v>0</v>
      </c>
      <c r="AN22" s="236">
        <f>'3.入力_外部供給等(1,2号)'!AK23</f>
        <v>0</v>
      </c>
      <c r="AO22" s="236">
        <f>'3.入力_外部供給等(1,2号)'!AL23</f>
        <v>0</v>
      </c>
      <c r="AP22" s="87"/>
      <c r="AQ22" s="236">
        <f>'2.入力_使用量(1,2号)'!W31</f>
        <v>0</v>
      </c>
      <c r="AR22" s="236">
        <f>'3.入力_外部供給等(1,2号)'!AN23</f>
        <v>0</v>
      </c>
      <c r="AS22" s="236">
        <f>'3.入力_外部供給等(1,2号)'!AO23</f>
        <v>0</v>
      </c>
      <c r="AT22" s="87"/>
      <c r="AU22" s="236">
        <f>'2.入力_使用量(1,2号)'!X31</f>
        <v>0</v>
      </c>
      <c r="AV22" s="236">
        <f>'3.入力_外部供給等(1,2号)'!AQ23</f>
        <v>0</v>
      </c>
      <c r="AW22" s="236">
        <f>'3.入力_外部供給等(1,2号)'!AR23</f>
        <v>0</v>
      </c>
      <c r="AX22" s="87"/>
      <c r="AY22" s="236">
        <f>'2.入力_使用量(1,2号)'!Y31</f>
        <v>0</v>
      </c>
      <c r="AZ22" s="236">
        <f>'3.入力_外部供給等(1,2号)'!AT23</f>
        <v>0</v>
      </c>
      <c r="BA22" s="236">
        <f>'3.入力_外部供給等(1,2号)'!AU23</f>
        <v>0</v>
      </c>
      <c r="BB22" s="87"/>
      <c r="BC22" s="236">
        <f>'2.入力_使用量(1,2号)'!Z31</f>
        <v>0</v>
      </c>
      <c r="BD22" s="236">
        <f>'3.入力_外部供給等(1,2号)'!AW23</f>
        <v>0</v>
      </c>
      <c r="BE22" s="236">
        <f>'3.入力_外部供給等(1,2号)'!AX23</f>
        <v>0</v>
      </c>
      <c r="BF22" s="87"/>
      <c r="BG22" s="236">
        <f>'2.入力_使用量(1,2号)'!AA31</f>
        <v>0</v>
      </c>
      <c r="BH22" s="236">
        <f>'3.入力_外部供給等(1,2号)'!AZ23</f>
        <v>0</v>
      </c>
      <c r="BI22" s="236">
        <f>'3.入力_外部供給等(1,2号)'!BA23</f>
        <v>0</v>
      </c>
      <c r="BJ22" s="87"/>
      <c r="BK22" s="236">
        <f>'2.入力_使用量(1,2号)'!AB31</f>
        <v>0</v>
      </c>
      <c r="BL22" s="236">
        <f>'3.入力_外部供給等(1,2号)'!BC23</f>
        <v>0</v>
      </c>
      <c r="BM22" s="236">
        <f>'3.入力_外部供給等(1,2号)'!BD23</f>
        <v>0</v>
      </c>
      <c r="BN22" s="87"/>
      <c r="BO22" s="236">
        <f>'2.入力_使用量(1,2号)'!AC31</f>
        <v>0</v>
      </c>
      <c r="BP22" s="236">
        <f>'3.入力_外部供給等(1,2号)'!BF23</f>
        <v>0</v>
      </c>
      <c r="BQ22" s="236">
        <f>'3.入力_外部供給等(1,2号)'!BG23</f>
        <v>0</v>
      </c>
      <c r="BR22" s="87"/>
      <c r="BS22" s="236">
        <f>'2.入力_使用量(1,2号)'!AD31</f>
        <v>0</v>
      </c>
      <c r="BT22" s="236">
        <f>'3.入力_外部供給等(1,2号)'!BI23</f>
        <v>0</v>
      </c>
      <c r="BU22" s="236">
        <f>'3.入力_外部供給等(1,2号)'!BJ23</f>
        <v>0</v>
      </c>
      <c r="BV22" s="87"/>
    </row>
    <row r="23" spans="2:74" ht="20.100000000000001" customHeight="1">
      <c r="B23" s="89"/>
      <c r="C23" s="72" t="s">
        <v>14</v>
      </c>
      <c r="D23" s="73"/>
      <c r="E23" s="74"/>
      <c r="F23" s="72" t="s">
        <v>5080</v>
      </c>
      <c r="G23" s="91">
        <v>38</v>
      </c>
      <c r="H23" s="90">
        <v>1.8800000000000001E-2</v>
      </c>
      <c r="I23" s="237">
        <f>'4.入力_使用量(3号)'!N31/1000</f>
        <v>0</v>
      </c>
      <c r="J23" s="236">
        <f>'4.入力_使用量(3号)'!O31/1000</f>
        <v>0</v>
      </c>
      <c r="K23" s="236">
        <f>'2.入力_使用量(1,2号)'!N32</f>
        <v>0</v>
      </c>
      <c r="L23" s="236">
        <f>'3.入力_外部供給等(1,2号)'!M24</f>
        <v>0</v>
      </c>
      <c r="M23" s="236">
        <f>'3.入力_外部供給等(1,2号)'!N24</f>
        <v>0</v>
      </c>
      <c r="N23" s="87"/>
      <c r="O23" s="236">
        <f>'2.入力_使用量(1,2号)'!O32</f>
        <v>0</v>
      </c>
      <c r="P23" s="236">
        <f>'3.入力_外部供給等(1,2号)'!P24</f>
        <v>0</v>
      </c>
      <c r="Q23" s="236">
        <f>'3.入力_外部供給等(1,2号)'!Q24</f>
        <v>0</v>
      </c>
      <c r="R23" s="87"/>
      <c r="S23" s="236">
        <f>'2.入力_使用量(1,2号)'!P32</f>
        <v>0</v>
      </c>
      <c r="T23" s="236">
        <f>'3.入力_外部供給等(1,2号)'!S24</f>
        <v>0</v>
      </c>
      <c r="U23" s="236">
        <f>'3.入力_外部供給等(1,2号)'!T24</f>
        <v>0</v>
      </c>
      <c r="V23" s="87"/>
      <c r="W23" s="236">
        <f>'2.入力_使用量(1,2号)'!R32</f>
        <v>0</v>
      </c>
      <c r="X23" s="236">
        <f>'3.入力_外部供給等(1,2号)'!Y24</f>
        <v>0</v>
      </c>
      <c r="Y23" s="236">
        <f>'3.入力_外部供給等(1,2号)'!Z24</f>
        <v>0</v>
      </c>
      <c r="Z23" s="87"/>
      <c r="AA23" s="236">
        <f>'2.入力_使用量(1,2号)'!S32</f>
        <v>0</v>
      </c>
      <c r="AB23" s="236">
        <f>'3.入力_外部供給等(1,2号)'!AB24</f>
        <v>0</v>
      </c>
      <c r="AC23" s="236">
        <f>'3.入力_外部供給等(1,2号)'!AC24</f>
        <v>0</v>
      </c>
      <c r="AD23" s="87"/>
      <c r="AE23" s="236">
        <f>'2.入力_使用量(1,2号)'!T32</f>
        <v>0</v>
      </c>
      <c r="AF23" s="236">
        <f>'3.入力_外部供給等(1,2号)'!AE24</f>
        <v>0</v>
      </c>
      <c r="AG23" s="236">
        <f>'3.入力_外部供給等(1,2号)'!AF24</f>
        <v>0</v>
      </c>
      <c r="AH23" s="87"/>
      <c r="AI23" s="236">
        <f>'2.入力_使用量(1,2号)'!U32</f>
        <v>0</v>
      </c>
      <c r="AJ23" s="236">
        <f>'3.入力_外部供給等(1,2号)'!AH24</f>
        <v>0</v>
      </c>
      <c r="AK23" s="236">
        <f>'3.入力_外部供給等(1,2号)'!AI24</f>
        <v>0</v>
      </c>
      <c r="AL23" s="87"/>
      <c r="AM23" s="236">
        <f>'2.入力_使用量(1,2号)'!V32</f>
        <v>0</v>
      </c>
      <c r="AN23" s="236">
        <f>'3.入力_外部供給等(1,2号)'!AK24</f>
        <v>0</v>
      </c>
      <c r="AO23" s="236">
        <f>'3.入力_外部供給等(1,2号)'!AL24</f>
        <v>0</v>
      </c>
      <c r="AP23" s="87"/>
      <c r="AQ23" s="236">
        <f>'2.入力_使用量(1,2号)'!W32</f>
        <v>0</v>
      </c>
      <c r="AR23" s="236">
        <f>'3.入力_外部供給等(1,2号)'!AN24</f>
        <v>0</v>
      </c>
      <c r="AS23" s="236">
        <f>'3.入力_外部供給等(1,2号)'!AO24</f>
        <v>0</v>
      </c>
      <c r="AT23" s="87"/>
      <c r="AU23" s="236">
        <f>'2.入力_使用量(1,2号)'!X32</f>
        <v>0</v>
      </c>
      <c r="AV23" s="236">
        <f>'3.入力_外部供給等(1,2号)'!AQ24</f>
        <v>0</v>
      </c>
      <c r="AW23" s="236">
        <f>'3.入力_外部供給等(1,2号)'!AR24</f>
        <v>0</v>
      </c>
      <c r="AX23" s="87"/>
      <c r="AY23" s="236">
        <f>'2.入力_使用量(1,2号)'!Y32</f>
        <v>0</v>
      </c>
      <c r="AZ23" s="236">
        <f>'3.入力_外部供給等(1,2号)'!AT24</f>
        <v>0</v>
      </c>
      <c r="BA23" s="236">
        <f>'3.入力_外部供給等(1,2号)'!AU24</f>
        <v>0</v>
      </c>
      <c r="BB23" s="87"/>
      <c r="BC23" s="236">
        <f>'2.入力_使用量(1,2号)'!Z32</f>
        <v>0</v>
      </c>
      <c r="BD23" s="236">
        <f>'3.入力_外部供給等(1,2号)'!AW24</f>
        <v>0</v>
      </c>
      <c r="BE23" s="236">
        <f>'3.入力_外部供給等(1,2号)'!AX24</f>
        <v>0</v>
      </c>
      <c r="BF23" s="87"/>
      <c r="BG23" s="236">
        <f>'2.入力_使用量(1,2号)'!AA32</f>
        <v>0</v>
      </c>
      <c r="BH23" s="236">
        <f>'3.入力_外部供給等(1,2号)'!AZ24</f>
        <v>0</v>
      </c>
      <c r="BI23" s="236">
        <f>'3.入力_外部供給等(1,2号)'!BA24</f>
        <v>0</v>
      </c>
      <c r="BJ23" s="87"/>
      <c r="BK23" s="236">
        <f>'2.入力_使用量(1,2号)'!AB32</f>
        <v>0</v>
      </c>
      <c r="BL23" s="236">
        <f>'3.入力_外部供給等(1,2号)'!BC24</f>
        <v>0</v>
      </c>
      <c r="BM23" s="236">
        <f>'3.入力_外部供給等(1,2号)'!BD24</f>
        <v>0</v>
      </c>
      <c r="BN23" s="87"/>
      <c r="BO23" s="236">
        <f>'2.入力_使用量(1,2号)'!AC32</f>
        <v>0</v>
      </c>
      <c r="BP23" s="236">
        <f>'3.入力_外部供給等(1,2号)'!BF24</f>
        <v>0</v>
      </c>
      <c r="BQ23" s="236">
        <f>'3.入力_外部供給等(1,2号)'!BG24</f>
        <v>0</v>
      </c>
      <c r="BR23" s="87"/>
      <c r="BS23" s="236">
        <f>'2.入力_使用量(1,2号)'!AD32</f>
        <v>0</v>
      </c>
      <c r="BT23" s="236">
        <f>'3.入力_外部供給等(1,2号)'!BI24</f>
        <v>0</v>
      </c>
      <c r="BU23" s="236">
        <f>'3.入力_外部供給等(1,2号)'!BJ24</f>
        <v>0</v>
      </c>
      <c r="BV23" s="87"/>
    </row>
    <row r="24" spans="2:74" ht="20.100000000000001" customHeight="1">
      <c r="B24" s="89"/>
      <c r="C24" s="72" t="s">
        <v>15</v>
      </c>
      <c r="D24" s="73"/>
      <c r="E24" s="74"/>
      <c r="F24" s="72" t="s">
        <v>5080</v>
      </c>
      <c r="G24" s="47">
        <v>38.9</v>
      </c>
      <c r="H24" s="90">
        <v>1.9300000000000001E-2</v>
      </c>
      <c r="I24" s="237">
        <f>'4.入力_使用量(3号)'!N32/1000</f>
        <v>0</v>
      </c>
      <c r="J24" s="236">
        <f>'4.入力_使用量(3号)'!O32/1000</f>
        <v>0</v>
      </c>
      <c r="K24" s="236">
        <f>'2.入力_使用量(1,2号)'!N33</f>
        <v>0</v>
      </c>
      <c r="L24" s="236">
        <f>'3.入力_外部供給等(1,2号)'!M25</f>
        <v>0</v>
      </c>
      <c r="M24" s="236">
        <f>'3.入力_外部供給等(1,2号)'!N25</f>
        <v>0</v>
      </c>
      <c r="N24" s="87"/>
      <c r="O24" s="236">
        <f>'2.入力_使用量(1,2号)'!O33</f>
        <v>0</v>
      </c>
      <c r="P24" s="236">
        <f>'3.入力_外部供給等(1,2号)'!P25</f>
        <v>0</v>
      </c>
      <c r="Q24" s="236">
        <f>'3.入力_外部供給等(1,2号)'!Q25</f>
        <v>0</v>
      </c>
      <c r="R24" s="87"/>
      <c r="S24" s="236">
        <f>'2.入力_使用量(1,2号)'!P33</f>
        <v>0</v>
      </c>
      <c r="T24" s="236">
        <f>'3.入力_外部供給等(1,2号)'!S25</f>
        <v>0</v>
      </c>
      <c r="U24" s="236">
        <f>'3.入力_外部供給等(1,2号)'!T25</f>
        <v>0</v>
      </c>
      <c r="V24" s="87"/>
      <c r="W24" s="236">
        <f>'2.入力_使用量(1,2号)'!R33</f>
        <v>0</v>
      </c>
      <c r="X24" s="236">
        <f>'3.入力_外部供給等(1,2号)'!Y25</f>
        <v>0</v>
      </c>
      <c r="Y24" s="236">
        <f>'3.入力_外部供給等(1,2号)'!Z25</f>
        <v>0</v>
      </c>
      <c r="Z24" s="87"/>
      <c r="AA24" s="236">
        <f>'2.入力_使用量(1,2号)'!S33</f>
        <v>0</v>
      </c>
      <c r="AB24" s="236">
        <f>'3.入力_外部供給等(1,2号)'!AB25</f>
        <v>0</v>
      </c>
      <c r="AC24" s="236">
        <f>'3.入力_外部供給等(1,2号)'!AC25</f>
        <v>0</v>
      </c>
      <c r="AD24" s="87"/>
      <c r="AE24" s="236">
        <f>'2.入力_使用量(1,2号)'!T33</f>
        <v>0</v>
      </c>
      <c r="AF24" s="236">
        <f>'3.入力_外部供給等(1,2号)'!AE25</f>
        <v>0</v>
      </c>
      <c r="AG24" s="236">
        <f>'3.入力_外部供給等(1,2号)'!AF25</f>
        <v>0</v>
      </c>
      <c r="AH24" s="87"/>
      <c r="AI24" s="236">
        <f>'2.入力_使用量(1,2号)'!U33</f>
        <v>0</v>
      </c>
      <c r="AJ24" s="236">
        <f>'3.入力_外部供給等(1,2号)'!AH25</f>
        <v>0</v>
      </c>
      <c r="AK24" s="236">
        <f>'3.入力_外部供給等(1,2号)'!AI25</f>
        <v>0</v>
      </c>
      <c r="AL24" s="87"/>
      <c r="AM24" s="236">
        <f>'2.入力_使用量(1,2号)'!V33</f>
        <v>0</v>
      </c>
      <c r="AN24" s="236">
        <f>'3.入力_外部供給等(1,2号)'!AK25</f>
        <v>0</v>
      </c>
      <c r="AO24" s="236">
        <f>'3.入力_外部供給等(1,2号)'!AL25</f>
        <v>0</v>
      </c>
      <c r="AP24" s="87"/>
      <c r="AQ24" s="236">
        <f>'2.入力_使用量(1,2号)'!W33</f>
        <v>0</v>
      </c>
      <c r="AR24" s="236">
        <f>'3.入力_外部供給等(1,2号)'!AN25</f>
        <v>0</v>
      </c>
      <c r="AS24" s="236">
        <f>'3.入力_外部供給等(1,2号)'!AO25</f>
        <v>0</v>
      </c>
      <c r="AT24" s="87"/>
      <c r="AU24" s="236">
        <f>'2.入力_使用量(1,2号)'!X33</f>
        <v>0</v>
      </c>
      <c r="AV24" s="236">
        <f>'3.入力_外部供給等(1,2号)'!AQ25</f>
        <v>0</v>
      </c>
      <c r="AW24" s="236">
        <f>'3.入力_外部供給等(1,2号)'!AR25</f>
        <v>0</v>
      </c>
      <c r="AX24" s="87"/>
      <c r="AY24" s="236">
        <f>'2.入力_使用量(1,2号)'!Y33</f>
        <v>0</v>
      </c>
      <c r="AZ24" s="236">
        <f>'3.入力_外部供給等(1,2号)'!AT25</f>
        <v>0</v>
      </c>
      <c r="BA24" s="236">
        <f>'3.入力_外部供給等(1,2号)'!AU25</f>
        <v>0</v>
      </c>
      <c r="BB24" s="87"/>
      <c r="BC24" s="236">
        <f>'2.入力_使用量(1,2号)'!Z33</f>
        <v>0</v>
      </c>
      <c r="BD24" s="236">
        <f>'3.入力_外部供給等(1,2号)'!AW25</f>
        <v>0</v>
      </c>
      <c r="BE24" s="236">
        <f>'3.入力_外部供給等(1,2号)'!AX25</f>
        <v>0</v>
      </c>
      <c r="BF24" s="87"/>
      <c r="BG24" s="236">
        <f>'2.入力_使用量(1,2号)'!AA33</f>
        <v>0</v>
      </c>
      <c r="BH24" s="236">
        <f>'3.入力_外部供給等(1,2号)'!AZ25</f>
        <v>0</v>
      </c>
      <c r="BI24" s="236">
        <f>'3.入力_外部供給等(1,2号)'!BA25</f>
        <v>0</v>
      </c>
      <c r="BJ24" s="87"/>
      <c r="BK24" s="236">
        <f>'2.入力_使用量(1,2号)'!AB33</f>
        <v>0</v>
      </c>
      <c r="BL24" s="236">
        <f>'3.入力_外部供給等(1,2号)'!BC25</f>
        <v>0</v>
      </c>
      <c r="BM24" s="236">
        <f>'3.入力_外部供給等(1,2号)'!BD25</f>
        <v>0</v>
      </c>
      <c r="BN24" s="87"/>
      <c r="BO24" s="236">
        <f>'2.入力_使用量(1,2号)'!AC33</f>
        <v>0</v>
      </c>
      <c r="BP24" s="236">
        <f>'3.入力_外部供給等(1,2号)'!BF25</f>
        <v>0</v>
      </c>
      <c r="BQ24" s="236">
        <f>'3.入力_外部供給等(1,2号)'!BG25</f>
        <v>0</v>
      </c>
      <c r="BR24" s="87"/>
      <c r="BS24" s="236">
        <f>'2.入力_使用量(1,2号)'!AD33</f>
        <v>0</v>
      </c>
      <c r="BT24" s="236">
        <f>'3.入力_外部供給等(1,2号)'!BI25</f>
        <v>0</v>
      </c>
      <c r="BU24" s="236">
        <f>'3.入力_外部供給等(1,2号)'!BJ25</f>
        <v>0</v>
      </c>
      <c r="BV24" s="87"/>
    </row>
    <row r="25" spans="2:74" ht="20.100000000000001" customHeight="1">
      <c r="B25" s="89"/>
      <c r="C25" s="72" t="s">
        <v>16</v>
      </c>
      <c r="D25" s="73"/>
      <c r="E25" s="74"/>
      <c r="F25" s="72" t="s">
        <v>5080</v>
      </c>
      <c r="G25" s="47">
        <v>41.8</v>
      </c>
      <c r="H25" s="90">
        <v>2.0199999999999999E-2</v>
      </c>
      <c r="I25" s="237">
        <f>'4.入力_使用量(3号)'!N33/1000</f>
        <v>0</v>
      </c>
      <c r="J25" s="236">
        <f>'4.入力_使用量(3号)'!O33/1000</f>
        <v>0</v>
      </c>
      <c r="K25" s="236">
        <f>'2.入力_使用量(1,2号)'!N34</f>
        <v>0</v>
      </c>
      <c r="L25" s="236">
        <f>'3.入力_外部供給等(1,2号)'!M26</f>
        <v>0</v>
      </c>
      <c r="M25" s="236">
        <f>'3.入力_外部供給等(1,2号)'!N26</f>
        <v>0</v>
      </c>
      <c r="N25" s="87"/>
      <c r="O25" s="236">
        <f>'2.入力_使用量(1,2号)'!O34</f>
        <v>0</v>
      </c>
      <c r="P25" s="236">
        <f>'3.入力_外部供給等(1,2号)'!P26</f>
        <v>0</v>
      </c>
      <c r="Q25" s="236">
        <f>'3.入力_外部供給等(1,2号)'!Q26</f>
        <v>0</v>
      </c>
      <c r="R25" s="87"/>
      <c r="S25" s="236">
        <f>'2.入力_使用量(1,2号)'!P34</f>
        <v>0</v>
      </c>
      <c r="T25" s="236">
        <f>'3.入力_外部供給等(1,2号)'!S26</f>
        <v>0</v>
      </c>
      <c r="U25" s="236">
        <f>'3.入力_外部供給等(1,2号)'!T26</f>
        <v>0</v>
      </c>
      <c r="V25" s="87"/>
      <c r="W25" s="236">
        <f>'2.入力_使用量(1,2号)'!R34</f>
        <v>0</v>
      </c>
      <c r="X25" s="236">
        <f>'3.入力_外部供給等(1,2号)'!Y26</f>
        <v>0</v>
      </c>
      <c r="Y25" s="236">
        <f>'3.入力_外部供給等(1,2号)'!Z26</f>
        <v>0</v>
      </c>
      <c r="Z25" s="87"/>
      <c r="AA25" s="236">
        <f>'2.入力_使用量(1,2号)'!S34</f>
        <v>0</v>
      </c>
      <c r="AB25" s="236">
        <f>'3.入力_外部供給等(1,2号)'!AB26</f>
        <v>0</v>
      </c>
      <c r="AC25" s="236">
        <f>'3.入力_外部供給等(1,2号)'!AC26</f>
        <v>0</v>
      </c>
      <c r="AD25" s="87"/>
      <c r="AE25" s="236">
        <f>'2.入力_使用量(1,2号)'!T34</f>
        <v>0</v>
      </c>
      <c r="AF25" s="236">
        <f>'3.入力_外部供給等(1,2号)'!AE26</f>
        <v>0</v>
      </c>
      <c r="AG25" s="236">
        <f>'3.入力_外部供給等(1,2号)'!AF26</f>
        <v>0</v>
      </c>
      <c r="AH25" s="87"/>
      <c r="AI25" s="236">
        <f>'2.入力_使用量(1,2号)'!U34</f>
        <v>0</v>
      </c>
      <c r="AJ25" s="236">
        <f>'3.入力_外部供給等(1,2号)'!AH26</f>
        <v>0</v>
      </c>
      <c r="AK25" s="236">
        <f>'3.入力_外部供給等(1,2号)'!AI26</f>
        <v>0</v>
      </c>
      <c r="AL25" s="87"/>
      <c r="AM25" s="236">
        <f>'2.入力_使用量(1,2号)'!V34</f>
        <v>0</v>
      </c>
      <c r="AN25" s="236">
        <f>'3.入力_外部供給等(1,2号)'!AK26</f>
        <v>0</v>
      </c>
      <c r="AO25" s="236">
        <f>'3.入力_外部供給等(1,2号)'!AL26</f>
        <v>0</v>
      </c>
      <c r="AP25" s="87"/>
      <c r="AQ25" s="236">
        <f>'2.入力_使用量(1,2号)'!W34</f>
        <v>0</v>
      </c>
      <c r="AR25" s="236">
        <f>'3.入力_外部供給等(1,2号)'!AN26</f>
        <v>0</v>
      </c>
      <c r="AS25" s="236">
        <f>'3.入力_外部供給等(1,2号)'!AO26</f>
        <v>0</v>
      </c>
      <c r="AT25" s="87"/>
      <c r="AU25" s="236">
        <f>'2.入力_使用量(1,2号)'!X34</f>
        <v>0</v>
      </c>
      <c r="AV25" s="236">
        <f>'3.入力_外部供給等(1,2号)'!AQ26</f>
        <v>0</v>
      </c>
      <c r="AW25" s="236">
        <f>'3.入力_外部供給等(1,2号)'!AR26</f>
        <v>0</v>
      </c>
      <c r="AX25" s="87"/>
      <c r="AY25" s="236">
        <f>'2.入力_使用量(1,2号)'!Y34</f>
        <v>0</v>
      </c>
      <c r="AZ25" s="236">
        <f>'3.入力_外部供給等(1,2号)'!AT26</f>
        <v>0</v>
      </c>
      <c r="BA25" s="236">
        <f>'3.入力_外部供給等(1,2号)'!AU26</f>
        <v>0</v>
      </c>
      <c r="BB25" s="87"/>
      <c r="BC25" s="236">
        <f>'2.入力_使用量(1,2号)'!Z34</f>
        <v>0</v>
      </c>
      <c r="BD25" s="236">
        <f>'3.入力_外部供給等(1,2号)'!AW26</f>
        <v>0</v>
      </c>
      <c r="BE25" s="236">
        <f>'3.入力_外部供給等(1,2号)'!AX26</f>
        <v>0</v>
      </c>
      <c r="BF25" s="87"/>
      <c r="BG25" s="236">
        <f>'2.入力_使用量(1,2号)'!AA34</f>
        <v>0</v>
      </c>
      <c r="BH25" s="236">
        <f>'3.入力_外部供給等(1,2号)'!AZ26</f>
        <v>0</v>
      </c>
      <c r="BI25" s="236">
        <f>'3.入力_外部供給等(1,2号)'!BA26</f>
        <v>0</v>
      </c>
      <c r="BJ25" s="87"/>
      <c r="BK25" s="236">
        <f>'2.入力_使用量(1,2号)'!AB34</f>
        <v>0</v>
      </c>
      <c r="BL25" s="236">
        <f>'3.入力_外部供給等(1,2号)'!BC26</f>
        <v>0</v>
      </c>
      <c r="BM25" s="236">
        <f>'3.入力_外部供給等(1,2号)'!BD26</f>
        <v>0</v>
      </c>
      <c r="BN25" s="87"/>
      <c r="BO25" s="236">
        <f>'2.入力_使用量(1,2号)'!AC34</f>
        <v>0</v>
      </c>
      <c r="BP25" s="236">
        <f>'3.入力_外部供給等(1,2号)'!BF26</f>
        <v>0</v>
      </c>
      <c r="BQ25" s="236">
        <f>'3.入力_外部供給等(1,2号)'!BG26</f>
        <v>0</v>
      </c>
      <c r="BR25" s="87"/>
      <c r="BS25" s="236">
        <f>'2.入力_使用量(1,2号)'!AD34</f>
        <v>0</v>
      </c>
      <c r="BT25" s="236">
        <f>'3.入力_外部供給等(1,2号)'!BI26</f>
        <v>0</v>
      </c>
      <c r="BU25" s="236">
        <f>'3.入力_外部供給等(1,2号)'!BJ26</f>
        <v>0</v>
      </c>
      <c r="BV25" s="87"/>
    </row>
    <row r="26" spans="2:74" ht="20.100000000000001" customHeight="1">
      <c r="B26" s="89"/>
      <c r="C26" s="72" t="s">
        <v>18</v>
      </c>
      <c r="D26" s="73"/>
      <c r="E26" s="74"/>
      <c r="F26" s="72" t="s">
        <v>5089</v>
      </c>
      <c r="G26" s="91">
        <v>40</v>
      </c>
      <c r="H26" s="90">
        <v>2.0400000000000001E-2</v>
      </c>
      <c r="I26" s="86"/>
      <c r="J26" s="87"/>
      <c r="K26" s="236">
        <f>'2.入力_使用量(1,2号)'!N35</f>
        <v>0</v>
      </c>
      <c r="L26" s="236">
        <f>'3.入力_外部供給等(1,2号)'!M27</f>
        <v>0</v>
      </c>
      <c r="M26" s="236">
        <f>'3.入力_外部供給等(1,2号)'!N27</f>
        <v>0</v>
      </c>
      <c r="N26" s="87"/>
      <c r="O26" s="236">
        <f>'2.入力_使用量(1,2号)'!O35</f>
        <v>0</v>
      </c>
      <c r="P26" s="236">
        <f>'3.入力_外部供給等(1,2号)'!P27</f>
        <v>0</v>
      </c>
      <c r="Q26" s="236">
        <f>'3.入力_外部供給等(1,2号)'!Q27</f>
        <v>0</v>
      </c>
      <c r="R26" s="87"/>
      <c r="S26" s="236">
        <f>'2.入力_使用量(1,2号)'!P35</f>
        <v>0</v>
      </c>
      <c r="T26" s="236">
        <f>'3.入力_外部供給等(1,2号)'!S27</f>
        <v>0</v>
      </c>
      <c r="U26" s="236">
        <f>'3.入力_外部供給等(1,2号)'!T27</f>
        <v>0</v>
      </c>
      <c r="V26" s="87"/>
      <c r="W26" s="236">
        <f>'2.入力_使用量(1,2号)'!R35</f>
        <v>0</v>
      </c>
      <c r="X26" s="236">
        <f>'3.入力_外部供給等(1,2号)'!Y27</f>
        <v>0</v>
      </c>
      <c r="Y26" s="236">
        <f>'3.入力_外部供給等(1,2号)'!Z27</f>
        <v>0</v>
      </c>
      <c r="Z26" s="87"/>
      <c r="AA26" s="236">
        <f>'2.入力_使用量(1,2号)'!S35</f>
        <v>0</v>
      </c>
      <c r="AB26" s="236">
        <f>'3.入力_外部供給等(1,2号)'!AB27</f>
        <v>0</v>
      </c>
      <c r="AC26" s="236">
        <f>'3.入力_外部供給等(1,2号)'!AC27</f>
        <v>0</v>
      </c>
      <c r="AD26" s="87"/>
      <c r="AE26" s="236">
        <f>'2.入力_使用量(1,2号)'!T35</f>
        <v>0</v>
      </c>
      <c r="AF26" s="236">
        <f>'3.入力_外部供給等(1,2号)'!AE27</f>
        <v>0</v>
      </c>
      <c r="AG26" s="236">
        <f>'3.入力_外部供給等(1,2号)'!AF27</f>
        <v>0</v>
      </c>
      <c r="AH26" s="87"/>
      <c r="AI26" s="236">
        <f>'2.入力_使用量(1,2号)'!U35</f>
        <v>0</v>
      </c>
      <c r="AJ26" s="236">
        <f>'3.入力_外部供給等(1,2号)'!AH27</f>
        <v>0</v>
      </c>
      <c r="AK26" s="236">
        <f>'3.入力_外部供給等(1,2号)'!AI27</f>
        <v>0</v>
      </c>
      <c r="AL26" s="87"/>
      <c r="AM26" s="236">
        <f>'2.入力_使用量(1,2号)'!V35</f>
        <v>0</v>
      </c>
      <c r="AN26" s="236">
        <f>'3.入力_外部供給等(1,2号)'!AK27</f>
        <v>0</v>
      </c>
      <c r="AO26" s="236">
        <f>'3.入力_外部供給等(1,2号)'!AL27</f>
        <v>0</v>
      </c>
      <c r="AP26" s="87"/>
      <c r="AQ26" s="236">
        <f>'2.入力_使用量(1,2号)'!W35</f>
        <v>0</v>
      </c>
      <c r="AR26" s="236">
        <f>'3.入力_外部供給等(1,2号)'!AN27</f>
        <v>0</v>
      </c>
      <c r="AS26" s="236">
        <f>'3.入力_外部供給等(1,2号)'!AO27</f>
        <v>0</v>
      </c>
      <c r="AT26" s="87"/>
      <c r="AU26" s="236">
        <f>'2.入力_使用量(1,2号)'!X35</f>
        <v>0</v>
      </c>
      <c r="AV26" s="236">
        <f>'3.入力_外部供給等(1,2号)'!AQ27</f>
        <v>0</v>
      </c>
      <c r="AW26" s="236">
        <f>'3.入力_外部供給等(1,2号)'!AR27</f>
        <v>0</v>
      </c>
      <c r="AX26" s="87"/>
      <c r="AY26" s="236">
        <f>'2.入力_使用量(1,2号)'!Y35</f>
        <v>0</v>
      </c>
      <c r="AZ26" s="236">
        <f>'3.入力_外部供給等(1,2号)'!AT27</f>
        <v>0</v>
      </c>
      <c r="BA26" s="236">
        <f>'3.入力_外部供給等(1,2号)'!AU27</f>
        <v>0</v>
      </c>
      <c r="BB26" s="87"/>
      <c r="BC26" s="236">
        <f>'2.入力_使用量(1,2号)'!Z35</f>
        <v>0</v>
      </c>
      <c r="BD26" s="236">
        <f>'3.入力_外部供給等(1,2号)'!AW27</f>
        <v>0</v>
      </c>
      <c r="BE26" s="236">
        <f>'3.入力_外部供給等(1,2号)'!AX27</f>
        <v>0</v>
      </c>
      <c r="BF26" s="87"/>
      <c r="BG26" s="236">
        <f>'2.入力_使用量(1,2号)'!AA35</f>
        <v>0</v>
      </c>
      <c r="BH26" s="236">
        <f>'3.入力_外部供給等(1,2号)'!AZ27</f>
        <v>0</v>
      </c>
      <c r="BI26" s="236">
        <f>'3.入力_外部供給等(1,2号)'!BA27</f>
        <v>0</v>
      </c>
      <c r="BJ26" s="87"/>
      <c r="BK26" s="236">
        <f>'2.入力_使用量(1,2号)'!AB35</f>
        <v>0</v>
      </c>
      <c r="BL26" s="236">
        <f>'3.入力_外部供給等(1,2号)'!BC27</f>
        <v>0</v>
      </c>
      <c r="BM26" s="236">
        <f>'3.入力_外部供給等(1,2号)'!BD27</f>
        <v>0</v>
      </c>
      <c r="BN26" s="87"/>
      <c r="BO26" s="236">
        <f>'2.入力_使用量(1,2号)'!AC35</f>
        <v>0</v>
      </c>
      <c r="BP26" s="236">
        <f>'3.入力_外部供給等(1,2号)'!BF27</f>
        <v>0</v>
      </c>
      <c r="BQ26" s="236">
        <f>'3.入力_外部供給等(1,2号)'!BG27</f>
        <v>0</v>
      </c>
      <c r="BR26" s="87"/>
      <c r="BS26" s="236">
        <f>'2.入力_使用量(1,2号)'!AD35</f>
        <v>0</v>
      </c>
      <c r="BT26" s="236">
        <f>'3.入力_外部供給等(1,2号)'!BI27</f>
        <v>0</v>
      </c>
      <c r="BU26" s="236">
        <f>'3.入力_外部供給等(1,2号)'!BJ27</f>
        <v>0</v>
      </c>
      <c r="BV26" s="87"/>
    </row>
    <row r="27" spans="2:74" ht="20.100000000000001" customHeight="1">
      <c r="B27" s="89"/>
      <c r="C27" s="72" t="s">
        <v>19</v>
      </c>
      <c r="D27" s="73"/>
      <c r="E27" s="74"/>
      <c r="F27" s="72" t="s">
        <v>5089</v>
      </c>
      <c r="G27" s="47">
        <v>34.1</v>
      </c>
      <c r="H27" s="90">
        <v>2.5399999999999999E-2</v>
      </c>
      <c r="I27" s="86"/>
      <c r="J27" s="87"/>
      <c r="K27" s="236">
        <f>'2.入力_使用量(1,2号)'!N36</f>
        <v>0</v>
      </c>
      <c r="L27" s="236">
        <f>'3.入力_外部供給等(1,2号)'!M28</f>
        <v>0</v>
      </c>
      <c r="M27" s="236">
        <f>'3.入力_外部供給等(1,2号)'!N28</f>
        <v>0</v>
      </c>
      <c r="N27" s="87"/>
      <c r="O27" s="236">
        <f>'2.入力_使用量(1,2号)'!O36</f>
        <v>0</v>
      </c>
      <c r="P27" s="236">
        <f>'3.入力_外部供給等(1,2号)'!P28</f>
        <v>0</v>
      </c>
      <c r="Q27" s="236">
        <f>'3.入力_外部供給等(1,2号)'!Q28</f>
        <v>0</v>
      </c>
      <c r="R27" s="87"/>
      <c r="S27" s="236">
        <f>'2.入力_使用量(1,2号)'!P36</f>
        <v>0</v>
      </c>
      <c r="T27" s="236">
        <f>'3.入力_外部供給等(1,2号)'!S28</f>
        <v>0</v>
      </c>
      <c r="U27" s="236">
        <f>'3.入力_外部供給等(1,2号)'!T28</f>
        <v>0</v>
      </c>
      <c r="V27" s="87"/>
      <c r="W27" s="236">
        <f>'2.入力_使用量(1,2号)'!R36</f>
        <v>0</v>
      </c>
      <c r="X27" s="236">
        <f>'3.入力_外部供給等(1,2号)'!Y28</f>
        <v>0</v>
      </c>
      <c r="Y27" s="236">
        <f>'3.入力_外部供給等(1,2号)'!Z28</f>
        <v>0</v>
      </c>
      <c r="Z27" s="87"/>
      <c r="AA27" s="236">
        <f>'2.入力_使用量(1,2号)'!S36</f>
        <v>0</v>
      </c>
      <c r="AB27" s="236">
        <f>'3.入力_外部供給等(1,2号)'!AB28</f>
        <v>0</v>
      </c>
      <c r="AC27" s="236">
        <f>'3.入力_外部供給等(1,2号)'!AC28</f>
        <v>0</v>
      </c>
      <c r="AD27" s="87"/>
      <c r="AE27" s="236">
        <f>'2.入力_使用量(1,2号)'!T36</f>
        <v>0</v>
      </c>
      <c r="AF27" s="236">
        <f>'3.入力_外部供給等(1,2号)'!AE28</f>
        <v>0</v>
      </c>
      <c r="AG27" s="236">
        <f>'3.入力_外部供給等(1,2号)'!AF28</f>
        <v>0</v>
      </c>
      <c r="AH27" s="87"/>
      <c r="AI27" s="236">
        <f>'2.入力_使用量(1,2号)'!U36</f>
        <v>0</v>
      </c>
      <c r="AJ27" s="236">
        <f>'3.入力_外部供給等(1,2号)'!AH28</f>
        <v>0</v>
      </c>
      <c r="AK27" s="236">
        <f>'3.入力_外部供給等(1,2号)'!AI28</f>
        <v>0</v>
      </c>
      <c r="AL27" s="87"/>
      <c r="AM27" s="236">
        <f>'2.入力_使用量(1,2号)'!V36</f>
        <v>0</v>
      </c>
      <c r="AN27" s="236">
        <f>'3.入力_外部供給等(1,2号)'!AK28</f>
        <v>0</v>
      </c>
      <c r="AO27" s="236">
        <f>'3.入力_外部供給等(1,2号)'!AL28</f>
        <v>0</v>
      </c>
      <c r="AP27" s="87"/>
      <c r="AQ27" s="236">
        <f>'2.入力_使用量(1,2号)'!W36</f>
        <v>0</v>
      </c>
      <c r="AR27" s="236">
        <f>'3.入力_外部供給等(1,2号)'!AN28</f>
        <v>0</v>
      </c>
      <c r="AS27" s="236">
        <f>'3.入力_外部供給等(1,2号)'!AO28</f>
        <v>0</v>
      </c>
      <c r="AT27" s="87"/>
      <c r="AU27" s="236">
        <f>'2.入力_使用量(1,2号)'!X36</f>
        <v>0</v>
      </c>
      <c r="AV27" s="236">
        <f>'3.入力_外部供給等(1,2号)'!AQ28</f>
        <v>0</v>
      </c>
      <c r="AW27" s="236">
        <f>'3.入力_外部供給等(1,2号)'!AR28</f>
        <v>0</v>
      </c>
      <c r="AX27" s="87"/>
      <c r="AY27" s="236">
        <f>'2.入力_使用量(1,2号)'!Y36</f>
        <v>0</v>
      </c>
      <c r="AZ27" s="236">
        <f>'3.入力_外部供給等(1,2号)'!AT28</f>
        <v>0</v>
      </c>
      <c r="BA27" s="236">
        <f>'3.入力_外部供給等(1,2号)'!AU28</f>
        <v>0</v>
      </c>
      <c r="BB27" s="87"/>
      <c r="BC27" s="236">
        <f>'2.入力_使用量(1,2号)'!Z36</f>
        <v>0</v>
      </c>
      <c r="BD27" s="236">
        <f>'3.入力_外部供給等(1,2号)'!AW28</f>
        <v>0</v>
      </c>
      <c r="BE27" s="236">
        <f>'3.入力_外部供給等(1,2号)'!AX28</f>
        <v>0</v>
      </c>
      <c r="BF27" s="87"/>
      <c r="BG27" s="236">
        <f>'2.入力_使用量(1,2号)'!AA36</f>
        <v>0</v>
      </c>
      <c r="BH27" s="236">
        <f>'3.入力_外部供給等(1,2号)'!AZ28</f>
        <v>0</v>
      </c>
      <c r="BI27" s="236">
        <f>'3.入力_外部供給等(1,2号)'!BA28</f>
        <v>0</v>
      </c>
      <c r="BJ27" s="87"/>
      <c r="BK27" s="236">
        <f>'2.入力_使用量(1,2号)'!AB36</f>
        <v>0</v>
      </c>
      <c r="BL27" s="236">
        <f>'3.入力_外部供給等(1,2号)'!BC28</f>
        <v>0</v>
      </c>
      <c r="BM27" s="236">
        <f>'3.入力_外部供給等(1,2号)'!BD28</f>
        <v>0</v>
      </c>
      <c r="BN27" s="87"/>
      <c r="BO27" s="236">
        <f>'2.入力_使用量(1,2号)'!AC36</f>
        <v>0</v>
      </c>
      <c r="BP27" s="236">
        <f>'3.入力_外部供給等(1,2号)'!BF28</f>
        <v>0</v>
      </c>
      <c r="BQ27" s="236">
        <f>'3.入力_外部供給等(1,2号)'!BG28</f>
        <v>0</v>
      </c>
      <c r="BR27" s="87"/>
      <c r="BS27" s="236">
        <f>'2.入力_使用量(1,2号)'!AD36</f>
        <v>0</v>
      </c>
      <c r="BT27" s="236">
        <f>'3.入力_外部供給等(1,2号)'!BI28</f>
        <v>0</v>
      </c>
      <c r="BU27" s="236">
        <f>'3.入力_外部供給等(1,2号)'!BJ28</f>
        <v>0</v>
      </c>
      <c r="BV27" s="87"/>
    </row>
    <row r="28" spans="2:74" ht="20.100000000000001" customHeight="1">
      <c r="B28" s="89"/>
      <c r="C28" s="92" t="s">
        <v>684</v>
      </c>
      <c r="D28" s="72" t="s">
        <v>685</v>
      </c>
      <c r="E28" s="74"/>
      <c r="F28" s="72" t="s">
        <v>5089</v>
      </c>
      <c r="G28" s="47">
        <v>50.1</v>
      </c>
      <c r="H28" s="90">
        <v>1.6299999999999999E-2</v>
      </c>
      <c r="I28" s="237">
        <f>'4.入力_使用量(3号)'!N34/1000</f>
        <v>0</v>
      </c>
      <c r="J28" s="236">
        <f>'4.入力_使用量(3号)'!O34/1000</f>
        <v>0</v>
      </c>
      <c r="K28" s="236">
        <f>'2.入力_使用量(1,2号)'!N37</f>
        <v>0</v>
      </c>
      <c r="L28" s="236">
        <f>'3.入力_外部供給等(1,2号)'!M29</f>
        <v>0</v>
      </c>
      <c r="M28" s="236">
        <f>'3.入力_外部供給等(1,2号)'!N29</f>
        <v>0</v>
      </c>
      <c r="N28" s="87"/>
      <c r="O28" s="236">
        <f>'2.入力_使用量(1,2号)'!O37</f>
        <v>0</v>
      </c>
      <c r="P28" s="236">
        <f>'3.入力_外部供給等(1,2号)'!P29</f>
        <v>0</v>
      </c>
      <c r="Q28" s="236">
        <f>'3.入力_外部供給等(1,2号)'!Q29</f>
        <v>0</v>
      </c>
      <c r="R28" s="87"/>
      <c r="S28" s="236">
        <f>'2.入力_使用量(1,2号)'!P37</f>
        <v>0</v>
      </c>
      <c r="T28" s="236">
        <f>'3.入力_外部供給等(1,2号)'!S29</f>
        <v>0</v>
      </c>
      <c r="U28" s="236">
        <f>'3.入力_外部供給等(1,2号)'!T29</f>
        <v>0</v>
      </c>
      <c r="V28" s="87"/>
      <c r="W28" s="236">
        <f>'2.入力_使用量(1,2号)'!R37</f>
        <v>0</v>
      </c>
      <c r="X28" s="236">
        <f>'3.入力_外部供給等(1,2号)'!Y29</f>
        <v>0</v>
      </c>
      <c r="Y28" s="236">
        <f>'3.入力_外部供給等(1,2号)'!Z29</f>
        <v>0</v>
      </c>
      <c r="Z28" s="87"/>
      <c r="AA28" s="236">
        <f>'2.入力_使用量(1,2号)'!S37</f>
        <v>0</v>
      </c>
      <c r="AB28" s="236">
        <f>'3.入力_外部供給等(1,2号)'!AB29</f>
        <v>0</v>
      </c>
      <c r="AC28" s="236">
        <f>'3.入力_外部供給等(1,2号)'!AC29</f>
        <v>0</v>
      </c>
      <c r="AD28" s="87"/>
      <c r="AE28" s="236">
        <f>'2.入力_使用量(1,2号)'!T37</f>
        <v>0</v>
      </c>
      <c r="AF28" s="236">
        <f>'3.入力_外部供給等(1,2号)'!AE29</f>
        <v>0</v>
      </c>
      <c r="AG28" s="236">
        <f>'3.入力_外部供給等(1,2号)'!AF29</f>
        <v>0</v>
      </c>
      <c r="AH28" s="87"/>
      <c r="AI28" s="236">
        <f>'2.入力_使用量(1,2号)'!U37</f>
        <v>0</v>
      </c>
      <c r="AJ28" s="236">
        <f>'3.入力_外部供給等(1,2号)'!AH29</f>
        <v>0</v>
      </c>
      <c r="AK28" s="236">
        <f>'3.入力_外部供給等(1,2号)'!AI29</f>
        <v>0</v>
      </c>
      <c r="AL28" s="87"/>
      <c r="AM28" s="236">
        <f>'2.入力_使用量(1,2号)'!V37</f>
        <v>0</v>
      </c>
      <c r="AN28" s="236">
        <f>'3.入力_外部供給等(1,2号)'!AK29</f>
        <v>0</v>
      </c>
      <c r="AO28" s="236">
        <f>'3.入力_外部供給等(1,2号)'!AL29</f>
        <v>0</v>
      </c>
      <c r="AP28" s="87"/>
      <c r="AQ28" s="236">
        <f>'2.入力_使用量(1,2号)'!W37</f>
        <v>0</v>
      </c>
      <c r="AR28" s="236">
        <f>'3.入力_外部供給等(1,2号)'!AN29</f>
        <v>0</v>
      </c>
      <c r="AS28" s="236">
        <f>'3.入力_外部供給等(1,2号)'!AO29</f>
        <v>0</v>
      </c>
      <c r="AT28" s="87"/>
      <c r="AU28" s="236">
        <f>'2.入力_使用量(1,2号)'!X37</f>
        <v>0</v>
      </c>
      <c r="AV28" s="236">
        <f>'3.入力_外部供給等(1,2号)'!AQ29</f>
        <v>0</v>
      </c>
      <c r="AW28" s="236">
        <f>'3.入力_外部供給等(1,2号)'!AR29</f>
        <v>0</v>
      </c>
      <c r="AX28" s="87"/>
      <c r="AY28" s="236">
        <f>'2.入力_使用量(1,2号)'!Y37</f>
        <v>0</v>
      </c>
      <c r="AZ28" s="236">
        <f>'3.入力_外部供給等(1,2号)'!AT29</f>
        <v>0</v>
      </c>
      <c r="BA28" s="236">
        <f>'3.入力_外部供給等(1,2号)'!AU29</f>
        <v>0</v>
      </c>
      <c r="BB28" s="87"/>
      <c r="BC28" s="236">
        <f>'2.入力_使用量(1,2号)'!Z37</f>
        <v>0</v>
      </c>
      <c r="BD28" s="236">
        <f>'3.入力_外部供給等(1,2号)'!AW29</f>
        <v>0</v>
      </c>
      <c r="BE28" s="236">
        <f>'3.入力_外部供給等(1,2号)'!AX29</f>
        <v>0</v>
      </c>
      <c r="BF28" s="87"/>
      <c r="BG28" s="236">
        <f>'2.入力_使用量(1,2号)'!AA37</f>
        <v>0</v>
      </c>
      <c r="BH28" s="236">
        <f>'3.入力_外部供給等(1,2号)'!AZ29</f>
        <v>0</v>
      </c>
      <c r="BI28" s="236">
        <f>'3.入力_外部供給等(1,2号)'!BA29</f>
        <v>0</v>
      </c>
      <c r="BJ28" s="87"/>
      <c r="BK28" s="236">
        <f>'2.入力_使用量(1,2号)'!AB37</f>
        <v>0</v>
      </c>
      <c r="BL28" s="236">
        <f>'3.入力_外部供給等(1,2号)'!BC29</f>
        <v>0</v>
      </c>
      <c r="BM28" s="236">
        <f>'3.入力_外部供給等(1,2号)'!BD29</f>
        <v>0</v>
      </c>
      <c r="BN28" s="87"/>
      <c r="BO28" s="236">
        <f>'2.入力_使用量(1,2号)'!AC37</f>
        <v>0</v>
      </c>
      <c r="BP28" s="236">
        <f>'3.入力_外部供給等(1,2号)'!BF29</f>
        <v>0</v>
      </c>
      <c r="BQ28" s="236">
        <f>'3.入力_外部供給等(1,2号)'!BG29</f>
        <v>0</v>
      </c>
      <c r="BR28" s="87"/>
      <c r="BS28" s="236">
        <f>'2.入力_使用量(1,2号)'!AD37</f>
        <v>0</v>
      </c>
      <c r="BT28" s="236">
        <f>'3.入力_外部供給等(1,2号)'!BI29</f>
        <v>0</v>
      </c>
      <c r="BU28" s="236">
        <f>'3.入力_外部供給等(1,2号)'!BJ29</f>
        <v>0</v>
      </c>
      <c r="BV28" s="87"/>
    </row>
    <row r="29" spans="2:74" ht="20.100000000000001" customHeight="1">
      <c r="B29" s="89"/>
      <c r="C29" s="70"/>
      <c r="D29" s="72" t="s">
        <v>686</v>
      </c>
      <c r="E29" s="74"/>
      <c r="F29" s="72" t="s">
        <v>687</v>
      </c>
      <c r="G29" s="47">
        <v>46.1</v>
      </c>
      <c r="H29" s="90">
        <v>1.44E-2</v>
      </c>
      <c r="I29" s="86"/>
      <c r="J29" s="87"/>
      <c r="K29" s="236">
        <f>'2.入力_使用量(1,2号)'!N38</f>
        <v>0</v>
      </c>
      <c r="L29" s="236">
        <f>'3.入力_外部供給等(1,2号)'!M30</f>
        <v>0</v>
      </c>
      <c r="M29" s="236">
        <f>'3.入力_外部供給等(1,2号)'!N30</f>
        <v>0</v>
      </c>
      <c r="N29" s="87"/>
      <c r="O29" s="236">
        <f>'2.入力_使用量(1,2号)'!O38</f>
        <v>0</v>
      </c>
      <c r="P29" s="236">
        <f>'3.入力_外部供給等(1,2号)'!P30</f>
        <v>0</v>
      </c>
      <c r="Q29" s="236">
        <f>'3.入力_外部供給等(1,2号)'!Q30</f>
        <v>0</v>
      </c>
      <c r="R29" s="87"/>
      <c r="S29" s="236">
        <f>'2.入力_使用量(1,2号)'!P38</f>
        <v>0</v>
      </c>
      <c r="T29" s="236">
        <f>'3.入力_外部供給等(1,2号)'!S30</f>
        <v>0</v>
      </c>
      <c r="U29" s="236">
        <f>'3.入力_外部供給等(1,2号)'!T30</f>
        <v>0</v>
      </c>
      <c r="V29" s="87"/>
      <c r="W29" s="236">
        <f>'2.入力_使用量(1,2号)'!R38</f>
        <v>0</v>
      </c>
      <c r="X29" s="236">
        <f>'3.入力_外部供給等(1,2号)'!Y30</f>
        <v>0</v>
      </c>
      <c r="Y29" s="236">
        <f>'3.入力_外部供給等(1,2号)'!Z30</f>
        <v>0</v>
      </c>
      <c r="Z29" s="87"/>
      <c r="AA29" s="236">
        <f>'2.入力_使用量(1,2号)'!S38</f>
        <v>0</v>
      </c>
      <c r="AB29" s="236">
        <f>'3.入力_外部供給等(1,2号)'!AB30</f>
        <v>0</v>
      </c>
      <c r="AC29" s="236">
        <f>'3.入力_外部供給等(1,2号)'!AC30</f>
        <v>0</v>
      </c>
      <c r="AD29" s="87"/>
      <c r="AE29" s="236">
        <f>'2.入力_使用量(1,2号)'!T38</f>
        <v>0</v>
      </c>
      <c r="AF29" s="236">
        <f>'3.入力_外部供給等(1,2号)'!AE30</f>
        <v>0</v>
      </c>
      <c r="AG29" s="236">
        <f>'3.入力_外部供給等(1,2号)'!AF30</f>
        <v>0</v>
      </c>
      <c r="AH29" s="87"/>
      <c r="AI29" s="236">
        <f>'2.入力_使用量(1,2号)'!U38</f>
        <v>0</v>
      </c>
      <c r="AJ29" s="236">
        <f>'3.入力_外部供給等(1,2号)'!AH30</f>
        <v>0</v>
      </c>
      <c r="AK29" s="236">
        <f>'3.入力_外部供給等(1,2号)'!AI30</f>
        <v>0</v>
      </c>
      <c r="AL29" s="87"/>
      <c r="AM29" s="236">
        <f>'2.入力_使用量(1,2号)'!V38</f>
        <v>0</v>
      </c>
      <c r="AN29" s="236">
        <f>'3.入力_外部供給等(1,2号)'!AK30</f>
        <v>0</v>
      </c>
      <c r="AO29" s="236">
        <f>'3.入力_外部供給等(1,2号)'!AL30</f>
        <v>0</v>
      </c>
      <c r="AP29" s="87"/>
      <c r="AQ29" s="236">
        <f>'2.入力_使用量(1,2号)'!W38</f>
        <v>0</v>
      </c>
      <c r="AR29" s="236">
        <f>'3.入力_外部供給等(1,2号)'!AN30</f>
        <v>0</v>
      </c>
      <c r="AS29" s="236">
        <f>'3.入力_外部供給等(1,2号)'!AO30</f>
        <v>0</v>
      </c>
      <c r="AT29" s="87"/>
      <c r="AU29" s="236">
        <f>'2.入力_使用量(1,2号)'!X38</f>
        <v>0</v>
      </c>
      <c r="AV29" s="236">
        <f>'3.入力_外部供給等(1,2号)'!AQ30</f>
        <v>0</v>
      </c>
      <c r="AW29" s="236">
        <f>'3.入力_外部供給等(1,2号)'!AR30</f>
        <v>0</v>
      </c>
      <c r="AX29" s="87"/>
      <c r="AY29" s="236">
        <f>'2.入力_使用量(1,2号)'!Y38</f>
        <v>0</v>
      </c>
      <c r="AZ29" s="236">
        <f>'3.入力_外部供給等(1,2号)'!AT30</f>
        <v>0</v>
      </c>
      <c r="BA29" s="236">
        <f>'3.入力_外部供給等(1,2号)'!AU30</f>
        <v>0</v>
      </c>
      <c r="BB29" s="87"/>
      <c r="BC29" s="236">
        <f>'2.入力_使用量(1,2号)'!Z38</f>
        <v>0</v>
      </c>
      <c r="BD29" s="236">
        <f>'3.入力_外部供給等(1,2号)'!AW30</f>
        <v>0</v>
      </c>
      <c r="BE29" s="236">
        <f>'3.入力_外部供給等(1,2号)'!AX30</f>
        <v>0</v>
      </c>
      <c r="BF29" s="87"/>
      <c r="BG29" s="236">
        <f>'2.入力_使用量(1,2号)'!AA38</f>
        <v>0</v>
      </c>
      <c r="BH29" s="236">
        <f>'3.入力_外部供給等(1,2号)'!AZ30</f>
        <v>0</v>
      </c>
      <c r="BI29" s="236">
        <f>'3.入力_外部供給等(1,2号)'!BA30</f>
        <v>0</v>
      </c>
      <c r="BJ29" s="87"/>
      <c r="BK29" s="236">
        <f>'2.入力_使用量(1,2号)'!AB38</f>
        <v>0</v>
      </c>
      <c r="BL29" s="236">
        <f>'3.入力_外部供給等(1,2号)'!BC30</f>
        <v>0</v>
      </c>
      <c r="BM29" s="236">
        <f>'3.入力_外部供給等(1,2号)'!BD30</f>
        <v>0</v>
      </c>
      <c r="BN29" s="87"/>
      <c r="BO29" s="236">
        <f>'2.入力_使用量(1,2号)'!AC38</f>
        <v>0</v>
      </c>
      <c r="BP29" s="236">
        <f>'3.入力_外部供給等(1,2号)'!BF30</f>
        <v>0</v>
      </c>
      <c r="BQ29" s="236">
        <f>'3.入力_外部供給等(1,2号)'!BG30</f>
        <v>0</v>
      </c>
      <c r="BR29" s="87"/>
      <c r="BS29" s="236">
        <f>'2.入力_使用量(1,2号)'!AD38</f>
        <v>0</v>
      </c>
      <c r="BT29" s="236">
        <f>'3.入力_外部供給等(1,2号)'!BI30</f>
        <v>0</v>
      </c>
      <c r="BU29" s="236">
        <f>'3.入力_外部供給等(1,2号)'!BJ30</f>
        <v>0</v>
      </c>
      <c r="BV29" s="87"/>
    </row>
    <row r="30" spans="2:74" ht="20.100000000000001" customHeight="1">
      <c r="B30" s="89"/>
      <c r="C30" s="92" t="s">
        <v>1504</v>
      </c>
      <c r="D30" s="72" t="s">
        <v>1505</v>
      </c>
      <c r="E30" s="74"/>
      <c r="F30" s="72" t="s">
        <v>5089</v>
      </c>
      <c r="G30" s="47">
        <v>54.7</v>
      </c>
      <c r="H30" s="90">
        <v>1.3899999999999999E-2</v>
      </c>
      <c r="I30" s="237">
        <f>'4.入力_使用量(3号)'!N35/1000</f>
        <v>0</v>
      </c>
      <c r="J30" s="236">
        <f>'4.入力_使用量(3号)'!O35/1000</f>
        <v>0</v>
      </c>
      <c r="K30" s="236">
        <f>'2.入力_使用量(1,2号)'!N39</f>
        <v>0</v>
      </c>
      <c r="L30" s="236">
        <f>'3.入力_外部供給等(1,2号)'!M31</f>
        <v>0</v>
      </c>
      <c r="M30" s="236">
        <f>'3.入力_外部供給等(1,2号)'!N31</f>
        <v>0</v>
      </c>
      <c r="N30" s="87"/>
      <c r="O30" s="236">
        <f>'2.入力_使用量(1,2号)'!O39</f>
        <v>0</v>
      </c>
      <c r="P30" s="236">
        <f>'3.入力_外部供給等(1,2号)'!P31</f>
        <v>0</v>
      </c>
      <c r="Q30" s="236">
        <f>'3.入力_外部供給等(1,2号)'!Q31</f>
        <v>0</v>
      </c>
      <c r="R30" s="87"/>
      <c r="S30" s="236">
        <f>'2.入力_使用量(1,2号)'!P39</f>
        <v>0</v>
      </c>
      <c r="T30" s="236">
        <f>'3.入力_外部供給等(1,2号)'!S31</f>
        <v>0</v>
      </c>
      <c r="U30" s="236">
        <f>'3.入力_外部供給等(1,2号)'!T31</f>
        <v>0</v>
      </c>
      <c r="V30" s="87"/>
      <c r="W30" s="236">
        <f>'2.入力_使用量(1,2号)'!R39</f>
        <v>0</v>
      </c>
      <c r="X30" s="236">
        <f>'3.入力_外部供給等(1,2号)'!Y31</f>
        <v>0</v>
      </c>
      <c r="Y30" s="236">
        <f>'3.入力_外部供給等(1,2号)'!Z31</f>
        <v>0</v>
      </c>
      <c r="Z30" s="87"/>
      <c r="AA30" s="236">
        <f>'2.入力_使用量(1,2号)'!S39</f>
        <v>0</v>
      </c>
      <c r="AB30" s="236">
        <f>'3.入力_外部供給等(1,2号)'!AB31</f>
        <v>0</v>
      </c>
      <c r="AC30" s="236">
        <f>'3.入力_外部供給等(1,2号)'!AC31</f>
        <v>0</v>
      </c>
      <c r="AD30" s="87"/>
      <c r="AE30" s="236">
        <f>'2.入力_使用量(1,2号)'!T39</f>
        <v>0</v>
      </c>
      <c r="AF30" s="236">
        <f>'3.入力_外部供給等(1,2号)'!AE31</f>
        <v>0</v>
      </c>
      <c r="AG30" s="236">
        <f>'3.入力_外部供給等(1,2号)'!AF31</f>
        <v>0</v>
      </c>
      <c r="AH30" s="87"/>
      <c r="AI30" s="236">
        <f>'2.入力_使用量(1,2号)'!U39</f>
        <v>0</v>
      </c>
      <c r="AJ30" s="236">
        <f>'3.入力_外部供給等(1,2号)'!AH31</f>
        <v>0</v>
      </c>
      <c r="AK30" s="236">
        <f>'3.入力_外部供給等(1,2号)'!AI31</f>
        <v>0</v>
      </c>
      <c r="AL30" s="87"/>
      <c r="AM30" s="236">
        <f>'2.入力_使用量(1,2号)'!V39</f>
        <v>0</v>
      </c>
      <c r="AN30" s="236">
        <f>'3.入力_外部供給等(1,2号)'!AK31</f>
        <v>0</v>
      </c>
      <c r="AO30" s="236">
        <f>'3.入力_外部供給等(1,2号)'!AL31</f>
        <v>0</v>
      </c>
      <c r="AP30" s="87"/>
      <c r="AQ30" s="236">
        <f>'2.入力_使用量(1,2号)'!W39</f>
        <v>0</v>
      </c>
      <c r="AR30" s="236">
        <f>'3.入力_外部供給等(1,2号)'!AN31</f>
        <v>0</v>
      </c>
      <c r="AS30" s="236">
        <f>'3.入力_外部供給等(1,2号)'!AO31</f>
        <v>0</v>
      </c>
      <c r="AT30" s="87"/>
      <c r="AU30" s="236">
        <f>'2.入力_使用量(1,2号)'!X39</f>
        <v>0</v>
      </c>
      <c r="AV30" s="236">
        <f>'3.入力_外部供給等(1,2号)'!AQ31</f>
        <v>0</v>
      </c>
      <c r="AW30" s="236">
        <f>'3.入力_外部供給等(1,2号)'!AR31</f>
        <v>0</v>
      </c>
      <c r="AX30" s="87"/>
      <c r="AY30" s="236">
        <f>'2.入力_使用量(1,2号)'!Y39</f>
        <v>0</v>
      </c>
      <c r="AZ30" s="236">
        <f>'3.入力_外部供給等(1,2号)'!AT31</f>
        <v>0</v>
      </c>
      <c r="BA30" s="236">
        <f>'3.入力_外部供給等(1,2号)'!AU31</f>
        <v>0</v>
      </c>
      <c r="BB30" s="87"/>
      <c r="BC30" s="236">
        <f>'2.入力_使用量(1,2号)'!Z39</f>
        <v>0</v>
      </c>
      <c r="BD30" s="236">
        <f>'3.入力_外部供給等(1,2号)'!AW31</f>
        <v>0</v>
      </c>
      <c r="BE30" s="236">
        <f>'3.入力_外部供給等(1,2号)'!AX31</f>
        <v>0</v>
      </c>
      <c r="BF30" s="87"/>
      <c r="BG30" s="236">
        <f>'2.入力_使用量(1,2号)'!AA39</f>
        <v>0</v>
      </c>
      <c r="BH30" s="236">
        <f>'3.入力_外部供給等(1,2号)'!AZ31</f>
        <v>0</v>
      </c>
      <c r="BI30" s="236">
        <f>'3.入力_外部供給等(1,2号)'!BA31</f>
        <v>0</v>
      </c>
      <c r="BJ30" s="87"/>
      <c r="BK30" s="236">
        <f>'2.入力_使用量(1,2号)'!AB39</f>
        <v>0</v>
      </c>
      <c r="BL30" s="236">
        <f>'3.入力_外部供給等(1,2号)'!BC31</f>
        <v>0</v>
      </c>
      <c r="BM30" s="236">
        <f>'3.入力_外部供給等(1,2号)'!BD31</f>
        <v>0</v>
      </c>
      <c r="BN30" s="87"/>
      <c r="BO30" s="236">
        <f>'2.入力_使用量(1,2号)'!AC39</f>
        <v>0</v>
      </c>
      <c r="BP30" s="236">
        <f>'3.入力_外部供給等(1,2号)'!BF31</f>
        <v>0</v>
      </c>
      <c r="BQ30" s="236">
        <f>'3.入力_外部供給等(1,2号)'!BG31</f>
        <v>0</v>
      </c>
      <c r="BR30" s="87"/>
      <c r="BS30" s="236">
        <f>'2.入力_使用量(1,2号)'!AD39</f>
        <v>0</v>
      </c>
      <c r="BT30" s="236">
        <f>'3.入力_外部供給等(1,2号)'!BI31</f>
        <v>0</v>
      </c>
      <c r="BU30" s="236">
        <f>'3.入力_外部供給等(1,2号)'!BJ31</f>
        <v>0</v>
      </c>
      <c r="BV30" s="87"/>
    </row>
    <row r="31" spans="2:74" ht="20.100000000000001" customHeight="1">
      <c r="B31" s="89"/>
      <c r="C31" s="70"/>
      <c r="D31" s="72" t="s">
        <v>688</v>
      </c>
      <c r="E31" s="74"/>
      <c r="F31" s="72" t="s">
        <v>687</v>
      </c>
      <c r="G31" s="47">
        <v>38.4</v>
      </c>
      <c r="H31" s="90">
        <v>1.3899999999999999E-2</v>
      </c>
      <c r="I31" s="86"/>
      <c r="J31" s="87"/>
      <c r="K31" s="236">
        <f>'2.入力_使用量(1,2号)'!N40</f>
        <v>0</v>
      </c>
      <c r="L31" s="236">
        <f>'3.入力_外部供給等(1,2号)'!M32</f>
        <v>0</v>
      </c>
      <c r="M31" s="236">
        <f>'3.入力_外部供給等(1,2号)'!N32</f>
        <v>0</v>
      </c>
      <c r="N31" s="87"/>
      <c r="O31" s="236">
        <f>'2.入力_使用量(1,2号)'!O40</f>
        <v>0</v>
      </c>
      <c r="P31" s="236">
        <f>'3.入力_外部供給等(1,2号)'!P32</f>
        <v>0</v>
      </c>
      <c r="Q31" s="236">
        <f>'3.入力_外部供給等(1,2号)'!Q32</f>
        <v>0</v>
      </c>
      <c r="R31" s="87"/>
      <c r="S31" s="236">
        <f>'2.入力_使用量(1,2号)'!P40</f>
        <v>0</v>
      </c>
      <c r="T31" s="236">
        <f>'3.入力_外部供給等(1,2号)'!S32</f>
        <v>0</v>
      </c>
      <c r="U31" s="236">
        <f>'3.入力_外部供給等(1,2号)'!T32</f>
        <v>0</v>
      </c>
      <c r="V31" s="87"/>
      <c r="W31" s="236">
        <f>'2.入力_使用量(1,2号)'!R40</f>
        <v>0</v>
      </c>
      <c r="X31" s="236">
        <f>'3.入力_外部供給等(1,2号)'!Y32</f>
        <v>0</v>
      </c>
      <c r="Y31" s="236">
        <f>'3.入力_外部供給等(1,2号)'!Z32</f>
        <v>0</v>
      </c>
      <c r="Z31" s="87"/>
      <c r="AA31" s="236">
        <f>'2.入力_使用量(1,2号)'!S40</f>
        <v>0</v>
      </c>
      <c r="AB31" s="236">
        <f>'3.入力_外部供給等(1,2号)'!AB32</f>
        <v>0</v>
      </c>
      <c r="AC31" s="236">
        <f>'3.入力_外部供給等(1,2号)'!AC32</f>
        <v>0</v>
      </c>
      <c r="AD31" s="87"/>
      <c r="AE31" s="236">
        <f>'2.入力_使用量(1,2号)'!T40</f>
        <v>0</v>
      </c>
      <c r="AF31" s="236">
        <f>'3.入力_外部供給等(1,2号)'!AE32</f>
        <v>0</v>
      </c>
      <c r="AG31" s="236">
        <f>'3.入力_外部供給等(1,2号)'!AF32</f>
        <v>0</v>
      </c>
      <c r="AH31" s="87"/>
      <c r="AI31" s="236">
        <f>'2.入力_使用量(1,2号)'!U40</f>
        <v>0</v>
      </c>
      <c r="AJ31" s="236">
        <f>'3.入力_外部供給等(1,2号)'!AH32</f>
        <v>0</v>
      </c>
      <c r="AK31" s="236">
        <f>'3.入力_外部供給等(1,2号)'!AI32</f>
        <v>0</v>
      </c>
      <c r="AL31" s="87"/>
      <c r="AM31" s="236">
        <f>'2.入力_使用量(1,2号)'!V40</f>
        <v>0</v>
      </c>
      <c r="AN31" s="236">
        <f>'3.入力_外部供給等(1,2号)'!AK32</f>
        <v>0</v>
      </c>
      <c r="AO31" s="236">
        <f>'3.入力_外部供給等(1,2号)'!AL32</f>
        <v>0</v>
      </c>
      <c r="AP31" s="87"/>
      <c r="AQ31" s="236">
        <f>'2.入力_使用量(1,2号)'!W40</f>
        <v>0</v>
      </c>
      <c r="AR31" s="236">
        <f>'3.入力_外部供給等(1,2号)'!AN32</f>
        <v>0</v>
      </c>
      <c r="AS31" s="236">
        <f>'3.入力_外部供給等(1,2号)'!AO32</f>
        <v>0</v>
      </c>
      <c r="AT31" s="87"/>
      <c r="AU31" s="236">
        <f>'2.入力_使用量(1,2号)'!X40</f>
        <v>0</v>
      </c>
      <c r="AV31" s="236">
        <f>'3.入力_外部供給等(1,2号)'!AQ32</f>
        <v>0</v>
      </c>
      <c r="AW31" s="236">
        <f>'3.入力_外部供給等(1,2号)'!AR32</f>
        <v>0</v>
      </c>
      <c r="AX31" s="87"/>
      <c r="AY31" s="236">
        <f>'2.入力_使用量(1,2号)'!Y40</f>
        <v>0</v>
      </c>
      <c r="AZ31" s="236">
        <f>'3.入力_外部供給等(1,2号)'!AT32</f>
        <v>0</v>
      </c>
      <c r="BA31" s="236">
        <f>'3.入力_外部供給等(1,2号)'!AU32</f>
        <v>0</v>
      </c>
      <c r="BB31" s="87"/>
      <c r="BC31" s="236">
        <f>'2.入力_使用量(1,2号)'!Z40</f>
        <v>0</v>
      </c>
      <c r="BD31" s="236">
        <f>'3.入力_外部供給等(1,2号)'!AW32</f>
        <v>0</v>
      </c>
      <c r="BE31" s="236">
        <f>'3.入力_外部供給等(1,2号)'!AX32</f>
        <v>0</v>
      </c>
      <c r="BF31" s="87"/>
      <c r="BG31" s="236">
        <f>'2.入力_使用量(1,2号)'!AA40</f>
        <v>0</v>
      </c>
      <c r="BH31" s="236">
        <f>'3.入力_外部供給等(1,2号)'!AZ32</f>
        <v>0</v>
      </c>
      <c r="BI31" s="236">
        <f>'3.入力_外部供給等(1,2号)'!BA32</f>
        <v>0</v>
      </c>
      <c r="BJ31" s="87"/>
      <c r="BK31" s="236">
        <f>'2.入力_使用量(1,2号)'!AB40</f>
        <v>0</v>
      </c>
      <c r="BL31" s="236">
        <f>'3.入力_外部供給等(1,2号)'!BC32</f>
        <v>0</v>
      </c>
      <c r="BM31" s="236">
        <f>'3.入力_外部供給等(1,2号)'!BD32</f>
        <v>0</v>
      </c>
      <c r="BN31" s="87"/>
      <c r="BO31" s="236">
        <f>'2.入力_使用量(1,2号)'!AC40</f>
        <v>0</v>
      </c>
      <c r="BP31" s="236">
        <f>'3.入力_外部供給等(1,2号)'!BF32</f>
        <v>0</v>
      </c>
      <c r="BQ31" s="236">
        <f>'3.入力_外部供給等(1,2号)'!BG32</f>
        <v>0</v>
      </c>
      <c r="BR31" s="87"/>
      <c r="BS31" s="236">
        <f>'2.入力_使用量(1,2号)'!AD40</f>
        <v>0</v>
      </c>
      <c r="BT31" s="236">
        <f>'3.入力_外部供給等(1,2号)'!BI32</f>
        <v>0</v>
      </c>
      <c r="BU31" s="236">
        <f>'3.入力_外部供給等(1,2号)'!BJ32</f>
        <v>0</v>
      </c>
      <c r="BV31" s="87"/>
    </row>
    <row r="32" spans="2:74" ht="20.100000000000001" customHeight="1">
      <c r="B32" s="89"/>
      <c r="C32" s="92" t="s">
        <v>1506</v>
      </c>
      <c r="D32" s="72" t="s">
        <v>689</v>
      </c>
      <c r="E32" s="74"/>
      <c r="F32" s="72" t="s">
        <v>5089</v>
      </c>
      <c r="G32" s="47">
        <v>28.7</v>
      </c>
      <c r="H32" s="90">
        <v>2.46E-2</v>
      </c>
      <c r="I32" s="86"/>
      <c r="J32" s="87"/>
      <c r="K32" s="236">
        <f>'2.入力_使用量(1,2号)'!N41</f>
        <v>0</v>
      </c>
      <c r="L32" s="236">
        <f>'3.入力_外部供給等(1,2号)'!M33</f>
        <v>0</v>
      </c>
      <c r="M32" s="236">
        <f>'3.入力_外部供給等(1,2号)'!N33</f>
        <v>0</v>
      </c>
      <c r="N32" s="87"/>
      <c r="O32" s="236">
        <f>'2.入力_使用量(1,2号)'!O41</f>
        <v>0</v>
      </c>
      <c r="P32" s="236">
        <f>'3.入力_外部供給等(1,2号)'!P33</f>
        <v>0</v>
      </c>
      <c r="Q32" s="236">
        <f>'3.入力_外部供給等(1,2号)'!Q33</f>
        <v>0</v>
      </c>
      <c r="R32" s="87"/>
      <c r="S32" s="236">
        <f>'2.入力_使用量(1,2号)'!P41</f>
        <v>0</v>
      </c>
      <c r="T32" s="236">
        <f>'3.入力_外部供給等(1,2号)'!S33</f>
        <v>0</v>
      </c>
      <c r="U32" s="236">
        <f>'3.入力_外部供給等(1,2号)'!T33</f>
        <v>0</v>
      </c>
      <c r="V32" s="87"/>
      <c r="W32" s="236">
        <f>'2.入力_使用量(1,2号)'!R41</f>
        <v>0</v>
      </c>
      <c r="X32" s="236">
        <f>'3.入力_外部供給等(1,2号)'!Y33</f>
        <v>0</v>
      </c>
      <c r="Y32" s="236">
        <f>'3.入力_外部供給等(1,2号)'!Z33</f>
        <v>0</v>
      </c>
      <c r="Z32" s="87"/>
      <c r="AA32" s="236">
        <f>'2.入力_使用量(1,2号)'!S41</f>
        <v>0</v>
      </c>
      <c r="AB32" s="236">
        <f>'3.入力_外部供給等(1,2号)'!AB33</f>
        <v>0</v>
      </c>
      <c r="AC32" s="236">
        <f>'3.入力_外部供給等(1,2号)'!AC33</f>
        <v>0</v>
      </c>
      <c r="AD32" s="87"/>
      <c r="AE32" s="236">
        <f>'2.入力_使用量(1,2号)'!T41</f>
        <v>0</v>
      </c>
      <c r="AF32" s="236">
        <f>'3.入力_外部供給等(1,2号)'!AE33</f>
        <v>0</v>
      </c>
      <c r="AG32" s="236">
        <f>'3.入力_外部供給等(1,2号)'!AF33</f>
        <v>0</v>
      </c>
      <c r="AH32" s="87"/>
      <c r="AI32" s="236">
        <f>'2.入力_使用量(1,2号)'!U41</f>
        <v>0</v>
      </c>
      <c r="AJ32" s="236">
        <f>'3.入力_外部供給等(1,2号)'!AH33</f>
        <v>0</v>
      </c>
      <c r="AK32" s="236">
        <f>'3.入力_外部供給等(1,2号)'!AI33</f>
        <v>0</v>
      </c>
      <c r="AL32" s="87"/>
      <c r="AM32" s="236">
        <f>'2.入力_使用量(1,2号)'!V41</f>
        <v>0</v>
      </c>
      <c r="AN32" s="236">
        <f>'3.入力_外部供給等(1,2号)'!AK33</f>
        <v>0</v>
      </c>
      <c r="AO32" s="236">
        <f>'3.入力_外部供給等(1,2号)'!AL33</f>
        <v>0</v>
      </c>
      <c r="AP32" s="87"/>
      <c r="AQ32" s="236">
        <f>'2.入力_使用量(1,2号)'!W41</f>
        <v>0</v>
      </c>
      <c r="AR32" s="236">
        <f>'3.入力_外部供給等(1,2号)'!AN33</f>
        <v>0</v>
      </c>
      <c r="AS32" s="236">
        <f>'3.入力_外部供給等(1,2号)'!AO33</f>
        <v>0</v>
      </c>
      <c r="AT32" s="87"/>
      <c r="AU32" s="236">
        <f>'2.入力_使用量(1,2号)'!X41</f>
        <v>0</v>
      </c>
      <c r="AV32" s="236">
        <f>'3.入力_外部供給等(1,2号)'!AQ33</f>
        <v>0</v>
      </c>
      <c r="AW32" s="236">
        <f>'3.入力_外部供給等(1,2号)'!AR33</f>
        <v>0</v>
      </c>
      <c r="AX32" s="87"/>
      <c r="AY32" s="236">
        <f>'2.入力_使用量(1,2号)'!Y41</f>
        <v>0</v>
      </c>
      <c r="AZ32" s="236">
        <f>'3.入力_外部供給等(1,2号)'!AT33</f>
        <v>0</v>
      </c>
      <c r="BA32" s="236">
        <f>'3.入力_外部供給等(1,2号)'!AU33</f>
        <v>0</v>
      </c>
      <c r="BB32" s="87"/>
      <c r="BC32" s="236">
        <f>'2.入力_使用量(1,2号)'!Z41</f>
        <v>0</v>
      </c>
      <c r="BD32" s="236">
        <f>'3.入力_外部供給等(1,2号)'!AW33</f>
        <v>0</v>
      </c>
      <c r="BE32" s="236">
        <f>'3.入力_外部供給等(1,2号)'!AX33</f>
        <v>0</v>
      </c>
      <c r="BF32" s="87"/>
      <c r="BG32" s="236">
        <f>'2.入力_使用量(1,2号)'!AA41</f>
        <v>0</v>
      </c>
      <c r="BH32" s="236">
        <f>'3.入力_外部供給等(1,2号)'!AZ33</f>
        <v>0</v>
      </c>
      <c r="BI32" s="236">
        <f>'3.入力_外部供給等(1,2号)'!BA33</f>
        <v>0</v>
      </c>
      <c r="BJ32" s="87"/>
      <c r="BK32" s="236">
        <f>'2.入力_使用量(1,2号)'!AB41</f>
        <v>0</v>
      </c>
      <c r="BL32" s="236">
        <f>'3.入力_外部供給等(1,2号)'!BC33</f>
        <v>0</v>
      </c>
      <c r="BM32" s="236">
        <f>'3.入力_外部供給等(1,2号)'!BD33</f>
        <v>0</v>
      </c>
      <c r="BN32" s="87"/>
      <c r="BO32" s="236">
        <f>'2.入力_使用量(1,2号)'!AC41</f>
        <v>0</v>
      </c>
      <c r="BP32" s="236">
        <f>'3.入力_外部供給等(1,2号)'!BF33</f>
        <v>0</v>
      </c>
      <c r="BQ32" s="236">
        <f>'3.入力_外部供給等(1,2号)'!BG33</f>
        <v>0</v>
      </c>
      <c r="BR32" s="87"/>
      <c r="BS32" s="236">
        <f>'2.入力_使用量(1,2号)'!AD41</f>
        <v>0</v>
      </c>
      <c r="BT32" s="236">
        <f>'3.入力_外部供給等(1,2号)'!BI33</f>
        <v>0</v>
      </c>
      <c r="BU32" s="236">
        <f>'3.入力_外部供給等(1,2号)'!BJ33</f>
        <v>0</v>
      </c>
      <c r="BV32" s="87"/>
    </row>
    <row r="33" spans="2:74" ht="20.100000000000001" customHeight="1">
      <c r="B33" s="89"/>
      <c r="C33" s="93"/>
      <c r="D33" s="72" t="s">
        <v>690</v>
      </c>
      <c r="E33" s="74"/>
      <c r="F33" s="72" t="s">
        <v>5089</v>
      </c>
      <c r="G33" s="47">
        <v>28.9</v>
      </c>
      <c r="H33" s="90">
        <v>2.4500000000000001E-2</v>
      </c>
      <c r="I33" s="86"/>
      <c r="J33" s="87"/>
      <c r="K33" s="236">
        <f>'2.入力_使用量(1,2号)'!N42</f>
        <v>0</v>
      </c>
      <c r="L33" s="236">
        <f>'3.入力_外部供給等(1,2号)'!M34</f>
        <v>0</v>
      </c>
      <c r="M33" s="236">
        <f>'3.入力_外部供給等(1,2号)'!N34</f>
        <v>0</v>
      </c>
      <c r="N33" s="87"/>
      <c r="O33" s="236">
        <f>'2.入力_使用量(1,2号)'!O42</f>
        <v>0</v>
      </c>
      <c r="P33" s="236">
        <f>'3.入力_外部供給等(1,2号)'!P34</f>
        <v>0</v>
      </c>
      <c r="Q33" s="236">
        <f>'3.入力_外部供給等(1,2号)'!Q34</f>
        <v>0</v>
      </c>
      <c r="R33" s="87"/>
      <c r="S33" s="236">
        <f>'2.入力_使用量(1,2号)'!P42</f>
        <v>0</v>
      </c>
      <c r="T33" s="236">
        <f>'3.入力_外部供給等(1,2号)'!S34</f>
        <v>0</v>
      </c>
      <c r="U33" s="236">
        <f>'3.入力_外部供給等(1,2号)'!T34</f>
        <v>0</v>
      </c>
      <c r="V33" s="87"/>
      <c r="W33" s="236">
        <f>'2.入力_使用量(1,2号)'!R42</f>
        <v>0</v>
      </c>
      <c r="X33" s="236">
        <f>'3.入力_外部供給等(1,2号)'!Y34</f>
        <v>0</v>
      </c>
      <c r="Y33" s="236">
        <f>'3.入力_外部供給等(1,2号)'!Z34</f>
        <v>0</v>
      </c>
      <c r="Z33" s="87"/>
      <c r="AA33" s="236">
        <f>'2.入力_使用量(1,2号)'!S42</f>
        <v>0</v>
      </c>
      <c r="AB33" s="236">
        <f>'3.入力_外部供給等(1,2号)'!AB34</f>
        <v>0</v>
      </c>
      <c r="AC33" s="236">
        <f>'3.入力_外部供給等(1,2号)'!AC34</f>
        <v>0</v>
      </c>
      <c r="AD33" s="87"/>
      <c r="AE33" s="236">
        <f>'2.入力_使用量(1,2号)'!T42</f>
        <v>0</v>
      </c>
      <c r="AF33" s="236">
        <f>'3.入力_外部供給等(1,2号)'!AE34</f>
        <v>0</v>
      </c>
      <c r="AG33" s="236">
        <f>'3.入力_外部供給等(1,2号)'!AF34</f>
        <v>0</v>
      </c>
      <c r="AH33" s="87"/>
      <c r="AI33" s="236">
        <f>'2.入力_使用量(1,2号)'!U42</f>
        <v>0</v>
      </c>
      <c r="AJ33" s="236">
        <f>'3.入力_外部供給等(1,2号)'!AH34</f>
        <v>0</v>
      </c>
      <c r="AK33" s="236">
        <f>'3.入力_外部供給等(1,2号)'!AI34</f>
        <v>0</v>
      </c>
      <c r="AL33" s="87"/>
      <c r="AM33" s="236">
        <f>'2.入力_使用量(1,2号)'!V42</f>
        <v>0</v>
      </c>
      <c r="AN33" s="236">
        <f>'3.入力_外部供給等(1,2号)'!AK34</f>
        <v>0</v>
      </c>
      <c r="AO33" s="236">
        <f>'3.入力_外部供給等(1,2号)'!AL34</f>
        <v>0</v>
      </c>
      <c r="AP33" s="87"/>
      <c r="AQ33" s="236">
        <f>'2.入力_使用量(1,2号)'!W42</f>
        <v>0</v>
      </c>
      <c r="AR33" s="236">
        <f>'3.入力_外部供給等(1,2号)'!AN34</f>
        <v>0</v>
      </c>
      <c r="AS33" s="236">
        <f>'3.入力_外部供給等(1,2号)'!AO34</f>
        <v>0</v>
      </c>
      <c r="AT33" s="87"/>
      <c r="AU33" s="236">
        <f>'2.入力_使用量(1,2号)'!X42</f>
        <v>0</v>
      </c>
      <c r="AV33" s="236">
        <f>'3.入力_外部供給等(1,2号)'!AQ34</f>
        <v>0</v>
      </c>
      <c r="AW33" s="236">
        <f>'3.入力_外部供給等(1,2号)'!AR34</f>
        <v>0</v>
      </c>
      <c r="AX33" s="87"/>
      <c r="AY33" s="236">
        <f>'2.入力_使用量(1,2号)'!Y42</f>
        <v>0</v>
      </c>
      <c r="AZ33" s="236">
        <f>'3.入力_外部供給等(1,2号)'!AT34</f>
        <v>0</v>
      </c>
      <c r="BA33" s="236">
        <f>'3.入力_外部供給等(1,2号)'!AU34</f>
        <v>0</v>
      </c>
      <c r="BB33" s="87"/>
      <c r="BC33" s="236">
        <f>'2.入力_使用量(1,2号)'!Z42</f>
        <v>0</v>
      </c>
      <c r="BD33" s="236">
        <f>'3.入力_外部供給等(1,2号)'!AW34</f>
        <v>0</v>
      </c>
      <c r="BE33" s="236">
        <f>'3.入力_外部供給等(1,2号)'!AX34</f>
        <v>0</v>
      </c>
      <c r="BF33" s="87"/>
      <c r="BG33" s="236">
        <f>'2.入力_使用量(1,2号)'!AA42</f>
        <v>0</v>
      </c>
      <c r="BH33" s="236">
        <f>'3.入力_外部供給等(1,2号)'!AZ34</f>
        <v>0</v>
      </c>
      <c r="BI33" s="236">
        <f>'3.入力_外部供給等(1,2号)'!BA34</f>
        <v>0</v>
      </c>
      <c r="BJ33" s="87"/>
      <c r="BK33" s="236">
        <f>'2.入力_使用量(1,2号)'!AB42</f>
        <v>0</v>
      </c>
      <c r="BL33" s="236">
        <f>'3.入力_外部供給等(1,2号)'!BC34</f>
        <v>0</v>
      </c>
      <c r="BM33" s="236">
        <f>'3.入力_外部供給等(1,2号)'!BD34</f>
        <v>0</v>
      </c>
      <c r="BN33" s="87"/>
      <c r="BO33" s="236">
        <f>'2.入力_使用量(1,2号)'!AC42</f>
        <v>0</v>
      </c>
      <c r="BP33" s="236">
        <f>'3.入力_外部供給等(1,2号)'!BF34</f>
        <v>0</v>
      </c>
      <c r="BQ33" s="236">
        <f>'3.入力_外部供給等(1,2号)'!BG34</f>
        <v>0</v>
      </c>
      <c r="BR33" s="87"/>
      <c r="BS33" s="236">
        <f>'2.入力_使用量(1,2号)'!AD42</f>
        <v>0</v>
      </c>
      <c r="BT33" s="236">
        <f>'3.入力_外部供給等(1,2号)'!BI34</f>
        <v>0</v>
      </c>
      <c r="BU33" s="236">
        <f>'3.入力_外部供給等(1,2号)'!BJ34</f>
        <v>0</v>
      </c>
      <c r="BV33" s="87"/>
    </row>
    <row r="34" spans="2:74" ht="20.100000000000001" customHeight="1">
      <c r="B34" s="89"/>
      <c r="C34" s="93"/>
      <c r="D34" s="72" t="s">
        <v>691</v>
      </c>
      <c r="E34" s="74"/>
      <c r="F34" s="72" t="s">
        <v>5089</v>
      </c>
      <c r="G34" s="47">
        <v>28.3</v>
      </c>
      <c r="H34" s="90">
        <v>2.5100000000000001E-2</v>
      </c>
      <c r="I34" s="86"/>
      <c r="J34" s="87"/>
      <c r="K34" s="236">
        <f>'2.入力_使用量(1,2号)'!N43</f>
        <v>0</v>
      </c>
      <c r="L34" s="236">
        <f>'3.入力_外部供給等(1,2号)'!M35</f>
        <v>0</v>
      </c>
      <c r="M34" s="236">
        <f>'3.入力_外部供給等(1,2号)'!N35</f>
        <v>0</v>
      </c>
      <c r="N34" s="87"/>
      <c r="O34" s="236">
        <f>'2.入力_使用量(1,2号)'!O43</f>
        <v>0</v>
      </c>
      <c r="P34" s="236">
        <f>'3.入力_外部供給等(1,2号)'!P35</f>
        <v>0</v>
      </c>
      <c r="Q34" s="236">
        <f>'3.入力_外部供給等(1,2号)'!Q35</f>
        <v>0</v>
      </c>
      <c r="R34" s="87"/>
      <c r="S34" s="236">
        <f>'2.入力_使用量(1,2号)'!P43</f>
        <v>0</v>
      </c>
      <c r="T34" s="236">
        <f>'3.入力_外部供給等(1,2号)'!S35</f>
        <v>0</v>
      </c>
      <c r="U34" s="236">
        <f>'3.入力_外部供給等(1,2号)'!T35</f>
        <v>0</v>
      </c>
      <c r="V34" s="87"/>
      <c r="W34" s="236">
        <f>'2.入力_使用量(1,2号)'!R43</f>
        <v>0</v>
      </c>
      <c r="X34" s="236">
        <f>'3.入力_外部供給等(1,2号)'!Y35</f>
        <v>0</v>
      </c>
      <c r="Y34" s="236">
        <f>'3.入力_外部供給等(1,2号)'!Z35</f>
        <v>0</v>
      </c>
      <c r="Z34" s="87"/>
      <c r="AA34" s="236">
        <f>'2.入力_使用量(1,2号)'!S43</f>
        <v>0</v>
      </c>
      <c r="AB34" s="236">
        <f>'3.入力_外部供給等(1,2号)'!AB35</f>
        <v>0</v>
      </c>
      <c r="AC34" s="236">
        <f>'3.入力_外部供給等(1,2号)'!AC35</f>
        <v>0</v>
      </c>
      <c r="AD34" s="87"/>
      <c r="AE34" s="236">
        <f>'2.入力_使用量(1,2号)'!T43</f>
        <v>0</v>
      </c>
      <c r="AF34" s="236">
        <f>'3.入力_外部供給等(1,2号)'!AE35</f>
        <v>0</v>
      </c>
      <c r="AG34" s="236">
        <f>'3.入力_外部供給等(1,2号)'!AF35</f>
        <v>0</v>
      </c>
      <c r="AH34" s="87"/>
      <c r="AI34" s="236">
        <f>'2.入力_使用量(1,2号)'!U43</f>
        <v>0</v>
      </c>
      <c r="AJ34" s="236">
        <f>'3.入力_外部供給等(1,2号)'!AH35</f>
        <v>0</v>
      </c>
      <c r="AK34" s="236">
        <f>'3.入力_外部供給等(1,2号)'!AI35</f>
        <v>0</v>
      </c>
      <c r="AL34" s="87"/>
      <c r="AM34" s="236">
        <f>'2.入力_使用量(1,2号)'!V43</f>
        <v>0</v>
      </c>
      <c r="AN34" s="236">
        <f>'3.入力_外部供給等(1,2号)'!AK35</f>
        <v>0</v>
      </c>
      <c r="AO34" s="236">
        <f>'3.入力_外部供給等(1,2号)'!AL35</f>
        <v>0</v>
      </c>
      <c r="AP34" s="87"/>
      <c r="AQ34" s="236">
        <f>'2.入力_使用量(1,2号)'!W43</f>
        <v>0</v>
      </c>
      <c r="AR34" s="236">
        <f>'3.入力_外部供給等(1,2号)'!AN35</f>
        <v>0</v>
      </c>
      <c r="AS34" s="236">
        <f>'3.入力_外部供給等(1,2号)'!AO35</f>
        <v>0</v>
      </c>
      <c r="AT34" s="87"/>
      <c r="AU34" s="236">
        <f>'2.入力_使用量(1,2号)'!X43</f>
        <v>0</v>
      </c>
      <c r="AV34" s="236">
        <f>'3.入力_外部供給等(1,2号)'!AQ35</f>
        <v>0</v>
      </c>
      <c r="AW34" s="236">
        <f>'3.入力_外部供給等(1,2号)'!AR35</f>
        <v>0</v>
      </c>
      <c r="AX34" s="87"/>
      <c r="AY34" s="236">
        <f>'2.入力_使用量(1,2号)'!Y43</f>
        <v>0</v>
      </c>
      <c r="AZ34" s="236">
        <f>'3.入力_外部供給等(1,2号)'!AT35</f>
        <v>0</v>
      </c>
      <c r="BA34" s="236">
        <f>'3.入力_外部供給等(1,2号)'!AU35</f>
        <v>0</v>
      </c>
      <c r="BB34" s="87"/>
      <c r="BC34" s="236">
        <f>'2.入力_使用量(1,2号)'!Z43</f>
        <v>0</v>
      </c>
      <c r="BD34" s="236">
        <f>'3.入力_外部供給等(1,2号)'!AW35</f>
        <v>0</v>
      </c>
      <c r="BE34" s="236">
        <f>'3.入力_外部供給等(1,2号)'!AX35</f>
        <v>0</v>
      </c>
      <c r="BF34" s="87"/>
      <c r="BG34" s="236">
        <f>'2.入力_使用量(1,2号)'!AA43</f>
        <v>0</v>
      </c>
      <c r="BH34" s="236">
        <f>'3.入力_外部供給等(1,2号)'!AZ35</f>
        <v>0</v>
      </c>
      <c r="BI34" s="236">
        <f>'3.入力_外部供給等(1,2号)'!BA35</f>
        <v>0</v>
      </c>
      <c r="BJ34" s="87"/>
      <c r="BK34" s="236">
        <f>'2.入力_使用量(1,2号)'!AB43</f>
        <v>0</v>
      </c>
      <c r="BL34" s="236">
        <f>'3.入力_外部供給等(1,2号)'!BC35</f>
        <v>0</v>
      </c>
      <c r="BM34" s="236">
        <f>'3.入力_外部供給等(1,2号)'!BD35</f>
        <v>0</v>
      </c>
      <c r="BN34" s="87"/>
      <c r="BO34" s="236">
        <f>'2.入力_使用量(1,2号)'!AC43</f>
        <v>0</v>
      </c>
      <c r="BP34" s="236">
        <f>'3.入力_外部供給等(1,2号)'!BF35</f>
        <v>0</v>
      </c>
      <c r="BQ34" s="236">
        <f>'3.入力_外部供給等(1,2号)'!BG35</f>
        <v>0</v>
      </c>
      <c r="BR34" s="87"/>
      <c r="BS34" s="236">
        <f>'2.入力_使用量(1,2号)'!AD43</f>
        <v>0</v>
      </c>
      <c r="BT34" s="236">
        <f>'3.入力_外部供給等(1,2号)'!BI35</f>
        <v>0</v>
      </c>
      <c r="BU34" s="236">
        <f>'3.入力_外部供給等(1,2号)'!BJ35</f>
        <v>0</v>
      </c>
      <c r="BV34" s="87"/>
    </row>
    <row r="35" spans="2:74" ht="20.100000000000001" customHeight="1">
      <c r="B35" s="89"/>
      <c r="C35" s="93"/>
      <c r="D35" s="72" t="s">
        <v>692</v>
      </c>
      <c r="E35" s="74"/>
      <c r="F35" s="72" t="s">
        <v>5089</v>
      </c>
      <c r="G35" s="47">
        <v>26.1</v>
      </c>
      <c r="H35" s="90">
        <v>2.4299999999999999E-2</v>
      </c>
      <c r="I35" s="86"/>
      <c r="J35" s="87"/>
      <c r="K35" s="236">
        <f>'2.入力_使用量(1,2号)'!N44</f>
        <v>0</v>
      </c>
      <c r="L35" s="236">
        <f>'3.入力_外部供給等(1,2号)'!M36</f>
        <v>0</v>
      </c>
      <c r="M35" s="236">
        <f>'3.入力_外部供給等(1,2号)'!N36</f>
        <v>0</v>
      </c>
      <c r="N35" s="87"/>
      <c r="O35" s="236">
        <f>'2.入力_使用量(1,2号)'!O44</f>
        <v>0</v>
      </c>
      <c r="P35" s="236">
        <f>'3.入力_外部供給等(1,2号)'!P36</f>
        <v>0</v>
      </c>
      <c r="Q35" s="236">
        <f>'3.入力_外部供給等(1,2号)'!Q36</f>
        <v>0</v>
      </c>
      <c r="R35" s="87"/>
      <c r="S35" s="236">
        <f>'2.入力_使用量(1,2号)'!P44</f>
        <v>0</v>
      </c>
      <c r="T35" s="236">
        <f>'3.入力_外部供給等(1,2号)'!S36</f>
        <v>0</v>
      </c>
      <c r="U35" s="236">
        <f>'3.入力_外部供給等(1,2号)'!T36</f>
        <v>0</v>
      </c>
      <c r="V35" s="87"/>
      <c r="W35" s="236">
        <f>'2.入力_使用量(1,2号)'!R44</f>
        <v>0</v>
      </c>
      <c r="X35" s="236">
        <f>'3.入力_外部供給等(1,2号)'!Y36</f>
        <v>0</v>
      </c>
      <c r="Y35" s="236">
        <f>'3.入力_外部供給等(1,2号)'!Z36</f>
        <v>0</v>
      </c>
      <c r="Z35" s="87"/>
      <c r="AA35" s="236">
        <f>'2.入力_使用量(1,2号)'!S44</f>
        <v>0</v>
      </c>
      <c r="AB35" s="236">
        <f>'3.入力_外部供給等(1,2号)'!AB36</f>
        <v>0</v>
      </c>
      <c r="AC35" s="236">
        <f>'3.入力_外部供給等(1,2号)'!AC36</f>
        <v>0</v>
      </c>
      <c r="AD35" s="87"/>
      <c r="AE35" s="236">
        <f>'2.入力_使用量(1,2号)'!T44</f>
        <v>0</v>
      </c>
      <c r="AF35" s="236">
        <f>'3.入力_外部供給等(1,2号)'!AE36</f>
        <v>0</v>
      </c>
      <c r="AG35" s="236">
        <f>'3.入力_外部供給等(1,2号)'!AF36</f>
        <v>0</v>
      </c>
      <c r="AH35" s="87"/>
      <c r="AI35" s="236">
        <f>'2.入力_使用量(1,2号)'!U44</f>
        <v>0</v>
      </c>
      <c r="AJ35" s="236">
        <f>'3.入力_外部供給等(1,2号)'!AH36</f>
        <v>0</v>
      </c>
      <c r="AK35" s="236">
        <f>'3.入力_外部供給等(1,2号)'!AI36</f>
        <v>0</v>
      </c>
      <c r="AL35" s="87"/>
      <c r="AM35" s="236">
        <f>'2.入力_使用量(1,2号)'!V44</f>
        <v>0</v>
      </c>
      <c r="AN35" s="236">
        <f>'3.入力_外部供給等(1,2号)'!AK36</f>
        <v>0</v>
      </c>
      <c r="AO35" s="236">
        <f>'3.入力_外部供給等(1,2号)'!AL36</f>
        <v>0</v>
      </c>
      <c r="AP35" s="87"/>
      <c r="AQ35" s="236">
        <f>'2.入力_使用量(1,2号)'!W44</f>
        <v>0</v>
      </c>
      <c r="AR35" s="236">
        <f>'3.入力_外部供給等(1,2号)'!AN36</f>
        <v>0</v>
      </c>
      <c r="AS35" s="236">
        <f>'3.入力_外部供給等(1,2号)'!AO36</f>
        <v>0</v>
      </c>
      <c r="AT35" s="87"/>
      <c r="AU35" s="236">
        <f>'2.入力_使用量(1,2号)'!X44</f>
        <v>0</v>
      </c>
      <c r="AV35" s="236">
        <f>'3.入力_外部供給等(1,2号)'!AQ36</f>
        <v>0</v>
      </c>
      <c r="AW35" s="236">
        <f>'3.入力_外部供給等(1,2号)'!AR36</f>
        <v>0</v>
      </c>
      <c r="AX35" s="87"/>
      <c r="AY35" s="236">
        <f>'2.入力_使用量(1,2号)'!Y44</f>
        <v>0</v>
      </c>
      <c r="AZ35" s="236">
        <f>'3.入力_外部供給等(1,2号)'!AT36</f>
        <v>0</v>
      </c>
      <c r="BA35" s="236">
        <f>'3.入力_外部供給等(1,2号)'!AU36</f>
        <v>0</v>
      </c>
      <c r="BB35" s="87"/>
      <c r="BC35" s="236">
        <f>'2.入力_使用量(1,2号)'!Z44</f>
        <v>0</v>
      </c>
      <c r="BD35" s="236">
        <f>'3.入力_外部供給等(1,2号)'!AW36</f>
        <v>0</v>
      </c>
      <c r="BE35" s="236">
        <f>'3.入力_外部供給等(1,2号)'!AX36</f>
        <v>0</v>
      </c>
      <c r="BF35" s="87"/>
      <c r="BG35" s="236">
        <f>'2.入力_使用量(1,2号)'!AA44</f>
        <v>0</v>
      </c>
      <c r="BH35" s="236">
        <f>'3.入力_外部供給等(1,2号)'!AZ36</f>
        <v>0</v>
      </c>
      <c r="BI35" s="236">
        <f>'3.入力_外部供給等(1,2号)'!BA36</f>
        <v>0</v>
      </c>
      <c r="BJ35" s="87"/>
      <c r="BK35" s="236">
        <f>'2.入力_使用量(1,2号)'!AB44</f>
        <v>0</v>
      </c>
      <c r="BL35" s="236">
        <f>'3.入力_外部供給等(1,2号)'!BC36</f>
        <v>0</v>
      </c>
      <c r="BM35" s="236">
        <f>'3.入力_外部供給等(1,2号)'!BD36</f>
        <v>0</v>
      </c>
      <c r="BN35" s="87"/>
      <c r="BO35" s="236">
        <f>'2.入力_使用量(1,2号)'!AC44</f>
        <v>0</v>
      </c>
      <c r="BP35" s="236">
        <f>'3.入力_外部供給等(1,2号)'!BF36</f>
        <v>0</v>
      </c>
      <c r="BQ35" s="236">
        <f>'3.入力_外部供給等(1,2号)'!BG36</f>
        <v>0</v>
      </c>
      <c r="BR35" s="87"/>
      <c r="BS35" s="236">
        <f>'2.入力_使用量(1,2号)'!AD44</f>
        <v>0</v>
      </c>
      <c r="BT35" s="236">
        <f>'3.入力_外部供給等(1,2号)'!BI36</f>
        <v>0</v>
      </c>
      <c r="BU35" s="236">
        <f>'3.入力_外部供給等(1,2号)'!BJ36</f>
        <v>0</v>
      </c>
      <c r="BV35" s="87"/>
    </row>
    <row r="36" spans="2:74" ht="20.100000000000001" customHeight="1">
      <c r="B36" s="89"/>
      <c r="C36" s="93"/>
      <c r="D36" s="72" t="s">
        <v>693</v>
      </c>
      <c r="E36" s="74"/>
      <c r="F36" s="72" t="s">
        <v>5089</v>
      </c>
      <c r="G36" s="47">
        <v>24.2</v>
      </c>
      <c r="H36" s="90">
        <v>2.4199999999999999E-2</v>
      </c>
      <c r="I36" s="86"/>
      <c r="J36" s="87"/>
      <c r="K36" s="236">
        <f>'2.入力_使用量(1,2号)'!N45</f>
        <v>0</v>
      </c>
      <c r="L36" s="236">
        <f>'3.入力_外部供給等(1,2号)'!M37</f>
        <v>0</v>
      </c>
      <c r="M36" s="236">
        <f>'3.入力_外部供給等(1,2号)'!N37</f>
        <v>0</v>
      </c>
      <c r="N36" s="87"/>
      <c r="O36" s="236">
        <f>'2.入力_使用量(1,2号)'!O45</f>
        <v>0</v>
      </c>
      <c r="P36" s="236">
        <f>'3.入力_外部供給等(1,2号)'!P37</f>
        <v>0</v>
      </c>
      <c r="Q36" s="236">
        <f>'3.入力_外部供給等(1,2号)'!Q37</f>
        <v>0</v>
      </c>
      <c r="R36" s="87"/>
      <c r="S36" s="236">
        <f>'2.入力_使用量(1,2号)'!P45</f>
        <v>0</v>
      </c>
      <c r="T36" s="236">
        <f>'3.入力_外部供給等(1,2号)'!S37</f>
        <v>0</v>
      </c>
      <c r="U36" s="236">
        <f>'3.入力_外部供給等(1,2号)'!T37</f>
        <v>0</v>
      </c>
      <c r="V36" s="87"/>
      <c r="W36" s="236">
        <f>'2.入力_使用量(1,2号)'!R45</f>
        <v>0</v>
      </c>
      <c r="X36" s="236">
        <f>'3.入力_外部供給等(1,2号)'!Y37</f>
        <v>0</v>
      </c>
      <c r="Y36" s="236">
        <f>'3.入力_外部供給等(1,2号)'!Z37</f>
        <v>0</v>
      </c>
      <c r="Z36" s="87"/>
      <c r="AA36" s="236">
        <f>'2.入力_使用量(1,2号)'!S45</f>
        <v>0</v>
      </c>
      <c r="AB36" s="236">
        <f>'3.入力_外部供給等(1,2号)'!AB37</f>
        <v>0</v>
      </c>
      <c r="AC36" s="236">
        <f>'3.入力_外部供給等(1,2号)'!AC37</f>
        <v>0</v>
      </c>
      <c r="AD36" s="87"/>
      <c r="AE36" s="236">
        <f>'2.入力_使用量(1,2号)'!T45</f>
        <v>0</v>
      </c>
      <c r="AF36" s="236">
        <f>'3.入力_外部供給等(1,2号)'!AE37</f>
        <v>0</v>
      </c>
      <c r="AG36" s="236">
        <f>'3.入力_外部供給等(1,2号)'!AF37</f>
        <v>0</v>
      </c>
      <c r="AH36" s="87"/>
      <c r="AI36" s="236">
        <f>'2.入力_使用量(1,2号)'!U45</f>
        <v>0</v>
      </c>
      <c r="AJ36" s="236">
        <f>'3.入力_外部供給等(1,2号)'!AH37</f>
        <v>0</v>
      </c>
      <c r="AK36" s="236">
        <f>'3.入力_外部供給等(1,2号)'!AI37</f>
        <v>0</v>
      </c>
      <c r="AL36" s="87"/>
      <c r="AM36" s="236">
        <f>'2.入力_使用量(1,2号)'!V45</f>
        <v>0</v>
      </c>
      <c r="AN36" s="236">
        <f>'3.入力_外部供給等(1,2号)'!AK37</f>
        <v>0</v>
      </c>
      <c r="AO36" s="236">
        <f>'3.入力_外部供給等(1,2号)'!AL37</f>
        <v>0</v>
      </c>
      <c r="AP36" s="87"/>
      <c r="AQ36" s="236">
        <f>'2.入力_使用量(1,2号)'!W45</f>
        <v>0</v>
      </c>
      <c r="AR36" s="236">
        <f>'3.入力_外部供給等(1,2号)'!AN37</f>
        <v>0</v>
      </c>
      <c r="AS36" s="236">
        <f>'3.入力_外部供給等(1,2号)'!AO37</f>
        <v>0</v>
      </c>
      <c r="AT36" s="87"/>
      <c r="AU36" s="236">
        <f>'2.入力_使用量(1,2号)'!X45</f>
        <v>0</v>
      </c>
      <c r="AV36" s="236">
        <f>'3.入力_外部供給等(1,2号)'!AQ37</f>
        <v>0</v>
      </c>
      <c r="AW36" s="236">
        <f>'3.入力_外部供給等(1,2号)'!AR37</f>
        <v>0</v>
      </c>
      <c r="AX36" s="87"/>
      <c r="AY36" s="236">
        <f>'2.入力_使用量(1,2号)'!Y45</f>
        <v>0</v>
      </c>
      <c r="AZ36" s="236">
        <f>'3.入力_外部供給等(1,2号)'!AT37</f>
        <v>0</v>
      </c>
      <c r="BA36" s="236">
        <f>'3.入力_外部供給等(1,2号)'!AU37</f>
        <v>0</v>
      </c>
      <c r="BB36" s="87"/>
      <c r="BC36" s="236">
        <f>'2.入力_使用量(1,2号)'!Z45</f>
        <v>0</v>
      </c>
      <c r="BD36" s="236">
        <f>'3.入力_外部供給等(1,2号)'!AW37</f>
        <v>0</v>
      </c>
      <c r="BE36" s="236">
        <f>'3.入力_外部供給等(1,2号)'!AX37</f>
        <v>0</v>
      </c>
      <c r="BF36" s="87"/>
      <c r="BG36" s="236">
        <f>'2.入力_使用量(1,2号)'!AA45</f>
        <v>0</v>
      </c>
      <c r="BH36" s="236">
        <f>'3.入力_外部供給等(1,2号)'!AZ37</f>
        <v>0</v>
      </c>
      <c r="BI36" s="236">
        <f>'3.入力_外部供給等(1,2号)'!BA37</f>
        <v>0</v>
      </c>
      <c r="BJ36" s="87"/>
      <c r="BK36" s="236">
        <f>'2.入力_使用量(1,2号)'!AB45</f>
        <v>0</v>
      </c>
      <c r="BL36" s="236">
        <f>'3.入力_外部供給等(1,2号)'!BC37</f>
        <v>0</v>
      </c>
      <c r="BM36" s="236">
        <f>'3.入力_外部供給等(1,2号)'!BD37</f>
        <v>0</v>
      </c>
      <c r="BN36" s="87"/>
      <c r="BO36" s="236">
        <f>'2.入力_使用量(1,2号)'!AC45</f>
        <v>0</v>
      </c>
      <c r="BP36" s="236">
        <f>'3.入力_外部供給等(1,2号)'!BF37</f>
        <v>0</v>
      </c>
      <c r="BQ36" s="236">
        <f>'3.入力_外部供給等(1,2号)'!BG37</f>
        <v>0</v>
      </c>
      <c r="BR36" s="87"/>
      <c r="BS36" s="236">
        <f>'2.入力_使用量(1,2号)'!AD45</f>
        <v>0</v>
      </c>
      <c r="BT36" s="236">
        <f>'3.入力_外部供給等(1,2号)'!BI37</f>
        <v>0</v>
      </c>
      <c r="BU36" s="236">
        <f>'3.入力_外部供給等(1,2号)'!BJ37</f>
        <v>0</v>
      </c>
      <c r="BV36" s="87"/>
    </row>
    <row r="37" spans="2:74" ht="20.100000000000001" customHeight="1">
      <c r="B37" s="89"/>
      <c r="C37" s="70"/>
      <c r="D37" s="72" t="s">
        <v>694</v>
      </c>
      <c r="E37" s="74"/>
      <c r="F37" s="72" t="s">
        <v>5089</v>
      </c>
      <c r="G37" s="47">
        <v>27.8</v>
      </c>
      <c r="H37" s="90">
        <v>2.5899999999999999E-2</v>
      </c>
      <c r="I37" s="86"/>
      <c r="J37" s="87"/>
      <c r="K37" s="236">
        <f>'2.入力_使用量(1,2号)'!N46</f>
        <v>0</v>
      </c>
      <c r="L37" s="236">
        <f>'3.入力_外部供給等(1,2号)'!M38</f>
        <v>0</v>
      </c>
      <c r="M37" s="236">
        <f>'3.入力_外部供給等(1,2号)'!N38</f>
        <v>0</v>
      </c>
      <c r="N37" s="87"/>
      <c r="O37" s="236">
        <f>'2.入力_使用量(1,2号)'!O46</f>
        <v>0</v>
      </c>
      <c r="P37" s="236">
        <f>'3.入力_外部供給等(1,2号)'!P38</f>
        <v>0</v>
      </c>
      <c r="Q37" s="236">
        <f>'3.入力_外部供給等(1,2号)'!Q38</f>
        <v>0</v>
      </c>
      <c r="R37" s="87"/>
      <c r="S37" s="236">
        <f>'2.入力_使用量(1,2号)'!P46</f>
        <v>0</v>
      </c>
      <c r="T37" s="236">
        <f>'3.入力_外部供給等(1,2号)'!S38</f>
        <v>0</v>
      </c>
      <c r="U37" s="236">
        <f>'3.入力_外部供給等(1,2号)'!T38</f>
        <v>0</v>
      </c>
      <c r="V37" s="87"/>
      <c r="W37" s="236">
        <f>'2.入力_使用量(1,2号)'!R46</f>
        <v>0</v>
      </c>
      <c r="X37" s="236">
        <f>'3.入力_外部供給等(1,2号)'!Y38</f>
        <v>0</v>
      </c>
      <c r="Y37" s="236">
        <f>'3.入力_外部供給等(1,2号)'!Z38</f>
        <v>0</v>
      </c>
      <c r="Z37" s="87"/>
      <c r="AA37" s="236">
        <f>'2.入力_使用量(1,2号)'!S46</f>
        <v>0</v>
      </c>
      <c r="AB37" s="236">
        <f>'3.入力_外部供給等(1,2号)'!AB38</f>
        <v>0</v>
      </c>
      <c r="AC37" s="236">
        <f>'3.入力_外部供給等(1,2号)'!AC38</f>
        <v>0</v>
      </c>
      <c r="AD37" s="87"/>
      <c r="AE37" s="236">
        <f>'2.入力_使用量(1,2号)'!T46</f>
        <v>0</v>
      </c>
      <c r="AF37" s="236">
        <f>'3.入力_外部供給等(1,2号)'!AE38</f>
        <v>0</v>
      </c>
      <c r="AG37" s="236">
        <f>'3.入力_外部供給等(1,2号)'!AF38</f>
        <v>0</v>
      </c>
      <c r="AH37" s="87"/>
      <c r="AI37" s="236">
        <f>'2.入力_使用量(1,2号)'!U46</f>
        <v>0</v>
      </c>
      <c r="AJ37" s="236">
        <f>'3.入力_外部供給等(1,2号)'!AH38</f>
        <v>0</v>
      </c>
      <c r="AK37" s="236">
        <f>'3.入力_外部供給等(1,2号)'!AI38</f>
        <v>0</v>
      </c>
      <c r="AL37" s="87"/>
      <c r="AM37" s="236">
        <f>'2.入力_使用量(1,2号)'!V46</f>
        <v>0</v>
      </c>
      <c r="AN37" s="236">
        <f>'3.入力_外部供給等(1,2号)'!AK38</f>
        <v>0</v>
      </c>
      <c r="AO37" s="236">
        <f>'3.入力_外部供給等(1,2号)'!AL38</f>
        <v>0</v>
      </c>
      <c r="AP37" s="87"/>
      <c r="AQ37" s="236">
        <f>'2.入力_使用量(1,2号)'!W46</f>
        <v>0</v>
      </c>
      <c r="AR37" s="236">
        <f>'3.入力_外部供給等(1,2号)'!AN38</f>
        <v>0</v>
      </c>
      <c r="AS37" s="236">
        <f>'3.入力_外部供給等(1,2号)'!AO38</f>
        <v>0</v>
      </c>
      <c r="AT37" s="87"/>
      <c r="AU37" s="236">
        <f>'2.入力_使用量(1,2号)'!X46</f>
        <v>0</v>
      </c>
      <c r="AV37" s="236">
        <f>'3.入力_外部供給等(1,2号)'!AQ38</f>
        <v>0</v>
      </c>
      <c r="AW37" s="236">
        <f>'3.入力_外部供給等(1,2号)'!AR38</f>
        <v>0</v>
      </c>
      <c r="AX37" s="87"/>
      <c r="AY37" s="236">
        <f>'2.入力_使用量(1,2号)'!Y46</f>
        <v>0</v>
      </c>
      <c r="AZ37" s="236">
        <f>'3.入力_外部供給等(1,2号)'!AT38</f>
        <v>0</v>
      </c>
      <c r="BA37" s="236">
        <f>'3.入力_外部供給等(1,2号)'!AU38</f>
        <v>0</v>
      </c>
      <c r="BB37" s="87"/>
      <c r="BC37" s="236">
        <f>'2.入力_使用量(1,2号)'!Z46</f>
        <v>0</v>
      </c>
      <c r="BD37" s="236">
        <f>'3.入力_外部供給等(1,2号)'!AW38</f>
        <v>0</v>
      </c>
      <c r="BE37" s="236">
        <f>'3.入力_外部供給等(1,2号)'!AX38</f>
        <v>0</v>
      </c>
      <c r="BF37" s="87"/>
      <c r="BG37" s="236">
        <f>'2.入力_使用量(1,2号)'!AA46</f>
        <v>0</v>
      </c>
      <c r="BH37" s="236">
        <f>'3.入力_外部供給等(1,2号)'!AZ38</f>
        <v>0</v>
      </c>
      <c r="BI37" s="236">
        <f>'3.入力_外部供給等(1,2号)'!BA38</f>
        <v>0</v>
      </c>
      <c r="BJ37" s="87"/>
      <c r="BK37" s="236">
        <f>'2.入力_使用量(1,2号)'!AB46</f>
        <v>0</v>
      </c>
      <c r="BL37" s="236">
        <f>'3.入力_外部供給等(1,2号)'!BC38</f>
        <v>0</v>
      </c>
      <c r="BM37" s="236">
        <f>'3.入力_外部供給等(1,2号)'!BD38</f>
        <v>0</v>
      </c>
      <c r="BN37" s="87"/>
      <c r="BO37" s="236">
        <f>'2.入力_使用量(1,2号)'!AC46</f>
        <v>0</v>
      </c>
      <c r="BP37" s="236">
        <f>'3.入力_外部供給等(1,2号)'!BF38</f>
        <v>0</v>
      </c>
      <c r="BQ37" s="236">
        <f>'3.入力_外部供給等(1,2号)'!BG38</f>
        <v>0</v>
      </c>
      <c r="BR37" s="87"/>
      <c r="BS37" s="236">
        <f>'2.入力_使用量(1,2号)'!AD46</f>
        <v>0</v>
      </c>
      <c r="BT37" s="236">
        <f>'3.入力_外部供給等(1,2号)'!BI38</f>
        <v>0</v>
      </c>
      <c r="BU37" s="236">
        <f>'3.入力_外部供給等(1,2号)'!BJ38</f>
        <v>0</v>
      </c>
      <c r="BV37" s="87"/>
    </row>
    <row r="38" spans="2:74" ht="20.100000000000001" customHeight="1">
      <c r="B38" s="89"/>
      <c r="C38" s="72" t="s">
        <v>30</v>
      </c>
      <c r="D38" s="73"/>
      <c r="E38" s="74"/>
      <c r="F38" s="72" t="s">
        <v>5089</v>
      </c>
      <c r="G38" s="91">
        <v>29</v>
      </c>
      <c r="H38" s="90">
        <v>2.9899999999999999E-2</v>
      </c>
      <c r="I38" s="86"/>
      <c r="J38" s="87"/>
      <c r="K38" s="236">
        <f>'2.入力_使用量(1,2号)'!N47</f>
        <v>0</v>
      </c>
      <c r="L38" s="236">
        <f>'3.入力_外部供給等(1,2号)'!M39</f>
        <v>0</v>
      </c>
      <c r="M38" s="236">
        <f>'3.入力_外部供給等(1,2号)'!N39</f>
        <v>0</v>
      </c>
      <c r="N38" s="87"/>
      <c r="O38" s="236">
        <f>'2.入力_使用量(1,2号)'!O47</f>
        <v>0</v>
      </c>
      <c r="P38" s="236">
        <f>'3.入力_外部供給等(1,2号)'!P39</f>
        <v>0</v>
      </c>
      <c r="Q38" s="236">
        <f>'3.入力_外部供給等(1,2号)'!Q39</f>
        <v>0</v>
      </c>
      <c r="R38" s="87"/>
      <c r="S38" s="236">
        <f>'2.入力_使用量(1,2号)'!P47</f>
        <v>0</v>
      </c>
      <c r="T38" s="236">
        <f>'3.入力_外部供給等(1,2号)'!S39</f>
        <v>0</v>
      </c>
      <c r="U38" s="236">
        <f>'3.入力_外部供給等(1,2号)'!T39</f>
        <v>0</v>
      </c>
      <c r="V38" s="87"/>
      <c r="W38" s="236">
        <f>'2.入力_使用量(1,2号)'!R47</f>
        <v>0</v>
      </c>
      <c r="X38" s="236">
        <f>'3.入力_外部供給等(1,2号)'!Y39</f>
        <v>0</v>
      </c>
      <c r="Y38" s="236">
        <f>'3.入力_外部供給等(1,2号)'!Z39</f>
        <v>0</v>
      </c>
      <c r="Z38" s="87"/>
      <c r="AA38" s="236">
        <f>'2.入力_使用量(1,2号)'!S47</f>
        <v>0</v>
      </c>
      <c r="AB38" s="236">
        <f>'3.入力_外部供給等(1,2号)'!AB39</f>
        <v>0</v>
      </c>
      <c r="AC38" s="236">
        <f>'3.入力_外部供給等(1,2号)'!AC39</f>
        <v>0</v>
      </c>
      <c r="AD38" s="87"/>
      <c r="AE38" s="236">
        <f>'2.入力_使用量(1,2号)'!T47</f>
        <v>0</v>
      </c>
      <c r="AF38" s="236">
        <f>'3.入力_外部供給等(1,2号)'!AE39</f>
        <v>0</v>
      </c>
      <c r="AG38" s="236">
        <f>'3.入力_外部供給等(1,2号)'!AF39</f>
        <v>0</v>
      </c>
      <c r="AH38" s="87"/>
      <c r="AI38" s="236">
        <f>'2.入力_使用量(1,2号)'!U47</f>
        <v>0</v>
      </c>
      <c r="AJ38" s="236">
        <f>'3.入力_外部供給等(1,2号)'!AH39</f>
        <v>0</v>
      </c>
      <c r="AK38" s="236">
        <f>'3.入力_外部供給等(1,2号)'!AI39</f>
        <v>0</v>
      </c>
      <c r="AL38" s="87"/>
      <c r="AM38" s="236">
        <f>'2.入力_使用量(1,2号)'!V47</f>
        <v>0</v>
      </c>
      <c r="AN38" s="236">
        <f>'3.入力_外部供給等(1,2号)'!AK39</f>
        <v>0</v>
      </c>
      <c r="AO38" s="236">
        <f>'3.入力_外部供給等(1,2号)'!AL39</f>
        <v>0</v>
      </c>
      <c r="AP38" s="87"/>
      <c r="AQ38" s="236">
        <f>'2.入力_使用量(1,2号)'!W47</f>
        <v>0</v>
      </c>
      <c r="AR38" s="236">
        <f>'3.入力_外部供給等(1,2号)'!AN39</f>
        <v>0</v>
      </c>
      <c r="AS38" s="236">
        <f>'3.入力_外部供給等(1,2号)'!AO39</f>
        <v>0</v>
      </c>
      <c r="AT38" s="87"/>
      <c r="AU38" s="236">
        <f>'2.入力_使用量(1,2号)'!X47</f>
        <v>0</v>
      </c>
      <c r="AV38" s="236">
        <f>'3.入力_外部供給等(1,2号)'!AQ39</f>
        <v>0</v>
      </c>
      <c r="AW38" s="236">
        <f>'3.入力_外部供給等(1,2号)'!AR39</f>
        <v>0</v>
      </c>
      <c r="AX38" s="87"/>
      <c r="AY38" s="236">
        <f>'2.入力_使用量(1,2号)'!Y47</f>
        <v>0</v>
      </c>
      <c r="AZ38" s="236">
        <f>'3.入力_外部供給等(1,2号)'!AT39</f>
        <v>0</v>
      </c>
      <c r="BA38" s="236">
        <f>'3.入力_外部供給等(1,2号)'!AU39</f>
        <v>0</v>
      </c>
      <c r="BB38" s="87"/>
      <c r="BC38" s="236">
        <f>'2.入力_使用量(1,2号)'!Z47</f>
        <v>0</v>
      </c>
      <c r="BD38" s="236">
        <f>'3.入力_外部供給等(1,2号)'!AW39</f>
        <v>0</v>
      </c>
      <c r="BE38" s="236">
        <f>'3.入力_外部供給等(1,2号)'!AX39</f>
        <v>0</v>
      </c>
      <c r="BF38" s="87"/>
      <c r="BG38" s="236">
        <f>'2.入力_使用量(1,2号)'!AA47</f>
        <v>0</v>
      </c>
      <c r="BH38" s="236">
        <f>'3.入力_外部供給等(1,2号)'!AZ39</f>
        <v>0</v>
      </c>
      <c r="BI38" s="236">
        <f>'3.入力_外部供給等(1,2号)'!BA39</f>
        <v>0</v>
      </c>
      <c r="BJ38" s="87"/>
      <c r="BK38" s="236">
        <f>'2.入力_使用量(1,2号)'!AB47</f>
        <v>0</v>
      </c>
      <c r="BL38" s="236">
        <f>'3.入力_外部供給等(1,2号)'!BC39</f>
        <v>0</v>
      </c>
      <c r="BM38" s="236">
        <f>'3.入力_外部供給等(1,2号)'!BD39</f>
        <v>0</v>
      </c>
      <c r="BN38" s="87"/>
      <c r="BO38" s="236">
        <f>'2.入力_使用量(1,2号)'!AC47</f>
        <v>0</v>
      </c>
      <c r="BP38" s="236">
        <f>'3.入力_外部供給等(1,2号)'!BF39</f>
        <v>0</v>
      </c>
      <c r="BQ38" s="236">
        <f>'3.入力_外部供給等(1,2号)'!BG39</f>
        <v>0</v>
      </c>
      <c r="BR38" s="87"/>
      <c r="BS38" s="236">
        <f>'2.入力_使用量(1,2号)'!AD47</f>
        <v>0</v>
      </c>
      <c r="BT38" s="236">
        <f>'3.入力_外部供給等(1,2号)'!BI39</f>
        <v>0</v>
      </c>
      <c r="BU38" s="236">
        <f>'3.入力_外部供給等(1,2号)'!BJ39</f>
        <v>0</v>
      </c>
      <c r="BV38" s="87"/>
    </row>
    <row r="39" spans="2:74" ht="20.100000000000001" customHeight="1">
      <c r="B39" s="89"/>
      <c r="C39" s="72" t="s">
        <v>31</v>
      </c>
      <c r="D39" s="73"/>
      <c r="E39" s="74"/>
      <c r="F39" s="72" t="s">
        <v>5089</v>
      </c>
      <c r="G39" s="47">
        <v>37.299999999999997</v>
      </c>
      <c r="H39" s="90">
        <v>2.0899999999999998E-2</v>
      </c>
      <c r="I39" s="86"/>
      <c r="J39" s="87"/>
      <c r="K39" s="236">
        <f>'2.入力_使用量(1,2号)'!N48</f>
        <v>0</v>
      </c>
      <c r="L39" s="236">
        <f>'3.入力_外部供給等(1,2号)'!M40</f>
        <v>0</v>
      </c>
      <c r="M39" s="236">
        <f>'3.入力_外部供給等(1,2号)'!N40</f>
        <v>0</v>
      </c>
      <c r="N39" s="87"/>
      <c r="O39" s="236">
        <f>'2.入力_使用量(1,2号)'!O48</f>
        <v>0</v>
      </c>
      <c r="P39" s="236">
        <f>'3.入力_外部供給等(1,2号)'!P40</f>
        <v>0</v>
      </c>
      <c r="Q39" s="236">
        <f>'3.入力_外部供給等(1,2号)'!Q40</f>
        <v>0</v>
      </c>
      <c r="R39" s="87"/>
      <c r="S39" s="236">
        <f>'2.入力_使用量(1,2号)'!P48</f>
        <v>0</v>
      </c>
      <c r="T39" s="236">
        <f>'3.入力_外部供給等(1,2号)'!S40</f>
        <v>0</v>
      </c>
      <c r="U39" s="236">
        <f>'3.入力_外部供給等(1,2号)'!T40</f>
        <v>0</v>
      </c>
      <c r="V39" s="87"/>
      <c r="W39" s="236">
        <f>'2.入力_使用量(1,2号)'!R48</f>
        <v>0</v>
      </c>
      <c r="X39" s="236">
        <f>'3.入力_外部供給等(1,2号)'!Y40</f>
        <v>0</v>
      </c>
      <c r="Y39" s="236">
        <f>'3.入力_外部供給等(1,2号)'!Z40</f>
        <v>0</v>
      </c>
      <c r="Z39" s="87"/>
      <c r="AA39" s="236">
        <f>'2.入力_使用量(1,2号)'!S48</f>
        <v>0</v>
      </c>
      <c r="AB39" s="236">
        <f>'3.入力_外部供給等(1,2号)'!AB40</f>
        <v>0</v>
      </c>
      <c r="AC39" s="236">
        <f>'3.入力_外部供給等(1,2号)'!AC40</f>
        <v>0</v>
      </c>
      <c r="AD39" s="87"/>
      <c r="AE39" s="236">
        <f>'2.入力_使用量(1,2号)'!T48</f>
        <v>0</v>
      </c>
      <c r="AF39" s="236">
        <f>'3.入力_外部供給等(1,2号)'!AE40</f>
        <v>0</v>
      </c>
      <c r="AG39" s="236">
        <f>'3.入力_外部供給等(1,2号)'!AF40</f>
        <v>0</v>
      </c>
      <c r="AH39" s="87"/>
      <c r="AI39" s="236">
        <f>'2.入力_使用量(1,2号)'!U48</f>
        <v>0</v>
      </c>
      <c r="AJ39" s="236">
        <f>'3.入力_外部供給等(1,2号)'!AH40</f>
        <v>0</v>
      </c>
      <c r="AK39" s="236">
        <f>'3.入力_外部供給等(1,2号)'!AI40</f>
        <v>0</v>
      </c>
      <c r="AL39" s="87"/>
      <c r="AM39" s="236">
        <f>'2.入力_使用量(1,2号)'!V48</f>
        <v>0</v>
      </c>
      <c r="AN39" s="236">
        <f>'3.入力_外部供給等(1,2号)'!AK40</f>
        <v>0</v>
      </c>
      <c r="AO39" s="236">
        <f>'3.入力_外部供給等(1,2号)'!AL40</f>
        <v>0</v>
      </c>
      <c r="AP39" s="87"/>
      <c r="AQ39" s="236">
        <f>'2.入力_使用量(1,2号)'!W48</f>
        <v>0</v>
      </c>
      <c r="AR39" s="236">
        <f>'3.入力_外部供給等(1,2号)'!AN40</f>
        <v>0</v>
      </c>
      <c r="AS39" s="236">
        <f>'3.入力_外部供給等(1,2号)'!AO40</f>
        <v>0</v>
      </c>
      <c r="AT39" s="87"/>
      <c r="AU39" s="236">
        <f>'2.入力_使用量(1,2号)'!X48</f>
        <v>0</v>
      </c>
      <c r="AV39" s="236">
        <f>'3.入力_外部供給等(1,2号)'!AQ40</f>
        <v>0</v>
      </c>
      <c r="AW39" s="236">
        <f>'3.入力_外部供給等(1,2号)'!AR40</f>
        <v>0</v>
      </c>
      <c r="AX39" s="87"/>
      <c r="AY39" s="236">
        <f>'2.入力_使用量(1,2号)'!Y48</f>
        <v>0</v>
      </c>
      <c r="AZ39" s="236">
        <f>'3.入力_外部供給等(1,2号)'!AT40</f>
        <v>0</v>
      </c>
      <c r="BA39" s="236">
        <f>'3.入力_外部供給等(1,2号)'!AU40</f>
        <v>0</v>
      </c>
      <c r="BB39" s="87"/>
      <c r="BC39" s="236">
        <f>'2.入力_使用量(1,2号)'!Z48</f>
        <v>0</v>
      </c>
      <c r="BD39" s="236">
        <f>'3.入力_外部供給等(1,2号)'!AW40</f>
        <v>0</v>
      </c>
      <c r="BE39" s="236">
        <f>'3.入力_外部供給等(1,2号)'!AX40</f>
        <v>0</v>
      </c>
      <c r="BF39" s="87"/>
      <c r="BG39" s="236">
        <f>'2.入力_使用量(1,2号)'!AA48</f>
        <v>0</v>
      </c>
      <c r="BH39" s="236">
        <f>'3.入力_外部供給等(1,2号)'!AZ40</f>
        <v>0</v>
      </c>
      <c r="BI39" s="236">
        <f>'3.入力_外部供給等(1,2号)'!BA40</f>
        <v>0</v>
      </c>
      <c r="BJ39" s="87"/>
      <c r="BK39" s="236">
        <f>'2.入力_使用量(1,2号)'!AB48</f>
        <v>0</v>
      </c>
      <c r="BL39" s="236">
        <f>'3.入力_外部供給等(1,2号)'!BC40</f>
        <v>0</v>
      </c>
      <c r="BM39" s="236">
        <f>'3.入力_外部供給等(1,2号)'!BD40</f>
        <v>0</v>
      </c>
      <c r="BN39" s="87"/>
      <c r="BO39" s="236">
        <f>'2.入力_使用量(1,2号)'!AC48</f>
        <v>0</v>
      </c>
      <c r="BP39" s="236">
        <f>'3.入力_外部供給等(1,2号)'!BF40</f>
        <v>0</v>
      </c>
      <c r="BQ39" s="236">
        <f>'3.入力_外部供給等(1,2号)'!BG40</f>
        <v>0</v>
      </c>
      <c r="BR39" s="87"/>
      <c r="BS39" s="236">
        <f>'2.入力_使用量(1,2号)'!AD48</f>
        <v>0</v>
      </c>
      <c r="BT39" s="236">
        <f>'3.入力_外部供給等(1,2号)'!BI40</f>
        <v>0</v>
      </c>
      <c r="BU39" s="236">
        <f>'3.入力_外部供給等(1,2号)'!BJ40</f>
        <v>0</v>
      </c>
      <c r="BV39" s="87"/>
    </row>
    <row r="40" spans="2:74" ht="20.100000000000001" customHeight="1">
      <c r="B40" s="89"/>
      <c r="C40" s="72" t="s">
        <v>32</v>
      </c>
      <c r="D40" s="73"/>
      <c r="E40" s="74"/>
      <c r="F40" s="72" t="s">
        <v>687</v>
      </c>
      <c r="G40" s="47">
        <v>18.399999999999999</v>
      </c>
      <c r="H40" s="90">
        <v>1.09E-2</v>
      </c>
      <c r="I40" s="86"/>
      <c r="J40" s="87"/>
      <c r="K40" s="236">
        <f>'2.入力_使用量(1,2号)'!N49</f>
        <v>0</v>
      </c>
      <c r="L40" s="236">
        <f>'3.入力_外部供給等(1,2号)'!M41</f>
        <v>0</v>
      </c>
      <c r="M40" s="236">
        <f>'3.入力_外部供給等(1,2号)'!N41</f>
        <v>0</v>
      </c>
      <c r="N40" s="87"/>
      <c r="O40" s="236">
        <f>'2.入力_使用量(1,2号)'!O49</f>
        <v>0</v>
      </c>
      <c r="P40" s="236">
        <f>'3.入力_外部供給等(1,2号)'!P41</f>
        <v>0</v>
      </c>
      <c r="Q40" s="236">
        <f>'3.入力_外部供給等(1,2号)'!Q41</f>
        <v>0</v>
      </c>
      <c r="R40" s="87"/>
      <c r="S40" s="236">
        <f>'2.入力_使用量(1,2号)'!P49</f>
        <v>0</v>
      </c>
      <c r="T40" s="236">
        <f>'3.入力_外部供給等(1,2号)'!S41</f>
        <v>0</v>
      </c>
      <c r="U40" s="236">
        <f>'3.入力_外部供給等(1,2号)'!T41</f>
        <v>0</v>
      </c>
      <c r="V40" s="87"/>
      <c r="W40" s="236">
        <f>'2.入力_使用量(1,2号)'!R49</f>
        <v>0</v>
      </c>
      <c r="X40" s="236">
        <f>'3.入力_外部供給等(1,2号)'!Y41</f>
        <v>0</v>
      </c>
      <c r="Y40" s="236">
        <f>'3.入力_外部供給等(1,2号)'!Z41</f>
        <v>0</v>
      </c>
      <c r="Z40" s="87"/>
      <c r="AA40" s="236">
        <f>'2.入力_使用量(1,2号)'!S49</f>
        <v>0</v>
      </c>
      <c r="AB40" s="236">
        <f>'3.入力_外部供給等(1,2号)'!AB41</f>
        <v>0</v>
      </c>
      <c r="AC40" s="236">
        <f>'3.入力_外部供給等(1,2号)'!AC41</f>
        <v>0</v>
      </c>
      <c r="AD40" s="87"/>
      <c r="AE40" s="236">
        <f>'2.入力_使用量(1,2号)'!T49</f>
        <v>0</v>
      </c>
      <c r="AF40" s="236">
        <f>'3.入力_外部供給等(1,2号)'!AE41</f>
        <v>0</v>
      </c>
      <c r="AG40" s="236">
        <f>'3.入力_外部供給等(1,2号)'!AF41</f>
        <v>0</v>
      </c>
      <c r="AH40" s="87"/>
      <c r="AI40" s="236">
        <f>'2.入力_使用量(1,2号)'!U49</f>
        <v>0</v>
      </c>
      <c r="AJ40" s="236">
        <f>'3.入力_外部供給等(1,2号)'!AH41</f>
        <v>0</v>
      </c>
      <c r="AK40" s="236">
        <f>'3.入力_外部供給等(1,2号)'!AI41</f>
        <v>0</v>
      </c>
      <c r="AL40" s="87"/>
      <c r="AM40" s="236">
        <f>'2.入力_使用量(1,2号)'!V49</f>
        <v>0</v>
      </c>
      <c r="AN40" s="236">
        <f>'3.入力_外部供給等(1,2号)'!AK41</f>
        <v>0</v>
      </c>
      <c r="AO40" s="236">
        <f>'3.入力_外部供給等(1,2号)'!AL41</f>
        <v>0</v>
      </c>
      <c r="AP40" s="87"/>
      <c r="AQ40" s="236">
        <f>'2.入力_使用量(1,2号)'!W49</f>
        <v>0</v>
      </c>
      <c r="AR40" s="236">
        <f>'3.入力_外部供給等(1,2号)'!AN41</f>
        <v>0</v>
      </c>
      <c r="AS40" s="236">
        <f>'3.入力_外部供給等(1,2号)'!AO41</f>
        <v>0</v>
      </c>
      <c r="AT40" s="87"/>
      <c r="AU40" s="236">
        <f>'2.入力_使用量(1,2号)'!X49</f>
        <v>0</v>
      </c>
      <c r="AV40" s="236">
        <f>'3.入力_外部供給等(1,2号)'!AQ41</f>
        <v>0</v>
      </c>
      <c r="AW40" s="236">
        <f>'3.入力_外部供給等(1,2号)'!AR41</f>
        <v>0</v>
      </c>
      <c r="AX40" s="87"/>
      <c r="AY40" s="236">
        <f>'2.入力_使用量(1,2号)'!Y49</f>
        <v>0</v>
      </c>
      <c r="AZ40" s="236">
        <f>'3.入力_外部供給等(1,2号)'!AT41</f>
        <v>0</v>
      </c>
      <c r="BA40" s="236">
        <f>'3.入力_外部供給等(1,2号)'!AU41</f>
        <v>0</v>
      </c>
      <c r="BB40" s="87"/>
      <c r="BC40" s="236">
        <f>'2.入力_使用量(1,2号)'!Z49</f>
        <v>0</v>
      </c>
      <c r="BD40" s="236">
        <f>'3.入力_外部供給等(1,2号)'!AW41</f>
        <v>0</v>
      </c>
      <c r="BE40" s="236">
        <f>'3.入力_外部供給等(1,2号)'!AX41</f>
        <v>0</v>
      </c>
      <c r="BF40" s="87"/>
      <c r="BG40" s="236">
        <f>'2.入力_使用量(1,2号)'!AA49</f>
        <v>0</v>
      </c>
      <c r="BH40" s="236">
        <f>'3.入力_外部供給等(1,2号)'!AZ41</f>
        <v>0</v>
      </c>
      <c r="BI40" s="236">
        <f>'3.入力_外部供給等(1,2号)'!BA41</f>
        <v>0</v>
      </c>
      <c r="BJ40" s="87"/>
      <c r="BK40" s="236">
        <f>'2.入力_使用量(1,2号)'!AB49</f>
        <v>0</v>
      </c>
      <c r="BL40" s="236">
        <f>'3.入力_外部供給等(1,2号)'!BC41</f>
        <v>0</v>
      </c>
      <c r="BM40" s="236">
        <f>'3.入力_外部供給等(1,2号)'!BD41</f>
        <v>0</v>
      </c>
      <c r="BN40" s="87"/>
      <c r="BO40" s="236">
        <f>'2.入力_使用量(1,2号)'!AC49</f>
        <v>0</v>
      </c>
      <c r="BP40" s="236">
        <f>'3.入力_外部供給等(1,2号)'!BF41</f>
        <v>0</v>
      </c>
      <c r="BQ40" s="236">
        <f>'3.入力_外部供給等(1,2号)'!BG41</f>
        <v>0</v>
      </c>
      <c r="BR40" s="87"/>
      <c r="BS40" s="236">
        <f>'2.入力_使用量(1,2号)'!AD49</f>
        <v>0</v>
      </c>
      <c r="BT40" s="236">
        <f>'3.入力_外部供給等(1,2号)'!BI41</f>
        <v>0</v>
      </c>
      <c r="BU40" s="236">
        <f>'3.入力_外部供給等(1,2号)'!BJ41</f>
        <v>0</v>
      </c>
      <c r="BV40" s="87"/>
    </row>
    <row r="41" spans="2:74" ht="20.100000000000001" customHeight="1">
      <c r="B41" s="89"/>
      <c r="C41" s="72" t="s">
        <v>33</v>
      </c>
      <c r="D41" s="73"/>
      <c r="E41" s="74"/>
      <c r="F41" s="72" t="s">
        <v>687</v>
      </c>
      <c r="G41" s="47">
        <v>3.23</v>
      </c>
      <c r="H41" s="90">
        <v>2.64E-2</v>
      </c>
      <c r="I41" s="86"/>
      <c r="J41" s="87"/>
      <c r="K41" s="236">
        <f>'2.入力_使用量(1,2号)'!N50</f>
        <v>0</v>
      </c>
      <c r="L41" s="236">
        <f>'3.入力_外部供給等(1,2号)'!M42</f>
        <v>0</v>
      </c>
      <c r="M41" s="236">
        <f>'3.入力_外部供給等(1,2号)'!N42</f>
        <v>0</v>
      </c>
      <c r="N41" s="87"/>
      <c r="O41" s="236">
        <f>'2.入力_使用量(1,2号)'!O50</f>
        <v>0</v>
      </c>
      <c r="P41" s="236">
        <f>'3.入力_外部供給等(1,2号)'!P42</f>
        <v>0</v>
      </c>
      <c r="Q41" s="236">
        <f>'3.入力_外部供給等(1,2号)'!Q42</f>
        <v>0</v>
      </c>
      <c r="R41" s="87"/>
      <c r="S41" s="236">
        <f>'2.入力_使用量(1,2号)'!P50</f>
        <v>0</v>
      </c>
      <c r="T41" s="236">
        <f>'3.入力_外部供給等(1,2号)'!S42</f>
        <v>0</v>
      </c>
      <c r="U41" s="236">
        <f>'3.入力_外部供給等(1,2号)'!T42</f>
        <v>0</v>
      </c>
      <c r="V41" s="87"/>
      <c r="W41" s="236">
        <f>'2.入力_使用量(1,2号)'!R50</f>
        <v>0</v>
      </c>
      <c r="X41" s="236">
        <f>'3.入力_外部供給等(1,2号)'!Y42</f>
        <v>0</v>
      </c>
      <c r="Y41" s="236">
        <f>'3.入力_外部供給等(1,2号)'!Z42</f>
        <v>0</v>
      </c>
      <c r="Z41" s="87"/>
      <c r="AA41" s="236">
        <f>'2.入力_使用量(1,2号)'!S50</f>
        <v>0</v>
      </c>
      <c r="AB41" s="236">
        <f>'3.入力_外部供給等(1,2号)'!AB42</f>
        <v>0</v>
      </c>
      <c r="AC41" s="236">
        <f>'3.入力_外部供給等(1,2号)'!AC42</f>
        <v>0</v>
      </c>
      <c r="AD41" s="87"/>
      <c r="AE41" s="236">
        <f>'2.入力_使用量(1,2号)'!T50</f>
        <v>0</v>
      </c>
      <c r="AF41" s="236">
        <f>'3.入力_外部供給等(1,2号)'!AE42</f>
        <v>0</v>
      </c>
      <c r="AG41" s="236">
        <f>'3.入力_外部供給等(1,2号)'!AF42</f>
        <v>0</v>
      </c>
      <c r="AH41" s="87"/>
      <c r="AI41" s="236">
        <f>'2.入力_使用量(1,2号)'!U50</f>
        <v>0</v>
      </c>
      <c r="AJ41" s="236">
        <f>'3.入力_外部供給等(1,2号)'!AH42</f>
        <v>0</v>
      </c>
      <c r="AK41" s="236">
        <f>'3.入力_外部供給等(1,2号)'!AI42</f>
        <v>0</v>
      </c>
      <c r="AL41" s="87"/>
      <c r="AM41" s="236">
        <f>'2.入力_使用量(1,2号)'!V50</f>
        <v>0</v>
      </c>
      <c r="AN41" s="236">
        <f>'3.入力_外部供給等(1,2号)'!AK42</f>
        <v>0</v>
      </c>
      <c r="AO41" s="236">
        <f>'3.入力_外部供給等(1,2号)'!AL42</f>
        <v>0</v>
      </c>
      <c r="AP41" s="87"/>
      <c r="AQ41" s="236">
        <f>'2.入力_使用量(1,2号)'!W50</f>
        <v>0</v>
      </c>
      <c r="AR41" s="236">
        <f>'3.入力_外部供給等(1,2号)'!AN42</f>
        <v>0</v>
      </c>
      <c r="AS41" s="236">
        <f>'3.入力_外部供給等(1,2号)'!AO42</f>
        <v>0</v>
      </c>
      <c r="AT41" s="87"/>
      <c r="AU41" s="236">
        <f>'2.入力_使用量(1,2号)'!X50</f>
        <v>0</v>
      </c>
      <c r="AV41" s="236">
        <f>'3.入力_外部供給等(1,2号)'!AQ42</f>
        <v>0</v>
      </c>
      <c r="AW41" s="236">
        <f>'3.入力_外部供給等(1,2号)'!AR42</f>
        <v>0</v>
      </c>
      <c r="AX41" s="87"/>
      <c r="AY41" s="236">
        <f>'2.入力_使用量(1,2号)'!Y50</f>
        <v>0</v>
      </c>
      <c r="AZ41" s="236">
        <f>'3.入力_外部供給等(1,2号)'!AT42</f>
        <v>0</v>
      </c>
      <c r="BA41" s="236">
        <f>'3.入力_外部供給等(1,2号)'!AU42</f>
        <v>0</v>
      </c>
      <c r="BB41" s="87"/>
      <c r="BC41" s="236">
        <f>'2.入力_使用量(1,2号)'!Z50</f>
        <v>0</v>
      </c>
      <c r="BD41" s="236">
        <f>'3.入力_外部供給等(1,2号)'!AW42</f>
        <v>0</v>
      </c>
      <c r="BE41" s="236">
        <f>'3.入力_外部供給等(1,2号)'!AX42</f>
        <v>0</v>
      </c>
      <c r="BF41" s="87"/>
      <c r="BG41" s="236">
        <f>'2.入力_使用量(1,2号)'!AA50</f>
        <v>0</v>
      </c>
      <c r="BH41" s="236">
        <f>'3.入力_外部供給等(1,2号)'!AZ42</f>
        <v>0</v>
      </c>
      <c r="BI41" s="236">
        <f>'3.入力_外部供給等(1,2号)'!BA42</f>
        <v>0</v>
      </c>
      <c r="BJ41" s="87"/>
      <c r="BK41" s="236">
        <f>'2.入力_使用量(1,2号)'!AB50</f>
        <v>0</v>
      </c>
      <c r="BL41" s="236">
        <f>'3.入力_外部供給等(1,2号)'!BC42</f>
        <v>0</v>
      </c>
      <c r="BM41" s="236">
        <f>'3.入力_外部供給等(1,2号)'!BD42</f>
        <v>0</v>
      </c>
      <c r="BN41" s="87"/>
      <c r="BO41" s="236">
        <f>'2.入力_使用量(1,2号)'!AC50</f>
        <v>0</v>
      </c>
      <c r="BP41" s="236">
        <f>'3.入力_外部供給等(1,2号)'!BF42</f>
        <v>0</v>
      </c>
      <c r="BQ41" s="236">
        <f>'3.入力_外部供給等(1,2号)'!BG42</f>
        <v>0</v>
      </c>
      <c r="BR41" s="87"/>
      <c r="BS41" s="236">
        <f>'2.入力_使用量(1,2号)'!AD50</f>
        <v>0</v>
      </c>
      <c r="BT41" s="236">
        <f>'3.入力_外部供給等(1,2号)'!BI42</f>
        <v>0</v>
      </c>
      <c r="BU41" s="236">
        <f>'3.入力_外部供給等(1,2号)'!BJ42</f>
        <v>0</v>
      </c>
      <c r="BV41" s="87"/>
    </row>
    <row r="42" spans="2:74" ht="20.100000000000001" customHeight="1">
      <c r="B42" s="89"/>
      <c r="C42" s="72" t="s">
        <v>695</v>
      </c>
      <c r="D42" s="73"/>
      <c r="E42" s="74"/>
      <c r="F42" s="72" t="s">
        <v>687</v>
      </c>
      <c r="G42" s="47">
        <v>3.45</v>
      </c>
      <c r="H42" s="90">
        <v>2.64E-2</v>
      </c>
      <c r="I42" s="86"/>
      <c r="J42" s="87"/>
      <c r="K42" s="236">
        <f>'2.入力_使用量(1,2号)'!N51</f>
        <v>0</v>
      </c>
      <c r="L42" s="236">
        <f>'3.入力_外部供給等(1,2号)'!M43</f>
        <v>0</v>
      </c>
      <c r="M42" s="236">
        <f>'3.入力_外部供給等(1,2号)'!N43</f>
        <v>0</v>
      </c>
      <c r="N42" s="87"/>
      <c r="O42" s="236">
        <f>'2.入力_使用量(1,2号)'!O51</f>
        <v>0</v>
      </c>
      <c r="P42" s="236">
        <f>'3.入力_外部供給等(1,2号)'!P43</f>
        <v>0</v>
      </c>
      <c r="Q42" s="236">
        <f>'3.入力_外部供給等(1,2号)'!Q43</f>
        <v>0</v>
      </c>
      <c r="R42" s="87"/>
      <c r="S42" s="236">
        <f>'2.入力_使用量(1,2号)'!P51</f>
        <v>0</v>
      </c>
      <c r="T42" s="236">
        <f>'3.入力_外部供給等(1,2号)'!S43</f>
        <v>0</v>
      </c>
      <c r="U42" s="236">
        <f>'3.入力_外部供給等(1,2号)'!T43</f>
        <v>0</v>
      </c>
      <c r="V42" s="87"/>
      <c r="W42" s="236">
        <f>'2.入力_使用量(1,2号)'!R51</f>
        <v>0</v>
      </c>
      <c r="X42" s="236">
        <f>'3.入力_外部供給等(1,2号)'!Y43</f>
        <v>0</v>
      </c>
      <c r="Y42" s="236">
        <f>'3.入力_外部供給等(1,2号)'!Z43</f>
        <v>0</v>
      </c>
      <c r="Z42" s="87"/>
      <c r="AA42" s="236">
        <f>'2.入力_使用量(1,2号)'!S51</f>
        <v>0</v>
      </c>
      <c r="AB42" s="236">
        <f>'3.入力_外部供給等(1,2号)'!AB43</f>
        <v>0</v>
      </c>
      <c r="AC42" s="236">
        <f>'3.入力_外部供給等(1,2号)'!AC43</f>
        <v>0</v>
      </c>
      <c r="AD42" s="87"/>
      <c r="AE42" s="236">
        <f>'2.入力_使用量(1,2号)'!T51</f>
        <v>0</v>
      </c>
      <c r="AF42" s="236">
        <f>'3.入力_外部供給等(1,2号)'!AE43</f>
        <v>0</v>
      </c>
      <c r="AG42" s="236">
        <f>'3.入力_外部供給等(1,2号)'!AF43</f>
        <v>0</v>
      </c>
      <c r="AH42" s="87"/>
      <c r="AI42" s="236">
        <f>'2.入力_使用量(1,2号)'!U51</f>
        <v>0</v>
      </c>
      <c r="AJ42" s="236">
        <f>'3.入力_外部供給等(1,2号)'!AH43</f>
        <v>0</v>
      </c>
      <c r="AK42" s="236">
        <f>'3.入力_外部供給等(1,2号)'!AI43</f>
        <v>0</v>
      </c>
      <c r="AL42" s="87"/>
      <c r="AM42" s="236">
        <f>'2.入力_使用量(1,2号)'!V51</f>
        <v>0</v>
      </c>
      <c r="AN42" s="236">
        <f>'3.入力_外部供給等(1,2号)'!AK43</f>
        <v>0</v>
      </c>
      <c r="AO42" s="236">
        <f>'3.入力_外部供給等(1,2号)'!AL43</f>
        <v>0</v>
      </c>
      <c r="AP42" s="87"/>
      <c r="AQ42" s="236">
        <f>'2.入力_使用量(1,2号)'!W51</f>
        <v>0</v>
      </c>
      <c r="AR42" s="236">
        <f>'3.入力_外部供給等(1,2号)'!AN43</f>
        <v>0</v>
      </c>
      <c r="AS42" s="236">
        <f>'3.入力_外部供給等(1,2号)'!AO43</f>
        <v>0</v>
      </c>
      <c r="AT42" s="87"/>
      <c r="AU42" s="236">
        <f>'2.入力_使用量(1,2号)'!X51</f>
        <v>0</v>
      </c>
      <c r="AV42" s="236">
        <f>'3.入力_外部供給等(1,2号)'!AQ43</f>
        <v>0</v>
      </c>
      <c r="AW42" s="236">
        <f>'3.入力_外部供給等(1,2号)'!AR43</f>
        <v>0</v>
      </c>
      <c r="AX42" s="87"/>
      <c r="AY42" s="236">
        <f>'2.入力_使用量(1,2号)'!Y51</f>
        <v>0</v>
      </c>
      <c r="AZ42" s="236">
        <f>'3.入力_外部供給等(1,2号)'!AT43</f>
        <v>0</v>
      </c>
      <c r="BA42" s="236">
        <f>'3.入力_外部供給等(1,2号)'!AU43</f>
        <v>0</v>
      </c>
      <c r="BB42" s="87"/>
      <c r="BC42" s="236">
        <f>'2.入力_使用量(1,2号)'!Z51</f>
        <v>0</v>
      </c>
      <c r="BD42" s="236">
        <f>'3.入力_外部供給等(1,2号)'!AW43</f>
        <v>0</v>
      </c>
      <c r="BE42" s="236">
        <f>'3.入力_外部供給等(1,2号)'!AX43</f>
        <v>0</v>
      </c>
      <c r="BF42" s="87"/>
      <c r="BG42" s="236">
        <f>'2.入力_使用量(1,2号)'!AA51</f>
        <v>0</v>
      </c>
      <c r="BH42" s="236">
        <f>'3.入力_外部供給等(1,2号)'!AZ43</f>
        <v>0</v>
      </c>
      <c r="BI42" s="236">
        <f>'3.入力_外部供給等(1,2号)'!BA43</f>
        <v>0</v>
      </c>
      <c r="BJ42" s="87"/>
      <c r="BK42" s="236">
        <f>'2.入力_使用量(1,2号)'!AB51</f>
        <v>0</v>
      </c>
      <c r="BL42" s="236">
        <f>'3.入力_外部供給等(1,2号)'!BC43</f>
        <v>0</v>
      </c>
      <c r="BM42" s="236">
        <f>'3.入力_外部供給等(1,2号)'!BD43</f>
        <v>0</v>
      </c>
      <c r="BN42" s="87"/>
      <c r="BO42" s="236">
        <f>'2.入力_使用量(1,2号)'!AC51</f>
        <v>0</v>
      </c>
      <c r="BP42" s="236">
        <f>'3.入力_外部供給等(1,2号)'!BF43</f>
        <v>0</v>
      </c>
      <c r="BQ42" s="236">
        <f>'3.入力_外部供給等(1,2号)'!BG43</f>
        <v>0</v>
      </c>
      <c r="BR42" s="87"/>
      <c r="BS42" s="236">
        <f>'2.入力_使用量(1,2号)'!AD51</f>
        <v>0</v>
      </c>
      <c r="BT42" s="236">
        <f>'3.入力_外部供給等(1,2号)'!BI43</f>
        <v>0</v>
      </c>
      <c r="BU42" s="236">
        <f>'3.入力_外部供給等(1,2号)'!BJ43</f>
        <v>0</v>
      </c>
      <c r="BV42" s="87"/>
    </row>
    <row r="43" spans="2:74" ht="20.100000000000001" customHeight="1">
      <c r="B43" s="89"/>
      <c r="C43" s="72" t="s">
        <v>35</v>
      </c>
      <c r="D43" s="73"/>
      <c r="E43" s="74"/>
      <c r="F43" s="72" t="s">
        <v>687</v>
      </c>
      <c r="G43" s="47">
        <v>7.53</v>
      </c>
      <c r="H43" s="710">
        <v>4.2000000000000003E-2</v>
      </c>
      <c r="I43" s="86"/>
      <c r="J43" s="87"/>
      <c r="K43" s="236">
        <f>'2.入力_使用量(1,2号)'!N52</f>
        <v>0</v>
      </c>
      <c r="L43" s="236">
        <f>'3.入力_外部供給等(1,2号)'!M44</f>
        <v>0</v>
      </c>
      <c r="M43" s="236">
        <f>'3.入力_外部供給等(1,2号)'!N44</f>
        <v>0</v>
      </c>
      <c r="N43" s="87"/>
      <c r="O43" s="236">
        <f>'2.入力_使用量(1,2号)'!O52</f>
        <v>0</v>
      </c>
      <c r="P43" s="236">
        <f>'3.入力_外部供給等(1,2号)'!P44</f>
        <v>0</v>
      </c>
      <c r="Q43" s="236">
        <f>'3.入力_外部供給等(1,2号)'!Q44</f>
        <v>0</v>
      </c>
      <c r="R43" s="87"/>
      <c r="S43" s="236">
        <f>'2.入力_使用量(1,2号)'!P52</f>
        <v>0</v>
      </c>
      <c r="T43" s="236">
        <f>'3.入力_外部供給等(1,2号)'!S44</f>
        <v>0</v>
      </c>
      <c r="U43" s="236">
        <f>'3.入力_外部供給等(1,2号)'!T44</f>
        <v>0</v>
      </c>
      <c r="V43" s="87"/>
      <c r="W43" s="236">
        <f>'2.入力_使用量(1,2号)'!R52</f>
        <v>0</v>
      </c>
      <c r="X43" s="236">
        <f>'3.入力_外部供給等(1,2号)'!Y44</f>
        <v>0</v>
      </c>
      <c r="Y43" s="236">
        <f>'3.入力_外部供給等(1,2号)'!Z44</f>
        <v>0</v>
      </c>
      <c r="Z43" s="87"/>
      <c r="AA43" s="236">
        <f>'2.入力_使用量(1,2号)'!S52</f>
        <v>0</v>
      </c>
      <c r="AB43" s="236">
        <f>'3.入力_外部供給等(1,2号)'!AB44</f>
        <v>0</v>
      </c>
      <c r="AC43" s="236">
        <f>'3.入力_外部供給等(1,2号)'!AC44</f>
        <v>0</v>
      </c>
      <c r="AD43" s="87"/>
      <c r="AE43" s="236">
        <f>'2.入力_使用量(1,2号)'!T52</f>
        <v>0</v>
      </c>
      <c r="AF43" s="236">
        <f>'3.入力_外部供給等(1,2号)'!AE44</f>
        <v>0</v>
      </c>
      <c r="AG43" s="236">
        <f>'3.入力_外部供給等(1,2号)'!AF44</f>
        <v>0</v>
      </c>
      <c r="AH43" s="87"/>
      <c r="AI43" s="236">
        <f>'2.入力_使用量(1,2号)'!U52</f>
        <v>0</v>
      </c>
      <c r="AJ43" s="236">
        <f>'3.入力_外部供給等(1,2号)'!AH44</f>
        <v>0</v>
      </c>
      <c r="AK43" s="236">
        <f>'3.入力_外部供給等(1,2号)'!AI44</f>
        <v>0</v>
      </c>
      <c r="AL43" s="87"/>
      <c r="AM43" s="236">
        <f>'2.入力_使用量(1,2号)'!V52</f>
        <v>0</v>
      </c>
      <c r="AN43" s="236">
        <f>'3.入力_外部供給等(1,2号)'!AK44</f>
        <v>0</v>
      </c>
      <c r="AO43" s="236">
        <f>'3.入力_外部供給等(1,2号)'!AL44</f>
        <v>0</v>
      </c>
      <c r="AP43" s="87"/>
      <c r="AQ43" s="236">
        <f>'2.入力_使用量(1,2号)'!W52</f>
        <v>0</v>
      </c>
      <c r="AR43" s="236">
        <f>'3.入力_外部供給等(1,2号)'!AN44</f>
        <v>0</v>
      </c>
      <c r="AS43" s="236">
        <f>'3.入力_外部供給等(1,2号)'!AO44</f>
        <v>0</v>
      </c>
      <c r="AT43" s="87"/>
      <c r="AU43" s="236">
        <f>'2.入力_使用量(1,2号)'!X52</f>
        <v>0</v>
      </c>
      <c r="AV43" s="236">
        <f>'3.入力_外部供給等(1,2号)'!AQ44</f>
        <v>0</v>
      </c>
      <c r="AW43" s="236">
        <f>'3.入力_外部供給等(1,2号)'!AR44</f>
        <v>0</v>
      </c>
      <c r="AX43" s="87"/>
      <c r="AY43" s="236">
        <f>'2.入力_使用量(1,2号)'!Y52</f>
        <v>0</v>
      </c>
      <c r="AZ43" s="236">
        <f>'3.入力_外部供給等(1,2号)'!AT44</f>
        <v>0</v>
      </c>
      <c r="BA43" s="236">
        <f>'3.入力_外部供給等(1,2号)'!AU44</f>
        <v>0</v>
      </c>
      <c r="BB43" s="87"/>
      <c r="BC43" s="236">
        <f>'2.入力_使用量(1,2号)'!Z52</f>
        <v>0</v>
      </c>
      <c r="BD43" s="236">
        <f>'3.入力_外部供給等(1,2号)'!AW44</f>
        <v>0</v>
      </c>
      <c r="BE43" s="236">
        <f>'3.入力_外部供給等(1,2号)'!AX44</f>
        <v>0</v>
      </c>
      <c r="BF43" s="87"/>
      <c r="BG43" s="236">
        <f>'2.入力_使用量(1,2号)'!AA52</f>
        <v>0</v>
      </c>
      <c r="BH43" s="236">
        <f>'3.入力_外部供給等(1,2号)'!AZ44</f>
        <v>0</v>
      </c>
      <c r="BI43" s="236">
        <f>'3.入力_外部供給等(1,2号)'!BA44</f>
        <v>0</v>
      </c>
      <c r="BJ43" s="87"/>
      <c r="BK43" s="236">
        <f>'2.入力_使用量(1,2号)'!AB52</f>
        <v>0</v>
      </c>
      <c r="BL43" s="236">
        <f>'3.入力_外部供給等(1,2号)'!BC44</f>
        <v>0</v>
      </c>
      <c r="BM43" s="236">
        <f>'3.入力_外部供給等(1,2号)'!BD44</f>
        <v>0</v>
      </c>
      <c r="BN43" s="87"/>
      <c r="BO43" s="236">
        <f>'2.入力_使用量(1,2号)'!AC52</f>
        <v>0</v>
      </c>
      <c r="BP43" s="236">
        <f>'3.入力_外部供給等(1,2号)'!BF44</f>
        <v>0</v>
      </c>
      <c r="BQ43" s="236">
        <f>'3.入力_外部供給等(1,2号)'!BG44</f>
        <v>0</v>
      </c>
      <c r="BR43" s="87"/>
      <c r="BS43" s="236">
        <f>'2.入力_使用量(1,2号)'!AD52</f>
        <v>0</v>
      </c>
      <c r="BT43" s="236">
        <f>'3.入力_外部供給等(1,2号)'!BI44</f>
        <v>0</v>
      </c>
      <c r="BU43" s="236">
        <f>'3.入力_外部供給等(1,2号)'!BJ44</f>
        <v>0</v>
      </c>
      <c r="BV43" s="87"/>
    </row>
    <row r="44" spans="2:74" ht="20.100000000000001" customHeight="1">
      <c r="B44" s="89"/>
      <c r="C44" s="72" t="s">
        <v>696</v>
      </c>
      <c r="D44" s="73"/>
      <c r="E44" s="74"/>
      <c r="F44" s="72" t="s">
        <v>687</v>
      </c>
      <c r="G44" s="94"/>
      <c r="H44" s="95"/>
      <c r="I44" s="238">
        <f>SUM(I209:I213)</f>
        <v>0</v>
      </c>
      <c r="J44" s="236">
        <f>SUM(J209:J213)</f>
        <v>0</v>
      </c>
      <c r="K44" s="236">
        <f>SUM(K112:K121)</f>
        <v>0</v>
      </c>
      <c r="L44" s="236">
        <f t="shared" ref="L44:M44" si="0">SUM(L112:L121)</f>
        <v>0</v>
      </c>
      <c r="M44" s="236">
        <f t="shared" si="0"/>
        <v>0</v>
      </c>
      <c r="N44" s="87"/>
      <c r="O44" s="236">
        <f>SUM(O112:O121)</f>
        <v>0</v>
      </c>
      <c r="P44" s="236">
        <f t="shared" ref="P44:Q44" si="1">SUM(P112:P121)</f>
        <v>0</v>
      </c>
      <c r="Q44" s="236">
        <f t="shared" si="1"/>
        <v>0</v>
      </c>
      <c r="R44" s="87"/>
      <c r="S44" s="236">
        <f t="shared" ref="S44:BU44" si="2">SUM(S112:S121)</f>
        <v>0</v>
      </c>
      <c r="T44" s="236">
        <f t="shared" si="2"/>
        <v>0</v>
      </c>
      <c r="U44" s="236">
        <f t="shared" si="2"/>
        <v>0</v>
      </c>
      <c r="V44" s="87"/>
      <c r="W44" s="236">
        <f t="shared" ref="W44" si="3">SUM(W112:W121)</f>
        <v>0</v>
      </c>
      <c r="X44" s="236">
        <f t="shared" si="2"/>
        <v>0</v>
      </c>
      <c r="Y44" s="236">
        <f t="shared" si="2"/>
        <v>0</v>
      </c>
      <c r="Z44" s="87"/>
      <c r="AA44" s="236">
        <f t="shared" ref="AA44" si="4">SUM(AA112:AA121)</f>
        <v>0</v>
      </c>
      <c r="AB44" s="236">
        <f t="shared" si="2"/>
        <v>0</v>
      </c>
      <c r="AC44" s="236">
        <f t="shared" si="2"/>
        <v>0</v>
      </c>
      <c r="AD44" s="87"/>
      <c r="AE44" s="236">
        <f t="shared" ref="AE44" si="5">SUM(AE112:AE121)</f>
        <v>0</v>
      </c>
      <c r="AF44" s="236">
        <f t="shared" si="2"/>
        <v>0</v>
      </c>
      <c r="AG44" s="236">
        <f t="shared" si="2"/>
        <v>0</v>
      </c>
      <c r="AH44" s="87"/>
      <c r="AI44" s="236">
        <f t="shared" ref="AI44" si="6">SUM(AI112:AI121)</f>
        <v>0</v>
      </c>
      <c r="AJ44" s="236">
        <f t="shared" si="2"/>
        <v>0</v>
      </c>
      <c r="AK44" s="236">
        <f t="shared" si="2"/>
        <v>0</v>
      </c>
      <c r="AL44" s="87"/>
      <c r="AM44" s="236">
        <f t="shared" ref="AM44" si="7">SUM(AM112:AM121)</f>
        <v>0</v>
      </c>
      <c r="AN44" s="236">
        <f t="shared" si="2"/>
        <v>0</v>
      </c>
      <c r="AO44" s="236">
        <f t="shared" si="2"/>
        <v>0</v>
      </c>
      <c r="AP44" s="87"/>
      <c r="AQ44" s="236">
        <f t="shared" ref="AQ44" si="8">SUM(AQ112:AQ121)</f>
        <v>0</v>
      </c>
      <c r="AR44" s="236">
        <f t="shared" si="2"/>
        <v>0</v>
      </c>
      <c r="AS44" s="236">
        <f t="shared" si="2"/>
        <v>0</v>
      </c>
      <c r="AT44" s="87"/>
      <c r="AU44" s="236">
        <f t="shared" ref="AU44" si="9">SUM(AU112:AU121)</f>
        <v>0</v>
      </c>
      <c r="AV44" s="236">
        <f t="shared" si="2"/>
        <v>0</v>
      </c>
      <c r="AW44" s="236">
        <f t="shared" si="2"/>
        <v>0</v>
      </c>
      <c r="AX44" s="87"/>
      <c r="AY44" s="236">
        <f t="shared" ref="AY44" si="10">SUM(AY112:AY121)</f>
        <v>0</v>
      </c>
      <c r="AZ44" s="236">
        <f t="shared" si="2"/>
        <v>0</v>
      </c>
      <c r="BA44" s="236">
        <f t="shared" si="2"/>
        <v>0</v>
      </c>
      <c r="BB44" s="87"/>
      <c r="BC44" s="236">
        <f t="shared" ref="BC44" si="11">SUM(BC112:BC121)</f>
        <v>0</v>
      </c>
      <c r="BD44" s="236">
        <f t="shared" si="2"/>
        <v>0</v>
      </c>
      <c r="BE44" s="236">
        <f t="shared" si="2"/>
        <v>0</v>
      </c>
      <c r="BF44" s="87"/>
      <c r="BG44" s="236">
        <f t="shared" ref="BG44" si="12">SUM(BG112:BG121)</f>
        <v>0</v>
      </c>
      <c r="BH44" s="236">
        <f t="shared" si="2"/>
        <v>0</v>
      </c>
      <c r="BI44" s="236">
        <f t="shared" si="2"/>
        <v>0</v>
      </c>
      <c r="BJ44" s="87"/>
      <c r="BK44" s="236">
        <f t="shared" ref="BK44" si="13">SUM(BK112:BK121)</f>
        <v>0</v>
      </c>
      <c r="BL44" s="236">
        <f t="shared" si="2"/>
        <v>0</v>
      </c>
      <c r="BM44" s="236">
        <f t="shared" si="2"/>
        <v>0</v>
      </c>
      <c r="BN44" s="87"/>
      <c r="BO44" s="236">
        <f t="shared" ref="BO44" si="14">SUM(BO112:BO121)</f>
        <v>0</v>
      </c>
      <c r="BP44" s="236">
        <f t="shared" si="2"/>
        <v>0</v>
      </c>
      <c r="BQ44" s="236">
        <f t="shared" si="2"/>
        <v>0</v>
      </c>
      <c r="BR44" s="87"/>
      <c r="BS44" s="236">
        <f t="shared" ref="BS44" si="15">SUM(BS112:BS121)</f>
        <v>0</v>
      </c>
      <c r="BT44" s="236">
        <f t="shared" si="2"/>
        <v>0</v>
      </c>
      <c r="BU44" s="236">
        <f t="shared" si="2"/>
        <v>0</v>
      </c>
      <c r="BV44" s="87"/>
    </row>
    <row r="45" spans="2:74" ht="20.100000000000001" customHeight="1">
      <c r="B45" s="97"/>
      <c r="C45" s="72" t="s">
        <v>4926</v>
      </c>
      <c r="D45" s="98"/>
      <c r="E45" s="234">
        <f>'2.入力_使用量(1,2号)'!E63</f>
        <v>0</v>
      </c>
      <c r="F45" s="99" t="str">
        <f>'2.入力_使用量(1,2号)'!H63</f>
        <v>GJ</v>
      </c>
      <c r="G45" s="843">
        <f>'2.入力_使用量(1,2号)'!I63</f>
        <v>0</v>
      </c>
      <c r="H45" s="842">
        <f>'2.入力_使用量(1,2号)'!J63</f>
        <v>0</v>
      </c>
      <c r="I45" s="237">
        <f>'4.入力_使用量(3号)'!N41/1000</f>
        <v>0</v>
      </c>
      <c r="J45" s="236">
        <f>'4.入力_使用量(3号)'!O41/1000</f>
        <v>0</v>
      </c>
      <c r="K45" s="236">
        <f>'2.入力_使用量(1,2号)'!N63</f>
        <v>0</v>
      </c>
      <c r="L45" s="236">
        <f>'3.入力_外部供給等(1,2号)'!M55</f>
        <v>0</v>
      </c>
      <c r="M45" s="236">
        <f>'3.入力_外部供給等(1,2号)'!N55</f>
        <v>0</v>
      </c>
      <c r="N45" s="87"/>
      <c r="O45" s="236">
        <f>'2.入力_使用量(1,2号)'!O63</f>
        <v>0</v>
      </c>
      <c r="P45" s="236">
        <f>'3.入力_外部供給等(1,2号)'!P55</f>
        <v>0</v>
      </c>
      <c r="Q45" s="236">
        <f>'3.入力_外部供給等(1,2号)'!Q55</f>
        <v>0</v>
      </c>
      <c r="R45" s="87"/>
      <c r="S45" s="236">
        <f>'2.入力_使用量(1,2号)'!P63</f>
        <v>0</v>
      </c>
      <c r="T45" s="236">
        <f>'3.入力_外部供給等(1,2号)'!S55</f>
        <v>0</v>
      </c>
      <c r="U45" s="236">
        <f>'3.入力_外部供給等(1,2号)'!T55</f>
        <v>0</v>
      </c>
      <c r="V45" s="87"/>
      <c r="W45" s="236">
        <f>'2.入力_使用量(1,2号)'!R63</f>
        <v>0</v>
      </c>
      <c r="X45" s="236">
        <f>'3.入力_外部供給等(1,2号)'!Y55</f>
        <v>0</v>
      </c>
      <c r="Y45" s="236">
        <f>'3.入力_外部供給等(1,2号)'!Z55</f>
        <v>0</v>
      </c>
      <c r="Z45" s="87"/>
      <c r="AA45" s="236">
        <f>'2.入力_使用量(1,2号)'!S63</f>
        <v>0</v>
      </c>
      <c r="AB45" s="236">
        <f>'3.入力_外部供給等(1,2号)'!AB55</f>
        <v>0</v>
      </c>
      <c r="AC45" s="236">
        <f>'3.入力_外部供給等(1,2号)'!AC55</f>
        <v>0</v>
      </c>
      <c r="AD45" s="87"/>
      <c r="AE45" s="236">
        <f>'2.入力_使用量(1,2号)'!T63</f>
        <v>0</v>
      </c>
      <c r="AF45" s="236">
        <f>'3.入力_外部供給等(1,2号)'!AE55</f>
        <v>0</v>
      </c>
      <c r="AG45" s="236">
        <f>'3.入力_外部供給等(1,2号)'!AF55</f>
        <v>0</v>
      </c>
      <c r="AH45" s="87"/>
      <c r="AI45" s="236">
        <f>'2.入力_使用量(1,2号)'!U63</f>
        <v>0</v>
      </c>
      <c r="AJ45" s="236">
        <f>'3.入力_外部供給等(1,2号)'!AH55</f>
        <v>0</v>
      </c>
      <c r="AK45" s="236">
        <f>'3.入力_外部供給等(1,2号)'!AI55</f>
        <v>0</v>
      </c>
      <c r="AL45" s="87"/>
      <c r="AM45" s="236">
        <f>'2.入力_使用量(1,2号)'!V63</f>
        <v>0</v>
      </c>
      <c r="AN45" s="236">
        <f>'3.入力_外部供給等(1,2号)'!AK55</f>
        <v>0</v>
      </c>
      <c r="AO45" s="236">
        <f>'3.入力_外部供給等(1,2号)'!AL55</f>
        <v>0</v>
      </c>
      <c r="AP45" s="87"/>
      <c r="AQ45" s="236">
        <f>'2.入力_使用量(1,2号)'!W63</f>
        <v>0</v>
      </c>
      <c r="AR45" s="236">
        <f>'3.入力_外部供給等(1,2号)'!AN55</f>
        <v>0</v>
      </c>
      <c r="AS45" s="236">
        <f>'3.入力_外部供給等(1,2号)'!AO55</f>
        <v>0</v>
      </c>
      <c r="AT45" s="87"/>
      <c r="AU45" s="236">
        <f>'2.入力_使用量(1,2号)'!X63</f>
        <v>0</v>
      </c>
      <c r="AV45" s="236">
        <f>'3.入力_外部供給等(1,2号)'!AQ55</f>
        <v>0</v>
      </c>
      <c r="AW45" s="236">
        <f>'3.入力_外部供給等(1,2号)'!AR55</f>
        <v>0</v>
      </c>
      <c r="AX45" s="87"/>
      <c r="AY45" s="236">
        <f>'2.入力_使用量(1,2号)'!Y63</f>
        <v>0</v>
      </c>
      <c r="AZ45" s="236">
        <f>'3.入力_外部供給等(1,2号)'!AT55</f>
        <v>0</v>
      </c>
      <c r="BA45" s="236">
        <f>'3.入力_外部供給等(1,2号)'!AU55</f>
        <v>0</v>
      </c>
      <c r="BB45" s="87"/>
      <c r="BC45" s="236">
        <f>'2.入力_使用量(1,2号)'!Z63</f>
        <v>0</v>
      </c>
      <c r="BD45" s="236">
        <f>'3.入力_外部供給等(1,2号)'!AW55</f>
        <v>0</v>
      </c>
      <c r="BE45" s="236">
        <f>'3.入力_外部供給等(1,2号)'!AX55</f>
        <v>0</v>
      </c>
      <c r="BF45" s="87"/>
      <c r="BG45" s="236">
        <f>'2.入力_使用量(1,2号)'!AA63</f>
        <v>0</v>
      </c>
      <c r="BH45" s="236">
        <f>'3.入力_外部供給等(1,2号)'!AZ55</f>
        <v>0</v>
      </c>
      <c r="BI45" s="236">
        <f>'3.入力_外部供給等(1,2号)'!BA55</f>
        <v>0</v>
      </c>
      <c r="BJ45" s="87"/>
      <c r="BK45" s="236">
        <f>'2.入力_使用量(1,2号)'!AB63</f>
        <v>0</v>
      </c>
      <c r="BL45" s="236">
        <f>'3.入力_外部供給等(1,2号)'!BC55</f>
        <v>0</v>
      </c>
      <c r="BM45" s="236">
        <f>'3.入力_外部供給等(1,2号)'!BD55</f>
        <v>0</v>
      </c>
      <c r="BN45" s="87"/>
      <c r="BO45" s="236">
        <f>'2.入力_使用量(1,2号)'!AC63</f>
        <v>0</v>
      </c>
      <c r="BP45" s="236">
        <f>'3.入力_外部供給等(1,2号)'!BF55</f>
        <v>0</v>
      </c>
      <c r="BQ45" s="236">
        <f>'3.入力_外部供給等(1,2号)'!BG55</f>
        <v>0</v>
      </c>
      <c r="BR45" s="87"/>
      <c r="BS45" s="236">
        <f>'2.入力_使用量(1,2号)'!AD63</f>
        <v>0</v>
      </c>
      <c r="BT45" s="236">
        <f>'3.入力_外部供給等(1,2号)'!BI55</f>
        <v>0</v>
      </c>
      <c r="BU45" s="236">
        <f>'3.入力_外部供給等(1,2号)'!BJ55</f>
        <v>0</v>
      </c>
      <c r="BV45" s="87"/>
    </row>
    <row r="46" spans="2:74" ht="20.100000000000001" customHeight="1">
      <c r="B46" s="100" t="s">
        <v>697</v>
      </c>
      <c r="C46" s="72" t="s">
        <v>698</v>
      </c>
      <c r="D46" s="73"/>
      <c r="E46" s="74"/>
      <c r="F46" s="72" t="s">
        <v>5089</v>
      </c>
      <c r="G46" s="47">
        <v>13.6</v>
      </c>
      <c r="H46" s="95"/>
      <c r="I46" s="86"/>
      <c r="J46" s="87"/>
      <c r="K46" s="236">
        <f>'2.入力_使用量(1,2号)'!N64</f>
        <v>0</v>
      </c>
      <c r="L46" s="236">
        <f>'3.入力_外部供給等(1,2号)'!M56</f>
        <v>0</v>
      </c>
      <c r="M46" s="236">
        <f>'3.入力_外部供給等(1,2号)'!N56</f>
        <v>0</v>
      </c>
      <c r="N46" s="87"/>
      <c r="O46" s="236">
        <f>'2.入力_使用量(1,2号)'!O64</f>
        <v>0</v>
      </c>
      <c r="P46" s="236">
        <f>'3.入力_外部供給等(1,2号)'!P56</f>
        <v>0</v>
      </c>
      <c r="Q46" s="236">
        <f>'3.入力_外部供給等(1,2号)'!Q56</f>
        <v>0</v>
      </c>
      <c r="R46" s="87"/>
      <c r="S46" s="236">
        <f>'2.入力_使用量(1,2号)'!P64</f>
        <v>0</v>
      </c>
      <c r="T46" s="236">
        <f>'3.入力_外部供給等(1,2号)'!S56</f>
        <v>0</v>
      </c>
      <c r="U46" s="236">
        <f>'3.入力_外部供給等(1,2号)'!T56</f>
        <v>0</v>
      </c>
      <c r="V46" s="87"/>
      <c r="W46" s="236">
        <f>'2.入力_使用量(1,2号)'!R64</f>
        <v>0</v>
      </c>
      <c r="X46" s="236">
        <f>'3.入力_外部供給等(1,2号)'!Y56</f>
        <v>0</v>
      </c>
      <c r="Y46" s="236">
        <f>'3.入力_外部供給等(1,2号)'!Z56</f>
        <v>0</v>
      </c>
      <c r="Z46" s="87"/>
      <c r="AA46" s="236">
        <f>'2.入力_使用量(1,2号)'!S64</f>
        <v>0</v>
      </c>
      <c r="AB46" s="236">
        <f>'3.入力_外部供給等(1,2号)'!AB56</f>
        <v>0</v>
      </c>
      <c r="AC46" s="236">
        <f>'3.入力_外部供給等(1,2号)'!AC56</f>
        <v>0</v>
      </c>
      <c r="AD46" s="87"/>
      <c r="AE46" s="236">
        <f>'2.入力_使用量(1,2号)'!T64</f>
        <v>0</v>
      </c>
      <c r="AF46" s="236">
        <f>'3.入力_外部供給等(1,2号)'!AE56</f>
        <v>0</v>
      </c>
      <c r="AG46" s="236">
        <f>'3.入力_外部供給等(1,2号)'!AF56</f>
        <v>0</v>
      </c>
      <c r="AH46" s="87"/>
      <c r="AI46" s="236">
        <f>'2.入力_使用量(1,2号)'!U64</f>
        <v>0</v>
      </c>
      <c r="AJ46" s="236">
        <f>'3.入力_外部供給等(1,2号)'!AH56</f>
        <v>0</v>
      </c>
      <c r="AK46" s="236">
        <f>'3.入力_外部供給等(1,2号)'!AI56</f>
        <v>0</v>
      </c>
      <c r="AL46" s="87"/>
      <c r="AM46" s="236">
        <f>'2.入力_使用量(1,2号)'!V64</f>
        <v>0</v>
      </c>
      <c r="AN46" s="236">
        <f>'3.入力_外部供給等(1,2号)'!AK56</f>
        <v>0</v>
      </c>
      <c r="AO46" s="236">
        <f>'3.入力_外部供給等(1,2号)'!AL56</f>
        <v>0</v>
      </c>
      <c r="AP46" s="87"/>
      <c r="AQ46" s="236">
        <f>'2.入力_使用量(1,2号)'!W64</f>
        <v>0</v>
      </c>
      <c r="AR46" s="236">
        <f>'3.入力_外部供給等(1,2号)'!AN56</f>
        <v>0</v>
      </c>
      <c r="AS46" s="236">
        <f>'3.入力_外部供給等(1,2号)'!AO56</f>
        <v>0</v>
      </c>
      <c r="AT46" s="87"/>
      <c r="AU46" s="236">
        <f>'2.入力_使用量(1,2号)'!X64</f>
        <v>0</v>
      </c>
      <c r="AV46" s="236">
        <f>'3.入力_外部供給等(1,2号)'!AQ56</f>
        <v>0</v>
      </c>
      <c r="AW46" s="236">
        <f>'3.入力_外部供給等(1,2号)'!AR56</f>
        <v>0</v>
      </c>
      <c r="AX46" s="87"/>
      <c r="AY46" s="236">
        <f>'2.入力_使用量(1,2号)'!Y64</f>
        <v>0</v>
      </c>
      <c r="AZ46" s="236">
        <f>'3.入力_外部供給等(1,2号)'!AT56</f>
        <v>0</v>
      </c>
      <c r="BA46" s="236">
        <f>'3.入力_外部供給等(1,2号)'!AU56</f>
        <v>0</v>
      </c>
      <c r="BB46" s="87"/>
      <c r="BC46" s="236">
        <f>'2.入力_使用量(1,2号)'!Z64</f>
        <v>0</v>
      </c>
      <c r="BD46" s="236">
        <f>'3.入力_外部供給等(1,2号)'!AW56</f>
        <v>0</v>
      </c>
      <c r="BE46" s="236">
        <f>'3.入力_外部供給等(1,2号)'!AX56</f>
        <v>0</v>
      </c>
      <c r="BF46" s="87"/>
      <c r="BG46" s="236">
        <f>'2.入力_使用量(1,2号)'!AA64</f>
        <v>0</v>
      </c>
      <c r="BH46" s="236">
        <f>'3.入力_外部供給等(1,2号)'!AZ56</f>
        <v>0</v>
      </c>
      <c r="BI46" s="236">
        <f>'3.入力_外部供給等(1,2号)'!BA56</f>
        <v>0</v>
      </c>
      <c r="BJ46" s="87"/>
      <c r="BK46" s="236">
        <f>'2.入力_使用量(1,2号)'!AB64</f>
        <v>0</v>
      </c>
      <c r="BL46" s="236">
        <f>'3.入力_外部供給等(1,2号)'!BC56</f>
        <v>0</v>
      </c>
      <c r="BM46" s="236">
        <f>'3.入力_外部供給等(1,2号)'!BD56</f>
        <v>0</v>
      </c>
      <c r="BN46" s="87"/>
      <c r="BO46" s="236">
        <f>'2.入力_使用量(1,2号)'!AC64</f>
        <v>0</v>
      </c>
      <c r="BP46" s="236">
        <f>'3.入力_外部供給等(1,2号)'!BF56</f>
        <v>0</v>
      </c>
      <c r="BQ46" s="236">
        <f>'3.入力_外部供給等(1,2号)'!BG56</f>
        <v>0</v>
      </c>
      <c r="BR46" s="87"/>
      <c r="BS46" s="236">
        <f>'2.入力_使用量(1,2号)'!AD64</f>
        <v>0</v>
      </c>
      <c r="BT46" s="236">
        <f>'3.入力_外部供給等(1,2号)'!BI56</f>
        <v>0</v>
      </c>
      <c r="BU46" s="236">
        <f>'3.入力_外部供給等(1,2号)'!BJ56</f>
        <v>0</v>
      </c>
      <c r="BV46" s="87"/>
    </row>
    <row r="47" spans="2:74" ht="20.100000000000001" customHeight="1">
      <c r="B47" s="89"/>
      <c r="C47" s="72" t="s">
        <v>699</v>
      </c>
      <c r="D47" s="73"/>
      <c r="E47" s="74"/>
      <c r="F47" s="72" t="s">
        <v>5089</v>
      </c>
      <c r="G47" s="47">
        <v>13.2</v>
      </c>
      <c r="H47" s="95"/>
      <c r="I47" s="86"/>
      <c r="J47" s="87"/>
      <c r="K47" s="236">
        <f>'2.入力_使用量(1,2号)'!N65</f>
        <v>0</v>
      </c>
      <c r="L47" s="236">
        <f>'3.入力_外部供給等(1,2号)'!M57</f>
        <v>0</v>
      </c>
      <c r="M47" s="236">
        <f>'3.入力_外部供給等(1,2号)'!N57</f>
        <v>0</v>
      </c>
      <c r="N47" s="87"/>
      <c r="O47" s="236">
        <f>'2.入力_使用量(1,2号)'!O65</f>
        <v>0</v>
      </c>
      <c r="P47" s="236">
        <f>'3.入力_外部供給等(1,2号)'!P57</f>
        <v>0</v>
      </c>
      <c r="Q47" s="236">
        <f>'3.入力_外部供給等(1,2号)'!Q57</f>
        <v>0</v>
      </c>
      <c r="R47" s="87"/>
      <c r="S47" s="236">
        <f>'2.入力_使用量(1,2号)'!P65</f>
        <v>0</v>
      </c>
      <c r="T47" s="236">
        <f>'3.入力_外部供給等(1,2号)'!S57</f>
        <v>0</v>
      </c>
      <c r="U47" s="236">
        <f>'3.入力_外部供給等(1,2号)'!T57</f>
        <v>0</v>
      </c>
      <c r="V47" s="87"/>
      <c r="W47" s="236">
        <f>'2.入力_使用量(1,2号)'!R65</f>
        <v>0</v>
      </c>
      <c r="X47" s="236">
        <f>'3.入力_外部供給等(1,2号)'!Y57</f>
        <v>0</v>
      </c>
      <c r="Y47" s="236">
        <f>'3.入力_外部供給等(1,2号)'!Z57</f>
        <v>0</v>
      </c>
      <c r="Z47" s="87"/>
      <c r="AA47" s="236">
        <f>'2.入力_使用量(1,2号)'!S65</f>
        <v>0</v>
      </c>
      <c r="AB47" s="236">
        <f>'3.入力_外部供給等(1,2号)'!AB57</f>
        <v>0</v>
      </c>
      <c r="AC47" s="236">
        <f>'3.入力_外部供給等(1,2号)'!AC57</f>
        <v>0</v>
      </c>
      <c r="AD47" s="87"/>
      <c r="AE47" s="236">
        <f>'2.入力_使用量(1,2号)'!T65</f>
        <v>0</v>
      </c>
      <c r="AF47" s="236">
        <f>'3.入力_外部供給等(1,2号)'!AE57</f>
        <v>0</v>
      </c>
      <c r="AG47" s="236">
        <f>'3.入力_外部供給等(1,2号)'!AF57</f>
        <v>0</v>
      </c>
      <c r="AH47" s="87"/>
      <c r="AI47" s="236">
        <f>'2.入力_使用量(1,2号)'!U65</f>
        <v>0</v>
      </c>
      <c r="AJ47" s="236">
        <f>'3.入力_外部供給等(1,2号)'!AH57</f>
        <v>0</v>
      </c>
      <c r="AK47" s="236">
        <f>'3.入力_外部供給等(1,2号)'!AI57</f>
        <v>0</v>
      </c>
      <c r="AL47" s="87"/>
      <c r="AM47" s="236">
        <f>'2.入力_使用量(1,2号)'!V65</f>
        <v>0</v>
      </c>
      <c r="AN47" s="236">
        <f>'3.入力_外部供給等(1,2号)'!AK57</f>
        <v>0</v>
      </c>
      <c r="AO47" s="236">
        <f>'3.入力_外部供給等(1,2号)'!AL57</f>
        <v>0</v>
      </c>
      <c r="AP47" s="87"/>
      <c r="AQ47" s="236">
        <f>'2.入力_使用量(1,2号)'!W65</f>
        <v>0</v>
      </c>
      <c r="AR47" s="236">
        <f>'3.入力_外部供給等(1,2号)'!AN57</f>
        <v>0</v>
      </c>
      <c r="AS47" s="236">
        <f>'3.入力_外部供給等(1,2号)'!AO57</f>
        <v>0</v>
      </c>
      <c r="AT47" s="87"/>
      <c r="AU47" s="236">
        <f>'2.入力_使用量(1,2号)'!X65</f>
        <v>0</v>
      </c>
      <c r="AV47" s="236">
        <f>'3.入力_外部供給等(1,2号)'!AQ57</f>
        <v>0</v>
      </c>
      <c r="AW47" s="236">
        <f>'3.入力_外部供給等(1,2号)'!AR57</f>
        <v>0</v>
      </c>
      <c r="AX47" s="87"/>
      <c r="AY47" s="236">
        <f>'2.入力_使用量(1,2号)'!Y65</f>
        <v>0</v>
      </c>
      <c r="AZ47" s="236">
        <f>'3.入力_外部供給等(1,2号)'!AT57</f>
        <v>0</v>
      </c>
      <c r="BA47" s="236">
        <f>'3.入力_外部供給等(1,2号)'!AU57</f>
        <v>0</v>
      </c>
      <c r="BB47" s="87"/>
      <c r="BC47" s="236">
        <f>'2.入力_使用量(1,2号)'!Z65</f>
        <v>0</v>
      </c>
      <c r="BD47" s="236">
        <f>'3.入力_外部供給等(1,2号)'!AW57</f>
        <v>0</v>
      </c>
      <c r="BE47" s="236">
        <f>'3.入力_外部供給等(1,2号)'!AX57</f>
        <v>0</v>
      </c>
      <c r="BF47" s="87"/>
      <c r="BG47" s="236">
        <f>'2.入力_使用量(1,2号)'!AA65</f>
        <v>0</v>
      </c>
      <c r="BH47" s="236">
        <f>'3.入力_外部供給等(1,2号)'!AZ57</f>
        <v>0</v>
      </c>
      <c r="BI47" s="236">
        <f>'3.入力_外部供給等(1,2号)'!BA57</f>
        <v>0</v>
      </c>
      <c r="BJ47" s="87"/>
      <c r="BK47" s="236">
        <f>'2.入力_使用量(1,2号)'!AB65</f>
        <v>0</v>
      </c>
      <c r="BL47" s="236">
        <f>'3.入力_外部供給等(1,2号)'!BC57</f>
        <v>0</v>
      </c>
      <c r="BM47" s="236">
        <f>'3.入力_外部供給等(1,2号)'!BD57</f>
        <v>0</v>
      </c>
      <c r="BN47" s="87"/>
      <c r="BO47" s="236">
        <f>'2.入力_使用量(1,2号)'!AC65</f>
        <v>0</v>
      </c>
      <c r="BP47" s="236">
        <f>'3.入力_外部供給等(1,2号)'!BF57</f>
        <v>0</v>
      </c>
      <c r="BQ47" s="236">
        <f>'3.入力_外部供給等(1,2号)'!BG57</f>
        <v>0</v>
      </c>
      <c r="BR47" s="87"/>
      <c r="BS47" s="236">
        <f>'2.入力_使用量(1,2号)'!AD65</f>
        <v>0</v>
      </c>
      <c r="BT47" s="236">
        <f>'3.入力_外部供給等(1,2号)'!BI57</f>
        <v>0</v>
      </c>
      <c r="BU47" s="236">
        <f>'3.入力_外部供給等(1,2号)'!BJ57</f>
        <v>0</v>
      </c>
      <c r="BV47" s="87"/>
    </row>
    <row r="48" spans="2:74" ht="20.100000000000001" customHeight="1">
      <c r="B48" s="89"/>
      <c r="C48" s="72" t="s">
        <v>700</v>
      </c>
      <c r="D48" s="73"/>
      <c r="E48" s="74"/>
      <c r="F48" s="72" t="s">
        <v>5089</v>
      </c>
      <c r="G48" s="47">
        <v>17.100000000000001</v>
      </c>
      <c r="H48" s="95"/>
      <c r="I48" s="86"/>
      <c r="J48" s="87"/>
      <c r="K48" s="236">
        <f>'2.入力_使用量(1,2号)'!N66</f>
        <v>0</v>
      </c>
      <c r="L48" s="236">
        <f>'3.入力_外部供給等(1,2号)'!M58</f>
        <v>0</v>
      </c>
      <c r="M48" s="236">
        <f>'3.入力_外部供給等(1,2号)'!N58</f>
        <v>0</v>
      </c>
      <c r="N48" s="87"/>
      <c r="O48" s="236">
        <f>'2.入力_使用量(1,2号)'!O66</f>
        <v>0</v>
      </c>
      <c r="P48" s="236">
        <f>'3.入力_外部供給等(1,2号)'!P58</f>
        <v>0</v>
      </c>
      <c r="Q48" s="236">
        <f>'3.入力_外部供給等(1,2号)'!Q58</f>
        <v>0</v>
      </c>
      <c r="R48" s="87"/>
      <c r="S48" s="236">
        <f>'2.入力_使用量(1,2号)'!P66</f>
        <v>0</v>
      </c>
      <c r="T48" s="236">
        <f>'3.入力_外部供給等(1,2号)'!S58</f>
        <v>0</v>
      </c>
      <c r="U48" s="236">
        <f>'3.入力_外部供給等(1,2号)'!T58</f>
        <v>0</v>
      </c>
      <c r="V48" s="87"/>
      <c r="W48" s="236">
        <f>'2.入力_使用量(1,2号)'!R66</f>
        <v>0</v>
      </c>
      <c r="X48" s="236">
        <f>'3.入力_外部供給等(1,2号)'!Y58</f>
        <v>0</v>
      </c>
      <c r="Y48" s="236">
        <f>'3.入力_外部供給等(1,2号)'!Z58</f>
        <v>0</v>
      </c>
      <c r="Z48" s="87"/>
      <c r="AA48" s="236">
        <f>'2.入力_使用量(1,2号)'!S66</f>
        <v>0</v>
      </c>
      <c r="AB48" s="236">
        <f>'3.入力_外部供給等(1,2号)'!AB58</f>
        <v>0</v>
      </c>
      <c r="AC48" s="236">
        <f>'3.入力_外部供給等(1,2号)'!AC58</f>
        <v>0</v>
      </c>
      <c r="AD48" s="87"/>
      <c r="AE48" s="236">
        <f>'2.入力_使用量(1,2号)'!T66</f>
        <v>0</v>
      </c>
      <c r="AF48" s="236">
        <f>'3.入力_外部供給等(1,2号)'!AE58</f>
        <v>0</v>
      </c>
      <c r="AG48" s="236">
        <f>'3.入力_外部供給等(1,2号)'!AF58</f>
        <v>0</v>
      </c>
      <c r="AH48" s="87"/>
      <c r="AI48" s="236">
        <f>'2.入力_使用量(1,2号)'!U66</f>
        <v>0</v>
      </c>
      <c r="AJ48" s="236">
        <f>'3.入力_外部供給等(1,2号)'!AH58</f>
        <v>0</v>
      </c>
      <c r="AK48" s="236">
        <f>'3.入力_外部供給等(1,2号)'!AI58</f>
        <v>0</v>
      </c>
      <c r="AL48" s="87"/>
      <c r="AM48" s="236">
        <f>'2.入力_使用量(1,2号)'!V66</f>
        <v>0</v>
      </c>
      <c r="AN48" s="236">
        <f>'3.入力_外部供給等(1,2号)'!AK58</f>
        <v>0</v>
      </c>
      <c r="AO48" s="236">
        <f>'3.入力_外部供給等(1,2号)'!AL58</f>
        <v>0</v>
      </c>
      <c r="AP48" s="87"/>
      <c r="AQ48" s="236">
        <f>'2.入力_使用量(1,2号)'!W66</f>
        <v>0</v>
      </c>
      <c r="AR48" s="236">
        <f>'3.入力_外部供給等(1,2号)'!AN58</f>
        <v>0</v>
      </c>
      <c r="AS48" s="236">
        <f>'3.入力_外部供給等(1,2号)'!AO58</f>
        <v>0</v>
      </c>
      <c r="AT48" s="87"/>
      <c r="AU48" s="236">
        <f>'2.入力_使用量(1,2号)'!X66</f>
        <v>0</v>
      </c>
      <c r="AV48" s="236">
        <f>'3.入力_外部供給等(1,2号)'!AQ58</f>
        <v>0</v>
      </c>
      <c r="AW48" s="236">
        <f>'3.入力_外部供給等(1,2号)'!AR58</f>
        <v>0</v>
      </c>
      <c r="AX48" s="87"/>
      <c r="AY48" s="236">
        <f>'2.入力_使用量(1,2号)'!Y66</f>
        <v>0</v>
      </c>
      <c r="AZ48" s="236">
        <f>'3.入力_外部供給等(1,2号)'!AT58</f>
        <v>0</v>
      </c>
      <c r="BA48" s="236">
        <f>'3.入力_外部供給等(1,2号)'!AU58</f>
        <v>0</v>
      </c>
      <c r="BB48" s="87"/>
      <c r="BC48" s="236">
        <f>'2.入力_使用量(1,2号)'!Z66</f>
        <v>0</v>
      </c>
      <c r="BD48" s="236">
        <f>'3.入力_外部供給等(1,2号)'!AW58</f>
        <v>0</v>
      </c>
      <c r="BE48" s="236">
        <f>'3.入力_外部供給等(1,2号)'!AX58</f>
        <v>0</v>
      </c>
      <c r="BF48" s="87"/>
      <c r="BG48" s="236">
        <f>'2.入力_使用量(1,2号)'!AA66</f>
        <v>0</v>
      </c>
      <c r="BH48" s="236">
        <f>'3.入力_外部供給等(1,2号)'!AZ58</f>
        <v>0</v>
      </c>
      <c r="BI48" s="236">
        <f>'3.入力_外部供給等(1,2号)'!BA58</f>
        <v>0</v>
      </c>
      <c r="BJ48" s="87"/>
      <c r="BK48" s="236">
        <f>'2.入力_使用量(1,2号)'!AB66</f>
        <v>0</v>
      </c>
      <c r="BL48" s="236">
        <f>'3.入力_外部供給等(1,2号)'!BC58</f>
        <v>0</v>
      </c>
      <c r="BM48" s="236">
        <f>'3.入力_外部供給等(1,2号)'!BD58</f>
        <v>0</v>
      </c>
      <c r="BN48" s="87"/>
      <c r="BO48" s="236">
        <f>'2.入力_使用量(1,2号)'!AC66</f>
        <v>0</v>
      </c>
      <c r="BP48" s="236">
        <f>'3.入力_外部供給等(1,2号)'!BF58</f>
        <v>0</v>
      </c>
      <c r="BQ48" s="236">
        <f>'3.入力_外部供給等(1,2号)'!BG58</f>
        <v>0</v>
      </c>
      <c r="BR48" s="87"/>
      <c r="BS48" s="236">
        <f>'2.入力_使用量(1,2号)'!AD66</f>
        <v>0</v>
      </c>
      <c r="BT48" s="236">
        <f>'3.入力_外部供給等(1,2号)'!BI58</f>
        <v>0</v>
      </c>
      <c r="BU48" s="236">
        <f>'3.入力_外部供給等(1,2号)'!BJ58</f>
        <v>0</v>
      </c>
      <c r="BV48" s="87"/>
    </row>
    <row r="49" spans="2:74" ht="20.100000000000001" customHeight="1">
      <c r="B49" s="89"/>
      <c r="C49" s="72" t="s">
        <v>43</v>
      </c>
      <c r="D49" s="73"/>
      <c r="E49" s="74"/>
      <c r="F49" s="72" t="s">
        <v>5080</v>
      </c>
      <c r="G49" s="47">
        <v>23.4</v>
      </c>
      <c r="H49" s="95"/>
      <c r="I49" s="237">
        <f>'4.入力_使用量(3号)'!N42/1000</f>
        <v>0</v>
      </c>
      <c r="J49" s="236">
        <f>'4.入力_使用量(3号)'!O42/1000</f>
        <v>0</v>
      </c>
      <c r="K49" s="236">
        <f>'2.入力_使用量(1,2号)'!N67</f>
        <v>0</v>
      </c>
      <c r="L49" s="236">
        <f>'3.入力_外部供給等(1,2号)'!M59</f>
        <v>0</v>
      </c>
      <c r="M49" s="236">
        <f>'3.入力_外部供給等(1,2号)'!N59</f>
        <v>0</v>
      </c>
      <c r="N49" s="87"/>
      <c r="O49" s="236">
        <f>'2.入力_使用量(1,2号)'!O67</f>
        <v>0</v>
      </c>
      <c r="P49" s="236">
        <f>'3.入力_外部供給等(1,2号)'!P59</f>
        <v>0</v>
      </c>
      <c r="Q49" s="236">
        <f>'3.入力_外部供給等(1,2号)'!Q59</f>
        <v>0</v>
      </c>
      <c r="R49" s="87"/>
      <c r="S49" s="236">
        <f>'2.入力_使用量(1,2号)'!P67</f>
        <v>0</v>
      </c>
      <c r="T49" s="236">
        <f>'3.入力_外部供給等(1,2号)'!S59</f>
        <v>0</v>
      </c>
      <c r="U49" s="236">
        <f>'3.入力_外部供給等(1,2号)'!T59</f>
        <v>0</v>
      </c>
      <c r="V49" s="87"/>
      <c r="W49" s="236">
        <f>'2.入力_使用量(1,2号)'!R67</f>
        <v>0</v>
      </c>
      <c r="X49" s="236">
        <f>'3.入力_外部供給等(1,2号)'!Y59</f>
        <v>0</v>
      </c>
      <c r="Y49" s="236">
        <f>'3.入力_外部供給等(1,2号)'!Z59</f>
        <v>0</v>
      </c>
      <c r="Z49" s="87"/>
      <c r="AA49" s="236">
        <f>'2.入力_使用量(1,2号)'!S67</f>
        <v>0</v>
      </c>
      <c r="AB49" s="236">
        <f>'3.入力_外部供給等(1,2号)'!AB59</f>
        <v>0</v>
      </c>
      <c r="AC49" s="236">
        <f>'3.入力_外部供給等(1,2号)'!AC59</f>
        <v>0</v>
      </c>
      <c r="AD49" s="87"/>
      <c r="AE49" s="236">
        <f>'2.入力_使用量(1,2号)'!T67</f>
        <v>0</v>
      </c>
      <c r="AF49" s="236">
        <f>'3.入力_外部供給等(1,2号)'!AE59</f>
        <v>0</v>
      </c>
      <c r="AG49" s="236">
        <f>'3.入力_外部供給等(1,2号)'!AF59</f>
        <v>0</v>
      </c>
      <c r="AH49" s="87"/>
      <c r="AI49" s="236">
        <f>'2.入力_使用量(1,2号)'!U67</f>
        <v>0</v>
      </c>
      <c r="AJ49" s="236">
        <f>'3.入力_外部供給等(1,2号)'!AH59</f>
        <v>0</v>
      </c>
      <c r="AK49" s="236">
        <f>'3.入力_外部供給等(1,2号)'!AI59</f>
        <v>0</v>
      </c>
      <c r="AL49" s="87"/>
      <c r="AM49" s="236">
        <f>'2.入力_使用量(1,2号)'!V67</f>
        <v>0</v>
      </c>
      <c r="AN49" s="236">
        <f>'3.入力_外部供給等(1,2号)'!AK59</f>
        <v>0</v>
      </c>
      <c r="AO49" s="236">
        <f>'3.入力_外部供給等(1,2号)'!AL59</f>
        <v>0</v>
      </c>
      <c r="AP49" s="87"/>
      <c r="AQ49" s="236">
        <f>'2.入力_使用量(1,2号)'!W67</f>
        <v>0</v>
      </c>
      <c r="AR49" s="236">
        <f>'3.入力_外部供給等(1,2号)'!AN59</f>
        <v>0</v>
      </c>
      <c r="AS49" s="236">
        <f>'3.入力_外部供給等(1,2号)'!AO59</f>
        <v>0</v>
      </c>
      <c r="AT49" s="87"/>
      <c r="AU49" s="236">
        <f>'2.入力_使用量(1,2号)'!X67</f>
        <v>0</v>
      </c>
      <c r="AV49" s="236">
        <f>'3.入力_外部供給等(1,2号)'!AQ59</f>
        <v>0</v>
      </c>
      <c r="AW49" s="236">
        <f>'3.入力_外部供給等(1,2号)'!AR59</f>
        <v>0</v>
      </c>
      <c r="AX49" s="87"/>
      <c r="AY49" s="236">
        <f>'2.入力_使用量(1,2号)'!Y67</f>
        <v>0</v>
      </c>
      <c r="AZ49" s="236">
        <f>'3.入力_外部供給等(1,2号)'!AT59</f>
        <v>0</v>
      </c>
      <c r="BA49" s="236">
        <f>'3.入力_外部供給等(1,2号)'!AU59</f>
        <v>0</v>
      </c>
      <c r="BB49" s="87"/>
      <c r="BC49" s="236">
        <f>'2.入力_使用量(1,2号)'!Z67</f>
        <v>0</v>
      </c>
      <c r="BD49" s="236">
        <f>'3.入力_外部供給等(1,2号)'!AW59</f>
        <v>0</v>
      </c>
      <c r="BE49" s="236">
        <f>'3.入力_外部供給等(1,2号)'!AX59</f>
        <v>0</v>
      </c>
      <c r="BF49" s="87"/>
      <c r="BG49" s="236">
        <f>'2.入力_使用量(1,2号)'!AA67</f>
        <v>0</v>
      </c>
      <c r="BH49" s="236">
        <f>'3.入力_外部供給等(1,2号)'!AZ59</f>
        <v>0</v>
      </c>
      <c r="BI49" s="236">
        <f>'3.入力_外部供給等(1,2号)'!BA59</f>
        <v>0</v>
      </c>
      <c r="BJ49" s="87"/>
      <c r="BK49" s="236">
        <f>'2.入力_使用量(1,2号)'!AB67</f>
        <v>0</v>
      </c>
      <c r="BL49" s="236">
        <f>'3.入力_外部供給等(1,2号)'!BC59</f>
        <v>0</v>
      </c>
      <c r="BM49" s="236">
        <f>'3.入力_外部供給等(1,2号)'!BD59</f>
        <v>0</v>
      </c>
      <c r="BN49" s="87"/>
      <c r="BO49" s="236">
        <f>'2.入力_使用量(1,2号)'!AC67</f>
        <v>0</v>
      </c>
      <c r="BP49" s="236">
        <f>'3.入力_外部供給等(1,2号)'!BF59</f>
        <v>0</v>
      </c>
      <c r="BQ49" s="236">
        <f>'3.入力_外部供給等(1,2号)'!BG59</f>
        <v>0</v>
      </c>
      <c r="BR49" s="87"/>
      <c r="BS49" s="236">
        <f>'2.入力_使用量(1,2号)'!AD67</f>
        <v>0</v>
      </c>
      <c r="BT49" s="236">
        <f>'3.入力_外部供給等(1,2号)'!BI59</f>
        <v>0</v>
      </c>
      <c r="BU49" s="236">
        <f>'3.入力_外部供給等(1,2号)'!BJ59</f>
        <v>0</v>
      </c>
      <c r="BV49" s="87"/>
    </row>
    <row r="50" spans="2:74" ht="20.100000000000001" customHeight="1">
      <c r="B50" s="89"/>
      <c r="C50" s="72" t="s">
        <v>44</v>
      </c>
      <c r="D50" s="73"/>
      <c r="E50" s="74"/>
      <c r="F50" s="72" t="s">
        <v>5080</v>
      </c>
      <c r="G50" s="47">
        <v>35.6</v>
      </c>
      <c r="H50" s="95"/>
      <c r="I50" s="237">
        <f>'4.入力_使用量(3号)'!N43/1000</f>
        <v>0</v>
      </c>
      <c r="J50" s="236">
        <f>'4.入力_使用量(3号)'!O43/1000</f>
        <v>0</v>
      </c>
      <c r="K50" s="236">
        <f>'2.入力_使用量(1,2号)'!N68</f>
        <v>0</v>
      </c>
      <c r="L50" s="236">
        <f>'3.入力_外部供給等(1,2号)'!M60</f>
        <v>0</v>
      </c>
      <c r="M50" s="236">
        <f>'3.入力_外部供給等(1,2号)'!N60</f>
        <v>0</v>
      </c>
      <c r="N50" s="87"/>
      <c r="O50" s="236">
        <f>'2.入力_使用量(1,2号)'!O68</f>
        <v>0</v>
      </c>
      <c r="P50" s="236">
        <f>'3.入力_外部供給等(1,2号)'!P60</f>
        <v>0</v>
      </c>
      <c r="Q50" s="236">
        <f>'3.入力_外部供給等(1,2号)'!Q60</f>
        <v>0</v>
      </c>
      <c r="R50" s="87"/>
      <c r="S50" s="236">
        <f>'2.入力_使用量(1,2号)'!P68</f>
        <v>0</v>
      </c>
      <c r="T50" s="236">
        <f>'3.入力_外部供給等(1,2号)'!S60</f>
        <v>0</v>
      </c>
      <c r="U50" s="236">
        <f>'3.入力_外部供給等(1,2号)'!T60</f>
        <v>0</v>
      </c>
      <c r="V50" s="87"/>
      <c r="W50" s="236">
        <f>'2.入力_使用量(1,2号)'!R68</f>
        <v>0</v>
      </c>
      <c r="X50" s="236">
        <f>'3.入力_外部供給等(1,2号)'!Y60</f>
        <v>0</v>
      </c>
      <c r="Y50" s="236">
        <f>'3.入力_外部供給等(1,2号)'!Z60</f>
        <v>0</v>
      </c>
      <c r="Z50" s="87"/>
      <c r="AA50" s="236">
        <f>'2.入力_使用量(1,2号)'!S68</f>
        <v>0</v>
      </c>
      <c r="AB50" s="236">
        <f>'3.入力_外部供給等(1,2号)'!AB60</f>
        <v>0</v>
      </c>
      <c r="AC50" s="236">
        <f>'3.入力_外部供給等(1,2号)'!AC60</f>
        <v>0</v>
      </c>
      <c r="AD50" s="87"/>
      <c r="AE50" s="236">
        <f>'2.入力_使用量(1,2号)'!T68</f>
        <v>0</v>
      </c>
      <c r="AF50" s="236">
        <f>'3.入力_外部供給等(1,2号)'!AE60</f>
        <v>0</v>
      </c>
      <c r="AG50" s="236">
        <f>'3.入力_外部供給等(1,2号)'!AF60</f>
        <v>0</v>
      </c>
      <c r="AH50" s="87"/>
      <c r="AI50" s="236">
        <f>'2.入力_使用量(1,2号)'!U68</f>
        <v>0</v>
      </c>
      <c r="AJ50" s="236">
        <f>'3.入力_外部供給等(1,2号)'!AH60</f>
        <v>0</v>
      </c>
      <c r="AK50" s="236">
        <f>'3.入力_外部供給等(1,2号)'!AI60</f>
        <v>0</v>
      </c>
      <c r="AL50" s="87"/>
      <c r="AM50" s="236">
        <f>'2.入力_使用量(1,2号)'!V68</f>
        <v>0</v>
      </c>
      <c r="AN50" s="236">
        <f>'3.入力_外部供給等(1,2号)'!AK60</f>
        <v>0</v>
      </c>
      <c r="AO50" s="236">
        <f>'3.入力_外部供給等(1,2号)'!AL60</f>
        <v>0</v>
      </c>
      <c r="AP50" s="87"/>
      <c r="AQ50" s="236">
        <f>'2.入力_使用量(1,2号)'!W68</f>
        <v>0</v>
      </c>
      <c r="AR50" s="236">
        <f>'3.入力_外部供給等(1,2号)'!AN60</f>
        <v>0</v>
      </c>
      <c r="AS50" s="236">
        <f>'3.入力_外部供給等(1,2号)'!AO60</f>
        <v>0</v>
      </c>
      <c r="AT50" s="87"/>
      <c r="AU50" s="236">
        <f>'2.入力_使用量(1,2号)'!X68</f>
        <v>0</v>
      </c>
      <c r="AV50" s="236">
        <f>'3.入力_外部供給等(1,2号)'!AQ60</f>
        <v>0</v>
      </c>
      <c r="AW50" s="236">
        <f>'3.入力_外部供給等(1,2号)'!AR60</f>
        <v>0</v>
      </c>
      <c r="AX50" s="87"/>
      <c r="AY50" s="236">
        <f>'2.入力_使用量(1,2号)'!Y68</f>
        <v>0</v>
      </c>
      <c r="AZ50" s="236">
        <f>'3.入力_外部供給等(1,2号)'!AT60</f>
        <v>0</v>
      </c>
      <c r="BA50" s="236">
        <f>'3.入力_外部供給等(1,2号)'!AU60</f>
        <v>0</v>
      </c>
      <c r="BB50" s="87"/>
      <c r="BC50" s="236">
        <f>'2.入力_使用量(1,2号)'!Z68</f>
        <v>0</v>
      </c>
      <c r="BD50" s="236">
        <f>'3.入力_外部供給等(1,2号)'!AW60</f>
        <v>0</v>
      </c>
      <c r="BE50" s="236">
        <f>'3.入力_外部供給等(1,2号)'!AX60</f>
        <v>0</v>
      </c>
      <c r="BF50" s="87"/>
      <c r="BG50" s="236">
        <f>'2.入力_使用量(1,2号)'!AA68</f>
        <v>0</v>
      </c>
      <c r="BH50" s="236">
        <f>'3.入力_外部供給等(1,2号)'!AZ60</f>
        <v>0</v>
      </c>
      <c r="BI50" s="236">
        <f>'3.入力_外部供給等(1,2号)'!BA60</f>
        <v>0</v>
      </c>
      <c r="BJ50" s="87"/>
      <c r="BK50" s="236">
        <f>'2.入力_使用量(1,2号)'!AB68</f>
        <v>0</v>
      </c>
      <c r="BL50" s="236">
        <f>'3.入力_外部供給等(1,2号)'!BC60</f>
        <v>0</v>
      </c>
      <c r="BM50" s="236">
        <f>'3.入力_外部供給等(1,2号)'!BD60</f>
        <v>0</v>
      </c>
      <c r="BN50" s="87"/>
      <c r="BO50" s="236">
        <f>'2.入力_使用量(1,2号)'!AC68</f>
        <v>0</v>
      </c>
      <c r="BP50" s="236">
        <f>'3.入力_外部供給等(1,2号)'!BF60</f>
        <v>0</v>
      </c>
      <c r="BQ50" s="236">
        <f>'3.入力_外部供給等(1,2号)'!BG60</f>
        <v>0</v>
      </c>
      <c r="BR50" s="87"/>
      <c r="BS50" s="236">
        <f>'2.入力_使用量(1,2号)'!AD68</f>
        <v>0</v>
      </c>
      <c r="BT50" s="236">
        <f>'3.入力_外部供給等(1,2号)'!BI60</f>
        <v>0</v>
      </c>
      <c r="BU50" s="236">
        <f>'3.入力_外部供給等(1,2号)'!BJ60</f>
        <v>0</v>
      </c>
      <c r="BV50" s="87"/>
    </row>
    <row r="51" spans="2:74" ht="20.100000000000001" customHeight="1">
      <c r="B51" s="89"/>
      <c r="C51" s="72" t="s">
        <v>45</v>
      </c>
      <c r="D51" s="73"/>
      <c r="E51" s="74"/>
      <c r="F51" s="72" t="s">
        <v>687</v>
      </c>
      <c r="G51" s="47">
        <v>21.2</v>
      </c>
      <c r="H51" s="95"/>
      <c r="I51" s="86"/>
      <c r="J51" s="87"/>
      <c r="K51" s="236">
        <f>'2.入力_使用量(1,2号)'!N69</f>
        <v>0</v>
      </c>
      <c r="L51" s="236">
        <f>'3.入力_外部供給等(1,2号)'!M61</f>
        <v>0</v>
      </c>
      <c r="M51" s="236">
        <f>'3.入力_外部供給等(1,2号)'!N61</f>
        <v>0</v>
      </c>
      <c r="N51" s="87"/>
      <c r="O51" s="236">
        <f>'2.入力_使用量(1,2号)'!O69</f>
        <v>0</v>
      </c>
      <c r="P51" s="236">
        <f>'3.入力_外部供給等(1,2号)'!P61</f>
        <v>0</v>
      </c>
      <c r="Q51" s="236">
        <f>'3.入力_外部供給等(1,2号)'!Q61</f>
        <v>0</v>
      </c>
      <c r="R51" s="87"/>
      <c r="S51" s="236">
        <f>'2.入力_使用量(1,2号)'!P69</f>
        <v>0</v>
      </c>
      <c r="T51" s="236">
        <f>'3.入力_外部供給等(1,2号)'!S61</f>
        <v>0</v>
      </c>
      <c r="U51" s="236">
        <f>'3.入力_外部供給等(1,2号)'!T61</f>
        <v>0</v>
      </c>
      <c r="V51" s="87"/>
      <c r="W51" s="236">
        <f>'2.入力_使用量(1,2号)'!R69</f>
        <v>0</v>
      </c>
      <c r="X51" s="236">
        <f>'3.入力_外部供給等(1,2号)'!Y61</f>
        <v>0</v>
      </c>
      <c r="Y51" s="236">
        <f>'3.入力_外部供給等(1,2号)'!Z61</f>
        <v>0</v>
      </c>
      <c r="Z51" s="87"/>
      <c r="AA51" s="236">
        <f>'2.入力_使用量(1,2号)'!S69</f>
        <v>0</v>
      </c>
      <c r="AB51" s="236">
        <f>'3.入力_外部供給等(1,2号)'!AB61</f>
        <v>0</v>
      </c>
      <c r="AC51" s="236">
        <f>'3.入力_外部供給等(1,2号)'!AC61</f>
        <v>0</v>
      </c>
      <c r="AD51" s="87"/>
      <c r="AE51" s="236">
        <f>'2.入力_使用量(1,2号)'!T69</f>
        <v>0</v>
      </c>
      <c r="AF51" s="236">
        <f>'3.入力_外部供給等(1,2号)'!AE61</f>
        <v>0</v>
      </c>
      <c r="AG51" s="236">
        <f>'3.入力_外部供給等(1,2号)'!AF61</f>
        <v>0</v>
      </c>
      <c r="AH51" s="87"/>
      <c r="AI51" s="236">
        <f>'2.入力_使用量(1,2号)'!U69</f>
        <v>0</v>
      </c>
      <c r="AJ51" s="236">
        <f>'3.入力_外部供給等(1,2号)'!AH61</f>
        <v>0</v>
      </c>
      <c r="AK51" s="236">
        <f>'3.入力_外部供給等(1,2号)'!AI61</f>
        <v>0</v>
      </c>
      <c r="AL51" s="87"/>
      <c r="AM51" s="236">
        <f>'2.入力_使用量(1,2号)'!V69</f>
        <v>0</v>
      </c>
      <c r="AN51" s="236">
        <f>'3.入力_外部供給等(1,2号)'!AK61</f>
        <v>0</v>
      </c>
      <c r="AO51" s="236">
        <f>'3.入力_外部供給等(1,2号)'!AL61</f>
        <v>0</v>
      </c>
      <c r="AP51" s="87"/>
      <c r="AQ51" s="236">
        <f>'2.入力_使用量(1,2号)'!W69</f>
        <v>0</v>
      </c>
      <c r="AR51" s="236">
        <f>'3.入力_外部供給等(1,2号)'!AN61</f>
        <v>0</v>
      </c>
      <c r="AS51" s="236">
        <f>'3.入力_外部供給等(1,2号)'!AO61</f>
        <v>0</v>
      </c>
      <c r="AT51" s="87"/>
      <c r="AU51" s="236">
        <f>'2.入力_使用量(1,2号)'!X69</f>
        <v>0</v>
      </c>
      <c r="AV51" s="236">
        <f>'3.入力_外部供給等(1,2号)'!AQ61</f>
        <v>0</v>
      </c>
      <c r="AW51" s="236">
        <f>'3.入力_外部供給等(1,2号)'!AR61</f>
        <v>0</v>
      </c>
      <c r="AX51" s="87"/>
      <c r="AY51" s="236">
        <f>'2.入力_使用量(1,2号)'!Y69</f>
        <v>0</v>
      </c>
      <c r="AZ51" s="236">
        <f>'3.入力_外部供給等(1,2号)'!AT61</f>
        <v>0</v>
      </c>
      <c r="BA51" s="236">
        <f>'3.入力_外部供給等(1,2号)'!AU61</f>
        <v>0</v>
      </c>
      <c r="BB51" s="87"/>
      <c r="BC51" s="236">
        <f>'2.入力_使用量(1,2号)'!Z69</f>
        <v>0</v>
      </c>
      <c r="BD51" s="236">
        <f>'3.入力_外部供給等(1,2号)'!AW61</f>
        <v>0</v>
      </c>
      <c r="BE51" s="236">
        <f>'3.入力_外部供給等(1,2号)'!AX61</f>
        <v>0</v>
      </c>
      <c r="BF51" s="87"/>
      <c r="BG51" s="236">
        <f>'2.入力_使用量(1,2号)'!AA69</f>
        <v>0</v>
      </c>
      <c r="BH51" s="236">
        <f>'3.入力_外部供給等(1,2号)'!AZ61</f>
        <v>0</v>
      </c>
      <c r="BI51" s="236">
        <f>'3.入力_外部供給等(1,2号)'!BA61</f>
        <v>0</v>
      </c>
      <c r="BJ51" s="87"/>
      <c r="BK51" s="236">
        <f>'2.入力_使用量(1,2号)'!AB69</f>
        <v>0</v>
      </c>
      <c r="BL51" s="236">
        <f>'3.入力_外部供給等(1,2号)'!BC61</f>
        <v>0</v>
      </c>
      <c r="BM51" s="236">
        <f>'3.入力_外部供給等(1,2号)'!BD61</f>
        <v>0</v>
      </c>
      <c r="BN51" s="87"/>
      <c r="BO51" s="236">
        <f>'2.入力_使用量(1,2号)'!AC69</f>
        <v>0</v>
      </c>
      <c r="BP51" s="236">
        <f>'3.入力_外部供給等(1,2号)'!BF61</f>
        <v>0</v>
      </c>
      <c r="BQ51" s="236">
        <f>'3.入力_外部供給等(1,2号)'!BG61</f>
        <v>0</v>
      </c>
      <c r="BR51" s="87"/>
      <c r="BS51" s="236">
        <f>'2.入力_使用量(1,2号)'!AD69</f>
        <v>0</v>
      </c>
      <c r="BT51" s="236">
        <f>'3.入力_外部供給等(1,2号)'!BI61</f>
        <v>0</v>
      </c>
      <c r="BU51" s="236">
        <f>'3.入力_外部供給等(1,2号)'!BJ61</f>
        <v>0</v>
      </c>
      <c r="BV51" s="87"/>
    </row>
    <row r="52" spans="2:74" ht="20.100000000000001" customHeight="1">
      <c r="B52" s="89"/>
      <c r="C52" s="72" t="s">
        <v>701</v>
      </c>
      <c r="D52" s="73"/>
      <c r="E52" s="709">
        <f>'2.入力_使用量(1,2号)'!E70</f>
        <v>0</v>
      </c>
      <c r="F52" s="72" t="s">
        <v>5089</v>
      </c>
      <c r="G52" s="47">
        <v>13.2</v>
      </c>
      <c r="H52" s="95"/>
      <c r="I52" s="86"/>
      <c r="J52" s="87"/>
      <c r="K52" s="236">
        <f>'2.入力_使用量(1,2号)'!N70</f>
        <v>0</v>
      </c>
      <c r="L52" s="236">
        <f>'3.入力_外部供給等(1,2号)'!M62</f>
        <v>0</v>
      </c>
      <c r="M52" s="236">
        <f>'3.入力_外部供給等(1,2号)'!N62</f>
        <v>0</v>
      </c>
      <c r="N52" s="87"/>
      <c r="O52" s="236">
        <f>'2.入力_使用量(1,2号)'!O70</f>
        <v>0</v>
      </c>
      <c r="P52" s="236">
        <f>'3.入力_外部供給等(1,2号)'!P62</f>
        <v>0</v>
      </c>
      <c r="Q52" s="236">
        <f>'3.入力_外部供給等(1,2号)'!Q62</f>
        <v>0</v>
      </c>
      <c r="R52" s="87"/>
      <c r="S52" s="236">
        <f>'2.入力_使用量(1,2号)'!P70</f>
        <v>0</v>
      </c>
      <c r="T52" s="236">
        <f>'3.入力_外部供給等(1,2号)'!S62</f>
        <v>0</v>
      </c>
      <c r="U52" s="236">
        <f>'3.入力_外部供給等(1,2号)'!T62</f>
        <v>0</v>
      </c>
      <c r="V52" s="87"/>
      <c r="W52" s="236">
        <f>'2.入力_使用量(1,2号)'!R70</f>
        <v>0</v>
      </c>
      <c r="X52" s="236">
        <f>'3.入力_外部供給等(1,2号)'!Y62</f>
        <v>0</v>
      </c>
      <c r="Y52" s="236">
        <f>'3.入力_外部供給等(1,2号)'!Z62</f>
        <v>0</v>
      </c>
      <c r="Z52" s="87"/>
      <c r="AA52" s="236">
        <f>'2.入力_使用量(1,2号)'!S70</f>
        <v>0</v>
      </c>
      <c r="AB52" s="236">
        <f>'3.入力_外部供給等(1,2号)'!AB62</f>
        <v>0</v>
      </c>
      <c r="AC52" s="236">
        <f>'3.入力_外部供給等(1,2号)'!AC62</f>
        <v>0</v>
      </c>
      <c r="AD52" s="87"/>
      <c r="AE52" s="236">
        <f>'2.入力_使用量(1,2号)'!T70</f>
        <v>0</v>
      </c>
      <c r="AF52" s="236">
        <f>'3.入力_外部供給等(1,2号)'!AE62</f>
        <v>0</v>
      </c>
      <c r="AG52" s="236">
        <f>'3.入力_外部供給等(1,2号)'!AF62</f>
        <v>0</v>
      </c>
      <c r="AH52" s="87"/>
      <c r="AI52" s="236">
        <f>'2.入力_使用量(1,2号)'!U70</f>
        <v>0</v>
      </c>
      <c r="AJ52" s="236">
        <f>'3.入力_外部供給等(1,2号)'!AH62</f>
        <v>0</v>
      </c>
      <c r="AK52" s="236">
        <f>'3.入力_外部供給等(1,2号)'!AI62</f>
        <v>0</v>
      </c>
      <c r="AL52" s="87"/>
      <c r="AM52" s="236">
        <f>'2.入力_使用量(1,2号)'!V70</f>
        <v>0</v>
      </c>
      <c r="AN52" s="236">
        <f>'3.入力_外部供給等(1,2号)'!AK62</f>
        <v>0</v>
      </c>
      <c r="AO52" s="236">
        <f>'3.入力_外部供給等(1,2号)'!AL62</f>
        <v>0</v>
      </c>
      <c r="AP52" s="87"/>
      <c r="AQ52" s="236">
        <f>'2.入力_使用量(1,2号)'!W70</f>
        <v>0</v>
      </c>
      <c r="AR52" s="236">
        <f>'3.入力_外部供給等(1,2号)'!AN62</f>
        <v>0</v>
      </c>
      <c r="AS52" s="236">
        <f>'3.入力_外部供給等(1,2号)'!AO62</f>
        <v>0</v>
      </c>
      <c r="AT52" s="87"/>
      <c r="AU52" s="236">
        <f>'2.入力_使用量(1,2号)'!X70</f>
        <v>0</v>
      </c>
      <c r="AV52" s="236">
        <f>'3.入力_外部供給等(1,2号)'!AQ62</f>
        <v>0</v>
      </c>
      <c r="AW52" s="236">
        <f>'3.入力_外部供給等(1,2号)'!AR62</f>
        <v>0</v>
      </c>
      <c r="AX52" s="87"/>
      <c r="AY52" s="236">
        <f>'2.入力_使用量(1,2号)'!Y70</f>
        <v>0</v>
      </c>
      <c r="AZ52" s="236">
        <f>'3.入力_外部供給等(1,2号)'!AT62</f>
        <v>0</v>
      </c>
      <c r="BA52" s="236">
        <f>'3.入力_外部供給等(1,2号)'!AU62</f>
        <v>0</v>
      </c>
      <c r="BB52" s="87"/>
      <c r="BC52" s="236">
        <f>'2.入力_使用量(1,2号)'!Z70</f>
        <v>0</v>
      </c>
      <c r="BD52" s="236">
        <f>'3.入力_外部供給等(1,2号)'!AW62</f>
        <v>0</v>
      </c>
      <c r="BE52" s="236">
        <f>'3.入力_外部供給等(1,2号)'!AX62</f>
        <v>0</v>
      </c>
      <c r="BF52" s="87"/>
      <c r="BG52" s="236">
        <f>'2.入力_使用量(1,2号)'!AA70</f>
        <v>0</v>
      </c>
      <c r="BH52" s="236">
        <f>'3.入力_外部供給等(1,2号)'!AZ62</f>
        <v>0</v>
      </c>
      <c r="BI52" s="236">
        <f>'3.入力_外部供給等(1,2号)'!BA62</f>
        <v>0</v>
      </c>
      <c r="BJ52" s="87"/>
      <c r="BK52" s="236">
        <f>'2.入力_使用量(1,2号)'!AB70</f>
        <v>0</v>
      </c>
      <c r="BL52" s="236">
        <f>'3.入力_外部供給等(1,2号)'!BC62</f>
        <v>0</v>
      </c>
      <c r="BM52" s="236">
        <f>'3.入力_外部供給等(1,2号)'!BD62</f>
        <v>0</v>
      </c>
      <c r="BN52" s="87"/>
      <c r="BO52" s="236">
        <f>'2.入力_使用量(1,2号)'!AC70</f>
        <v>0</v>
      </c>
      <c r="BP52" s="236">
        <f>'3.入力_外部供給等(1,2号)'!BF62</f>
        <v>0</v>
      </c>
      <c r="BQ52" s="236">
        <f>'3.入力_外部供給等(1,2号)'!BG62</f>
        <v>0</v>
      </c>
      <c r="BR52" s="87"/>
      <c r="BS52" s="236">
        <f>'2.入力_使用量(1,2号)'!AD70</f>
        <v>0</v>
      </c>
      <c r="BT52" s="236">
        <f>'3.入力_外部供給等(1,2号)'!BI62</f>
        <v>0</v>
      </c>
      <c r="BU52" s="236">
        <f>'3.入力_外部供給等(1,2号)'!BJ62</f>
        <v>0</v>
      </c>
      <c r="BV52" s="87"/>
    </row>
    <row r="53" spans="2:74" ht="20.100000000000001" customHeight="1">
      <c r="B53" s="89"/>
      <c r="C53" s="72" t="s">
        <v>47</v>
      </c>
      <c r="D53" s="73"/>
      <c r="E53" s="74"/>
      <c r="F53" s="72" t="s">
        <v>5089</v>
      </c>
      <c r="G53" s="91">
        <v>18</v>
      </c>
      <c r="H53" s="90">
        <v>1.6199999999999999E-2</v>
      </c>
      <c r="I53" s="86"/>
      <c r="J53" s="87"/>
      <c r="K53" s="236">
        <f>'2.入力_使用量(1,2号)'!N71</f>
        <v>0</v>
      </c>
      <c r="L53" s="236">
        <f>'3.入力_外部供給等(1,2号)'!M63</f>
        <v>0</v>
      </c>
      <c r="M53" s="236">
        <f>'3.入力_外部供給等(1,2号)'!N63</f>
        <v>0</v>
      </c>
      <c r="N53" s="87"/>
      <c r="O53" s="236">
        <f>'2.入力_使用量(1,2号)'!O71</f>
        <v>0</v>
      </c>
      <c r="P53" s="236">
        <f>'3.入力_外部供給等(1,2号)'!P63</f>
        <v>0</v>
      </c>
      <c r="Q53" s="236">
        <f>'3.入力_外部供給等(1,2号)'!Q63</f>
        <v>0</v>
      </c>
      <c r="R53" s="87"/>
      <c r="S53" s="236">
        <f>'2.入力_使用量(1,2号)'!P71</f>
        <v>0</v>
      </c>
      <c r="T53" s="236">
        <f>'3.入力_外部供給等(1,2号)'!S63</f>
        <v>0</v>
      </c>
      <c r="U53" s="236">
        <f>'3.入力_外部供給等(1,2号)'!T63</f>
        <v>0</v>
      </c>
      <c r="V53" s="87"/>
      <c r="W53" s="236">
        <f>'2.入力_使用量(1,2号)'!R71</f>
        <v>0</v>
      </c>
      <c r="X53" s="236">
        <f>'3.入力_外部供給等(1,2号)'!Y63</f>
        <v>0</v>
      </c>
      <c r="Y53" s="236">
        <f>'3.入力_外部供給等(1,2号)'!Z63</f>
        <v>0</v>
      </c>
      <c r="Z53" s="87"/>
      <c r="AA53" s="236">
        <f>'2.入力_使用量(1,2号)'!S71</f>
        <v>0</v>
      </c>
      <c r="AB53" s="236">
        <f>'3.入力_外部供給等(1,2号)'!AB63</f>
        <v>0</v>
      </c>
      <c r="AC53" s="236">
        <f>'3.入力_外部供給等(1,2号)'!AC63</f>
        <v>0</v>
      </c>
      <c r="AD53" s="87"/>
      <c r="AE53" s="236">
        <f>'2.入力_使用量(1,2号)'!T71</f>
        <v>0</v>
      </c>
      <c r="AF53" s="236">
        <f>'3.入力_外部供給等(1,2号)'!AE63</f>
        <v>0</v>
      </c>
      <c r="AG53" s="236">
        <f>'3.入力_外部供給等(1,2号)'!AF63</f>
        <v>0</v>
      </c>
      <c r="AH53" s="87"/>
      <c r="AI53" s="236">
        <f>'2.入力_使用量(1,2号)'!U71</f>
        <v>0</v>
      </c>
      <c r="AJ53" s="236">
        <f>'3.入力_外部供給等(1,2号)'!AH63</f>
        <v>0</v>
      </c>
      <c r="AK53" s="236">
        <f>'3.入力_外部供給等(1,2号)'!AI63</f>
        <v>0</v>
      </c>
      <c r="AL53" s="87"/>
      <c r="AM53" s="236">
        <f>'2.入力_使用量(1,2号)'!V71</f>
        <v>0</v>
      </c>
      <c r="AN53" s="236">
        <f>'3.入力_外部供給等(1,2号)'!AK63</f>
        <v>0</v>
      </c>
      <c r="AO53" s="236">
        <f>'3.入力_外部供給等(1,2号)'!AL63</f>
        <v>0</v>
      </c>
      <c r="AP53" s="87"/>
      <c r="AQ53" s="236">
        <f>'2.入力_使用量(1,2号)'!W71</f>
        <v>0</v>
      </c>
      <c r="AR53" s="236">
        <f>'3.入力_外部供給等(1,2号)'!AN63</f>
        <v>0</v>
      </c>
      <c r="AS53" s="236">
        <f>'3.入力_外部供給等(1,2号)'!AO63</f>
        <v>0</v>
      </c>
      <c r="AT53" s="87"/>
      <c r="AU53" s="236">
        <f>'2.入力_使用量(1,2号)'!X71</f>
        <v>0</v>
      </c>
      <c r="AV53" s="236">
        <f>'3.入力_外部供給等(1,2号)'!AQ63</f>
        <v>0</v>
      </c>
      <c r="AW53" s="236">
        <f>'3.入力_外部供給等(1,2号)'!AR63</f>
        <v>0</v>
      </c>
      <c r="AX53" s="87"/>
      <c r="AY53" s="236">
        <f>'2.入力_使用量(1,2号)'!Y71</f>
        <v>0</v>
      </c>
      <c r="AZ53" s="236">
        <f>'3.入力_外部供給等(1,2号)'!AT63</f>
        <v>0</v>
      </c>
      <c r="BA53" s="236">
        <f>'3.入力_外部供給等(1,2号)'!AU63</f>
        <v>0</v>
      </c>
      <c r="BB53" s="87"/>
      <c r="BC53" s="236">
        <f>'2.入力_使用量(1,2号)'!Z71</f>
        <v>0</v>
      </c>
      <c r="BD53" s="236">
        <f>'3.入力_外部供給等(1,2号)'!AW63</f>
        <v>0</v>
      </c>
      <c r="BE53" s="236">
        <f>'3.入力_外部供給等(1,2号)'!AX63</f>
        <v>0</v>
      </c>
      <c r="BF53" s="87"/>
      <c r="BG53" s="236">
        <f>'2.入力_使用量(1,2号)'!AA71</f>
        <v>0</v>
      </c>
      <c r="BH53" s="236">
        <f>'3.入力_外部供給等(1,2号)'!AZ63</f>
        <v>0</v>
      </c>
      <c r="BI53" s="236">
        <f>'3.入力_外部供給等(1,2号)'!BA63</f>
        <v>0</v>
      </c>
      <c r="BJ53" s="87"/>
      <c r="BK53" s="236">
        <f>'2.入力_使用量(1,2号)'!AB71</f>
        <v>0</v>
      </c>
      <c r="BL53" s="236">
        <f>'3.入力_外部供給等(1,2号)'!BC63</f>
        <v>0</v>
      </c>
      <c r="BM53" s="236">
        <f>'3.入力_外部供給等(1,2号)'!BD63</f>
        <v>0</v>
      </c>
      <c r="BN53" s="87"/>
      <c r="BO53" s="236">
        <f>'2.入力_使用量(1,2号)'!AC71</f>
        <v>0</v>
      </c>
      <c r="BP53" s="236">
        <f>'3.入力_外部供給等(1,2号)'!BF63</f>
        <v>0</v>
      </c>
      <c r="BQ53" s="236">
        <f>'3.入力_外部供給等(1,2号)'!BG63</f>
        <v>0</v>
      </c>
      <c r="BR53" s="87"/>
      <c r="BS53" s="236">
        <f>'2.入力_使用量(1,2号)'!AD71</f>
        <v>0</v>
      </c>
      <c r="BT53" s="236">
        <f>'3.入力_外部供給等(1,2号)'!BI63</f>
        <v>0</v>
      </c>
      <c r="BU53" s="236">
        <f>'3.入力_外部供給等(1,2号)'!BJ63</f>
        <v>0</v>
      </c>
      <c r="BV53" s="87"/>
    </row>
    <row r="54" spans="2:74" ht="20.100000000000001" customHeight="1">
      <c r="B54" s="89"/>
      <c r="C54" s="72" t="s">
        <v>48</v>
      </c>
      <c r="D54" s="73"/>
      <c r="E54" s="74"/>
      <c r="F54" s="72" t="s">
        <v>5089</v>
      </c>
      <c r="G54" s="47">
        <v>26.9</v>
      </c>
      <c r="H54" s="90">
        <v>1.66E-2</v>
      </c>
      <c r="I54" s="86"/>
      <c r="J54" s="87"/>
      <c r="K54" s="236">
        <f>'2.入力_使用量(1,2号)'!N72</f>
        <v>0</v>
      </c>
      <c r="L54" s="236">
        <f>'3.入力_外部供給等(1,2号)'!M64</f>
        <v>0</v>
      </c>
      <c r="M54" s="236">
        <f>'3.入力_外部供給等(1,2号)'!N64</f>
        <v>0</v>
      </c>
      <c r="N54" s="87"/>
      <c r="O54" s="236">
        <f>'2.入力_使用量(1,2号)'!O72</f>
        <v>0</v>
      </c>
      <c r="P54" s="236">
        <f>'3.入力_外部供給等(1,2号)'!P64</f>
        <v>0</v>
      </c>
      <c r="Q54" s="236">
        <f>'3.入力_外部供給等(1,2号)'!Q64</f>
        <v>0</v>
      </c>
      <c r="R54" s="87"/>
      <c r="S54" s="236">
        <f>'2.入力_使用量(1,2号)'!P72</f>
        <v>0</v>
      </c>
      <c r="T54" s="236">
        <f>'3.入力_外部供給等(1,2号)'!S64</f>
        <v>0</v>
      </c>
      <c r="U54" s="236">
        <f>'3.入力_外部供給等(1,2号)'!T64</f>
        <v>0</v>
      </c>
      <c r="V54" s="87"/>
      <c r="W54" s="236">
        <f>'2.入力_使用量(1,2号)'!R72</f>
        <v>0</v>
      </c>
      <c r="X54" s="236">
        <f>'3.入力_外部供給等(1,2号)'!Y64</f>
        <v>0</v>
      </c>
      <c r="Y54" s="236">
        <f>'3.入力_外部供給等(1,2号)'!Z64</f>
        <v>0</v>
      </c>
      <c r="Z54" s="87"/>
      <c r="AA54" s="236">
        <f>'2.入力_使用量(1,2号)'!S72</f>
        <v>0</v>
      </c>
      <c r="AB54" s="236">
        <f>'3.入力_外部供給等(1,2号)'!AB64</f>
        <v>0</v>
      </c>
      <c r="AC54" s="236">
        <f>'3.入力_外部供給等(1,2号)'!AC64</f>
        <v>0</v>
      </c>
      <c r="AD54" s="87"/>
      <c r="AE54" s="236">
        <f>'2.入力_使用量(1,2号)'!T72</f>
        <v>0</v>
      </c>
      <c r="AF54" s="236">
        <f>'3.入力_外部供給等(1,2号)'!AE64</f>
        <v>0</v>
      </c>
      <c r="AG54" s="236">
        <f>'3.入力_外部供給等(1,2号)'!AF64</f>
        <v>0</v>
      </c>
      <c r="AH54" s="87"/>
      <c r="AI54" s="236">
        <f>'2.入力_使用量(1,2号)'!U72</f>
        <v>0</v>
      </c>
      <c r="AJ54" s="236">
        <f>'3.入力_外部供給等(1,2号)'!AH64</f>
        <v>0</v>
      </c>
      <c r="AK54" s="236">
        <f>'3.入力_外部供給等(1,2号)'!AI64</f>
        <v>0</v>
      </c>
      <c r="AL54" s="87"/>
      <c r="AM54" s="236">
        <f>'2.入力_使用量(1,2号)'!V72</f>
        <v>0</v>
      </c>
      <c r="AN54" s="236">
        <f>'3.入力_外部供給等(1,2号)'!AK64</f>
        <v>0</v>
      </c>
      <c r="AO54" s="236">
        <f>'3.入力_外部供給等(1,2号)'!AL64</f>
        <v>0</v>
      </c>
      <c r="AP54" s="87"/>
      <c r="AQ54" s="236">
        <f>'2.入力_使用量(1,2号)'!W72</f>
        <v>0</v>
      </c>
      <c r="AR54" s="236">
        <f>'3.入力_外部供給等(1,2号)'!AN64</f>
        <v>0</v>
      </c>
      <c r="AS54" s="236">
        <f>'3.入力_外部供給等(1,2号)'!AO64</f>
        <v>0</v>
      </c>
      <c r="AT54" s="87"/>
      <c r="AU54" s="236">
        <f>'2.入力_使用量(1,2号)'!X72</f>
        <v>0</v>
      </c>
      <c r="AV54" s="236">
        <f>'3.入力_外部供給等(1,2号)'!AQ64</f>
        <v>0</v>
      </c>
      <c r="AW54" s="236">
        <f>'3.入力_外部供給等(1,2号)'!AR64</f>
        <v>0</v>
      </c>
      <c r="AX54" s="87"/>
      <c r="AY54" s="236">
        <f>'2.入力_使用量(1,2号)'!Y72</f>
        <v>0</v>
      </c>
      <c r="AZ54" s="236">
        <f>'3.入力_外部供給等(1,2号)'!AT64</f>
        <v>0</v>
      </c>
      <c r="BA54" s="236">
        <f>'3.入力_外部供給等(1,2号)'!AU64</f>
        <v>0</v>
      </c>
      <c r="BB54" s="87"/>
      <c r="BC54" s="236">
        <f>'2.入力_使用量(1,2号)'!Z72</f>
        <v>0</v>
      </c>
      <c r="BD54" s="236">
        <f>'3.入力_外部供給等(1,2号)'!AW64</f>
        <v>0</v>
      </c>
      <c r="BE54" s="236">
        <f>'3.入力_外部供給等(1,2号)'!AX64</f>
        <v>0</v>
      </c>
      <c r="BF54" s="87"/>
      <c r="BG54" s="236">
        <f>'2.入力_使用量(1,2号)'!AA72</f>
        <v>0</v>
      </c>
      <c r="BH54" s="236">
        <f>'3.入力_外部供給等(1,2号)'!AZ64</f>
        <v>0</v>
      </c>
      <c r="BI54" s="236">
        <f>'3.入力_外部供給等(1,2号)'!BA64</f>
        <v>0</v>
      </c>
      <c r="BJ54" s="87"/>
      <c r="BK54" s="236">
        <f>'2.入力_使用量(1,2号)'!AB72</f>
        <v>0</v>
      </c>
      <c r="BL54" s="236">
        <f>'3.入力_外部供給等(1,2号)'!BC64</f>
        <v>0</v>
      </c>
      <c r="BM54" s="236">
        <f>'3.入力_外部供給等(1,2号)'!BD64</f>
        <v>0</v>
      </c>
      <c r="BN54" s="87"/>
      <c r="BO54" s="236">
        <f>'2.入力_使用量(1,2号)'!AC72</f>
        <v>0</v>
      </c>
      <c r="BP54" s="236">
        <f>'3.入力_外部供給等(1,2号)'!BF64</f>
        <v>0</v>
      </c>
      <c r="BQ54" s="236">
        <f>'3.入力_外部供給等(1,2号)'!BG64</f>
        <v>0</v>
      </c>
      <c r="BR54" s="87"/>
      <c r="BS54" s="236">
        <f>'2.入力_使用量(1,2号)'!AD72</f>
        <v>0</v>
      </c>
      <c r="BT54" s="236">
        <f>'3.入力_外部供給等(1,2号)'!BI64</f>
        <v>0</v>
      </c>
      <c r="BU54" s="236">
        <f>'3.入力_外部供給等(1,2号)'!BJ64</f>
        <v>0</v>
      </c>
      <c r="BV54" s="87"/>
    </row>
    <row r="55" spans="2:74" ht="20.100000000000001" customHeight="1">
      <c r="B55" s="89"/>
      <c r="C55" s="72" t="s">
        <v>702</v>
      </c>
      <c r="D55" s="73"/>
      <c r="E55" s="74"/>
      <c r="F55" s="72" t="s">
        <v>5089</v>
      </c>
      <c r="G55" s="47">
        <v>33.200000000000003</v>
      </c>
      <c r="H55" s="90">
        <v>1.35E-2</v>
      </c>
      <c r="I55" s="86"/>
      <c r="J55" s="87"/>
      <c r="K55" s="236">
        <f>'2.入力_使用量(1,2号)'!N73</f>
        <v>0</v>
      </c>
      <c r="L55" s="236">
        <f>'3.入力_外部供給等(1,2号)'!M65</f>
        <v>0</v>
      </c>
      <c r="M55" s="236">
        <f>'3.入力_外部供給等(1,2号)'!N65</f>
        <v>0</v>
      </c>
      <c r="N55" s="87"/>
      <c r="O55" s="236">
        <f>'2.入力_使用量(1,2号)'!O73</f>
        <v>0</v>
      </c>
      <c r="P55" s="236">
        <f>'3.入力_外部供給等(1,2号)'!P65</f>
        <v>0</v>
      </c>
      <c r="Q55" s="236">
        <f>'3.入力_外部供給等(1,2号)'!Q65</f>
        <v>0</v>
      </c>
      <c r="R55" s="87"/>
      <c r="S55" s="236">
        <f>'2.入力_使用量(1,2号)'!P73</f>
        <v>0</v>
      </c>
      <c r="T55" s="236">
        <f>'3.入力_外部供給等(1,2号)'!S65</f>
        <v>0</v>
      </c>
      <c r="U55" s="236">
        <f>'3.入力_外部供給等(1,2号)'!T65</f>
        <v>0</v>
      </c>
      <c r="V55" s="87"/>
      <c r="W55" s="236">
        <f>'2.入力_使用量(1,2号)'!R73</f>
        <v>0</v>
      </c>
      <c r="X55" s="236">
        <f>'3.入力_外部供給等(1,2号)'!Y65</f>
        <v>0</v>
      </c>
      <c r="Y55" s="236">
        <f>'3.入力_外部供給等(1,2号)'!Z65</f>
        <v>0</v>
      </c>
      <c r="Z55" s="87"/>
      <c r="AA55" s="236">
        <f>'2.入力_使用量(1,2号)'!S73</f>
        <v>0</v>
      </c>
      <c r="AB55" s="236">
        <f>'3.入力_外部供給等(1,2号)'!AB65</f>
        <v>0</v>
      </c>
      <c r="AC55" s="236">
        <f>'3.入力_外部供給等(1,2号)'!AC65</f>
        <v>0</v>
      </c>
      <c r="AD55" s="87"/>
      <c r="AE55" s="236">
        <f>'2.入力_使用量(1,2号)'!T73</f>
        <v>0</v>
      </c>
      <c r="AF55" s="236">
        <f>'3.入力_外部供給等(1,2号)'!AE65</f>
        <v>0</v>
      </c>
      <c r="AG55" s="236">
        <f>'3.入力_外部供給等(1,2号)'!AF65</f>
        <v>0</v>
      </c>
      <c r="AH55" s="87"/>
      <c r="AI55" s="236">
        <f>'2.入力_使用量(1,2号)'!U73</f>
        <v>0</v>
      </c>
      <c r="AJ55" s="236">
        <f>'3.入力_外部供給等(1,2号)'!AH65</f>
        <v>0</v>
      </c>
      <c r="AK55" s="236">
        <f>'3.入力_外部供給等(1,2号)'!AI65</f>
        <v>0</v>
      </c>
      <c r="AL55" s="87"/>
      <c r="AM55" s="236">
        <f>'2.入力_使用量(1,2号)'!V73</f>
        <v>0</v>
      </c>
      <c r="AN55" s="236">
        <f>'3.入力_外部供給等(1,2号)'!AK65</f>
        <v>0</v>
      </c>
      <c r="AO55" s="236">
        <f>'3.入力_外部供給等(1,2号)'!AL65</f>
        <v>0</v>
      </c>
      <c r="AP55" s="87"/>
      <c r="AQ55" s="236">
        <f>'2.入力_使用量(1,2号)'!W73</f>
        <v>0</v>
      </c>
      <c r="AR55" s="236">
        <f>'3.入力_外部供給等(1,2号)'!AN65</f>
        <v>0</v>
      </c>
      <c r="AS55" s="236">
        <f>'3.入力_外部供給等(1,2号)'!AO65</f>
        <v>0</v>
      </c>
      <c r="AT55" s="87"/>
      <c r="AU55" s="236">
        <f>'2.入力_使用量(1,2号)'!X73</f>
        <v>0</v>
      </c>
      <c r="AV55" s="236">
        <f>'3.入力_外部供給等(1,2号)'!AQ65</f>
        <v>0</v>
      </c>
      <c r="AW55" s="236">
        <f>'3.入力_外部供給等(1,2号)'!AR65</f>
        <v>0</v>
      </c>
      <c r="AX55" s="87"/>
      <c r="AY55" s="236">
        <f>'2.入力_使用量(1,2号)'!Y73</f>
        <v>0</v>
      </c>
      <c r="AZ55" s="236">
        <f>'3.入力_外部供給等(1,2号)'!AT65</f>
        <v>0</v>
      </c>
      <c r="BA55" s="236">
        <f>'3.入力_外部供給等(1,2号)'!AU65</f>
        <v>0</v>
      </c>
      <c r="BB55" s="87"/>
      <c r="BC55" s="236">
        <f>'2.入力_使用量(1,2号)'!Z73</f>
        <v>0</v>
      </c>
      <c r="BD55" s="236">
        <f>'3.入力_外部供給等(1,2号)'!AW65</f>
        <v>0</v>
      </c>
      <c r="BE55" s="236">
        <f>'3.入力_外部供給等(1,2号)'!AX65</f>
        <v>0</v>
      </c>
      <c r="BF55" s="87"/>
      <c r="BG55" s="236">
        <f>'2.入力_使用量(1,2号)'!AA73</f>
        <v>0</v>
      </c>
      <c r="BH55" s="236">
        <f>'3.入力_外部供給等(1,2号)'!AZ65</f>
        <v>0</v>
      </c>
      <c r="BI55" s="236">
        <f>'3.入力_外部供給等(1,2号)'!BA65</f>
        <v>0</v>
      </c>
      <c r="BJ55" s="87"/>
      <c r="BK55" s="236">
        <f>'2.入力_使用量(1,2号)'!AB73</f>
        <v>0</v>
      </c>
      <c r="BL55" s="236">
        <f>'3.入力_外部供給等(1,2号)'!BC65</f>
        <v>0</v>
      </c>
      <c r="BM55" s="236">
        <f>'3.入力_外部供給等(1,2号)'!BD65</f>
        <v>0</v>
      </c>
      <c r="BN55" s="87"/>
      <c r="BO55" s="236">
        <f>'2.入力_使用量(1,2号)'!AC73</f>
        <v>0</v>
      </c>
      <c r="BP55" s="236">
        <f>'3.入力_外部供給等(1,2号)'!BF65</f>
        <v>0</v>
      </c>
      <c r="BQ55" s="236">
        <f>'3.入力_外部供給等(1,2号)'!BG65</f>
        <v>0</v>
      </c>
      <c r="BR55" s="87"/>
      <c r="BS55" s="236">
        <f>'2.入力_使用量(1,2号)'!AD73</f>
        <v>0</v>
      </c>
      <c r="BT55" s="236">
        <f>'3.入力_外部供給等(1,2号)'!BI65</f>
        <v>0</v>
      </c>
      <c r="BU55" s="236">
        <f>'3.入力_外部供給等(1,2号)'!BJ65</f>
        <v>0</v>
      </c>
      <c r="BV55" s="87"/>
    </row>
    <row r="56" spans="2:74" ht="20.100000000000001" customHeight="1">
      <c r="B56" s="89"/>
      <c r="C56" s="72" t="s">
        <v>703</v>
      </c>
      <c r="D56" s="73"/>
      <c r="E56" s="74"/>
      <c r="F56" s="72" t="s">
        <v>5089</v>
      </c>
      <c r="G56" s="47">
        <v>29.3</v>
      </c>
      <c r="H56" s="90">
        <v>2.5700000000000001E-2</v>
      </c>
      <c r="I56" s="86"/>
      <c r="J56" s="87"/>
      <c r="K56" s="236">
        <f>'2.入力_使用量(1,2号)'!N74</f>
        <v>0</v>
      </c>
      <c r="L56" s="236">
        <f>'3.入力_外部供給等(1,2号)'!M66</f>
        <v>0</v>
      </c>
      <c r="M56" s="236">
        <f>'3.入力_外部供給等(1,2号)'!N66</f>
        <v>0</v>
      </c>
      <c r="N56" s="87"/>
      <c r="O56" s="236">
        <f>'2.入力_使用量(1,2号)'!O74</f>
        <v>0</v>
      </c>
      <c r="P56" s="236">
        <f>'3.入力_外部供給等(1,2号)'!P66</f>
        <v>0</v>
      </c>
      <c r="Q56" s="236">
        <f>'3.入力_外部供給等(1,2号)'!Q66</f>
        <v>0</v>
      </c>
      <c r="R56" s="87"/>
      <c r="S56" s="236">
        <f>'2.入力_使用量(1,2号)'!P74</f>
        <v>0</v>
      </c>
      <c r="T56" s="236">
        <f>'3.入力_外部供給等(1,2号)'!S66</f>
        <v>0</v>
      </c>
      <c r="U56" s="236">
        <f>'3.入力_外部供給等(1,2号)'!T66</f>
        <v>0</v>
      </c>
      <c r="V56" s="87"/>
      <c r="W56" s="236">
        <f>'2.入力_使用量(1,2号)'!R74</f>
        <v>0</v>
      </c>
      <c r="X56" s="236">
        <f>'3.入力_外部供給等(1,2号)'!Y66</f>
        <v>0</v>
      </c>
      <c r="Y56" s="236">
        <f>'3.入力_外部供給等(1,2号)'!Z66</f>
        <v>0</v>
      </c>
      <c r="Z56" s="87"/>
      <c r="AA56" s="236">
        <f>'2.入力_使用量(1,2号)'!S74</f>
        <v>0</v>
      </c>
      <c r="AB56" s="236">
        <f>'3.入力_外部供給等(1,2号)'!AB66</f>
        <v>0</v>
      </c>
      <c r="AC56" s="236">
        <f>'3.入力_外部供給等(1,2号)'!AC66</f>
        <v>0</v>
      </c>
      <c r="AD56" s="87"/>
      <c r="AE56" s="236">
        <f>'2.入力_使用量(1,2号)'!T74</f>
        <v>0</v>
      </c>
      <c r="AF56" s="236">
        <f>'3.入力_外部供給等(1,2号)'!AE66</f>
        <v>0</v>
      </c>
      <c r="AG56" s="236">
        <f>'3.入力_外部供給等(1,2号)'!AF66</f>
        <v>0</v>
      </c>
      <c r="AH56" s="87"/>
      <c r="AI56" s="236">
        <f>'2.入力_使用量(1,2号)'!U74</f>
        <v>0</v>
      </c>
      <c r="AJ56" s="236">
        <f>'3.入力_外部供給等(1,2号)'!AH66</f>
        <v>0</v>
      </c>
      <c r="AK56" s="236">
        <f>'3.入力_外部供給等(1,2号)'!AI66</f>
        <v>0</v>
      </c>
      <c r="AL56" s="87"/>
      <c r="AM56" s="236">
        <f>'2.入力_使用量(1,2号)'!V74</f>
        <v>0</v>
      </c>
      <c r="AN56" s="236">
        <f>'3.入力_外部供給等(1,2号)'!AK66</f>
        <v>0</v>
      </c>
      <c r="AO56" s="236">
        <f>'3.入力_外部供給等(1,2号)'!AL66</f>
        <v>0</v>
      </c>
      <c r="AP56" s="87"/>
      <c r="AQ56" s="236">
        <f>'2.入力_使用量(1,2号)'!W74</f>
        <v>0</v>
      </c>
      <c r="AR56" s="236">
        <f>'3.入力_外部供給等(1,2号)'!AN66</f>
        <v>0</v>
      </c>
      <c r="AS56" s="236">
        <f>'3.入力_外部供給等(1,2号)'!AO66</f>
        <v>0</v>
      </c>
      <c r="AT56" s="87"/>
      <c r="AU56" s="236">
        <f>'2.入力_使用量(1,2号)'!X74</f>
        <v>0</v>
      </c>
      <c r="AV56" s="236">
        <f>'3.入力_外部供給等(1,2号)'!AQ66</f>
        <v>0</v>
      </c>
      <c r="AW56" s="236">
        <f>'3.入力_外部供給等(1,2号)'!AR66</f>
        <v>0</v>
      </c>
      <c r="AX56" s="87"/>
      <c r="AY56" s="236">
        <f>'2.入力_使用量(1,2号)'!Y74</f>
        <v>0</v>
      </c>
      <c r="AZ56" s="236">
        <f>'3.入力_外部供給等(1,2号)'!AT66</f>
        <v>0</v>
      </c>
      <c r="BA56" s="236">
        <f>'3.入力_外部供給等(1,2号)'!AU66</f>
        <v>0</v>
      </c>
      <c r="BB56" s="87"/>
      <c r="BC56" s="236">
        <f>'2.入力_使用量(1,2号)'!Z74</f>
        <v>0</v>
      </c>
      <c r="BD56" s="236">
        <f>'3.入力_外部供給等(1,2号)'!AW66</f>
        <v>0</v>
      </c>
      <c r="BE56" s="236">
        <f>'3.入力_外部供給等(1,2号)'!AX66</f>
        <v>0</v>
      </c>
      <c r="BF56" s="87"/>
      <c r="BG56" s="236">
        <f>'2.入力_使用量(1,2号)'!AA74</f>
        <v>0</v>
      </c>
      <c r="BH56" s="236">
        <f>'3.入力_外部供給等(1,2号)'!AZ66</f>
        <v>0</v>
      </c>
      <c r="BI56" s="236">
        <f>'3.入力_外部供給等(1,2号)'!BA66</f>
        <v>0</v>
      </c>
      <c r="BJ56" s="87"/>
      <c r="BK56" s="236">
        <f>'2.入力_使用量(1,2号)'!AB74</f>
        <v>0</v>
      </c>
      <c r="BL56" s="236">
        <f>'3.入力_外部供給等(1,2号)'!BC66</f>
        <v>0</v>
      </c>
      <c r="BM56" s="236">
        <f>'3.入力_外部供給等(1,2号)'!BD66</f>
        <v>0</v>
      </c>
      <c r="BN56" s="87"/>
      <c r="BO56" s="236">
        <f>'2.入力_使用量(1,2号)'!AC74</f>
        <v>0</v>
      </c>
      <c r="BP56" s="236">
        <f>'3.入力_外部供給等(1,2号)'!BF66</f>
        <v>0</v>
      </c>
      <c r="BQ56" s="236">
        <f>'3.入力_外部供給等(1,2号)'!BG66</f>
        <v>0</v>
      </c>
      <c r="BR56" s="87"/>
      <c r="BS56" s="236">
        <f>'2.入力_使用量(1,2号)'!AD74</f>
        <v>0</v>
      </c>
      <c r="BT56" s="236">
        <f>'3.入力_外部供給等(1,2号)'!BI66</f>
        <v>0</v>
      </c>
      <c r="BU56" s="236">
        <f>'3.入力_外部供給等(1,2号)'!BJ66</f>
        <v>0</v>
      </c>
      <c r="BV56" s="87"/>
    </row>
    <row r="57" spans="2:74" ht="20.100000000000001" customHeight="1">
      <c r="B57" s="89"/>
      <c r="C57" s="72" t="s">
        <v>704</v>
      </c>
      <c r="D57" s="73"/>
      <c r="E57" s="74"/>
      <c r="F57" s="72" t="s">
        <v>5089</v>
      </c>
      <c r="G57" s="47">
        <v>29.3</v>
      </c>
      <c r="H57" s="90">
        <v>2.3900000000000001E-2</v>
      </c>
      <c r="I57" s="86"/>
      <c r="J57" s="87"/>
      <c r="K57" s="236">
        <f>'2.入力_使用量(1,2号)'!N75</f>
        <v>0</v>
      </c>
      <c r="L57" s="236">
        <f>'3.入力_外部供給等(1,2号)'!M67</f>
        <v>0</v>
      </c>
      <c r="M57" s="236">
        <f>'3.入力_外部供給等(1,2号)'!N67</f>
        <v>0</v>
      </c>
      <c r="N57" s="87"/>
      <c r="O57" s="236">
        <f>'2.入力_使用量(1,2号)'!O75</f>
        <v>0</v>
      </c>
      <c r="P57" s="236">
        <f>'3.入力_外部供給等(1,2号)'!P67</f>
        <v>0</v>
      </c>
      <c r="Q57" s="236">
        <f>'3.入力_外部供給等(1,2号)'!Q67</f>
        <v>0</v>
      </c>
      <c r="R57" s="87"/>
      <c r="S57" s="236">
        <f>'2.入力_使用量(1,2号)'!P75</f>
        <v>0</v>
      </c>
      <c r="T57" s="236">
        <f>'3.入力_外部供給等(1,2号)'!S67</f>
        <v>0</v>
      </c>
      <c r="U57" s="236">
        <f>'3.入力_外部供給等(1,2号)'!T67</f>
        <v>0</v>
      </c>
      <c r="V57" s="87"/>
      <c r="W57" s="236">
        <f>'2.入力_使用量(1,2号)'!R75</f>
        <v>0</v>
      </c>
      <c r="X57" s="236">
        <f>'3.入力_外部供給等(1,2号)'!Y67</f>
        <v>0</v>
      </c>
      <c r="Y57" s="236">
        <f>'3.入力_外部供給等(1,2号)'!Z67</f>
        <v>0</v>
      </c>
      <c r="Z57" s="87"/>
      <c r="AA57" s="236">
        <f>'2.入力_使用量(1,2号)'!S75</f>
        <v>0</v>
      </c>
      <c r="AB57" s="236">
        <f>'3.入力_外部供給等(1,2号)'!AB67</f>
        <v>0</v>
      </c>
      <c r="AC57" s="236">
        <f>'3.入力_外部供給等(1,2号)'!AC67</f>
        <v>0</v>
      </c>
      <c r="AD57" s="87"/>
      <c r="AE57" s="236">
        <f>'2.入力_使用量(1,2号)'!T75</f>
        <v>0</v>
      </c>
      <c r="AF57" s="236">
        <f>'3.入力_外部供給等(1,2号)'!AE67</f>
        <v>0</v>
      </c>
      <c r="AG57" s="236">
        <f>'3.入力_外部供給等(1,2号)'!AF67</f>
        <v>0</v>
      </c>
      <c r="AH57" s="87"/>
      <c r="AI57" s="236">
        <f>'2.入力_使用量(1,2号)'!U75</f>
        <v>0</v>
      </c>
      <c r="AJ57" s="236">
        <f>'3.入力_外部供給等(1,2号)'!AH67</f>
        <v>0</v>
      </c>
      <c r="AK57" s="236">
        <f>'3.入力_外部供給等(1,2号)'!AI67</f>
        <v>0</v>
      </c>
      <c r="AL57" s="87"/>
      <c r="AM57" s="236">
        <f>'2.入力_使用量(1,2号)'!V75</f>
        <v>0</v>
      </c>
      <c r="AN57" s="236">
        <f>'3.入力_外部供給等(1,2号)'!AK67</f>
        <v>0</v>
      </c>
      <c r="AO57" s="236">
        <f>'3.入力_外部供給等(1,2号)'!AL67</f>
        <v>0</v>
      </c>
      <c r="AP57" s="87"/>
      <c r="AQ57" s="236">
        <f>'2.入力_使用量(1,2号)'!W75</f>
        <v>0</v>
      </c>
      <c r="AR57" s="236">
        <f>'3.入力_外部供給等(1,2号)'!AN67</f>
        <v>0</v>
      </c>
      <c r="AS57" s="236">
        <f>'3.入力_外部供給等(1,2号)'!AO67</f>
        <v>0</v>
      </c>
      <c r="AT57" s="87"/>
      <c r="AU57" s="236">
        <f>'2.入力_使用量(1,2号)'!X75</f>
        <v>0</v>
      </c>
      <c r="AV57" s="236">
        <f>'3.入力_外部供給等(1,2号)'!AQ67</f>
        <v>0</v>
      </c>
      <c r="AW57" s="236">
        <f>'3.入力_外部供給等(1,2号)'!AR67</f>
        <v>0</v>
      </c>
      <c r="AX57" s="87"/>
      <c r="AY57" s="236">
        <f>'2.入力_使用量(1,2号)'!Y75</f>
        <v>0</v>
      </c>
      <c r="AZ57" s="236">
        <f>'3.入力_外部供給等(1,2号)'!AT67</f>
        <v>0</v>
      </c>
      <c r="BA57" s="236">
        <f>'3.入力_外部供給等(1,2号)'!AU67</f>
        <v>0</v>
      </c>
      <c r="BB57" s="87"/>
      <c r="BC57" s="236">
        <f>'2.入力_使用量(1,2号)'!Z75</f>
        <v>0</v>
      </c>
      <c r="BD57" s="236">
        <f>'3.入力_外部供給等(1,2号)'!AW67</f>
        <v>0</v>
      </c>
      <c r="BE57" s="236">
        <f>'3.入力_外部供給等(1,2号)'!AX67</f>
        <v>0</v>
      </c>
      <c r="BF57" s="87"/>
      <c r="BG57" s="236">
        <f>'2.入力_使用量(1,2号)'!AA75</f>
        <v>0</v>
      </c>
      <c r="BH57" s="236">
        <f>'3.入力_外部供給等(1,2号)'!AZ67</f>
        <v>0</v>
      </c>
      <c r="BI57" s="236">
        <f>'3.入力_外部供給等(1,2号)'!BA67</f>
        <v>0</v>
      </c>
      <c r="BJ57" s="87"/>
      <c r="BK57" s="236">
        <f>'2.入力_使用量(1,2号)'!AB75</f>
        <v>0</v>
      </c>
      <c r="BL57" s="236">
        <f>'3.入力_外部供給等(1,2号)'!BC67</f>
        <v>0</v>
      </c>
      <c r="BM57" s="236">
        <f>'3.入力_外部供給等(1,2号)'!BD67</f>
        <v>0</v>
      </c>
      <c r="BN57" s="87"/>
      <c r="BO57" s="236">
        <f>'2.入力_使用量(1,2号)'!AC75</f>
        <v>0</v>
      </c>
      <c r="BP57" s="236">
        <f>'3.入力_外部供給等(1,2号)'!BF67</f>
        <v>0</v>
      </c>
      <c r="BQ57" s="236">
        <f>'3.入力_外部供給等(1,2号)'!BG67</f>
        <v>0</v>
      </c>
      <c r="BR57" s="87"/>
      <c r="BS57" s="236">
        <f>'2.入力_使用量(1,2号)'!AD75</f>
        <v>0</v>
      </c>
      <c r="BT57" s="236">
        <f>'3.入力_外部供給等(1,2号)'!BI67</f>
        <v>0</v>
      </c>
      <c r="BU57" s="236">
        <f>'3.入力_外部供給等(1,2号)'!BJ67</f>
        <v>0</v>
      </c>
      <c r="BV57" s="87"/>
    </row>
    <row r="58" spans="2:74" ht="20.100000000000001" customHeight="1">
      <c r="B58" s="89"/>
      <c r="C58" s="72" t="s">
        <v>705</v>
      </c>
      <c r="D58" s="73"/>
      <c r="E58" s="74"/>
      <c r="F58" s="72" t="s">
        <v>5080</v>
      </c>
      <c r="G58" s="47">
        <v>40.200000000000003</v>
      </c>
      <c r="H58" s="90">
        <v>1.7899999999999999E-2</v>
      </c>
      <c r="I58" s="86"/>
      <c r="J58" s="87"/>
      <c r="K58" s="236">
        <f>'2.入力_使用量(1,2号)'!N76</f>
        <v>0</v>
      </c>
      <c r="L58" s="236">
        <f>'3.入力_外部供給等(1,2号)'!M68</f>
        <v>0</v>
      </c>
      <c r="M58" s="236">
        <f>'3.入力_外部供給等(1,2号)'!N68</f>
        <v>0</v>
      </c>
      <c r="N58" s="87"/>
      <c r="O58" s="236">
        <f>'2.入力_使用量(1,2号)'!O76</f>
        <v>0</v>
      </c>
      <c r="P58" s="236">
        <f>'3.入力_外部供給等(1,2号)'!P68</f>
        <v>0</v>
      </c>
      <c r="Q58" s="236">
        <f>'3.入力_外部供給等(1,2号)'!Q68</f>
        <v>0</v>
      </c>
      <c r="R58" s="87"/>
      <c r="S58" s="236">
        <f>'2.入力_使用量(1,2号)'!P76</f>
        <v>0</v>
      </c>
      <c r="T58" s="236">
        <f>'3.入力_外部供給等(1,2号)'!S68</f>
        <v>0</v>
      </c>
      <c r="U58" s="236">
        <f>'3.入力_外部供給等(1,2号)'!T68</f>
        <v>0</v>
      </c>
      <c r="V58" s="87"/>
      <c r="W58" s="236">
        <f>'2.入力_使用量(1,2号)'!R76</f>
        <v>0</v>
      </c>
      <c r="X58" s="236">
        <f>'3.入力_外部供給等(1,2号)'!Y68</f>
        <v>0</v>
      </c>
      <c r="Y58" s="236">
        <f>'3.入力_外部供給等(1,2号)'!Z68</f>
        <v>0</v>
      </c>
      <c r="Z58" s="87"/>
      <c r="AA58" s="236">
        <f>'2.入力_使用量(1,2号)'!S76</f>
        <v>0</v>
      </c>
      <c r="AB58" s="236">
        <f>'3.入力_外部供給等(1,2号)'!AB68</f>
        <v>0</v>
      </c>
      <c r="AC58" s="236">
        <f>'3.入力_外部供給等(1,2号)'!AC68</f>
        <v>0</v>
      </c>
      <c r="AD58" s="87"/>
      <c r="AE58" s="236">
        <f>'2.入力_使用量(1,2号)'!T76</f>
        <v>0</v>
      </c>
      <c r="AF58" s="236">
        <f>'3.入力_外部供給等(1,2号)'!AE68</f>
        <v>0</v>
      </c>
      <c r="AG58" s="236">
        <f>'3.入力_外部供給等(1,2号)'!AF68</f>
        <v>0</v>
      </c>
      <c r="AH58" s="87"/>
      <c r="AI58" s="236">
        <f>'2.入力_使用量(1,2号)'!U76</f>
        <v>0</v>
      </c>
      <c r="AJ58" s="236">
        <f>'3.入力_外部供給等(1,2号)'!AH68</f>
        <v>0</v>
      </c>
      <c r="AK58" s="236">
        <f>'3.入力_外部供給等(1,2号)'!AI68</f>
        <v>0</v>
      </c>
      <c r="AL58" s="87"/>
      <c r="AM58" s="236">
        <f>'2.入力_使用量(1,2号)'!V76</f>
        <v>0</v>
      </c>
      <c r="AN58" s="236">
        <f>'3.入力_外部供給等(1,2号)'!AK68</f>
        <v>0</v>
      </c>
      <c r="AO58" s="236">
        <f>'3.入力_外部供給等(1,2号)'!AL68</f>
        <v>0</v>
      </c>
      <c r="AP58" s="87"/>
      <c r="AQ58" s="236">
        <f>'2.入力_使用量(1,2号)'!W76</f>
        <v>0</v>
      </c>
      <c r="AR58" s="236">
        <f>'3.入力_外部供給等(1,2号)'!AN68</f>
        <v>0</v>
      </c>
      <c r="AS58" s="236">
        <f>'3.入力_外部供給等(1,2号)'!AO68</f>
        <v>0</v>
      </c>
      <c r="AT58" s="87"/>
      <c r="AU58" s="236">
        <f>'2.入力_使用量(1,2号)'!X76</f>
        <v>0</v>
      </c>
      <c r="AV58" s="236">
        <f>'3.入力_外部供給等(1,2号)'!AQ68</f>
        <v>0</v>
      </c>
      <c r="AW58" s="236">
        <f>'3.入力_外部供給等(1,2号)'!AR68</f>
        <v>0</v>
      </c>
      <c r="AX58" s="87"/>
      <c r="AY58" s="236">
        <f>'2.入力_使用量(1,2号)'!Y76</f>
        <v>0</v>
      </c>
      <c r="AZ58" s="236">
        <f>'3.入力_外部供給等(1,2号)'!AT68</f>
        <v>0</v>
      </c>
      <c r="BA58" s="236">
        <f>'3.入力_外部供給等(1,2号)'!AU68</f>
        <v>0</v>
      </c>
      <c r="BB58" s="87"/>
      <c r="BC58" s="236">
        <f>'2.入力_使用量(1,2号)'!Z76</f>
        <v>0</v>
      </c>
      <c r="BD58" s="236">
        <f>'3.入力_外部供給等(1,2号)'!AW68</f>
        <v>0</v>
      </c>
      <c r="BE58" s="236">
        <f>'3.入力_外部供給等(1,2号)'!AX68</f>
        <v>0</v>
      </c>
      <c r="BF58" s="87"/>
      <c r="BG58" s="236">
        <f>'2.入力_使用量(1,2号)'!AA76</f>
        <v>0</v>
      </c>
      <c r="BH58" s="236">
        <f>'3.入力_外部供給等(1,2号)'!AZ68</f>
        <v>0</v>
      </c>
      <c r="BI58" s="236">
        <f>'3.入力_外部供給等(1,2号)'!BA68</f>
        <v>0</v>
      </c>
      <c r="BJ58" s="87"/>
      <c r="BK58" s="236">
        <f>'2.入力_使用量(1,2号)'!AB76</f>
        <v>0</v>
      </c>
      <c r="BL58" s="236">
        <f>'3.入力_外部供給等(1,2号)'!BC68</f>
        <v>0</v>
      </c>
      <c r="BM58" s="236">
        <f>'3.入力_外部供給等(1,2号)'!BD68</f>
        <v>0</v>
      </c>
      <c r="BN58" s="87"/>
      <c r="BO58" s="236">
        <f>'2.入力_使用量(1,2号)'!AC76</f>
        <v>0</v>
      </c>
      <c r="BP58" s="236">
        <f>'3.入力_外部供給等(1,2号)'!BF68</f>
        <v>0</v>
      </c>
      <c r="BQ58" s="236">
        <f>'3.入力_外部供給等(1,2号)'!BG68</f>
        <v>0</v>
      </c>
      <c r="BR58" s="87"/>
      <c r="BS58" s="236">
        <f>'2.入力_使用量(1,2号)'!AD76</f>
        <v>0</v>
      </c>
      <c r="BT58" s="236">
        <f>'3.入力_外部供給等(1,2号)'!BI68</f>
        <v>0</v>
      </c>
      <c r="BU58" s="236">
        <f>'3.入力_外部供給等(1,2号)'!BJ68</f>
        <v>0</v>
      </c>
      <c r="BV58" s="87"/>
    </row>
    <row r="59" spans="2:74" ht="20.100000000000001" customHeight="1">
      <c r="B59" s="89"/>
      <c r="C59" s="72" t="s">
        <v>706</v>
      </c>
      <c r="D59" s="73"/>
      <c r="E59" s="74"/>
      <c r="F59" s="72" t="s">
        <v>687</v>
      </c>
      <c r="G59" s="47">
        <v>21.2</v>
      </c>
      <c r="H59" s="95"/>
      <c r="I59" s="86"/>
      <c r="J59" s="87"/>
      <c r="K59" s="236">
        <f>'2.入力_使用量(1,2号)'!N77</f>
        <v>0</v>
      </c>
      <c r="L59" s="236">
        <f>'3.入力_外部供給等(1,2号)'!M69</f>
        <v>0</v>
      </c>
      <c r="M59" s="236">
        <f>'3.入力_外部供給等(1,2号)'!N69</f>
        <v>0</v>
      </c>
      <c r="N59" s="87"/>
      <c r="O59" s="236">
        <f>'2.入力_使用量(1,2号)'!O77</f>
        <v>0</v>
      </c>
      <c r="P59" s="236">
        <f>'3.入力_外部供給等(1,2号)'!P69</f>
        <v>0</v>
      </c>
      <c r="Q59" s="236">
        <f>'3.入力_外部供給等(1,2号)'!Q69</f>
        <v>0</v>
      </c>
      <c r="R59" s="87"/>
      <c r="S59" s="236">
        <f>'2.入力_使用量(1,2号)'!P77</f>
        <v>0</v>
      </c>
      <c r="T59" s="236">
        <f>'3.入力_外部供給等(1,2号)'!S69</f>
        <v>0</v>
      </c>
      <c r="U59" s="236">
        <f>'3.入力_外部供給等(1,2号)'!T69</f>
        <v>0</v>
      </c>
      <c r="V59" s="87"/>
      <c r="W59" s="236">
        <f>'2.入力_使用量(1,2号)'!R77</f>
        <v>0</v>
      </c>
      <c r="X59" s="236">
        <f>'3.入力_外部供給等(1,2号)'!Y69</f>
        <v>0</v>
      </c>
      <c r="Y59" s="236">
        <f>'3.入力_外部供給等(1,2号)'!Z69</f>
        <v>0</v>
      </c>
      <c r="Z59" s="87"/>
      <c r="AA59" s="236">
        <f>'2.入力_使用量(1,2号)'!S77</f>
        <v>0</v>
      </c>
      <c r="AB59" s="236">
        <f>'3.入力_外部供給等(1,2号)'!AB69</f>
        <v>0</v>
      </c>
      <c r="AC59" s="236">
        <f>'3.入力_外部供給等(1,2号)'!AC69</f>
        <v>0</v>
      </c>
      <c r="AD59" s="87"/>
      <c r="AE59" s="236">
        <f>'2.入力_使用量(1,2号)'!T77</f>
        <v>0</v>
      </c>
      <c r="AF59" s="236">
        <f>'3.入力_外部供給等(1,2号)'!AE69</f>
        <v>0</v>
      </c>
      <c r="AG59" s="236">
        <f>'3.入力_外部供給等(1,2号)'!AF69</f>
        <v>0</v>
      </c>
      <c r="AH59" s="87"/>
      <c r="AI59" s="236">
        <f>'2.入力_使用量(1,2号)'!U77</f>
        <v>0</v>
      </c>
      <c r="AJ59" s="236">
        <f>'3.入力_外部供給等(1,2号)'!AH69</f>
        <v>0</v>
      </c>
      <c r="AK59" s="236">
        <f>'3.入力_外部供給等(1,2号)'!AI69</f>
        <v>0</v>
      </c>
      <c r="AL59" s="87"/>
      <c r="AM59" s="236">
        <f>'2.入力_使用量(1,2号)'!V77</f>
        <v>0</v>
      </c>
      <c r="AN59" s="236">
        <f>'3.入力_外部供給等(1,2号)'!AK69</f>
        <v>0</v>
      </c>
      <c r="AO59" s="236">
        <f>'3.入力_外部供給等(1,2号)'!AL69</f>
        <v>0</v>
      </c>
      <c r="AP59" s="87"/>
      <c r="AQ59" s="236">
        <f>'2.入力_使用量(1,2号)'!W77</f>
        <v>0</v>
      </c>
      <c r="AR59" s="236">
        <f>'3.入力_外部供給等(1,2号)'!AN69</f>
        <v>0</v>
      </c>
      <c r="AS59" s="236">
        <f>'3.入力_外部供給等(1,2号)'!AO69</f>
        <v>0</v>
      </c>
      <c r="AT59" s="87"/>
      <c r="AU59" s="236">
        <f>'2.入力_使用量(1,2号)'!X77</f>
        <v>0</v>
      </c>
      <c r="AV59" s="236">
        <f>'3.入力_外部供給等(1,2号)'!AQ69</f>
        <v>0</v>
      </c>
      <c r="AW59" s="236">
        <f>'3.入力_外部供給等(1,2号)'!AR69</f>
        <v>0</v>
      </c>
      <c r="AX59" s="87"/>
      <c r="AY59" s="236">
        <f>'2.入力_使用量(1,2号)'!Y77</f>
        <v>0</v>
      </c>
      <c r="AZ59" s="236">
        <f>'3.入力_外部供給等(1,2号)'!AT69</f>
        <v>0</v>
      </c>
      <c r="BA59" s="236">
        <f>'3.入力_外部供給等(1,2号)'!AU69</f>
        <v>0</v>
      </c>
      <c r="BB59" s="87"/>
      <c r="BC59" s="236">
        <f>'2.入力_使用量(1,2号)'!Z77</f>
        <v>0</v>
      </c>
      <c r="BD59" s="236">
        <f>'3.入力_外部供給等(1,2号)'!AW69</f>
        <v>0</v>
      </c>
      <c r="BE59" s="236">
        <f>'3.入力_外部供給等(1,2号)'!AX69</f>
        <v>0</v>
      </c>
      <c r="BF59" s="87"/>
      <c r="BG59" s="236">
        <f>'2.入力_使用量(1,2号)'!AA77</f>
        <v>0</v>
      </c>
      <c r="BH59" s="236">
        <f>'3.入力_外部供給等(1,2号)'!AZ69</f>
        <v>0</v>
      </c>
      <c r="BI59" s="236">
        <f>'3.入力_外部供給等(1,2号)'!BA69</f>
        <v>0</v>
      </c>
      <c r="BJ59" s="87"/>
      <c r="BK59" s="236">
        <f>'2.入力_使用量(1,2号)'!AB77</f>
        <v>0</v>
      </c>
      <c r="BL59" s="236">
        <f>'3.入力_外部供給等(1,2号)'!BC69</f>
        <v>0</v>
      </c>
      <c r="BM59" s="236">
        <f>'3.入力_外部供給等(1,2号)'!BD69</f>
        <v>0</v>
      </c>
      <c r="BN59" s="87"/>
      <c r="BO59" s="236">
        <f>'2.入力_使用量(1,2号)'!AC77</f>
        <v>0</v>
      </c>
      <c r="BP59" s="236">
        <f>'3.入力_外部供給等(1,2号)'!BF69</f>
        <v>0</v>
      </c>
      <c r="BQ59" s="236">
        <f>'3.入力_外部供給等(1,2号)'!BG69</f>
        <v>0</v>
      </c>
      <c r="BR59" s="87"/>
      <c r="BS59" s="236">
        <f>'2.入力_使用量(1,2号)'!AD77</f>
        <v>0</v>
      </c>
      <c r="BT59" s="236">
        <f>'3.入力_外部供給等(1,2号)'!BI69</f>
        <v>0</v>
      </c>
      <c r="BU59" s="236">
        <f>'3.入力_外部供給等(1,2号)'!BJ69</f>
        <v>0</v>
      </c>
      <c r="BV59" s="87"/>
    </row>
    <row r="60" spans="2:74" ht="20.100000000000001" customHeight="1">
      <c r="B60" s="89"/>
      <c r="C60" s="72" t="s">
        <v>707</v>
      </c>
      <c r="D60" s="73"/>
      <c r="E60" s="74"/>
      <c r="F60" s="72" t="s">
        <v>5089</v>
      </c>
      <c r="G60" s="47">
        <v>17.100000000000001</v>
      </c>
      <c r="H60" s="95"/>
      <c r="I60" s="86"/>
      <c r="J60" s="87"/>
      <c r="K60" s="236">
        <f>'2.入力_使用量(1,2号)'!N78</f>
        <v>0</v>
      </c>
      <c r="L60" s="236">
        <f>'3.入力_外部供給等(1,2号)'!M70</f>
        <v>0</v>
      </c>
      <c r="M60" s="236">
        <f>'3.入力_外部供給等(1,2号)'!N70</f>
        <v>0</v>
      </c>
      <c r="N60" s="87"/>
      <c r="O60" s="236">
        <f>'2.入力_使用量(1,2号)'!O78</f>
        <v>0</v>
      </c>
      <c r="P60" s="236">
        <f>'3.入力_外部供給等(1,2号)'!P70</f>
        <v>0</v>
      </c>
      <c r="Q60" s="236">
        <f>'3.入力_外部供給等(1,2号)'!Q70</f>
        <v>0</v>
      </c>
      <c r="R60" s="87"/>
      <c r="S60" s="236">
        <f>'2.入力_使用量(1,2号)'!P78</f>
        <v>0</v>
      </c>
      <c r="T60" s="236">
        <f>'3.入力_外部供給等(1,2号)'!S70</f>
        <v>0</v>
      </c>
      <c r="U60" s="236">
        <f>'3.入力_外部供給等(1,2号)'!T70</f>
        <v>0</v>
      </c>
      <c r="V60" s="87"/>
      <c r="W60" s="236">
        <f>'2.入力_使用量(1,2号)'!R78</f>
        <v>0</v>
      </c>
      <c r="X60" s="236">
        <f>'3.入力_外部供給等(1,2号)'!Y70</f>
        <v>0</v>
      </c>
      <c r="Y60" s="236">
        <f>'3.入力_外部供給等(1,2号)'!Z70</f>
        <v>0</v>
      </c>
      <c r="Z60" s="87"/>
      <c r="AA60" s="236">
        <f>'2.入力_使用量(1,2号)'!S78</f>
        <v>0</v>
      </c>
      <c r="AB60" s="236">
        <f>'3.入力_外部供給等(1,2号)'!AB70</f>
        <v>0</v>
      </c>
      <c r="AC60" s="236">
        <f>'3.入力_外部供給等(1,2号)'!AC70</f>
        <v>0</v>
      </c>
      <c r="AD60" s="87"/>
      <c r="AE60" s="236">
        <f>'2.入力_使用量(1,2号)'!T78</f>
        <v>0</v>
      </c>
      <c r="AF60" s="236">
        <f>'3.入力_外部供給等(1,2号)'!AE70</f>
        <v>0</v>
      </c>
      <c r="AG60" s="236">
        <f>'3.入力_外部供給等(1,2号)'!AF70</f>
        <v>0</v>
      </c>
      <c r="AH60" s="87"/>
      <c r="AI60" s="236">
        <f>'2.入力_使用量(1,2号)'!U78</f>
        <v>0</v>
      </c>
      <c r="AJ60" s="236">
        <f>'3.入力_外部供給等(1,2号)'!AH70</f>
        <v>0</v>
      </c>
      <c r="AK60" s="236">
        <f>'3.入力_外部供給等(1,2号)'!AI70</f>
        <v>0</v>
      </c>
      <c r="AL60" s="87"/>
      <c r="AM60" s="236">
        <f>'2.入力_使用量(1,2号)'!V78</f>
        <v>0</v>
      </c>
      <c r="AN60" s="236">
        <f>'3.入力_外部供給等(1,2号)'!AK70</f>
        <v>0</v>
      </c>
      <c r="AO60" s="236">
        <f>'3.入力_外部供給等(1,2号)'!AL70</f>
        <v>0</v>
      </c>
      <c r="AP60" s="87"/>
      <c r="AQ60" s="236">
        <f>'2.入力_使用量(1,2号)'!W78</f>
        <v>0</v>
      </c>
      <c r="AR60" s="236">
        <f>'3.入力_外部供給等(1,2号)'!AN70</f>
        <v>0</v>
      </c>
      <c r="AS60" s="236">
        <f>'3.入力_外部供給等(1,2号)'!AO70</f>
        <v>0</v>
      </c>
      <c r="AT60" s="87"/>
      <c r="AU60" s="236">
        <f>'2.入力_使用量(1,2号)'!X78</f>
        <v>0</v>
      </c>
      <c r="AV60" s="236">
        <f>'3.入力_外部供給等(1,2号)'!AQ70</f>
        <v>0</v>
      </c>
      <c r="AW60" s="236">
        <f>'3.入力_外部供給等(1,2号)'!AR70</f>
        <v>0</v>
      </c>
      <c r="AX60" s="87"/>
      <c r="AY60" s="236">
        <f>'2.入力_使用量(1,2号)'!Y78</f>
        <v>0</v>
      </c>
      <c r="AZ60" s="236">
        <f>'3.入力_外部供給等(1,2号)'!AT70</f>
        <v>0</v>
      </c>
      <c r="BA60" s="236">
        <f>'3.入力_外部供給等(1,2号)'!AU70</f>
        <v>0</v>
      </c>
      <c r="BB60" s="87"/>
      <c r="BC60" s="236">
        <f>'2.入力_使用量(1,2号)'!Z78</f>
        <v>0</v>
      </c>
      <c r="BD60" s="236">
        <f>'3.入力_外部供給等(1,2号)'!AW70</f>
        <v>0</v>
      </c>
      <c r="BE60" s="236">
        <f>'3.入力_外部供給等(1,2号)'!AX70</f>
        <v>0</v>
      </c>
      <c r="BF60" s="87"/>
      <c r="BG60" s="236">
        <f>'2.入力_使用量(1,2号)'!AA78</f>
        <v>0</v>
      </c>
      <c r="BH60" s="236">
        <f>'3.入力_外部供給等(1,2号)'!AZ70</f>
        <v>0</v>
      </c>
      <c r="BI60" s="236">
        <f>'3.入力_外部供給等(1,2号)'!BA70</f>
        <v>0</v>
      </c>
      <c r="BJ60" s="87"/>
      <c r="BK60" s="236">
        <f>'2.入力_使用量(1,2号)'!AB78</f>
        <v>0</v>
      </c>
      <c r="BL60" s="236">
        <f>'3.入力_外部供給等(1,2号)'!BC70</f>
        <v>0</v>
      </c>
      <c r="BM60" s="236">
        <f>'3.入力_外部供給等(1,2号)'!BD70</f>
        <v>0</v>
      </c>
      <c r="BN60" s="87"/>
      <c r="BO60" s="236">
        <f>'2.入力_使用量(1,2号)'!AC78</f>
        <v>0</v>
      </c>
      <c r="BP60" s="236">
        <f>'3.入力_外部供給等(1,2号)'!BF70</f>
        <v>0</v>
      </c>
      <c r="BQ60" s="236">
        <f>'3.入力_外部供給等(1,2号)'!BG70</f>
        <v>0</v>
      </c>
      <c r="BR60" s="87"/>
      <c r="BS60" s="236">
        <f>'2.入力_使用量(1,2号)'!AD78</f>
        <v>0</v>
      </c>
      <c r="BT60" s="236">
        <f>'3.入力_外部供給等(1,2号)'!BI70</f>
        <v>0</v>
      </c>
      <c r="BU60" s="236">
        <f>'3.入力_外部供給等(1,2号)'!BJ70</f>
        <v>0</v>
      </c>
      <c r="BV60" s="87"/>
    </row>
    <row r="61" spans="2:74" ht="20.100000000000001" customHeight="1">
      <c r="B61" s="89"/>
      <c r="C61" s="72" t="s">
        <v>708</v>
      </c>
      <c r="D61" s="73"/>
      <c r="E61" s="74"/>
      <c r="F61" s="72" t="s">
        <v>5089</v>
      </c>
      <c r="G61" s="47">
        <v>142</v>
      </c>
      <c r="H61" s="95"/>
      <c r="I61" s="237">
        <f>'4.入力_使用量(3号)'!N44/1000</f>
        <v>0</v>
      </c>
      <c r="J61" s="236">
        <f>'4.入力_使用量(3号)'!O44/1000</f>
        <v>0</v>
      </c>
      <c r="K61" s="236">
        <f>'2.入力_使用量(1,2号)'!N79</f>
        <v>0</v>
      </c>
      <c r="L61" s="236">
        <f>'3.入力_外部供給等(1,2号)'!M71</f>
        <v>0</v>
      </c>
      <c r="M61" s="236">
        <f>'3.入力_外部供給等(1,2号)'!N71</f>
        <v>0</v>
      </c>
      <c r="N61" s="87"/>
      <c r="O61" s="236">
        <f>'2.入力_使用量(1,2号)'!O79</f>
        <v>0</v>
      </c>
      <c r="P61" s="236">
        <f>'3.入力_外部供給等(1,2号)'!P71</f>
        <v>0</v>
      </c>
      <c r="Q61" s="236">
        <f>'3.入力_外部供給等(1,2号)'!Q71</f>
        <v>0</v>
      </c>
      <c r="R61" s="87"/>
      <c r="S61" s="236">
        <f>'2.入力_使用量(1,2号)'!P79</f>
        <v>0</v>
      </c>
      <c r="T61" s="236">
        <f>'3.入力_外部供給等(1,2号)'!S71</f>
        <v>0</v>
      </c>
      <c r="U61" s="236">
        <f>'3.入力_外部供給等(1,2号)'!T71</f>
        <v>0</v>
      </c>
      <c r="V61" s="87"/>
      <c r="W61" s="236">
        <f>'2.入力_使用量(1,2号)'!R79</f>
        <v>0</v>
      </c>
      <c r="X61" s="236">
        <f>'3.入力_外部供給等(1,2号)'!Y71</f>
        <v>0</v>
      </c>
      <c r="Y61" s="236">
        <f>'3.入力_外部供給等(1,2号)'!Z71</f>
        <v>0</v>
      </c>
      <c r="Z61" s="87"/>
      <c r="AA61" s="236">
        <f>'2.入力_使用量(1,2号)'!S79</f>
        <v>0</v>
      </c>
      <c r="AB61" s="236">
        <f>'3.入力_外部供給等(1,2号)'!AB71</f>
        <v>0</v>
      </c>
      <c r="AC61" s="236">
        <f>'3.入力_外部供給等(1,2号)'!AC71</f>
        <v>0</v>
      </c>
      <c r="AD61" s="87"/>
      <c r="AE61" s="236">
        <f>'2.入力_使用量(1,2号)'!T79</f>
        <v>0</v>
      </c>
      <c r="AF61" s="236">
        <f>'3.入力_外部供給等(1,2号)'!AE71</f>
        <v>0</v>
      </c>
      <c r="AG61" s="236">
        <f>'3.入力_外部供給等(1,2号)'!AF71</f>
        <v>0</v>
      </c>
      <c r="AH61" s="87"/>
      <c r="AI61" s="236">
        <f>'2.入力_使用量(1,2号)'!U79</f>
        <v>0</v>
      </c>
      <c r="AJ61" s="236">
        <f>'3.入力_外部供給等(1,2号)'!AH71</f>
        <v>0</v>
      </c>
      <c r="AK61" s="236">
        <f>'3.入力_外部供給等(1,2号)'!AI71</f>
        <v>0</v>
      </c>
      <c r="AL61" s="87"/>
      <c r="AM61" s="236">
        <f>'2.入力_使用量(1,2号)'!V79</f>
        <v>0</v>
      </c>
      <c r="AN61" s="236">
        <f>'3.入力_外部供給等(1,2号)'!AK71</f>
        <v>0</v>
      </c>
      <c r="AO61" s="236">
        <f>'3.入力_外部供給等(1,2号)'!AL71</f>
        <v>0</v>
      </c>
      <c r="AP61" s="87"/>
      <c r="AQ61" s="236">
        <f>'2.入力_使用量(1,2号)'!W79</f>
        <v>0</v>
      </c>
      <c r="AR61" s="236">
        <f>'3.入力_外部供給等(1,2号)'!AN71</f>
        <v>0</v>
      </c>
      <c r="AS61" s="236">
        <f>'3.入力_外部供給等(1,2号)'!AO71</f>
        <v>0</v>
      </c>
      <c r="AT61" s="87"/>
      <c r="AU61" s="236">
        <f>'2.入力_使用量(1,2号)'!X79</f>
        <v>0</v>
      </c>
      <c r="AV61" s="236">
        <f>'3.入力_外部供給等(1,2号)'!AQ71</f>
        <v>0</v>
      </c>
      <c r="AW61" s="236">
        <f>'3.入力_外部供給等(1,2号)'!AR71</f>
        <v>0</v>
      </c>
      <c r="AX61" s="87"/>
      <c r="AY61" s="236">
        <f>'2.入力_使用量(1,2号)'!Y79</f>
        <v>0</v>
      </c>
      <c r="AZ61" s="236">
        <f>'3.入力_外部供給等(1,2号)'!AT71</f>
        <v>0</v>
      </c>
      <c r="BA61" s="236">
        <f>'3.入力_外部供給等(1,2号)'!AU71</f>
        <v>0</v>
      </c>
      <c r="BB61" s="87"/>
      <c r="BC61" s="236">
        <f>'2.入力_使用量(1,2号)'!Z79</f>
        <v>0</v>
      </c>
      <c r="BD61" s="236">
        <f>'3.入力_外部供給等(1,2号)'!AW71</f>
        <v>0</v>
      </c>
      <c r="BE61" s="236">
        <f>'3.入力_外部供給等(1,2号)'!AX71</f>
        <v>0</v>
      </c>
      <c r="BF61" s="87"/>
      <c r="BG61" s="236">
        <f>'2.入力_使用量(1,2号)'!AA79</f>
        <v>0</v>
      </c>
      <c r="BH61" s="236">
        <f>'3.入力_外部供給等(1,2号)'!AZ71</f>
        <v>0</v>
      </c>
      <c r="BI61" s="236">
        <f>'3.入力_外部供給等(1,2号)'!BA71</f>
        <v>0</v>
      </c>
      <c r="BJ61" s="87"/>
      <c r="BK61" s="236">
        <f>'2.入力_使用量(1,2号)'!AB79</f>
        <v>0</v>
      </c>
      <c r="BL61" s="236">
        <f>'3.入力_外部供給等(1,2号)'!BC71</f>
        <v>0</v>
      </c>
      <c r="BM61" s="236">
        <f>'3.入力_外部供給等(1,2号)'!BD71</f>
        <v>0</v>
      </c>
      <c r="BN61" s="87"/>
      <c r="BO61" s="236">
        <f>'2.入力_使用量(1,2号)'!AC79</f>
        <v>0</v>
      </c>
      <c r="BP61" s="236">
        <f>'3.入力_外部供給等(1,2号)'!BF71</f>
        <v>0</v>
      </c>
      <c r="BQ61" s="236">
        <f>'3.入力_外部供給等(1,2号)'!BG71</f>
        <v>0</v>
      </c>
      <c r="BR61" s="87"/>
      <c r="BS61" s="236">
        <f>'2.入力_使用量(1,2号)'!AD79</f>
        <v>0</v>
      </c>
      <c r="BT61" s="236">
        <f>'3.入力_外部供給等(1,2号)'!BI71</f>
        <v>0</v>
      </c>
      <c r="BU61" s="236">
        <f>'3.入力_外部供給等(1,2号)'!BJ71</f>
        <v>0</v>
      </c>
      <c r="BV61" s="87"/>
    </row>
    <row r="62" spans="2:74" ht="20.100000000000001" customHeight="1">
      <c r="B62" s="89"/>
      <c r="C62" s="72" t="s">
        <v>56</v>
      </c>
      <c r="D62" s="73"/>
      <c r="E62" s="74"/>
      <c r="F62" s="72" t="s">
        <v>5089</v>
      </c>
      <c r="G62" s="47">
        <v>22.5</v>
      </c>
      <c r="H62" s="95"/>
      <c r="I62" s="237">
        <f>'4.入力_使用量(3号)'!N45/1000</f>
        <v>0</v>
      </c>
      <c r="J62" s="236">
        <f>'4.入力_使用量(3号)'!O45/1000</f>
        <v>0</v>
      </c>
      <c r="K62" s="236">
        <f>'2.入力_使用量(1,2号)'!N80</f>
        <v>0</v>
      </c>
      <c r="L62" s="236">
        <f>'3.入力_外部供給等(1,2号)'!M72</f>
        <v>0</v>
      </c>
      <c r="M62" s="236">
        <f>'3.入力_外部供給等(1,2号)'!N72</f>
        <v>0</v>
      </c>
      <c r="N62" s="87"/>
      <c r="O62" s="236">
        <f>'2.入力_使用量(1,2号)'!O80</f>
        <v>0</v>
      </c>
      <c r="P62" s="236">
        <f>'3.入力_外部供給等(1,2号)'!P72</f>
        <v>0</v>
      </c>
      <c r="Q62" s="236">
        <f>'3.入力_外部供給等(1,2号)'!Q72</f>
        <v>0</v>
      </c>
      <c r="R62" s="87"/>
      <c r="S62" s="236">
        <f>'2.入力_使用量(1,2号)'!P80</f>
        <v>0</v>
      </c>
      <c r="T62" s="236">
        <f>'3.入力_外部供給等(1,2号)'!S72</f>
        <v>0</v>
      </c>
      <c r="U62" s="236">
        <f>'3.入力_外部供給等(1,2号)'!T72</f>
        <v>0</v>
      </c>
      <c r="V62" s="87"/>
      <c r="W62" s="236">
        <f>'2.入力_使用量(1,2号)'!R80</f>
        <v>0</v>
      </c>
      <c r="X62" s="236">
        <f>'3.入力_外部供給等(1,2号)'!Y72</f>
        <v>0</v>
      </c>
      <c r="Y62" s="236">
        <f>'3.入力_外部供給等(1,2号)'!Z72</f>
        <v>0</v>
      </c>
      <c r="Z62" s="87"/>
      <c r="AA62" s="236">
        <f>'2.入力_使用量(1,2号)'!S80</f>
        <v>0</v>
      </c>
      <c r="AB62" s="236">
        <f>'3.入力_外部供給等(1,2号)'!AB72</f>
        <v>0</v>
      </c>
      <c r="AC62" s="236">
        <f>'3.入力_外部供給等(1,2号)'!AC72</f>
        <v>0</v>
      </c>
      <c r="AD62" s="87"/>
      <c r="AE62" s="236">
        <f>'2.入力_使用量(1,2号)'!T80</f>
        <v>0</v>
      </c>
      <c r="AF62" s="236">
        <f>'3.入力_外部供給等(1,2号)'!AE72</f>
        <v>0</v>
      </c>
      <c r="AG62" s="236">
        <f>'3.入力_外部供給等(1,2号)'!AF72</f>
        <v>0</v>
      </c>
      <c r="AH62" s="87"/>
      <c r="AI62" s="236">
        <f>'2.入力_使用量(1,2号)'!U80</f>
        <v>0</v>
      </c>
      <c r="AJ62" s="236">
        <f>'3.入力_外部供給等(1,2号)'!AH72</f>
        <v>0</v>
      </c>
      <c r="AK62" s="236">
        <f>'3.入力_外部供給等(1,2号)'!AI72</f>
        <v>0</v>
      </c>
      <c r="AL62" s="87"/>
      <c r="AM62" s="236">
        <f>'2.入力_使用量(1,2号)'!V80</f>
        <v>0</v>
      </c>
      <c r="AN62" s="236">
        <f>'3.入力_外部供給等(1,2号)'!AK72</f>
        <v>0</v>
      </c>
      <c r="AO62" s="236">
        <f>'3.入力_外部供給等(1,2号)'!AL72</f>
        <v>0</v>
      </c>
      <c r="AP62" s="87"/>
      <c r="AQ62" s="236">
        <f>'2.入力_使用量(1,2号)'!W80</f>
        <v>0</v>
      </c>
      <c r="AR62" s="236">
        <f>'3.入力_外部供給等(1,2号)'!AN72</f>
        <v>0</v>
      </c>
      <c r="AS62" s="236">
        <f>'3.入力_外部供給等(1,2号)'!AO72</f>
        <v>0</v>
      </c>
      <c r="AT62" s="87"/>
      <c r="AU62" s="236">
        <f>'2.入力_使用量(1,2号)'!X80</f>
        <v>0</v>
      </c>
      <c r="AV62" s="236">
        <f>'3.入力_外部供給等(1,2号)'!AQ72</f>
        <v>0</v>
      </c>
      <c r="AW62" s="236">
        <f>'3.入力_外部供給等(1,2号)'!AR72</f>
        <v>0</v>
      </c>
      <c r="AX62" s="87"/>
      <c r="AY62" s="236">
        <f>'2.入力_使用量(1,2号)'!Y80</f>
        <v>0</v>
      </c>
      <c r="AZ62" s="236">
        <f>'3.入力_外部供給等(1,2号)'!AT72</f>
        <v>0</v>
      </c>
      <c r="BA62" s="236">
        <f>'3.入力_外部供給等(1,2号)'!AU72</f>
        <v>0</v>
      </c>
      <c r="BB62" s="87"/>
      <c r="BC62" s="236">
        <f>'2.入力_使用量(1,2号)'!Z80</f>
        <v>0</v>
      </c>
      <c r="BD62" s="236">
        <f>'3.入力_外部供給等(1,2号)'!AW72</f>
        <v>0</v>
      </c>
      <c r="BE62" s="236">
        <f>'3.入力_外部供給等(1,2号)'!AX72</f>
        <v>0</v>
      </c>
      <c r="BF62" s="87"/>
      <c r="BG62" s="236">
        <f>'2.入力_使用量(1,2号)'!AA80</f>
        <v>0</v>
      </c>
      <c r="BH62" s="236">
        <f>'3.入力_外部供給等(1,2号)'!AZ72</f>
        <v>0</v>
      </c>
      <c r="BI62" s="236">
        <f>'3.入力_外部供給等(1,2号)'!BA72</f>
        <v>0</v>
      </c>
      <c r="BJ62" s="87"/>
      <c r="BK62" s="236">
        <f>'2.入力_使用量(1,2号)'!AB80</f>
        <v>0</v>
      </c>
      <c r="BL62" s="236">
        <f>'3.入力_外部供給等(1,2号)'!BC72</f>
        <v>0</v>
      </c>
      <c r="BM62" s="236">
        <f>'3.入力_外部供給等(1,2号)'!BD72</f>
        <v>0</v>
      </c>
      <c r="BN62" s="87"/>
      <c r="BO62" s="236">
        <f>'2.入力_使用量(1,2号)'!AC80</f>
        <v>0</v>
      </c>
      <c r="BP62" s="236">
        <f>'3.入力_外部供給等(1,2号)'!BF72</f>
        <v>0</v>
      </c>
      <c r="BQ62" s="236">
        <f>'3.入力_外部供給等(1,2号)'!BG72</f>
        <v>0</v>
      </c>
      <c r="BR62" s="87"/>
      <c r="BS62" s="236">
        <f>'2.入力_使用量(1,2号)'!AD80</f>
        <v>0</v>
      </c>
      <c r="BT62" s="236">
        <f>'3.入力_外部供給等(1,2号)'!BI72</f>
        <v>0</v>
      </c>
      <c r="BU62" s="236">
        <f>'3.入力_外部供給等(1,2号)'!BJ72</f>
        <v>0</v>
      </c>
      <c r="BV62" s="87"/>
    </row>
    <row r="63" spans="2:74" ht="20.100000000000001" customHeight="1">
      <c r="B63" s="89"/>
      <c r="C63" s="72" t="s">
        <v>172</v>
      </c>
      <c r="D63" s="74"/>
      <c r="E63" s="234">
        <f>'2.入力_使用量(1,2号)'!E81</f>
        <v>0</v>
      </c>
      <c r="F63" s="72" t="str">
        <f>'2.入力_使用量(1,2号)'!H81</f>
        <v>GJ</v>
      </c>
      <c r="G63" s="845">
        <f>'2.入力_使用量(1,2号)'!I81</f>
        <v>0</v>
      </c>
      <c r="H63" s="844">
        <f>'2.入力_使用量(1,2号)'!J81</f>
        <v>0</v>
      </c>
      <c r="I63" s="237">
        <f>'4.入力_使用量(3号)'!N46/1000</f>
        <v>0</v>
      </c>
      <c r="J63" s="236">
        <f>'4.入力_使用量(3号)'!O46/1000</f>
        <v>0</v>
      </c>
      <c r="K63" s="236">
        <f>'2.入力_使用量(1,2号)'!N81</f>
        <v>0</v>
      </c>
      <c r="L63" s="236">
        <f>'3.入力_外部供給等(1,2号)'!M73</f>
        <v>0</v>
      </c>
      <c r="M63" s="236">
        <f>'3.入力_外部供給等(1,2号)'!N73</f>
        <v>0</v>
      </c>
      <c r="N63" s="87"/>
      <c r="O63" s="236">
        <f>'2.入力_使用量(1,2号)'!O81</f>
        <v>0</v>
      </c>
      <c r="P63" s="236">
        <f>'3.入力_外部供給等(1,2号)'!P73</f>
        <v>0</v>
      </c>
      <c r="Q63" s="236">
        <f>'3.入力_外部供給等(1,2号)'!Q73</f>
        <v>0</v>
      </c>
      <c r="R63" s="87"/>
      <c r="S63" s="236">
        <f>'2.入力_使用量(1,2号)'!P81</f>
        <v>0</v>
      </c>
      <c r="T63" s="236">
        <f>'3.入力_外部供給等(1,2号)'!S73</f>
        <v>0</v>
      </c>
      <c r="U63" s="236">
        <f>'3.入力_外部供給等(1,2号)'!T73</f>
        <v>0</v>
      </c>
      <c r="V63" s="87"/>
      <c r="W63" s="236">
        <f>'2.入力_使用量(1,2号)'!R81</f>
        <v>0</v>
      </c>
      <c r="X63" s="236">
        <f>'3.入力_外部供給等(1,2号)'!Y73</f>
        <v>0</v>
      </c>
      <c r="Y63" s="236">
        <f>'3.入力_外部供給等(1,2号)'!Z73</f>
        <v>0</v>
      </c>
      <c r="Z63" s="87"/>
      <c r="AA63" s="236">
        <f>'2.入力_使用量(1,2号)'!S81</f>
        <v>0</v>
      </c>
      <c r="AB63" s="236">
        <f>'3.入力_外部供給等(1,2号)'!AB73</f>
        <v>0</v>
      </c>
      <c r="AC63" s="236">
        <f>'3.入力_外部供給等(1,2号)'!AC73</f>
        <v>0</v>
      </c>
      <c r="AD63" s="87"/>
      <c r="AE63" s="236">
        <f>'2.入力_使用量(1,2号)'!T81</f>
        <v>0</v>
      </c>
      <c r="AF63" s="236">
        <f>'3.入力_外部供給等(1,2号)'!AE73</f>
        <v>0</v>
      </c>
      <c r="AG63" s="236">
        <f>'3.入力_外部供給等(1,2号)'!AF73</f>
        <v>0</v>
      </c>
      <c r="AH63" s="87"/>
      <c r="AI63" s="236">
        <f>'2.入力_使用量(1,2号)'!U81</f>
        <v>0</v>
      </c>
      <c r="AJ63" s="236">
        <f>'3.入力_外部供給等(1,2号)'!AH73</f>
        <v>0</v>
      </c>
      <c r="AK63" s="236">
        <f>'3.入力_外部供給等(1,2号)'!AI73</f>
        <v>0</v>
      </c>
      <c r="AL63" s="87"/>
      <c r="AM63" s="236">
        <f>'2.入力_使用量(1,2号)'!V81</f>
        <v>0</v>
      </c>
      <c r="AN63" s="236">
        <f>'3.入力_外部供給等(1,2号)'!AK73</f>
        <v>0</v>
      </c>
      <c r="AO63" s="236">
        <f>'3.入力_外部供給等(1,2号)'!AL73</f>
        <v>0</v>
      </c>
      <c r="AP63" s="87"/>
      <c r="AQ63" s="236">
        <f>'2.入力_使用量(1,2号)'!W81</f>
        <v>0</v>
      </c>
      <c r="AR63" s="236">
        <f>'3.入力_外部供給等(1,2号)'!AN73</f>
        <v>0</v>
      </c>
      <c r="AS63" s="236">
        <f>'3.入力_外部供給等(1,2号)'!AO73</f>
        <v>0</v>
      </c>
      <c r="AT63" s="87"/>
      <c r="AU63" s="236">
        <f>'2.入力_使用量(1,2号)'!X81</f>
        <v>0</v>
      </c>
      <c r="AV63" s="236">
        <f>'3.入力_外部供給等(1,2号)'!AQ73</f>
        <v>0</v>
      </c>
      <c r="AW63" s="236">
        <f>'3.入力_外部供給等(1,2号)'!AR73</f>
        <v>0</v>
      </c>
      <c r="AX63" s="87"/>
      <c r="AY63" s="236">
        <f>'2.入力_使用量(1,2号)'!Y81</f>
        <v>0</v>
      </c>
      <c r="AZ63" s="236">
        <f>'3.入力_外部供給等(1,2号)'!AT73</f>
        <v>0</v>
      </c>
      <c r="BA63" s="236">
        <f>'3.入力_外部供給等(1,2号)'!AU73</f>
        <v>0</v>
      </c>
      <c r="BB63" s="87"/>
      <c r="BC63" s="236">
        <f>'2.入力_使用量(1,2号)'!Z81</f>
        <v>0</v>
      </c>
      <c r="BD63" s="236">
        <f>'3.入力_外部供給等(1,2号)'!AW73</f>
        <v>0</v>
      </c>
      <c r="BE63" s="236">
        <f>'3.入力_外部供給等(1,2号)'!AX73</f>
        <v>0</v>
      </c>
      <c r="BF63" s="87"/>
      <c r="BG63" s="236">
        <f>'2.入力_使用量(1,2号)'!AA81</f>
        <v>0</v>
      </c>
      <c r="BH63" s="236">
        <f>'3.入力_外部供給等(1,2号)'!AZ73</f>
        <v>0</v>
      </c>
      <c r="BI63" s="236">
        <f>'3.入力_外部供給等(1,2号)'!BA73</f>
        <v>0</v>
      </c>
      <c r="BJ63" s="87"/>
      <c r="BK63" s="236">
        <f>'2.入力_使用量(1,2号)'!AB81</f>
        <v>0</v>
      </c>
      <c r="BL63" s="236">
        <f>'3.入力_外部供給等(1,2号)'!BC73</f>
        <v>0</v>
      </c>
      <c r="BM63" s="236">
        <f>'3.入力_外部供給等(1,2号)'!BD73</f>
        <v>0</v>
      </c>
      <c r="BN63" s="87"/>
      <c r="BO63" s="236">
        <f>'2.入力_使用量(1,2号)'!AC81</f>
        <v>0</v>
      </c>
      <c r="BP63" s="236">
        <f>'3.入力_外部供給等(1,2号)'!BF73</f>
        <v>0</v>
      </c>
      <c r="BQ63" s="236">
        <f>'3.入力_外部供給等(1,2号)'!BG73</f>
        <v>0</v>
      </c>
      <c r="BR63" s="87"/>
      <c r="BS63" s="236">
        <f>'2.入力_使用量(1,2号)'!AD81</f>
        <v>0</v>
      </c>
      <c r="BT63" s="236">
        <f>'3.入力_外部供給等(1,2号)'!BI73</f>
        <v>0</v>
      </c>
      <c r="BU63" s="236">
        <f>'3.入力_外部供給等(1,2号)'!BJ73</f>
        <v>0</v>
      </c>
      <c r="BV63" s="87"/>
    </row>
    <row r="64" spans="2:74" ht="20.100000000000001" customHeight="1">
      <c r="B64" s="97"/>
      <c r="C64" s="72" t="s">
        <v>4927</v>
      </c>
      <c r="D64" s="74"/>
      <c r="E64" s="234">
        <f>'2.入力_使用量(1,2号)'!E82</f>
        <v>0</v>
      </c>
      <c r="F64" s="72" t="str">
        <f>'2.入力_使用量(1,2号)'!H82</f>
        <v>GJ</v>
      </c>
      <c r="G64" s="845">
        <f>'2.入力_使用量(1,2号)'!I82</f>
        <v>0</v>
      </c>
      <c r="H64" s="844">
        <f>'2.入力_使用量(1,2号)'!J82</f>
        <v>0</v>
      </c>
      <c r="I64" s="86"/>
      <c r="J64" s="87"/>
      <c r="K64" s="236">
        <f>'2.入力_使用量(1,2号)'!N82</f>
        <v>0</v>
      </c>
      <c r="L64" s="236">
        <f>'3.入力_外部供給等(1,2号)'!M74</f>
        <v>0</v>
      </c>
      <c r="M64" s="236">
        <f>'3.入力_外部供給等(1,2号)'!N74</f>
        <v>0</v>
      </c>
      <c r="N64" s="87"/>
      <c r="O64" s="236">
        <f>'2.入力_使用量(1,2号)'!O82</f>
        <v>0</v>
      </c>
      <c r="P64" s="236">
        <f>'3.入力_外部供給等(1,2号)'!P74</f>
        <v>0</v>
      </c>
      <c r="Q64" s="236">
        <f>'3.入力_外部供給等(1,2号)'!Q74</f>
        <v>0</v>
      </c>
      <c r="R64" s="87"/>
      <c r="S64" s="236">
        <f>'2.入力_使用量(1,2号)'!P82</f>
        <v>0</v>
      </c>
      <c r="T64" s="236">
        <f>'3.入力_外部供給等(1,2号)'!S74</f>
        <v>0</v>
      </c>
      <c r="U64" s="236">
        <f>'3.入力_外部供給等(1,2号)'!T74</f>
        <v>0</v>
      </c>
      <c r="V64" s="87"/>
      <c r="W64" s="236">
        <f>'2.入力_使用量(1,2号)'!R82</f>
        <v>0</v>
      </c>
      <c r="X64" s="236">
        <f>'3.入力_外部供給等(1,2号)'!Y74</f>
        <v>0</v>
      </c>
      <c r="Y64" s="236">
        <f>'3.入力_外部供給等(1,2号)'!Z74</f>
        <v>0</v>
      </c>
      <c r="Z64" s="87"/>
      <c r="AA64" s="236">
        <f>'2.入力_使用量(1,2号)'!S82</f>
        <v>0</v>
      </c>
      <c r="AB64" s="236">
        <f>'3.入力_外部供給等(1,2号)'!AB74</f>
        <v>0</v>
      </c>
      <c r="AC64" s="236">
        <f>'3.入力_外部供給等(1,2号)'!AC74</f>
        <v>0</v>
      </c>
      <c r="AD64" s="87"/>
      <c r="AE64" s="236">
        <f>'2.入力_使用量(1,2号)'!T82</f>
        <v>0</v>
      </c>
      <c r="AF64" s="236">
        <f>'3.入力_外部供給等(1,2号)'!AE74</f>
        <v>0</v>
      </c>
      <c r="AG64" s="236">
        <f>'3.入力_外部供給等(1,2号)'!AF74</f>
        <v>0</v>
      </c>
      <c r="AH64" s="87"/>
      <c r="AI64" s="236">
        <f>'2.入力_使用量(1,2号)'!U82</f>
        <v>0</v>
      </c>
      <c r="AJ64" s="236">
        <f>'3.入力_外部供給等(1,2号)'!AH74</f>
        <v>0</v>
      </c>
      <c r="AK64" s="236">
        <f>'3.入力_外部供給等(1,2号)'!AI74</f>
        <v>0</v>
      </c>
      <c r="AL64" s="87"/>
      <c r="AM64" s="236">
        <f>'2.入力_使用量(1,2号)'!V82</f>
        <v>0</v>
      </c>
      <c r="AN64" s="236">
        <f>'3.入力_外部供給等(1,2号)'!AK74</f>
        <v>0</v>
      </c>
      <c r="AO64" s="236">
        <f>'3.入力_外部供給等(1,2号)'!AL74</f>
        <v>0</v>
      </c>
      <c r="AP64" s="87"/>
      <c r="AQ64" s="236">
        <f>'2.入力_使用量(1,2号)'!W82</f>
        <v>0</v>
      </c>
      <c r="AR64" s="236">
        <f>'3.入力_外部供給等(1,2号)'!AN74</f>
        <v>0</v>
      </c>
      <c r="AS64" s="236">
        <f>'3.入力_外部供給等(1,2号)'!AO74</f>
        <v>0</v>
      </c>
      <c r="AT64" s="87"/>
      <c r="AU64" s="236">
        <f>'2.入力_使用量(1,2号)'!X82</f>
        <v>0</v>
      </c>
      <c r="AV64" s="236">
        <f>'3.入力_外部供給等(1,2号)'!AQ74</f>
        <v>0</v>
      </c>
      <c r="AW64" s="236">
        <f>'3.入力_外部供給等(1,2号)'!AR74</f>
        <v>0</v>
      </c>
      <c r="AX64" s="87"/>
      <c r="AY64" s="236">
        <f>'2.入力_使用量(1,2号)'!Y82</f>
        <v>0</v>
      </c>
      <c r="AZ64" s="236">
        <f>'3.入力_外部供給等(1,2号)'!AT74</f>
        <v>0</v>
      </c>
      <c r="BA64" s="236">
        <f>'3.入力_外部供給等(1,2号)'!AU74</f>
        <v>0</v>
      </c>
      <c r="BB64" s="87"/>
      <c r="BC64" s="236">
        <f>'2.入力_使用量(1,2号)'!Z82</f>
        <v>0</v>
      </c>
      <c r="BD64" s="236">
        <f>'3.入力_外部供給等(1,2号)'!AW74</f>
        <v>0</v>
      </c>
      <c r="BE64" s="236">
        <f>'3.入力_外部供給等(1,2号)'!AX74</f>
        <v>0</v>
      </c>
      <c r="BF64" s="87"/>
      <c r="BG64" s="236">
        <f>'2.入力_使用量(1,2号)'!AA82</f>
        <v>0</v>
      </c>
      <c r="BH64" s="236">
        <f>'3.入力_外部供給等(1,2号)'!AZ74</f>
        <v>0</v>
      </c>
      <c r="BI64" s="236">
        <f>'3.入力_外部供給等(1,2号)'!BA74</f>
        <v>0</v>
      </c>
      <c r="BJ64" s="87"/>
      <c r="BK64" s="236">
        <f>'2.入力_使用量(1,2号)'!AB82</f>
        <v>0</v>
      </c>
      <c r="BL64" s="236">
        <f>'3.入力_外部供給等(1,2号)'!BC74</f>
        <v>0</v>
      </c>
      <c r="BM64" s="236">
        <f>'3.入力_外部供給等(1,2号)'!BD74</f>
        <v>0</v>
      </c>
      <c r="BN64" s="87"/>
      <c r="BO64" s="236">
        <f>'2.入力_使用量(1,2号)'!AC82</f>
        <v>0</v>
      </c>
      <c r="BP64" s="236">
        <f>'3.入力_外部供給等(1,2号)'!BF74</f>
        <v>0</v>
      </c>
      <c r="BQ64" s="236">
        <f>'3.入力_外部供給等(1,2号)'!BG74</f>
        <v>0</v>
      </c>
      <c r="BR64" s="87"/>
      <c r="BS64" s="236">
        <f>'2.入力_使用量(1,2号)'!AD82</f>
        <v>0</v>
      </c>
      <c r="BT64" s="236">
        <f>'3.入力_外部供給等(1,2号)'!BI74</f>
        <v>0</v>
      </c>
      <c r="BU64" s="236">
        <f>'3.入力_外部供給等(1,2号)'!BJ74</f>
        <v>0</v>
      </c>
      <c r="BV64" s="87"/>
    </row>
    <row r="65" spans="2:74" ht="20.100000000000001" customHeight="1">
      <c r="B65" s="100" t="s">
        <v>709</v>
      </c>
      <c r="C65" s="101" t="s">
        <v>710</v>
      </c>
      <c r="D65" s="102" t="s">
        <v>711</v>
      </c>
      <c r="E65" s="74"/>
      <c r="F65" s="72" t="s">
        <v>712</v>
      </c>
      <c r="G65" s="47">
        <v>1.17</v>
      </c>
      <c r="H65" s="90">
        <v>6.54E-2</v>
      </c>
      <c r="I65" s="86"/>
      <c r="J65" s="87"/>
      <c r="K65" s="236">
        <f>'2.入力_使用量(1,2号)'!N83</f>
        <v>0</v>
      </c>
      <c r="L65" s="87"/>
      <c r="M65" s="236">
        <f>'3.入力_外部供給等(1,2号)'!N75</f>
        <v>0</v>
      </c>
      <c r="N65" s="236">
        <f>'3.入力_外部供給等(1,2号)'!O75</f>
        <v>0</v>
      </c>
      <c r="O65" s="236">
        <f>'2.入力_使用量(1,2号)'!O83</f>
        <v>0</v>
      </c>
      <c r="P65" s="87"/>
      <c r="Q65" s="236">
        <f>'3.入力_外部供給等(1,2号)'!Q75</f>
        <v>0</v>
      </c>
      <c r="R65" s="236">
        <f>'3.入力_外部供給等(1,2号)'!R75</f>
        <v>0</v>
      </c>
      <c r="S65" s="236">
        <f>'2.入力_使用量(1,2号)'!P83</f>
        <v>0</v>
      </c>
      <c r="T65" s="87"/>
      <c r="U65" s="236">
        <f>'3.入力_外部供給等(1,2号)'!T75</f>
        <v>0</v>
      </c>
      <c r="V65" s="236">
        <f>'3.入力_外部供給等(1,2号)'!U75</f>
        <v>0</v>
      </c>
      <c r="W65" s="236">
        <f>'2.入力_使用量(1,2号)'!R83</f>
        <v>0</v>
      </c>
      <c r="X65" s="87"/>
      <c r="Y65" s="236">
        <f>'3.入力_外部供給等(1,2号)'!Z75</f>
        <v>0</v>
      </c>
      <c r="Z65" s="236">
        <f>'3.入力_外部供給等(1,2号)'!AA75</f>
        <v>0</v>
      </c>
      <c r="AA65" s="236">
        <f>'2.入力_使用量(1,2号)'!S83</f>
        <v>0</v>
      </c>
      <c r="AB65" s="87"/>
      <c r="AC65" s="236">
        <f>'3.入力_外部供給等(1,2号)'!AC75</f>
        <v>0</v>
      </c>
      <c r="AD65" s="236">
        <f>'3.入力_外部供給等(1,2号)'!AD75</f>
        <v>0</v>
      </c>
      <c r="AE65" s="236">
        <f>'2.入力_使用量(1,2号)'!T83</f>
        <v>0</v>
      </c>
      <c r="AF65" s="87"/>
      <c r="AG65" s="236">
        <f>'3.入力_外部供給等(1,2号)'!AF75</f>
        <v>0</v>
      </c>
      <c r="AH65" s="236">
        <f>'3.入力_外部供給等(1,2号)'!AG75</f>
        <v>0</v>
      </c>
      <c r="AI65" s="236">
        <f>'2.入力_使用量(1,2号)'!U83</f>
        <v>0</v>
      </c>
      <c r="AJ65" s="87"/>
      <c r="AK65" s="236">
        <f>'3.入力_外部供給等(1,2号)'!AI75</f>
        <v>0</v>
      </c>
      <c r="AL65" s="236">
        <f>'3.入力_外部供給等(1,2号)'!AJ75</f>
        <v>0</v>
      </c>
      <c r="AM65" s="236">
        <f>'2.入力_使用量(1,2号)'!V83</f>
        <v>0</v>
      </c>
      <c r="AN65" s="87"/>
      <c r="AO65" s="236">
        <f>'3.入力_外部供給等(1,2号)'!AL75</f>
        <v>0</v>
      </c>
      <c r="AP65" s="236">
        <f>'3.入力_外部供給等(1,2号)'!AM75</f>
        <v>0</v>
      </c>
      <c r="AQ65" s="236">
        <f>'2.入力_使用量(1,2号)'!W83</f>
        <v>0</v>
      </c>
      <c r="AR65" s="87"/>
      <c r="AS65" s="236">
        <f>'3.入力_外部供給等(1,2号)'!AO75</f>
        <v>0</v>
      </c>
      <c r="AT65" s="236">
        <f>'3.入力_外部供給等(1,2号)'!AP75</f>
        <v>0</v>
      </c>
      <c r="AU65" s="236">
        <f>'2.入力_使用量(1,2号)'!X83</f>
        <v>0</v>
      </c>
      <c r="AV65" s="87"/>
      <c r="AW65" s="236">
        <f>'3.入力_外部供給等(1,2号)'!AR75</f>
        <v>0</v>
      </c>
      <c r="AX65" s="236">
        <f>'3.入力_外部供給等(1,2号)'!AS75</f>
        <v>0</v>
      </c>
      <c r="AY65" s="236">
        <f>'2.入力_使用量(1,2号)'!Y83</f>
        <v>0</v>
      </c>
      <c r="AZ65" s="87"/>
      <c r="BA65" s="236">
        <f>'3.入力_外部供給等(1,2号)'!AU75</f>
        <v>0</v>
      </c>
      <c r="BB65" s="236">
        <f>'3.入力_外部供給等(1,2号)'!AV75</f>
        <v>0</v>
      </c>
      <c r="BC65" s="236">
        <f>'2.入力_使用量(1,2号)'!Z83</f>
        <v>0</v>
      </c>
      <c r="BD65" s="87"/>
      <c r="BE65" s="236">
        <f>'3.入力_外部供給等(1,2号)'!AX75</f>
        <v>0</v>
      </c>
      <c r="BF65" s="236">
        <f>'3.入力_外部供給等(1,2号)'!AY75</f>
        <v>0</v>
      </c>
      <c r="BG65" s="236">
        <f>'2.入力_使用量(1,2号)'!AA83</f>
        <v>0</v>
      </c>
      <c r="BH65" s="87"/>
      <c r="BI65" s="236">
        <f>'3.入力_外部供給等(1,2号)'!BA75</f>
        <v>0</v>
      </c>
      <c r="BJ65" s="236">
        <f>'3.入力_外部供給等(1,2号)'!BB75</f>
        <v>0</v>
      </c>
      <c r="BK65" s="236">
        <f>'2.入力_使用量(1,2号)'!AB83</f>
        <v>0</v>
      </c>
      <c r="BL65" s="87"/>
      <c r="BM65" s="236">
        <f>'3.入力_外部供給等(1,2号)'!BD75</f>
        <v>0</v>
      </c>
      <c r="BN65" s="236">
        <f>'3.入力_外部供給等(1,2号)'!BE75</f>
        <v>0</v>
      </c>
      <c r="BO65" s="236">
        <f>'2.入力_使用量(1,2号)'!AC83</f>
        <v>0</v>
      </c>
      <c r="BP65" s="87"/>
      <c r="BQ65" s="236">
        <f>'3.入力_外部供給等(1,2号)'!BG75</f>
        <v>0</v>
      </c>
      <c r="BR65" s="236">
        <f>'3.入力_外部供給等(1,2号)'!BH75</f>
        <v>0</v>
      </c>
      <c r="BS65" s="236">
        <f>'2.入力_使用量(1,2号)'!AD83</f>
        <v>0</v>
      </c>
      <c r="BT65" s="87"/>
      <c r="BU65" s="236">
        <f>'3.入力_外部供給等(1,2号)'!BJ75</f>
        <v>0</v>
      </c>
      <c r="BV65" s="236">
        <f>'3.入力_外部供給等(1,2号)'!BK75</f>
        <v>0</v>
      </c>
    </row>
    <row r="66" spans="2:74" ht="20.100000000000001" customHeight="1">
      <c r="B66" s="89"/>
      <c r="C66" s="93"/>
      <c r="D66" s="103"/>
      <c r="E66" s="104" t="s">
        <v>713</v>
      </c>
      <c r="F66" s="72" t="s">
        <v>712</v>
      </c>
      <c r="G66" s="47">
        <v>1.17</v>
      </c>
      <c r="H66" s="105"/>
      <c r="I66" s="86"/>
      <c r="J66" s="87"/>
      <c r="K66" s="51"/>
      <c r="L66" s="87"/>
      <c r="M66" s="51"/>
      <c r="N66" s="51"/>
      <c r="O66" s="51"/>
      <c r="P66" s="87"/>
      <c r="Q66" s="51"/>
      <c r="R66" s="51"/>
      <c r="S66" s="51"/>
      <c r="T66" s="87"/>
      <c r="U66" s="51"/>
      <c r="V66" s="51"/>
      <c r="W66" s="51"/>
      <c r="X66" s="87"/>
      <c r="Y66" s="51"/>
      <c r="Z66" s="51"/>
      <c r="AA66" s="51"/>
      <c r="AB66" s="87"/>
      <c r="AC66" s="51"/>
      <c r="AD66" s="51"/>
      <c r="AE66" s="51"/>
      <c r="AF66" s="87"/>
      <c r="AG66" s="51"/>
      <c r="AH66" s="51"/>
      <c r="AI66" s="51"/>
      <c r="AJ66" s="87"/>
      <c r="AK66" s="51"/>
      <c r="AL66" s="51"/>
      <c r="AM66" s="51"/>
      <c r="AN66" s="87"/>
      <c r="AO66" s="51"/>
      <c r="AP66" s="51"/>
      <c r="AQ66" s="51"/>
      <c r="AR66" s="87"/>
      <c r="AS66" s="51"/>
      <c r="AT66" s="51"/>
      <c r="AU66" s="51"/>
      <c r="AV66" s="87"/>
      <c r="AW66" s="51"/>
      <c r="AX66" s="51"/>
      <c r="AY66" s="51"/>
      <c r="AZ66" s="87"/>
      <c r="BA66" s="51"/>
      <c r="BB66" s="51"/>
      <c r="BC66" s="51"/>
      <c r="BD66" s="87"/>
      <c r="BE66" s="51"/>
      <c r="BF66" s="51"/>
      <c r="BG66" s="51"/>
      <c r="BH66" s="87"/>
      <c r="BI66" s="51"/>
      <c r="BJ66" s="51"/>
      <c r="BK66" s="51"/>
      <c r="BL66" s="87"/>
      <c r="BM66" s="51"/>
      <c r="BN66" s="51"/>
      <c r="BO66" s="51"/>
      <c r="BP66" s="87"/>
      <c r="BQ66" s="51"/>
      <c r="BR66" s="51"/>
      <c r="BS66" s="51"/>
      <c r="BT66" s="87"/>
      <c r="BU66" s="51"/>
      <c r="BV66" s="51"/>
    </row>
    <row r="67" spans="2:74" ht="20.100000000000001" customHeight="1">
      <c r="B67" s="89"/>
      <c r="C67" s="93"/>
      <c r="D67" s="102" t="s">
        <v>714</v>
      </c>
      <c r="E67" s="74"/>
      <c r="F67" s="72" t="s">
        <v>712</v>
      </c>
      <c r="G67" s="47">
        <v>1.19</v>
      </c>
      <c r="H67" s="106"/>
      <c r="I67" s="86"/>
      <c r="J67" s="87"/>
      <c r="K67" s="236">
        <f>SUM(K122:K124)</f>
        <v>0</v>
      </c>
      <c r="L67" s="87"/>
      <c r="M67" s="236">
        <f t="shared" ref="M67:O67" si="16">SUM(M122:M124)</f>
        <v>0</v>
      </c>
      <c r="N67" s="236">
        <f t="shared" si="16"/>
        <v>0</v>
      </c>
      <c r="O67" s="236">
        <f t="shared" si="16"/>
        <v>0</v>
      </c>
      <c r="P67" s="87"/>
      <c r="Q67" s="236">
        <f t="shared" ref="Q67:BV67" si="17">SUM(Q122:Q124)</f>
        <v>0</v>
      </c>
      <c r="R67" s="236">
        <f t="shared" si="17"/>
        <v>0</v>
      </c>
      <c r="S67" s="236">
        <f t="shared" si="17"/>
        <v>0</v>
      </c>
      <c r="T67" s="87"/>
      <c r="U67" s="236">
        <f t="shared" si="17"/>
        <v>0</v>
      </c>
      <c r="V67" s="236">
        <f t="shared" si="17"/>
        <v>0</v>
      </c>
      <c r="W67" s="236">
        <f t="shared" si="17"/>
        <v>0</v>
      </c>
      <c r="X67" s="87"/>
      <c r="Y67" s="236">
        <f t="shared" si="17"/>
        <v>0</v>
      </c>
      <c r="Z67" s="236">
        <f t="shared" si="17"/>
        <v>0</v>
      </c>
      <c r="AA67" s="236">
        <f t="shared" si="17"/>
        <v>0</v>
      </c>
      <c r="AB67" s="87"/>
      <c r="AC67" s="236">
        <f t="shared" si="17"/>
        <v>0</v>
      </c>
      <c r="AD67" s="236">
        <f t="shared" si="17"/>
        <v>0</v>
      </c>
      <c r="AE67" s="236">
        <f t="shared" si="17"/>
        <v>0</v>
      </c>
      <c r="AF67" s="87"/>
      <c r="AG67" s="236">
        <f t="shared" si="17"/>
        <v>0</v>
      </c>
      <c r="AH67" s="236">
        <f t="shared" si="17"/>
        <v>0</v>
      </c>
      <c r="AI67" s="236">
        <f t="shared" si="17"/>
        <v>0</v>
      </c>
      <c r="AJ67" s="87"/>
      <c r="AK67" s="236">
        <f t="shared" si="17"/>
        <v>0</v>
      </c>
      <c r="AL67" s="236">
        <f t="shared" si="17"/>
        <v>0</v>
      </c>
      <c r="AM67" s="236">
        <f t="shared" si="17"/>
        <v>0</v>
      </c>
      <c r="AN67" s="87"/>
      <c r="AO67" s="236">
        <f t="shared" si="17"/>
        <v>0</v>
      </c>
      <c r="AP67" s="236">
        <f t="shared" si="17"/>
        <v>0</v>
      </c>
      <c r="AQ67" s="236">
        <f t="shared" si="17"/>
        <v>0</v>
      </c>
      <c r="AR67" s="87"/>
      <c r="AS67" s="236">
        <f t="shared" si="17"/>
        <v>0</v>
      </c>
      <c r="AT67" s="236">
        <f t="shared" si="17"/>
        <v>0</v>
      </c>
      <c r="AU67" s="236">
        <f t="shared" si="17"/>
        <v>0</v>
      </c>
      <c r="AV67" s="87"/>
      <c r="AW67" s="236">
        <f t="shared" si="17"/>
        <v>0</v>
      </c>
      <c r="AX67" s="236">
        <f t="shared" si="17"/>
        <v>0</v>
      </c>
      <c r="AY67" s="236">
        <f t="shared" si="17"/>
        <v>0</v>
      </c>
      <c r="AZ67" s="87"/>
      <c r="BA67" s="236">
        <f t="shared" si="17"/>
        <v>0</v>
      </c>
      <c r="BB67" s="236">
        <f t="shared" si="17"/>
        <v>0</v>
      </c>
      <c r="BC67" s="236">
        <f t="shared" si="17"/>
        <v>0</v>
      </c>
      <c r="BD67" s="87"/>
      <c r="BE67" s="236">
        <f t="shared" si="17"/>
        <v>0</v>
      </c>
      <c r="BF67" s="236">
        <f t="shared" si="17"/>
        <v>0</v>
      </c>
      <c r="BG67" s="236">
        <f t="shared" si="17"/>
        <v>0</v>
      </c>
      <c r="BH67" s="87"/>
      <c r="BI67" s="236">
        <f t="shared" si="17"/>
        <v>0</v>
      </c>
      <c r="BJ67" s="236">
        <f t="shared" si="17"/>
        <v>0</v>
      </c>
      <c r="BK67" s="236">
        <f t="shared" si="17"/>
        <v>0</v>
      </c>
      <c r="BL67" s="87"/>
      <c r="BM67" s="236">
        <f t="shared" si="17"/>
        <v>0</v>
      </c>
      <c r="BN67" s="236">
        <f t="shared" si="17"/>
        <v>0</v>
      </c>
      <c r="BO67" s="236">
        <f t="shared" si="17"/>
        <v>0</v>
      </c>
      <c r="BP67" s="87"/>
      <c r="BQ67" s="236">
        <f t="shared" si="17"/>
        <v>0</v>
      </c>
      <c r="BR67" s="236">
        <f t="shared" si="17"/>
        <v>0</v>
      </c>
      <c r="BS67" s="236">
        <f t="shared" si="17"/>
        <v>0</v>
      </c>
      <c r="BT67" s="87"/>
      <c r="BU67" s="236">
        <f t="shared" si="17"/>
        <v>0</v>
      </c>
      <c r="BV67" s="236">
        <f t="shared" si="17"/>
        <v>0</v>
      </c>
    </row>
    <row r="68" spans="2:74" ht="20.100000000000001" customHeight="1">
      <c r="B68" s="89"/>
      <c r="C68" s="93"/>
      <c r="D68" s="103"/>
      <c r="E68" s="104" t="s">
        <v>715</v>
      </c>
      <c r="F68" s="72" t="s">
        <v>712</v>
      </c>
      <c r="G68" s="47">
        <v>1.19</v>
      </c>
      <c r="H68" s="106"/>
      <c r="I68" s="86"/>
      <c r="J68" s="87"/>
      <c r="K68" s="51"/>
      <c r="L68" s="87"/>
      <c r="M68" s="51"/>
      <c r="N68" s="51"/>
      <c r="O68" s="51"/>
      <c r="P68" s="87"/>
      <c r="Q68" s="51"/>
      <c r="R68" s="51"/>
      <c r="S68" s="51"/>
      <c r="T68" s="87"/>
      <c r="U68" s="51"/>
      <c r="V68" s="51"/>
      <c r="W68" s="51"/>
      <c r="X68" s="87"/>
      <c r="Y68" s="51"/>
      <c r="Z68" s="51"/>
      <c r="AA68" s="51"/>
      <c r="AB68" s="87"/>
      <c r="AC68" s="51"/>
      <c r="AD68" s="51"/>
      <c r="AE68" s="51"/>
      <c r="AF68" s="87"/>
      <c r="AG68" s="51"/>
      <c r="AH68" s="51"/>
      <c r="AI68" s="51"/>
      <c r="AJ68" s="87"/>
      <c r="AK68" s="51"/>
      <c r="AL68" s="51"/>
      <c r="AM68" s="51"/>
      <c r="AN68" s="87"/>
      <c r="AO68" s="51"/>
      <c r="AP68" s="51"/>
      <c r="AQ68" s="51"/>
      <c r="AR68" s="87"/>
      <c r="AS68" s="51"/>
      <c r="AT68" s="51"/>
      <c r="AU68" s="51"/>
      <c r="AV68" s="87"/>
      <c r="AW68" s="51"/>
      <c r="AX68" s="51"/>
      <c r="AY68" s="51"/>
      <c r="AZ68" s="87"/>
      <c r="BA68" s="51"/>
      <c r="BB68" s="51"/>
      <c r="BC68" s="51"/>
      <c r="BD68" s="87"/>
      <c r="BE68" s="51"/>
      <c r="BF68" s="51"/>
      <c r="BG68" s="51"/>
      <c r="BH68" s="87"/>
      <c r="BI68" s="51"/>
      <c r="BJ68" s="51"/>
      <c r="BK68" s="51"/>
      <c r="BL68" s="87"/>
      <c r="BM68" s="51"/>
      <c r="BN68" s="51"/>
      <c r="BO68" s="51"/>
      <c r="BP68" s="87"/>
      <c r="BQ68" s="51"/>
      <c r="BR68" s="51"/>
      <c r="BS68" s="51"/>
      <c r="BT68" s="87"/>
      <c r="BU68" s="51"/>
      <c r="BV68" s="51"/>
    </row>
    <row r="69" spans="2:74" ht="20.100000000000001" customHeight="1">
      <c r="B69" s="89"/>
      <c r="C69" s="93"/>
      <c r="D69" s="102" t="s">
        <v>716</v>
      </c>
      <c r="E69" s="74"/>
      <c r="F69" s="72" t="s">
        <v>712</v>
      </c>
      <c r="G69" s="47">
        <v>1.19</v>
      </c>
      <c r="H69" s="106"/>
      <c r="I69" s="86"/>
      <c r="J69" s="87"/>
      <c r="K69" s="236">
        <f>SUM(K125:K127)</f>
        <v>0</v>
      </c>
      <c r="L69" s="87"/>
      <c r="M69" s="236">
        <f t="shared" ref="M69:O69" si="18">SUM(M125:M127)</f>
        <v>0</v>
      </c>
      <c r="N69" s="236">
        <f t="shared" si="18"/>
        <v>0</v>
      </c>
      <c r="O69" s="236">
        <f t="shared" si="18"/>
        <v>0</v>
      </c>
      <c r="P69" s="87"/>
      <c r="Q69" s="236">
        <f t="shared" ref="Q69:S69" si="19">SUM(Q125:Q127)</f>
        <v>0</v>
      </c>
      <c r="R69" s="236">
        <f t="shared" si="19"/>
        <v>0</v>
      </c>
      <c r="S69" s="236">
        <f t="shared" si="19"/>
        <v>0</v>
      </c>
      <c r="T69" s="87"/>
      <c r="U69" s="236">
        <f t="shared" ref="U69:W69" si="20">SUM(U125:U127)</f>
        <v>0</v>
      </c>
      <c r="V69" s="236">
        <f t="shared" si="20"/>
        <v>0</v>
      </c>
      <c r="W69" s="236">
        <f t="shared" si="20"/>
        <v>0</v>
      </c>
      <c r="X69" s="87"/>
      <c r="Y69" s="236">
        <f t="shared" ref="Y69:AA69" si="21">SUM(Y125:Y127)</f>
        <v>0</v>
      </c>
      <c r="Z69" s="236">
        <f t="shared" si="21"/>
        <v>0</v>
      </c>
      <c r="AA69" s="236">
        <f t="shared" si="21"/>
        <v>0</v>
      </c>
      <c r="AB69" s="87"/>
      <c r="AC69" s="236">
        <f t="shared" ref="AC69:AE69" si="22">SUM(AC125:AC127)</f>
        <v>0</v>
      </c>
      <c r="AD69" s="236">
        <f t="shared" si="22"/>
        <v>0</v>
      </c>
      <c r="AE69" s="236">
        <f t="shared" si="22"/>
        <v>0</v>
      </c>
      <c r="AF69" s="87"/>
      <c r="AG69" s="236">
        <f t="shared" ref="AG69:AI69" si="23">SUM(AG125:AG127)</f>
        <v>0</v>
      </c>
      <c r="AH69" s="236">
        <f t="shared" si="23"/>
        <v>0</v>
      </c>
      <c r="AI69" s="236">
        <f t="shared" si="23"/>
        <v>0</v>
      </c>
      <c r="AJ69" s="87"/>
      <c r="AK69" s="236">
        <f t="shared" ref="AK69:AM69" si="24">SUM(AK125:AK127)</f>
        <v>0</v>
      </c>
      <c r="AL69" s="236">
        <f t="shared" si="24"/>
        <v>0</v>
      </c>
      <c r="AM69" s="236">
        <f t="shared" si="24"/>
        <v>0</v>
      </c>
      <c r="AN69" s="87"/>
      <c r="AO69" s="236">
        <f t="shared" ref="AO69:AQ69" si="25">SUM(AO125:AO127)</f>
        <v>0</v>
      </c>
      <c r="AP69" s="236">
        <f t="shared" si="25"/>
        <v>0</v>
      </c>
      <c r="AQ69" s="236">
        <f t="shared" si="25"/>
        <v>0</v>
      </c>
      <c r="AR69" s="87"/>
      <c r="AS69" s="236">
        <f t="shared" ref="AS69:AU69" si="26">SUM(AS125:AS127)</f>
        <v>0</v>
      </c>
      <c r="AT69" s="236">
        <f t="shared" si="26"/>
        <v>0</v>
      </c>
      <c r="AU69" s="236">
        <f t="shared" si="26"/>
        <v>0</v>
      </c>
      <c r="AV69" s="87"/>
      <c r="AW69" s="236">
        <f t="shared" ref="AW69:AY69" si="27">SUM(AW125:AW127)</f>
        <v>0</v>
      </c>
      <c r="AX69" s="236">
        <f t="shared" si="27"/>
        <v>0</v>
      </c>
      <c r="AY69" s="236">
        <f t="shared" si="27"/>
        <v>0</v>
      </c>
      <c r="AZ69" s="87"/>
      <c r="BA69" s="236">
        <f t="shared" ref="BA69:BC69" si="28">SUM(BA125:BA127)</f>
        <v>0</v>
      </c>
      <c r="BB69" s="236">
        <f t="shared" si="28"/>
        <v>0</v>
      </c>
      <c r="BC69" s="236">
        <f t="shared" si="28"/>
        <v>0</v>
      </c>
      <c r="BD69" s="87"/>
      <c r="BE69" s="236">
        <f t="shared" ref="BE69:BG69" si="29">SUM(BE125:BE127)</f>
        <v>0</v>
      </c>
      <c r="BF69" s="236">
        <f t="shared" si="29"/>
        <v>0</v>
      </c>
      <c r="BG69" s="236">
        <f t="shared" si="29"/>
        <v>0</v>
      </c>
      <c r="BH69" s="87"/>
      <c r="BI69" s="236">
        <f t="shared" ref="BI69:BK69" si="30">SUM(BI125:BI127)</f>
        <v>0</v>
      </c>
      <c r="BJ69" s="236">
        <f t="shared" si="30"/>
        <v>0</v>
      </c>
      <c r="BK69" s="236">
        <f t="shared" si="30"/>
        <v>0</v>
      </c>
      <c r="BL69" s="87"/>
      <c r="BM69" s="236">
        <f t="shared" ref="BM69:BO69" si="31">SUM(BM125:BM127)</f>
        <v>0</v>
      </c>
      <c r="BN69" s="236">
        <f t="shared" si="31"/>
        <v>0</v>
      </c>
      <c r="BO69" s="236">
        <f t="shared" si="31"/>
        <v>0</v>
      </c>
      <c r="BP69" s="87"/>
      <c r="BQ69" s="236">
        <f t="shared" ref="BQ69:BS69" si="32">SUM(BQ125:BQ127)</f>
        <v>0</v>
      </c>
      <c r="BR69" s="236">
        <f t="shared" si="32"/>
        <v>0</v>
      </c>
      <c r="BS69" s="236">
        <f t="shared" si="32"/>
        <v>0</v>
      </c>
      <c r="BT69" s="87"/>
      <c r="BU69" s="236">
        <f t="shared" ref="BU69:BV69" si="33">SUM(BU125:BU127)</f>
        <v>0</v>
      </c>
      <c r="BV69" s="236">
        <f t="shared" si="33"/>
        <v>0</v>
      </c>
    </row>
    <row r="70" spans="2:74" ht="20.100000000000001" customHeight="1">
      <c r="B70" s="89"/>
      <c r="C70" s="93"/>
      <c r="D70" s="103"/>
      <c r="E70" s="104" t="s">
        <v>717</v>
      </c>
      <c r="F70" s="72" t="s">
        <v>712</v>
      </c>
      <c r="G70" s="47">
        <v>1.19</v>
      </c>
      <c r="H70" s="106"/>
      <c r="I70" s="86"/>
      <c r="J70" s="87"/>
      <c r="K70" s="51"/>
      <c r="L70" s="87"/>
      <c r="M70" s="51"/>
      <c r="N70" s="51"/>
      <c r="O70" s="51"/>
      <c r="P70" s="87"/>
      <c r="Q70" s="51"/>
      <c r="R70" s="51"/>
      <c r="S70" s="51"/>
      <c r="T70" s="87"/>
      <c r="U70" s="51"/>
      <c r="V70" s="51"/>
      <c r="W70" s="51"/>
      <c r="X70" s="87"/>
      <c r="Y70" s="51"/>
      <c r="Z70" s="51"/>
      <c r="AA70" s="51"/>
      <c r="AB70" s="87"/>
      <c r="AC70" s="51"/>
      <c r="AD70" s="51"/>
      <c r="AE70" s="51"/>
      <c r="AF70" s="87"/>
      <c r="AG70" s="51"/>
      <c r="AH70" s="51"/>
      <c r="AI70" s="51"/>
      <c r="AJ70" s="87"/>
      <c r="AK70" s="51"/>
      <c r="AL70" s="51"/>
      <c r="AM70" s="51"/>
      <c r="AN70" s="87"/>
      <c r="AO70" s="51"/>
      <c r="AP70" s="51"/>
      <c r="AQ70" s="51"/>
      <c r="AR70" s="87"/>
      <c r="AS70" s="51"/>
      <c r="AT70" s="51"/>
      <c r="AU70" s="51"/>
      <c r="AV70" s="87"/>
      <c r="AW70" s="51"/>
      <c r="AX70" s="51"/>
      <c r="AY70" s="51"/>
      <c r="AZ70" s="87"/>
      <c r="BA70" s="51"/>
      <c r="BB70" s="51"/>
      <c r="BC70" s="51"/>
      <c r="BD70" s="87"/>
      <c r="BE70" s="51"/>
      <c r="BF70" s="51"/>
      <c r="BG70" s="51"/>
      <c r="BH70" s="87"/>
      <c r="BI70" s="51"/>
      <c r="BJ70" s="51"/>
      <c r="BK70" s="51"/>
      <c r="BL70" s="87"/>
      <c r="BM70" s="51"/>
      <c r="BN70" s="51"/>
      <c r="BO70" s="51"/>
      <c r="BP70" s="87"/>
      <c r="BQ70" s="51"/>
      <c r="BR70" s="51"/>
      <c r="BS70" s="51"/>
      <c r="BT70" s="87"/>
      <c r="BU70" s="51"/>
      <c r="BV70" s="51"/>
    </row>
    <row r="71" spans="2:74" ht="20.100000000000001" customHeight="1">
      <c r="B71" s="89"/>
      <c r="C71" s="93"/>
      <c r="D71" s="102" t="s">
        <v>718</v>
      </c>
      <c r="E71" s="74"/>
      <c r="F71" s="72" t="s">
        <v>712</v>
      </c>
      <c r="G71" s="47">
        <v>1.19</v>
      </c>
      <c r="H71" s="106"/>
      <c r="I71" s="86"/>
      <c r="J71" s="87"/>
      <c r="K71" s="236">
        <f>SUM(K128:K130)</f>
        <v>0</v>
      </c>
      <c r="L71" s="87"/>
      <c r="M71" s="236">
        <f t="shared" ref="M71:O71" si="34">SUM(M128:M130)</f>
        <v>0</v>
      </c>
      <c r="N71" s="236">
        <f t="shared" si="34"/>
        <v>0</v>
      </c>
      <c r="O71" s="236">
        <f t="shared" si="34"/>
        <v>0</v>
      </c>
      <c r="P71" s="87"/>
      <c r="Q71" s="236">
        <f t="shared" ref="Q71:S71" si="35">SUM(Q128:Q130)</f>
        <v>0</v>
      </c>
      <c r="R71" s="236">
        <f t="shared" si="35"/>
        <v>0</v>
      </c>
      <c r="S71" s="236">
        <f t="shared" si="35"/>
        <v>0</v>
      </c>
      <c r="T71" s="87"/>
      <c r="U71" s="236">
        <f t="shared" ref="U71:W71" si="36">SUM(U128:U130)</f>
        <v>0</v>
      </c>
      <c r="V71" s="236">
        <f t="shared" si="36"/>
        <v>0</v>
      </c>
      <c r="W71" s="236">
        <f t="shared" si="36"/>
        <v>0</v>
      </c>
      <c r="X71" s="87"/>
      <c r="Y71" s="236">
        <f t="shared" ref="Y71:AA71" si="37">SUM(Y128:Y130)</f>
        <v>0</v>
      </c>
      <c r="Z71" s="236">
        <f t="shared" si="37"/>
        <v>0</v>
      </c>
      <c r="AA71" s="236">
        <f t="shared" si="37"/>
        <v>0</v>
      </c>
      <c r="AB71" s="87"/>
      <c r="AC71" s="236">
        <f>SUM(AC128:AC130)</f>
        <v>0</v>
      </c>
      <c r="AD71" s="236">
        <f t="shared" ref="AD71:AE71" si="38">SUM(AD128:AD130)</f>
        <v>0</v>
      </c>
      <c r="AE71" s="236">
        <f t="shared" si="38"/>
        <v>0</v>
      </c>
      <c r="AF71" s="87"/>
      <c r="AG71" s="236">
        <f>SUM(AG128:AG130)</f>
        <v>0</v>
      </c>
      <c r="AH71" s="236">
        <f t="shared" ref="AH71:AI71" si="39">SUM(AH128:AH130)</f>
        <v>0</v>
      </c>
      <c r="AI71" s="236">
        <f t="shared" si="39"/>
        <v>0</v>
      </c>
      <c r="AJ71" s="87"/>
      <c r="AK71" s="236">
        <f>SUM(AK128:AK130)</f>
        <v>0</v>
      </c>
      <c r="AL71" s="236">
        <f t="shared" ref="AL71:AM71" si="40">SUM(AL128:AL130)</f>
        <v>0</v>
      </c>
      <c r="AM71" s="236">
        <f t="shared" si="40"/>
        <v>0</v>
      </c>
      <c r="AN71" s="87"/>
      <c r="AO71" s="236">
        <f>SUM(AO128:AO130)</f>
        <v>0</v>
      </c>
      <c r="AP71" s="236">
        <f t="shared" ref="AP71:AQ71" si="41">SUM(AP128:AP130)</f>
        <v>0</v>
      </c>
      <c r="AQ71" s="236">
        <f t="shared" si="41"/>
        <v>0</v>
      </c>
      <c r="AR71" s="87"/>
      <c r="AS71" s="236">
        <f>SUM(AS128:AS130)</f>
        <v>0</v>
      </c>
      <c r="AT71" s="236">
        <f t="shared" ref="AT71:AU71" si="42">SUM(AT128:AT130)</f>
        <v>0</v>
      </c>
      <c r="AU71" s="236">
        <f t="shared" si="42"/>
        <v>0</v>
      </c>
      <c r="AV71" s="87"/>
      <c r="AW71" s="236">
        <f>SUM(AW128:AW130)</f>
        <v>0</v>
      </c>
      <c r="AX71" s="236">
        <f t="shared" ref="AX71:AY71" si="43">SUM(AX128:AX130)</f>
        <v>0</v>
      </c>
      <c r="AY71" s="236">
        <f t="shared" si="43"/>
        <v>0</v>
      </c>
      <c r="AZ71" s="87"/>
      <c r="BA71" s="236">
        <f>SUM(BA128:BA130)</f>
        <v>0</v>
      </c>
      <c r="BB71" s="236">
        <f t="shared" ref="BB71:BC71" si="44">SUM(BB128:BB130)</f>
        <v>0</v>
      </c>
      <c r="BC71" s="236">
        <f t="shared" si="44"/>
        <v>0</v>
      </c>
      <c r="BD71" s="87"/>
      <c r="BE71" s="236">
        <f>SUM(BE128:BE130)</f>
        <v>0</v>
      </c>
      <c r="BF71" s="236">
        <f t="shared" ref="BF71:BG71" si="45">SUM(BF128:BF130)</f>
        <v>0</v>
      </c>
      <c r="BG71" s="236">
        <f t="shared" si="45"/>
        <v>0</v>
      </c>
      <c r="BH71" s="87"/>
      <c r="BI71" s="236">
        <f>SUM(BI128:BI130)</f>
        <v>0</v>
      </c>
      <c r="BJ71" s="236">
        <f t="shared" ref="BJ71:BK71" si="46">SUM(BJ128:BJ130)</f>
        <v>0</v>
      </c>
      <c r="BK71" s="236">
        <f t="shared" si="46"/>
        <v>0</v>
      </c>
      <c r="BL71" s="87"/>
      <c r="BM71" s="236">
        <f>SUM(BM128:BM130)</f>
        <v>0</v>
      </c>
      <c r="BN71" s="236">
        <f t="shared" ref="BN71:BO71" si="47">SUM(BN128:BN130)</f>
        <v>0</v>
      </c>
      <c r="BO71" s="236">
        <f t="shared" si="47"/>
        <v>0</v>
      </c>
      <c r="BP71" s="87"/>
      <c r="BQ71" s="236">
        <f>SUM(BQ128:BQ130)</f>
        <v>0</v>
      </c>
      <c r="BR71" s="236">
        <f t="shared" ref="BR71:BS71" si="48">SUM(BR128:BR130)</f>
        <v>0</v>
      </c>
      <c r="BS71" s="236">
        <f t="shared" si="48"/>
        <v>0</v>
      </c>
      <c r="BT71" s="87"/>
      <c r="BU71" s="236">
        <f t="shared" ref="BU71:BV71" si="49">SUM(BU128:BU130)</f>
        <v>0</v>
      </c>
      <c r="BV71" s="236">
        <f t="shared" si="49"/>
        <v>0</v>
      </c>
    </row>
    <row r="72" spans="2:74" ht="20.100000000000001" customHeight="1">
      <c r="B72" s="89"/>
      <c r="C72" s="93"/>
      <c r="D72" s="103"/>
      <c r="E72" s="104" t="s">
        <v>717</v>
      </c>
      <c r="F72" s="72" t="s">
        <v>712</v>
      </c>
      <c r="G72" s="47">
        <v>1.19</v>
      </c>
      <c r="H72" s="106"/>
      <c r="I72" s="86"/>
      <c r="J72" s="87"/>
      <c r="K72" s="51"/>
      <c r="L72" s="87"/>
      <c r="M72" s="51"/>
      <c r="N72" s="51"/>
      <c r="O72" s="51"/>
      <c r="P72" s="87"/>
      <c r="Q72" s="51"/>
      <c r="R72" s="51"/>
      <c r="S72" s="51"/>
      <c r="T72" s="87"/>
      <c r="U72" s="51"/>
      <c r="V72" s="51"/>
      <c r="W72" s="51"/>
      <c r="X72" s="87"/>
      <c r="Y72" s="51"/>
      <c r="Z72" s="51"/>
      <c r="AA72" s="51"/>
      <c r="AB72" s="87"/>
      <c r="AC72" s="51"/>
      <c r="AD72" s="51"/>
      <c r="AE72" s="51"/>
      <c r="AF72" s="87"/>
      <c r="AG72" s="51"/>
      <c r="AH72" s="51"/>
      <c r="AI72" s="51"/>
      <c r="AJ72" s="87"/>
      <c r="AK72" s="51"/>
      <c r="AL72" s="51"/>
      <c r="AM72" s="51"/>
      <c r="AN72" s="87"/>
      <c r="AO72" s="51"/>
      <c r="AP72" s="51"/>
      <c r="AQ72" s="51"/>
      <c r="AR72" s="87"/>
      <c r="AS72" s="51"/>
      <c r="AT72" s="51"/>
      <c r="AU72" s="51"/>
      <c r="AV72" s="87"/>
      <c r="AW72" s="51"/>
      <c r="AX72" s="51"/>
      <c r="AY72" s="51"/>
      <c r="AZ72" s="87"/>
      <c r="BA72" s="51"/>
      <c r="BB72" s="51"/>
      <c r="BC72" s="51"/>
      <c r="BD72" s="87"/>
      <c r="BE72" s="51"/>
      <c r="BF72" s="51"/>
      <c r="BG72" s="51"/>
      <c r="BH72" s="87"/>
      <c r="BI72" s="51"/>
      <c r="BJ72" s="51"/>
      <c r="BK72" s="51"/>
      <c r="BL72" s="87"/>
      <c r="BM72" s="51"/>
      <c r="BN72" s="51"/>
      <c r="BO72" s="51"/>
      <c r="BP72" s="87"/>
      <c r="BQ72" s="51"/>
      <c r="BR72" s="51"/>
      <c r="BS72" s="51"/>
      <c r="BT72" s="87"/>
      <c r="BU72" s="51"/>
      <c r="BV72" s="51"/>
    </row>
    <row r="73" spans="2:74" ht="20.100000000000001" customHeight="1">
      <c r="B73" s="89"/>
      <c r="C73" s="93"/>
      <c r="D73" s="102" t="s">
        <v>719</v>
      </c>
      <c r="E73" s="234">
        <f>'2.入力_使用量(1,2号)'!E93</f>
        <v>0</v>
      </c>
      <c r="F73" s="72" t="s">
        <v>712</v>
      </c>
      <c r="G73" s="239">
        <f>'2.入力_使用量(1,2号)'!I93</f>
        <v>0</v>
      </c>
      <c r="H73" s="240">
        <f>'2.入力_使用量(1,2号)'!J93</f>
        <v>0</v>
      </c>
      <c r="I73" s="86"/>
      <c r="J73" s="87"/>
      <c r="K73" s="236">
        <f>'2.入力_使用量(1,2号)'!N93</f>
        <v>0</v>
      </c>
      <c r="L73" s="87"/>
      <c r="M73" s="236">
        <f>'3.入力_外部供給等(1,2号)'!N85</f>
        <v>0</v>
      </c>
      <c r="N73" s="236">
        <f>'3.入力_外部供給等(1,2号)'!O85</f>
        <v>0</v>
      </c>
      <c r="O73" s="236">
        <f>'2.入力_使用量(1,2号)'!O93</f>
        <v>0</v>
      </c>
      <c r="P73" s="87"/>
      <c r="Q73" s="236">
        <f>'3.入力_外部供給等(1,2号)'!Q85</f>
        <v>0</v>
      </c>
      <c r="R73" s="236">
        <f>'3.入力_外部供給等(1,2号)'!R85</f>
        <v>0</v>
      </c>
      <c r="S73" s="236">
        <f>'2.入力_使用量(1,2号)'!P93</f>
        <v>0</v>
      </c>
      <c r="T73" s="87"/>
      <c r="U73" s="236">
        <f>'3.入力_外部供給等(1,2号)'!T85</f>
        <v>0</v>
      </c>
      <c r="V73" s="236">
        <f>'3.入力_外部供給等(1,2号)'!U85</f>
        <v>0</v>
      </c>
      <c r="W73" s="236">
        <f>'2.入力_使用量(1,2号)'!R93</f>
        <v>0</v>
      </c>
      <c r="X73" s="87"/>
      <c r="Y73" s="236">
        <f>'3.入力_外部供給等(1,2号)'!Z85</f>
        <v>0</v>
      </c>
      <c r="Z73" s="236">
        <f>'3.入力_外部供給等(1,2号)'!AA85</f>
        <v>0</v>
      </c>
      <c r="AA73" s="236">
        <f>'2.入力_使用量(1,2号)'!S93</f>
        <v>0</v>
      </c>
      <c r="AB73" s="87"/>
      <c r="AC73" s="236">
        <f>'3.入力_外部供給等(1,2号)'!AC85</f>
        <v>0</v>
      </c>
      <c r="AD73" s="236">
        <f>'3.入力_外部供給等(1,2号)'!AD85</f>
        <v>0</v>
      </c>
      <c r="AE73" s="236">
        <f>'2.入力_使用量(1,2号)'!T93</f>
        <v>0</v>
      </c>
      <c r="AF73" s="87"/>
      <c r="AG73" s="236">
        <f>'3.入力_外部供給等(1,2号)'!AF85</f>
        <v>0</v>
      </c>
      <c r="AH73" s="236">
        <f>'3.入力_外部供給等(1,2号)'!AG85</f>
        <v>0</v>
      </c>
      <c r="AI73" s="236">
        <f>'2.入力_使用量(1,2号)'!U93</f>
        <v>0</v>
      </c>
      <c r="AJ73" s="87"/>
      <c r="AK73" s="236">
        <f>'3.入力_外部供給等(1,2号)'!AI85</f>
        <v>0</v>
      </c>
      <c r="AL73" s="236">
        <f>'3.入力_外部供給等(1,2号)'!AJ85</f>
        <v>0</v>
      </c>
      <c r="AM73" s="236">
        <f>'2.入力_使用量(1,2号)'!V93</f>
        <v>0</v>
      </c>
      <c r="AN73" s="87"/>
      <c r="AO73" s="236">
        <f>'3.入力_外部供給等(1,2号)'!AL85</f>
        <v>0</v>
      </c>
      <c r="AP73" s="236">
        <f>'3.入力_外部供給等(1,2号)'!AM85</f>
        <v>0</v>
      </c>
      <c r="AQ73" s="236">
        <f>'2.入力_使用量(1,2号)'!W93</f>
        <v>0</v>
      </c>
      <c r="AR73" s="87"/>
      <c r="AS73" s="236">
        <f>'3.入力_外部供給等(1,2号)'!AO85</f>
        <v>0</v>
      </c>
      <c r="AT73" s="236">
        <f>'3.入力_外部供給等(1,2号)'!AP85</f>
        <v>0</v>
      </c>
      <c r="AU73" s="236">
        <f>'2.入力_使用量(1,2号)'!X93</f>
        <v>0</v>
      </c>
      <c r="AV73" s="87"/>
      <c r="AW73" s="236">
        <f>'3.入力_外部供給等(1,2号)'!AR85</f>
        <v>0</v>
      </c>
      <c r="AX73" s="236">
        <f>'3.入力_外部供給等(1,2号)'!AS85</f>
        <v>0</v>
      </c>
      <c r="AY73" s="236">
        <f>'2.入力_使用量(1,2号)'!Y93</f>
        <v>0</v>
      </c>
      <c r="AZ73" s="87"/>
      <c r="BA73" s="236">
        <f>'3.入力_外部供給等(1,2号)'!AU85</f>
        <v>0</v>
      </c>
      <c r="BB73" s="236">
        <f>'3.入力_外部供給等(1,2号)'!AV85</f>
        <v>0</v>
      </c>
      <c r="BC73" s="236">
        <f>'2.入力_使用量(1,2号)'!Z93</f>
        <v>0</v>
      </c>
      <c r="BD73" s="87"/>
      <c r="BE73" s="236">
        <f>'3.入力_外部供給等(1,2号)'!AX85</f>
        <v>0</v>
      </c>
      <c r="BF73" s="236">
        <f>'3.入力_外部供給等(1,2号)'!AY85</f>
        <v>0</v>
      </c>
      <c r="BG73" s="236">
        <f>'2.入力_使用量(1,2号)'!AA93</f>
        <v>0</v>
      </c>
      <c r="BH73" s="87"/>
      <c r="BI73" s="236">
        <f>'3.入力_外部供給等(1,2号)'!BA85</f>
        <v>0</v>
      </c>
      <c r="BJ73" s="236">
        <f>'3.入力_外部供給等(1,2号)'!BB85</f>
        <v>0</v>
      </c>
      <c r="BK73" s="236">
        <f>'2.入力_使用量(1,2号)'!AB93</f>
        <v>0</v>
      </c>
      <c r="BL73" s="87"/>
      <c r="BM73" s="236">
        <f>'3.入力_外部供給等(1,2号)'!BD85</f>
        <v>0</v>
      </c>
      <c r="BN73" s="236">
        <f>'3.入力_外部供給等(1,2号)'!BE85</f>
        <v>0</v>
      </c>
      <c r="BO73" s="236">
        <f>'2.入力_使用量(1,2号)'!AC93</f>
        <v>0</v>
      </c>
      <c r="BP73" s="87"/>
      <c r="BQ73" s="236">
        <f>'3.入力_外部供給等(1,2号)'!BG85</f>
        <v>0</v>
      </c>
      <c r="BR73" s="236">
        <f>'3.入力_外部供給等(1,2号)'!BH85</f>
        <v>0</v>
      </c>
      <c r="BS73" s="236">
        <f>'2.入力_使用量(1,2号)'!AD93</f>
        <v>0</v>
      </c>
      <c r="BT73" s="87"/>
      <c r="BU73" s="236">
        <f>'3.入力_外部供給等(1,2号)'!BJ85</f>
        <v>0</v>
      </c>
      <c r="BV73" s="236">
        <f>'3.入力_外部供給等(1,2号)'!BK85</f>
        <v>0</v>
      </c>
    </row>
    <row r="74" spans="2:74" ht="20.100000000000001" customHeight="1">
      <c r="B74" s="89"/>
      <c r="C74" s="70"/>
      <c r="D74" s="103"/>
      <c r="E74" s="104" t="s">
        <v>717</v>
      </c>
      <c r="F74" s="72" t="s">
        <v>712</v>
      </c>
      <c r="G74" s="107"/>
      <c r="H74" s="105"/>
      <c r="I74" s="86"/>
      <c r="J74" s="87"/>
      <c r="K74" s="51"/>
      <c r="L74" s="87"/>
      <c r="M74" s="51"/>
      <c r="N74" s="51"/>
      <c r="O74" s="51"/>
      <c r="P74" s="87"/>
      <c r="Q74" s="51"/>
      <c r="R74" s="51"/>
      <c r="S74" s="51"/>
      <c r="T74" s="87"/>
      <c r="U74" s="51"/>
      <c r="V74" s="51"/>
      <c r="W74" s="51"/>
      <c r="X74" s="87"/>
      <c r="Y74" s="51"/>
      <c r="Z74" s="51"/>
      <c r="AA74" s="51"/>
      <c r="AB74" s="87"/>
      <c r="AC74" s="51"/>
      <c r="AD74" s="51"/>
      <c r="AE74" s="51"/>
      <c r="AF74" s="87"/>
      <c r="AG74" s="51"/>
      <c r="AH74" s="51"/>
      <c r="AI74" s="51"/>
      <c r="AJ74" s="87"/>
      <c r="AK74" s="51"/>
      <c r="AL74" s="51"/>
      <c r="AM74" s="51"/>
      <c r="AN74" s="87"/>
      <c r="AO74" s="51"/>
      <c r="AP74" s="51"/>
      <c r="AQ74" s="51"/>
      <c r="AR74" s="87"/>
      <c r="AS74" s="51"/>
      <c r="AT74" s="51"/>
      <c r="AU74" s="51"/>
      <c r="AV74" s="87"/>
      <c r="AW74" s="51"/>
      <c r="AX74" s="51"/>
      <c r="AY74" s="51"/>
      <c r="AZ74" s="87"/>
      <c r="BA74" s="51"/>
      <c r="BB74" s="51"/>
      <c r="BC74" s="51"/>
      <c r="BD74" s="87"/>
      <c r="BE74" s="51"/>
      <c r="BF74" s="51"/>
      <c r="BG74" s="51"/>
      <c r="BH74" s="87"/>
      <c r="BI74" s="51"/>
      <c r="BJ74" s="51"/>
      <c r="BK74" s="51"/>
      <c r="BL74" s="87"/>
      <c r="BM74" s="51"/>
      <c r="BN74" s="51"/>
      <c r="BO74" s="51"/>
      <c r="BP74" s="87"/>
      <c r="BQ74" s="51"/>
      <c r="BR74" s="51"/>
      <c r="BS74" s="51"/>
      <c r="BT74" s="87"/>
      <c r="BU74" s="51"/>
      <c r="BV74" s="51"/>
    </row>
    <row r="75" spans="2:74" ht="20.100000000000001" customHeight="1">
      <c r="B75" s="89"/>
      <c r="C75" s="101" t="s">
        <v>720</v>
      </c>
      <c r="D75" s="72" t="s">
        <v>721</v>
      </c>
      <c r="E75" s="74"/>
      <c r="F75" s="72" t="s">
        <v>712</v>
      </c>
      <c r="G75" s="100">
        <f>'2.入力_使用量(1,2号)'!I94</f>
        <v>0</v>
      </c>
      <c r="H75" s="106"/>
      <c r="I75" s="86"/>
      <c r="J75" s="87"/>
      <c r="K75" s="236">
        <f>'2.入力_使用量(1,2号)'!N94</f>
        <v>0</v>
      </c>
      <c r="L75" s="87"/>
      <c r="M75" s="236">
        <f>'3.入力_外部供給等(1,2号)'!N86</f>
        <v>0</v>
      </c>
      <c r="N75" s="236">
        <f>'3.入力_外部供給等(1,2号)'!O86</f>
        <v>0</v>
      </c>
      <c r="O75" s="236">
        <f>'2.入力_使用量(1,2号)'!O94</f>
        <v>0</v>
      </c>
      <c r="P75" s="87"/>
      <c r="Q75" s="236">
        <f>'3.入力_外部供給等(1,2号)'!Q86</f>
        <v>0</v>
      </c>
      <c r="R75" s="236">
        <f>'3.入力_外部供給等(1,2号)'!R86</f>
        <v>0</v>
      </c>
      <c r="S75" s="236">
        <f>'2.入力_使用量(1,2号)'!P94</f>
        <v>0</v>
      </c>
      <c r="T75" s="87"/>
      <c r="U75" s="236">
        <f>'3.入力_外部供給等(1,2号)'!T86</f>
        <v>0</v>
      </c>
      <c r="V75" s="236">
        <f>'3.入力_外部供給等(1,2号)'!U86</f>
        <v>0</v>
      </c>
      <c r="W75" s="236">
        <f>'2.入力_使用量(1,2号)'!R94</f>
        <v>0</v>
      </c>
      <c r="X75" s="87"/>
      <c r="Y75" s="236">
        <f>'3.入力_外部供給等(1,2号)'!Z86</f>
        <v>0</v>
      </c>
      <c r="Z75" s="236">
        <f>'3.入力_外部供給等(1,2号)'!AA86</f>
        <v>0</v>
      </c>
      <c r="AA75" s="236">
        <f>'2.入力_使用量(1,2号)'!S94</f>
        <v>0</v>
      </c>
      <c r="AB75" s="87"/>
      <c r="AC75" s="236">
        <f>'3.入力_外部供給等(1,2号)'!AC86</f>
        <v>0</v>
      </c>
      <c r="AD75" s="236">
        <f>'3.入力_外部供給等(1,2号)'!AD86</f>
        <v>0</v>
      </c>
      <c r="AE75" s="236">
        <f>'2.入力_使用量(1,2号)'!T94</f>
        <v>0</v>
      </c>
      <c r="AF75" s="87"/>
      <c r="AG75" s="236">
        <f>'3.入力_外部供給等(1,2号)'!AF86</f>
        <v>0</v>
      </c>
      <c r="AH75" s="236">
        <f>'3.入力_外部供給等(1,2号)'!AG86</f>
        <v>0</v>
      </c>
      <c r="AI75" s="236">
        <f>'2.入力_使用量(1,2号)'!U94</f>
        <v>0</v>
      </c>
      <c r="AJ75" s="87"/>
      <c r="AK75" s="236">
        <f>'3.入力_外部供給等(1,2号)'!AI86</f>
        <v>0</v>
      </c>
      <c r="AL75" s="236">
        <f>'3.入力_外部供給等(1,2号)'!AJ86</f>
        <v>0</v>
      </c>
      <c r="AM75" s="236">
        <f>'2.入力_使用量(1,2号)'!V94</f>
        <v>0</v>
      </c>
      <c r="AN75" s="87"/>
      <c r="AO75" s="236">
        <f>'3.入力_外部供給等(1,2号)'!AL86</f>
        <v>0</v>
      </c>
      <c r="AP75" s="236">
        <f>'3.入力_外部供給等(1,2号)'!AM86</f>
        <v>0</v>
      </c>
      <c r="AQ75" s="236">
        <f>'2.入力_使用量(1,2号)'!W94</f>
        <v>0</v>
      </c>
      <c r="AR75" s="87"/>
      <c r="AS75" s="236">
        <f>'3.入力_外部供給等(1,2号)'!AO86</f>
        <v>0</v>
      </c>
      <c r="AT75" s="236">
        <f>'3.入力_外部供給等(1,2号)'!AP86</f>
        <v>0</v>
      </c>
      <c r="AU75" s="236">
        <f>'2.入力_使用量(1,2号)'!X94</f>
        <v>0</v>
      </c>
      <c r="AV75" s="87"/>
      <c r="AW75" s="236">
        <f>'3.入力_外部供給等(1,2号)'!AR86</f>
        <v>0</v>
      </c>
      <c r="AX75" s="236">
        <f>'3.入力_外部供給等(1,2号)'!AS86</f>
        <v>0</v>
      </c>
      <c r="AY75" s="236">
        <f>'2.入力_使用量(1,2号)'!Y94</f>
        <v>0</v>
      </c>
      <c r="AZ75" s="87"/>
      <c r="BA75" s="236">
        <f>'3.入力_外部供給等(1,2号)'!AU86</f>
        <v>0</v>
      </c>
      <c r="BB75" s="236">
        <f>'3.入力_外部供給等(1,2号)'!AV86</f>
        <v>0</v>
      </c>
      <c r="BC75" s="236">
        <f>'2.入力_使用量(1,2号)'!Z94</f>
        <v>0</v>
      </c>
      <c r="BD75" s="87"/>
      <c r="BE75" s="236">
        <f>'3.入力_外部供給等(1,2号)'!AX86</f>
        <v>0</v>
      </c>
      <c r="BF75" s="236">
        <f>'3.入力_外部供給等(1,2号)'!AY86</f>
        <v>0</v>
      </c>
      <c r="BG75" s="236">
        <f>'2.入力_使用量(1,2号)'!AA94</f>
        <v>0</v>
      </c>
      <c r="BH75" s="87"/>
      <c r="BI75" s="236">
        <f>'3.入力_外部供給等(1,2号)'!BA86</f>
        <v>0</v>
      </c>
      <c r="BJ75" s="236">
        <f>'3.入力_外部供給等(1,2号)'!BB86</f>
        <v>0</v>
      </c>
      <c r="BK75" s="236">
        <f>'2.入力_使用量(1,2号)'!AB94</f>
        <v>0</v>
      </c>
      <c r="BL75" s="87"/>
      <c r="BM75" s="236">
        <f>'3.入力_外部供給等(1,2号)'!BD86</f>
        <v>0</v>
      </c>
      <c r="BN75" s="236">
        <f>'3.入力_外部供給等(1,2号)'!BE86</f>
        <v>0</v>
      </c>
      <c r="BO75" s="236">
        <f>'2.入力_使用量(1,2号)'!AC94</f>
        <v>0</v>
      </c>
      <c r="BP75" s="87"/>
      <c r="BQ75" s="236">
        <f>'3.入力_外部供給等(1,2号)'!BG86</f>
        <v>0</v>
      </c>
      <c r="BR75" s="236">
        <f>'3.入力_外部供給等(1,2号)'!BH86</f>
        <v>0</v>
      </c>
      <c r="BS75" s="236">
        <f>'2.入力_使用量(1,2号)'!AD94</f>
        <v>0</v>
      </c>
      <c r="BT75" s="87"/>
      <c r="BU75" s="236">
        <f>'3.入力_外部供給等(1,2号)'!BJ86</f>
        <v>0</v>
      </c>
      <c r="BV75" s="236">
        <f>'3.入力_外部供給等(1,2号)'!BK86</f>
        <v>0</v>
      </c>
    </row>
    <row r="76" spans="2:74" ht="20.100000000000001" customHeight="1">
      <c r="B76" s="89"/>
      <c r="C76" s="93"/>
      <c r="D76" s="72" t="s">
        <v>722</v>
      </c>
      <c r="E76" s="74"/>
      <c r="F76" s="72" t="s">
        <v>712</v>
      </c>
      <c r="G76" s="100">
        <f>'2.入力_使用量(1,2号)'!I95</f>
        <v>0</v>
      </c>
      <c r="H76" s="106"/>
      <c r="I76" s="86"/>
      <c r="J76" s="87"/>
      <c r="K76" s="236">
        <f>'2.入力_使用量(1,2号)'!N95</f>
        <v>0</v>
      </c>
      <c r="L76" s="87"/>
      <c r="M76" s="236">
        <f>'3.入力_外部供給等(1,2号)'!N87</f>
        <v>0</v>
      </c>
      <c r="N76" s="236">
        <f>'3.入力_外部供給等(1,2号)'!O87</f>
        <v>0</v>
      </c>
      <c r="O76" s="236">
        <f>'2.入力_使用量(1,2号)'!O95</f>
        <v>0</v>
      </c>
      <c r="P76" s="87"/>
      <c r="Q76" s="236">
        <f>'3.入力_外部供給等(1,2号)'!Q87</f>
        <v>0</v>
      </c>
      <c r="R76" s="236">
        <f>'3.入力_外部供給等(1,2号)'!R87</f>
        <v>0</v>
      </c>
      <c r="S76" s="236">
        <f>'2.入力_使用量(1,2号)'!P95</f>
        <v>0</v>
      </c>
      <c r="T76" s="87"/>
      <c r="U76" s="236">
        <f>'3.入力_外部供給等(1,2号)'!T87</f>
        <v>0</v>
      </c>
      <c r="V76" s="236">
        <f>'3.入力_外部供給等(1,2号)'!U87</f>
        <v>0</v>
      </c>
      <c r="W76" s="236">
        <f>'2.入力_使用量(1,2号)'!R95</f>
        <v>0</v>
      </c>
      <c r="X76" s="87"/>
      <c r="Y76" s="236">
        <f>'3.入力_外部供給等(1,2号)'!Z87</f>
        <v>0</v>
      </c>
      <c r="Z76" s="236">
        <f>'3.入力_外部供給等(1,2号)'!AA87</f>
        <v>0</v>
      </c>
      <c r="AA76" s="236">
        <f>'2.入力_使用量(1,2号)'!S95</f>
        <v>0</v>
      </c>
      <c r="AB76" s="87"/>
      <c r="AC76" s="236">
        <f>'3.入力_外部供給等(1,2号)'!AC87</f>
        <v>0</v>
      </c>
      <c r="AD76" s="236">
        <f>'3.入力_外部供給等(1,2号)'!AD87</f>
        <v>0</v>
      </c>
      <c r="AE76" s="236">
        <f>'2.入力_使用量(1,2号)'!T95</f>
        <v>0</v>
      </c>
      <c r="AF76" s="87"/>
      <c r="AG76" s="236">
        <f>'3.入力_外部供給等(1,2号)'!AF87</f>
        <v>0</v>
      </c>
      <c r="AH76" s="236">
        <f>'3.入力_外部供給等(1,2号)'!AG87</f>
        <v>0</v>
      </c>
      <c r="AI76" s="236">
        <f>'2.入力_使用量(1,2号)'!U95</f>
        <v>0</v>
      </c>
      <c r="AJ76" s="87"/>
      <c r="AK76" s="236">
        <f>'3.入力_外部供給等(1,2号)'!AI87</f>
        <v>0</v>
      </c>
      <c r="AL76" s="236">
        <f>'3.入力_外部供給等(1,2号)'!AJ87</f>
        <v>0</v>
      </c>
      <c r="AM76" s="236">
        <f>'2.入力_使用量(1,2号)'!V95</f>
        <v>0</v>
      </c>
      <c r="AN76" s="87"/>
      <c r="AO76" s="236">
        <f>'3.入力_外部供給等(1,2号)'!AL87</f>
        <v>0</v>
      </c>
      <c r="AP76" s="236">
        <f>'3.入力_外部供給等(1,2号)'!AM87</f>
        <v>0</v>
      </c>
      <c r="AQ76" s="236">
        <f>'2.入力_使用量(1,2号)'!W95</f>
        <v>0</v>
      </c>
      <c r="AR76" s="87"/>
      <c r="AS76" s="236">
        <f>'3.入力_外部供給等(1,2号)'!AO87</f>
        <v>0</v>
      </c>
      <c r="AT76" s="236">
        <f>'3.入力_外部供給等(1,2号)'!AP87</f>
        <v>0</v>
      </c>
      <c r="AU76" s="236">
        <f>'2.入力_使用量(1,2号)'!X95</f>
        <v>0</v>
      </c>
      <c r="AV76" s="87"/>
      <c r="AW76" s="236">
        <f>'3.入力_外部供給等(1,2号)'!AR87</f>
        <v>0</v>
      </c>
      <c r="AX76" s="236">
        <f>'3.入力_外部供給等(1,2号)'!AS87</f>
        <v>0</v>
      </c>
      <c r="AY76" s="236">
        <f>'2.入力_使用量(1,2号)'!Y95</f>
        <v>0</v>
      </c>
      <c r="AZ76" s="87"/>
      <c r="BA76" s="236">
        <f>'3.入力_外部供給等(1,2号)'!AU87</f>
        <v>0</v>
      </c>
      <c r="BB76" s="236">
        <f>'3.入力_外部供給等(1,2号)'!AV87</f>
        <v>0</v>
      </c>
      <c r="BC76" s="236">
        <f>'2.入力_使用量(1,2号)'!Z95</f>
        <v>0</v>
      </c>
      <c r="BD76" s="87"/>
      <c r="BE76" s="236">
        <f>'3.入力_外部供給等(1,2号)'!AX87</f>
        <v>0</v>
      </c>
      <c r="BF76" s="236">
        <f>'3.入力_外部供給等(1,2号)'!AY87</f>
        <v>0</v>
      </c>
      <c r="BG76" s="236">
        <f>'2.入力_使用量(1,2号)'!AA95</f>
        <v>0</v>
      </c>
      <c r="BH76" s="87"/>
      <c r="BI76" s="236">
        <f>'3.入力_外部供給等(1,2号)'!BA87</f>
        <v>0</v>
      </c>
      <c r="BJ76" s="236">
        <f>'3.入力_外部供給等(1,2号)'!BB87</f>
        <v>0</v>
      </c>
      <c r="BK76" s="236">
        <f>'2.入力_使用量(1,2号)'!AB95</f>
        <v>0</v>
      </c>
      <c r="BL76" s="87"/>
      <c r="BM76" s="236">
        <f>'3.入力_外部供給等(1,2号)'!BD87</f>
        <v>0</v>
      </c>
      <c r="BN76" s="236">
        <f>'3.入力_外部供給等(1,2号)'!BE87</f>
        <v>0</v>
      </c>
      <c r="BO76" s="236">
        <f>'2.入力_使用量(1,2号)'!AC95</f>
        <v>0</v>
      </c>
      <c r="BP76" s="87"/>
      <c r="BQ76" s="236">
        <f>'3.入力_外部供給等(1,2号)'!BG87</f>
        <v>0</v>
      </c>
      <c r="BR76" s="236">
        <f>'3.入力_外部供給等(1,2号)'!BH87</f>
        <v>0</v>
      </c>
      <c r="BS76" s="236">
        <f>'2.入力_使用量(1,2号)'!AD95</f>
        <v>0</v>
      </c>
      <c r="BT76" s="87"/>
      <c r="BU76" s="236">
        <f>'3.入力_外部供給等(1,2号)'!BJ87</f>
        <v>0</v>
      </c>
      <c r="BV76" s="236">
        <f>'3.入力_外部供給等(1,2号)'!BK87</f>
        <v>0</v>
      </c>
    </row>
    <row r="77" spans="2:74" ht="20.100000000000001" customHeight="1">
      <c r="B77" s="89"/>
      <c r="C77" s="93"/>
      <c r="D77" s="72" t="s">
        <v>723</v>
      </c>
      <c r="E77" s="74"/>
      <c r="F77" s="72" t="s">
        <v>712</v>
      </c>
      <c r="G77" s="100">
        <f>'2.入力_使用量(1,2号)'!I96</f>
        <v>0</v>
      </c>
      <c r="H77" s="106"/>
      <c r="I77" s="86"/>
      <c r="J77" s="87"/>
      <c r="K77" s="236">
        <f>'2.入力_使用量(1,2号)'!N96</f>
        <v>0</v>
      </c>
      <c r="L77" s="87"/>
      <c r="M77" s="236">
        <f>'3.入力_外部供給等(1,2号)'!N88</f>
        <v>0</v>
      </c>
      <c r="N77" s="236">
        <f>'3.入力_外部供給等(1,2号)'!O88</f>
        <v>0</v>
      </c>
      <c r="O77" s="236">
        <f>'2.入力_使用量(1,2号)'!O96</f>
        <v>0</v>
      </c>
      <c r="P77" s="87"/>
      <c r="Q77" s="236">
        <f>'3.入力_外部供給等(1,2号)'!Q88</f>
        <v>0</v>
      </c>
      <c r="R77" s="236">
        <f>'3.入力_外部供給等(1,2号)'!R88</f>
        <v>0</v>
      </c>
      <c r="S77" s="236">
        <f>'2.入力_使用量(1,2号)'!P96</f>
        <v>0</v>
      </c>
      <c r="T77" s="87"/>
      <c r="U77" s="236">
        <f>'3.入力_外部供給等(1,2号)'!T88</f>
        <v>0</v>
      </c>
      <c r="V77" s="236">
        <f>'3.入力_外部供給等(1,2号)'!U88</f>
        <v>0</v>
      </c>
      <c r="W77" s="236">
        <f>'2.入力_使用量(1,2号)'!R96</f>
        <v>0</v>
      </c>
      <c r="X77" s="87"/>
      <c r="Y77" s="236">
        <f>'3.入力_外部供給等(1,2号)'!Z88</f>
        <v>0</v>
      </c>
      <c r="Z77" s="236">
        <f>'3.入力_外部供給等(1,2号)'!AA88</f>
        <v>0</v>
      </c>
      <c r="AA77" s="236">
        <f>'2.入力_使用量(1,2号)'!S96</f>
        <v>0</v>
      </c>
      <c r="AB77" s="87"/>
      <c r="AC77" s="236">
        <f>'3.入力_外部供給等(1,2号)'!AC88</f>
        <v>0</v>
      </c>
      <c r="AD77" s="236">
        <f>'3.入力_外部供給等(1,2号)'!AD88</f>
        <v>0</v>
      </c>
      <c r="AE77" s="236">
        <f>'2.入力_使用量(1,2号)'!T96</f>
        <v>0</v>
      </c>
      <c r="AF77" s="87"/>
      <c r="AG77" s="236">
        <f>'3.入力_外部供給等(1,2号)'!AF88</f>
        <v>0</v>
      </c>
      <c r="AH77" s="236">
        <f>'3.入力_外部供給等(1,2号)'!AG88</f>
        <v>0</v>
      </c>
      <c r="AI77" s="236">
        <f>'2.入力_使用量(1,2号)'!U96</f>
        <v>0</v>
      </c>
      <c r="AJ77" s="87"/>
      <c r="AK77" s="236">
        <f>'3.入力_外部供給等(1,2号)'!AI88</f>
        <v>0</v>
      </c>
      <c r="AL77" s="236">
        <f>'3.入力_外部供給等(1,2号)'!AJ88</f>
        <v>0</v>
      </c>
      <c r="AM77" s="236">
        <f>'2.入力_使用量(1,2号)'!V96</f>
        <v>0</v>
      </c>
      <c r="AN77" s="87"/>
      <c r="AO77" s="236">
        <f>'3.入力_外部供給等(1,2号)'!AL88</f>
        <v>0</v>
      </c>
      <c r="AP77" s="236">
        <f>'3.入力_外部供給等(1,2号)'!AM88</f>
        <v>0</v>
      </c>
      <c r="AQ77" s="236">
        <f>'2.入力_使用量(1,2号)'!W96</f>
        <v>0</v>
      </c>
      <c r="AR77" s="87"/>
      <c r="AS77" s="236">
        <f>'3.入力_外部供給等(1,2号)'!AO88</f>
        <v>0</v>
      </c>
      <c r="AT77" s="236">
        <f>'3.入力_外部供給等(1,2号)'!AP88</f>
        <v>0</v>
      </c>
      <c r="AU77" s="236">
        <f>'2.入力_使用量(1,2号)'!X96</f>
        <v>0</v>
      </c>
      <c r="AV77" s="87"/>
      <c r="AW77" s="236">
        <f>'3.入力_外部供給等(1,2号)'!AR88</f>
        <v>0</v>
      </c>
      <c r="AX77" s="236">
        <f>'3.入力_外部供給等(1,2号)'!AS88</f>
        <v>0</v>
      </c>
      <c r="AY77" s="236">
        <f>'2.入力_使用量(1,2号)'!Y96</f>
        <v>0</v>
      </c>
      <c r="AZ77" s="87"/>
      <c r="BA77" s="236">
        <f>'3.入力_外部供給等(1,2号)'!AU88</f>
        <v>0</v>
      </c>
      <c r="BB77" s="236">
        <f>'3.入力_外部供給等(1,2号)'!AV88</f>
        <v>0</v>
      </c>
      <c r="BC77" s="236">
        <f>'2.入力_使用量(1,2号)'!Z96</f>
        <v>0</v>
      </c>
      <c r="BD77" s="87"/>
      <c r="BE77" s="236">
        <f>'3.入力_外部供給等(1,2号)'!AX88</f>
        <v>0</v>
      </c>
      <c r="BF77" s="236">
        <f>'3.入力_外部供給等(1,2号)'!AY88</f>
        <v>0</v>
      </c>
      <c r="BG77" s="236">
        <f>'2.入力_使用量(1,2号)'!AA96</f>
        <v>0</v>
      </c>
      <c r="BH77" s="87"/>
      <c r="BI77" s="236">
        <f>'3.入力_外部供給等(1,2号)'!BA88</f>
        <v>0</v>
      </c>
      <c r="BJ77" s="236">
        <f>'3.入力_外部供給等(1,2号)'!BB88</f>
        <v>0</v>
      </c>
      <c r="BK77" s="236">
        <f>'2.入力_使用量(1,2号)'!AB96</f>
        <v>0</v>
      </c>
      <c r="BL77" s="87"/>
      <c r="BM77" s="236">
        <f>'3.入力_外部供給等(1,2号)'!BD88</f>
        <v>0</v>
      </c>
      <c r="BN77" s="236">
        <f>'3.入力_外部供給等(1,2号)'!BE88</f>
        <v>0</v>
      </c>
      <c r="BO77" s="236">
        <f>'2.入力_使用量(1,2号)'!AC96</f>
        <v>0</v>
      </c>
      <c r="BP77" s="87"/>
      <c r="BQ77" s="236">
        <f>'3.入力_外部供給等(1,2号)'!BG88</f>
        <v>0</v>
      </c>
      <c r="BR77" s="236">
        <f>'3.入力_外部供給等(1,2号)'!BH88</f>
        <v>0</v>
      </c>
      <c r="BS77" s="236">
        <f>'2.入力_使用量(1,2号)'!AD96</f>
        <v>0</v>
      </c>
      <c r="BT77" s="87"/>
      <c r="BU77" s="236">
        <f>'3.入力_外部供給等(1,2号)'!BJ88</f>
        <v>0</v>
      </c>
      <c r="BV77" s="236">
        <f>'3.入力_外部供給等(1,2号)'!BK88</f>
        <v>0</v>
      </c>
    </row>
    <row r="78" spans="2:74" ht="20.100000000000001" customHeight="1">
      <c r="B78" s="89"/>
      <c r="C78" s="93"/>
      <c r="D78" s="72" t="s">
        <v>724</v>
      </c>
      <c r="E78" s="74"/>
      <c r="F78" s="72" t="s">
        <v>712</v>
      </c>
      <c r="G78" s="100">
        <f>'2.入力_使用量(1,2号)'!I97</f>
        <v>0</v>
      </c>
      <c r="H78" s="95"/>
      <c r="I78" s="86"/>
      <c r="J78" s="87"/>
      <c r="K78" s="236">
        <f>'2.入力_使用量(1,2号)'!N97</f>
        <v>0</v>
      </c>
      <c r="L78" s="87"/>
      <c r="M78" s="236">
        <f>'3.入力_外部供給等(1,2号)'!N89</f>
        <v>0</v>
      </c>
      <c r="N78" s="236">
        <f>'3.入力_外部供給等(1,2号)'!O89</f>
        <v>0</v>
      </c>
      <c r="O78" s="236">
        <f>'2.入力_使用量(1,2号)'!O97</f>
        <v>0</v>
      </c>
      <c r="P78" s="87"/>
      <c r="Q78" s="236">
        <f>'3.入力_外部供給等(1,2号)'!Q89</f>
        <v>0</v>
      </c>
      <c r="R78" s="236">
        <f>'3.入力_外部供給等(1,2号)'!R89</f>
        <v>0</v>
      </c>
      <c r="S78" s="236">
        <f>'2.入力_使用量(1,2号)'!P97</f>
        <v>0</v>
      </c>
      <c r="T78" s="87"/>
      <c r="U78" s="236">
        <f>'3.入力_外部供給等(1,2号)'!T89</f>
        <v>0</v>
      </c>
      <c r="V78" s="236">
        <f>'3.入力_外部供給等(1,2号)'!U89</f>
        <v>0</v>
      </c>
      <c r="W78" s="236">
        <f>'2.入力_使用量(1,2号)'!R97</f>
        <v>0</v>
      </c>
      <c r="X78" s="87"/>
      <c r="Y78" s="236">
        <f>'3.入力_外部供給等(1,2号)'!Z89</f>
        <v>0</v>
      </c>
      <c r="Z78" s="236">
        <f>'3.入力_外部供給等(1,2号)'!AA89</f>
        <v>0</v>
      </c>
      <c r="AA78" s="236">
        <f>'2.入力_使用量(1,2号)'!S97</f>
        <v>0</v>
      </c>
      <c r="AB78" s="87"/>
      <c r="AC78" s="236">
        <f>'3.入力_外部供給等(1,2号)'!AC89</f>
        <v>0</v>
      </c>
      <c r="AD78" s="236">
        <f>'3.入力_外部供給等(1,2号)'!AD89</f>
        <v>0</v>
      </c>
      <c r="AE78" s="236">
        <f>'2.入力_使用量(1,2号)'!T97</f>
        <v>0</v>
      </c>
      <c r="AF78" s="87"/>
      <c r="AG78" s="236">
        <f>'3.入力_外部供給等(1,2号)'!AF89</f>
        <v>0</v>
      </c>
      <c r="AH78" s="236">
        <f>'3.入力_外部供給等(1,2号)'!AG89</f>
        <v>0</v>
      </c>
      <c r="AI78" s="236">
        <f>'2.入力_使用量(1,2号)'!U97</f>
        <v>0</v>
      </c>
      <c r="AJ78" s="87"/>
      <c r="AK78" s="236">
        <f>'3.入力_外部供給等(1,2号)'!AI89</f>
        <v>0</v>
      </c>
      <c r="AL78" s="236">
        <f>'3.入力_外部供給等(1,2号)'!AJ89</f>
        <v>0</v>
      </c>
      <c r="AM78" s="236">
        <f>'2.入力_使用量(1,2号)'!V97</f>
        <v>0</v>
      </c>
      <c r="AN78" s="87"/>
      <c r="AO78" s="236">
        <f>'3.入力_外部供給等(1,2号)'!AL89</f>
        <v>0</v>
      </c>
      <c r="AP78" s="236">
        <f>'3.入力_外部供給等(1,2号)'!AM89</f>
        <v>0</v>
      </c>
      <c r="AQ78" s="236">
        <f>'2.入力_使用量(1,2号)'!W97</f>
        <v>0</v>
      </c>
      <c r="AR78" s="87"/>
      <c r="AS78" s="236">
        <f>'3.入力_外部供給等(1,2号)'!AO89</f>
        <v>0</v>
      </c>
      <c r="AT78" s="236">
        <f>'3.入力_外部供給等(1,2号)'!AP89</f>
        <v>0</v>
      </c>
      <c r="AU78" s="236">
        <f>'2.入力_使用量(1,2号)'!X97</f>
        <v>0</v>
      </c>
      <c r="AV78" s="87"/>
      <c r="AW78" s="236">
        <f>'3.入力_外部供給等(1,2号)'!AR89</f>
        <v>0</v>
      </c>
      <c r="AX78" s="236">
        <f>'3.入力_外部供給等(1,2号)'!AS89</f>
        <v>0</v>
      </c>
      <c r="AY78" s="236">
        <f>'2.入力_使用量(1,2号)'!Y97</f>
        <v>0</v>
      </c>
      <c r="AZ78" s="87"/>
      <c r="BA78" s="236">
        <f>'3.入力_外部供給等(1,2号)'!AU89</f>
        <v>0</v>
      </c>
      <c r="BB78" s="236">
        <f>'3.入力_外部供給等(1,2号)'!AV89</f>
        <v>0</v>
      </c>
      <c r="BC78" s="236">
        <f>'2.入力_使用量(1,2号)'!Z97</f>
        <v>0</v>
      </c>
      <c r="BD78" s="87"/>
      <c r="BE78" s="236">
        <f>'3.入力_外部供給等(1,2号)'!AX89</f>
        <v>0</v>
      </c>
      <c r="BF78" s="236">
        <f>'3.入力_外部供給等(1,2号)'!AY89</f>
        <v>0</v>
      </c>
      <c r="BG78" s="236">
        <f>'2.入力_使用量(1,2号)'!AA97</f>
        <v>0</v>
      </c>
      <c r="BH78" s="87"/>
      <c r="BI78" s="236">
        <f>'3.入力_外部供給等(1,2号)'!BA89</f>
        <v>0</v>
      </c>
      <c r="BJ78" s="236">
        <f>'3.入力_外部供給等(1,2号)'!BB89</f>
        <v>0</v>
      </c>
      <c r="BK78" s="236">
        <f>'2.入力_使用量(1,2号)'!AB97</f>
        <v>0</v>
      </c>
      <c r="BL78" s="87"/>
      <c r="BM78" s="236">
        <f>'3.入力_外部供給等(1,2号)'!BD89</f>
        <v>0</v>
      </c>
      <c r="BN78" s="236">
        <f>'3.入力_外部供給等(1,2号)'!BE89</f>
        <v>0</v>
      </c>
      <c r="BO78" s="236">
        <f>'2.入力_使用量(1,2号)'!AC97</f>
        <v>0</v>
      </c>
      <c r="BP78" s="87"/>
      <c r="BQ78" s="236">
        <f>'3.入力_外部供給等(1,2号)'!BG89</f>
        <v>0</v>
      </c>
      <c r="BR78" s="236">
        <f>'3.入力_外部供給等(1,2号)'!BH89</f>
        <v>0</v>
      </c>
      <c r="BS78" s="236">
        <f>'2.入力_使用量(1,2号)'!AD97</f>
        <v>0</v>
      </c>
      <c r="BT78" s="87"/>
      <c r="BU78" s="236">
        <f>'3.入力_外部供給等(1,2号)'!BJ89</f>
        <v>0</v>
      </c>
      <c r="BV78" s="236">
        <f>'3.入力_外部供給等(1,2号)'!BK89</f>
        <v>0</v>
      </c>
    </row>
    <row r="79" spans="2:74" ht="20.100000000000001" customHeight="1">
      <c r="B79" s="89"/>
      <c r="C79" s="93"/>
      <c r="D79" s="72" t="s">
        <v>1557</v>
      </c>
      <c r="E79" s="234">
        <f>'2.入力_使用量(1,2号)'!E98</f>
        <v>0</v>
      </c>
      <c r="F79" s="72" t="s">
        <v>712</v>
      </c>
      <c r="G79" s="239">
        <f>'2.入力_使用量(1,2号)'!I98</f>
        <v>0</v>
      </c>
      <c r="H79" s="241">
        <f>'2.入力_使用量(1,2号)'!J98</f>
        <v>0</v>
      </c>
      <c r="I79" s="86"/>
      <c r="J79" s="87"/>
      <c r="K79" s="236">
        <f>'2.入力_使用量(1,2号)'!N98</f>
        <v>0</v>
      </c>
      <c r="L79" s="87"/>
      <c r="M79" s="236">
        <f>'3.入力_外部供給等(1,2号)'!N90</f>
        <v>0</v>
      </c>
      <c r="N79" s="236">
        <f>'3.入力_外部供給等(1,2号)'!O90</f>
        <v>0</v>
      </c>
      <c r="O79" s="236">
        <f>'2.入力_使用量(1,2号)'!O98</f>
        <v>0</v>
      </c>
      <c r="P79" s="87"/>
      <c r="Q79" s="236">
        <f>'3.入力_外部供給等(1,2号)'!Q90</f>
        <v>0</v>
      </c>
      <c r="R79" s="236">
        <f>'3.入力_外部供給等(1,2号)'!R90</f>
        <v>0</v>
      </c>
      <c r="S79" s="236">
        <f>'2.入力_使用量(1,2号)'!P98</f>
        <v>0</v>
      </c>
      <c r="T79" s="87"/>
      <c r="U79" s="236">
        <f>'3.入力_外部供給等(1,2号)'!T90</f>
        <v>0</v>
      </c>
      <c r="V79" s="236">
        <f>'3.入力_外部供給等(1,2号)'!U90</f>
        <v>0</v>
      </c>
      <c r="W79" s="236">
        <f>'2.入力_使用量(1,2号)'!R98</f>
        <v>0</v>
      </c>
      <c r="X79" s="87"/>
      <c r="Y79" s="236">
        <f>'3.入力_外部供給等(1,2号)'!Z90</f>
        <v>0</v>
      </c>
      <c r="Z79" s="236">
        <f>'3.入力_外部供給等(1,2号)'!AA90</f>
        <v>0</v>
      </c>
      <c r="AA79" s="236">
        <f>'2.入力_使用量(1,2号)'!S98</f>
        <v>0</v>
      </c>
      <c r="AB79" s="87"/>
      <c r="AC79" s="236">
        <f>'3.入力_外部供給等(1,2号)'!AC90</f>
        <v>0</v>
      </c>
      <c r="AD79" s="236">
        <f>'3.入力_外部供給等(1,2号)'!AD90</f>
        <v>0</v>
      </c>
      <c r="AE79" s="236">
        <f>'2.入力_使用量(1,2号)'!T98</f>
        <v>0</v>
      </c>
      <c r="AF79" s="87"/>
      <c r="AG79" s="236">
        <f>'3.入力_外部供給等(1,2号)'!AF90</f>
        <v>0</v>
      </c>
      <c r="AH79" s="236">
        <f>'3.入力_外部供給等(1,2号)'!AG90</f>
        <v>0</v>
      </c>
      <c r="AI79" s="236">
        <f>'2.入力_使用量(1,2号)'!U98</f>
        <v>0</v>
      </c>
      <c r="AJ79" s="87"/>
      <c r="AK79" s="236">
        <f>'3.入力_外部供給等(1,2号)'!AI90</f>
        <v>0</v>
      </c>
      <c r="AL79" s="236">
        <f>'3.入力_外部供給等(1,2号)'!AJ90</f>
        <v>0</v>
      </c>
      <c r="AM79" s="236">
        <f>'2.入力_使用量(1,2号)'!V98</f>
        <v>0</v>
      </c>
      <c r="AN79" s="87"/>
      <c r="AO79" s="236">
        <f>'3.入力_外部供給等(1,2号)'!AL90</f>
        <v>0</v>
      </c>
      <c r="AP79" s="236">
        <f>'3.入力_外部供給等(1,2号)'!AM90</f>
        <v>0</v>
      </c>
      <c r="AQ79" s="236">
        <f>'2.入力_使用量(1,2号)'!W98</f>
        <v>0</v>
      </c>
      <c r="AR79" s="87"/>
      <c r="AS79" s="236">
        <f>'3.入力_外部供給等(1,2号)'!AO90</f>
        <v>0</v>
      </c>
      <c r="AT79" s="236">
        <f>'3.入力_外部供給等(1,2号)'!AP90</f>
        <v>0</v>
      </c>
      <c r="AU79" s="236">
        <f>'2.入力_使用量(1,2号)'!X98</f>
        <v>0</v>
      </c>
      <c r="AV79" s="87"/>
      <c r="AW79" s="236">
        <f>'3.入力_外部供給等(1,2号)'!AR90</f>
        <v>0</v>
      </c>
      <c r="AX79" s="236">
        <f>'3.入力_外部供給等(1,2号)'!AS90</f>
        <v>0</v>
      </c>
      <c r="AY79" s="236">
        <f>'2.入力_使用量(1,2号)'!Y98</f>
        <v>0</v>
      </c>
      <c r="AZ79" s="87"/>
      <c r="BA79" s="236">
        <f>'3.入力_外部供給等(1,2号)'!AU90</f>
        <v>0</v>
      </c>
      <c r="BB79" s="236">
        <f>'3.入力_外部供給等(1,2号)'!AV90</f>
        <v>0</v>
      </c>
      <c r="BC79" s="236">
        <f>'2.入力_使用量(1,2号)'!Z98</f>
        <v>0</v>
      </c>
      <c r="BD79" s="87"/>
      <c r="BE79" s="236">
        <f>'3.入力_外部供給等(1,2号)'!AX90</f>
        <v>0</v>
      </c>
      <c r="BF79" s="236">
        <f>'3.入力_外部供給等(1,2号)'!AY90</f>
        <v>0</v>
      </c>
      <c r="BG79" s="236">
        <f>'2.入力_使用量(1,2号)'!AA98</f>
        <v>0</v>
      </c>
      <c r="BH79" s="87"/>
      <c r="BI79" s="236">
        <f>'3.入力_外部供給等(1,2号)'!BA90</f>
        <v>0</v>
      </c>
      <c r="BJ79" s="236">
        <f>'3.入力_外部供給等(1,2号)'!BB90</f>
        <v>0</v>
      </c>
      <c r="BK79" s="236">
        <f>'2.入力_使用量(1,2号)'!AB98</f>
        <v>0</v>
      </c>
      <c r="BL79" s="87"/>
      <c r="BM79" s="236">
        <f>'3.入力_外部供給等(1,2号)'!BD90</f>
        <v>0</v>
      </c>
      <c r="BN79" s="236">
        <f>'3.入力_外部供給等(1,2号)'!BE90</f>
        <v>0</v>
      </c>
      <c r="BO79" s="236">
        <f>'2.入力_使用量(1,2号)'!AC98</f>
        <v>0</v>
      </c>
      <c r="BP79" s="87"/>
      <c r="BQ79" s="236">
        <f>'3.入力_外部供給等(1,2号)'!BG90</f>
        <v>0</v>
      </c>
      <c r="BR79" s="236">
        <f>'3.入力_外部供給等(1,2号)'!BH90</f>
        <v>0</v>
      </c>
      <c r="BS79" s="236">
        <f>'2.入力_使用量(1,2号)'!AD98</f>
        <v>0</v>
      </c>
      <c r="BT79" s="87"/>
      <c r="BU79" s="236">
        <f>'3.入力_外部供給等(1,2号)'!BJ90</f>
        <v>0</v>
      </c>
      <c r="BV79" s="236">
        <f>'3.入力_外部供給等(1,2号)'!BK90</f>
        <v>0</v>
      </c>
    </row>
    <row r="80" spans="2:74" ht="20.100000000000001" customHeight="1">
      <c r="B80" s="89"/>
      <c r="C80" s="93"/>
      <c r="D80" s="102" t="s">
        <v>1558</v>
      </c>
      <c r="E80" s="242">
        <f>'2.入力_使用量(1,2号)'!E99</f>
        <v>0</v>
      </c>
      <c r="F80" s="102" t="s">
        <v>712</v>
      </c>
      <c r="G80" s="239">
        <f>'2.入力_使用量(1,2号)'!I99</f>
        <v>0</v>
      </c>
      <c r="H80" s="241">
        <f>'2.入力_使用量(1,2号)'!J99</f>
        <v>0</v>
      </c>
      <c r="I80" s="86"/>
      <c r="J80" s="87"/>
      <c r="K80" s="236">
        <f>'2.入力_使用量(1,2号)'!N99</f>
        <v>0</v>
      </c>
      <c r="L80" s="87"/>
      <c r="M80" s="236">
        <f>'3.入力_外部供給等(1,2号)'!N91</f>
        <v>0</v>
      </c>
      <c r="N80" s="236">
        <f>'3.入力_外部供給等(1,2号)'!O91</f>
        <v>0</v>
      </c>
      <c r="O80" s="236">
        <f>'2.入力_使用量(1,2号)'!O99</f>
        <v>0</v>
      </c>
      <c r="P80" s="87"/>
      <c r="Q80" s="236">
        <f>'3.入力_外部供給等(1,2号)'!Q91</f>
        <v>0</v>
      </c>
      <c r="R80" s="236">
        <f>'3.入力_外部供給等(1,2号)'!R91</f>
        <v>0</v>
      </c>
      <c r="S80" s="236">
        <f>'2.入力_使用量(1,2号)'!P99</f>
        <v>0</v>
      </c>
      <c r="T80" s="87"/>
      <c r="U80" s="236">
        <f>'3.入力_外部供給等(1,2号)'!T91</f>
        <v>0</v>
      </c>
      <c r="V80" s="236">
        <f>'3.入力_外部供給等(1,2号)'!U91</f>
        <v>0</v>
      </c>
      <c r="W80" s="236">
        <f>'2.入力_使用量(1,2号)'!R99</f>
        <v>0</v>
      </c>
      <c r="X80" s="87"/>
      <c r="Y80" s="236">
        <f>'3.入力_外部供給等(1,2号)'!Z91</f>
        <v>0</v>
      </c>
      <c r="Z80" s="236">
        <f>'3.入力_外部供給等(1,2号)'!AA91</f>
        <v>0</v>
      </c>
      <c r="AA80" s="236">
        <f>'2.入力_使用量(1,2号)'!S99</f>
        <v>0</v>
      </c>
      <c r="AB80" s="87"/>
      <c r="AC80" s="236">
        <f>'3.入力_外部供給等(1,2号)'!AC91</f>
        <v>0</v>
      </c>
      <c r="AD80" s="236">
        <f>'3.入力_外部供給等(1,2号)'!AD91</f>
        <v>0</v>
      </c>
      <c r="AE80" s="236">
        <f>'2.入力_使用量(1,2号)'!T99</f>
        <v>0</v>
      </c>
      <c r="AF80" s="87"/>
      <c r="AG80" s="236">
        <f>'3.入力_外部供給等(1,2号)'!AF91</f>
        <v>0</v>
      </c>
      <c r="AH80" s="236">
        <f>'3.入力_外部供給等(1,2号)'!AG91</f>
        <v>0</v>
      </c>
      <c r="AI80" s="236">
        <f>'2.入力_使用量(1,2号)'!U99</f>
        <v>0</v>
      </c>
      <c r="AJ80" s="87"/>
      <c r="AK80" s="236">
        <f>'3.入力_外部供給等(1,2号)'!AI91</f>
        <v>0</v>
      </c>
      <c r="AL80" s="236">
        <f>'3.入力_外部供給等(1,2号)'!AJ91</f>
        <v>0</v>
      </c>
      <c r="AM80" s="236">
        <f>'2.入力_使用量(1,2号)'!V99</f>
        <v>0</v>
      </c>
      <c r="AN80" s="87"/>
      <c r="AO80" s="236">
        <f>'3.入力_外部供給等(1,2号)'!AL91</f>
        <v>0</v>
      </c>
      <c r="AP80" s="236">
        <f>'3.入力_外部供給等(1,2号)'!AM91</f>
        <v>0</v>
      </c>
      <c r="AQ80" s="236">
        <f>'2.入力_使用量(1,2号)'!W99</f>
        <v>0</v>
      </c>
      <c r="AR80" s="87"/>
      <c r="AS80" s="236">
        <f>'3.入力_外部供給等(1,2号)'!AO91</f>
        <v>0</v>
      </c>
      <c r="AT80" s="236">
        <f>'3.入力_外部供給等(1,2号)'!AP91</f>
        <v>0</v>
      </c>
      <c r="AU80" s="236">
        <f>'2.入力_使用量(1,2号)'!X99</f>
        <v>0</v>
      </c>
      <c r="AV80" s="87"/>
      <c r="AW80" s="236">
        <f>'3.入力_外部供給等(1,2号)'!AR91</f>
        <v>0</v>
      </c>
      <c r="AX80" s="236">
        <f>'3.入力_外部供給等(1,2号)'!AS91</f>
        <v>0</v>
      </c>
      <c r="AY80" s="236">
        <f>'2.入力_使用量(1,2号)'!Y99</f>
        <v>0</v>
      </c>
      <c r="AZ80" s="87"/>
      <c r="BA80" s="236">
        <f>'3.入力_外部供給等(1,2号)'!AU91</f>
        <v>0</v>
      </c>
      <c r="BB80" s="236">
        <f>'3.入力_外部供給等(1,2号)'!AV91</f>
        <v>0</v>
      </c>
      <c r="BC80" s="236">
        <f>'2.入力_使用量(1,2号)'!Z99</f>
        <v>0</v>
      </c>
      <c r="BD80" s="87"/>
      <c r="BE80" s="236">
        <f>'3.入力_外部供給等(1,2号)'!AX91</f>
        <v>0</v>
      </c>
      <c r="BF80" s="236">
        <f>'3.入力_外部供給等(1,2号)'!AY91</f>
        <v>0</v>
      </c>
      <c r="BG80" s="236">
        <f>'2.入力_使用量(1,2号)'!AA99</f>
        <v>0</v>
      </c>
      <c r="BH80" s="87"/>
      <c r="BI80" s="236">
        <f>'3.入力_外部供給等(1,2号)'!BA91</f>
        <v>0</v>
      </c>
      <c r="BJ80" s="236">
        <f>'3.入力_外部供給等(1,2号)'!BB91</f>
        <v>0</v>
      </c>
      <c r="BK80" s="236">
        <f>'2.入力_使用量(1,2号)'!AB99</f>
        <v>0</v>
      </c>
      <c r="BL80" s="87"/>
      <c r="BM80" s="236">
        <f>'3.入力_外部供給等(1,2号)'!BD91</f>
        <v>0</v>
      </c>
      <c r="BN80" s="236">
        <f>'3.入力_外部供給等(1,2号)'!BE91</f>
        <v>0</v>
      </c>
      <c r="BO80" s="236">
        <f>'2.入力_使用量(1,2号)'!AC99</f>
        <v>0</v>
      </c>
      <c r="BP80" s="87"/>
      <c r="BQ80" s="236">
        <f>'3.入力_外部供給等(1,2号)'!BG91</f>
        <v>0</v>
      </c>
      <c r="BR80" s="236">
        <f>'3.入力_外部供給等(1,2号)'!BH91</f>
        <v>0</v>
      </c>
      <c r="BS80" s="236">
        <f>'2.入力_使用量(1,2号)'!AD99</f>
        <v>0</v>
      </c>
      <c r="BT80" s="87"/>
      <c r="BU80" s="236">
        <f>'3.入力_外部供給等(1,2号)'!BJ91</f>
        <v>0</v>
      </c>
      <c r="BV80" s="236">
        <f>'3.入力_外部供給等(1,2号)'!BK91</f>
        <v>0</v>
      </c>
    </row>
    <row r="81" spans="2:74" ht="20.100000000000001" customHeight="1">
      <c r="B81" s="100" t="s">
        <v>725</v>
      </c>
      <c r="C81" s="101" t="s">
        <v>726</v>
      </c>
      <c r="D81" s="102" t="s">
        <v>727</v>
      </c>
      <c r="E81" s="74"/>
      <c r="F81" s="72" t="s">
        <v>728</v>
      </c>
      <c r="G81" s="47">
        <v>8.64</v>
      </c>
      <c r="H81" s="95"/>
      <c r="I81" s="243">
        <f>SUM(I214:I223)</f>
        <v>0</v>
      </c>
      <c r="J81" s="228">
        <f>SUM(J214:J223)</f>
        <v>0</v>
      </c>
      <c r="K81" s="228">
        <f>SUM(K131:K160)</f>
        <v>0</v>
      </c>
      <c r="L81" s="87"/>
      <c r="M81" s="87"/>
      <c r="N81" s="87"/>
      <c r="O81" s="228">
        <f>SUM(O131:O160)</f>
        <v>0</v>
      </c>
      <c r="P81" s="87"/>
      <c r="Q81" s="87"/>
      <c r="R81" s="87"/>
      <c r="S81" s="228">
        <f t="shared" ref="S81" si="50">SUM(S131:S160)</f>
        <v>0</v>
      </c>
      <c r="T81" s="87"/>
      <c r="U81" s="87"/>
      <c r="V81" s="87"/>
      <c r="W81" s="228">
        <f t="shared" ref="W81" si="51">SUM(W131:W160)</f>
        <v>0</v>
      </c>
      <c r="X81" s="87"/>
      <c r="Y81" s="87"/>
      <c r="Z81" s="87"/>
      <c r="AA81" s="228">
        <f t="shared" ref="AA81" si="52">SUM(AA131:AA160)</f>
        <v>0</v>
      </c>
      <c r="AB81" s="87"/>
      <c r="AC81" s="87"/>
      <c r="AD81" s="87"/>
      <c r="AE81" s="228">
        <f t="shared" ref="AE81" si="53">SUM(AE131:AE160)</f>
        <v>0</v>
      </c>
      <c r="AF81" s="87"/>
      <c r="AG81" s="87"/>
      <c r="AH81" s="87"/>
      <c r="AI81" s="228">
        <f t="shared" ref="AI81" si="54">SUM(AI131:AI160)</f>
        <v>0</v>
      </c>
      <c r="AJ81" s="87"/>
      <c r="AK81" s="87"/>
      <c r="AL81" s="87"/>
      <c r="AM81" s="228">
        <f t="shared" ref="AM81" si="55">SUM(AM131:AM160)</f>
        <v>0</v>
      </c>
      <c r="AN81" s="87"/>
      <c r="AO81" s="87"/>
      <c r="AP81" s="87"/>
      <c r="AQ81" s="228">
        <f t="shared" ref="AQ81" si="56">SUM(AQ131:AQ160)</f>
        <v>0</v>
      </c>
      <c r="AR81" s="87"/>
      <c r="AS81" s="87"/>
      <c r="AT81" s="87"/>
      <c r="AU81" s="228">
        <f t="shared" ref="AU81" si="57">SUM(AU131:AU160)</f>
        <v>0</v>
      </c>
      <c r="AV81" s="87"/>
      <c r="AW81" s="87"/>
      <c r="AX81" s="87"/>
      <c r="AY81" s="228">
        <f t="shared" ref="AY81" si="58">SUM(AY131:AY160)</f>
        <v>0</v>
      </c>
      <c r="AZ81" s="87"/>
      <c r="BA81" s="87"/>
      <c r="BB81" s="87"/>
      <c r="BC81" s="228">
        <f t="shared" ref="BC81" si="59">SUM(BC131:BC160)</f>
        <v>0</v>
      </c>
      <c r="BD81" s="87"/>
      <c r="BE81" s="87"/>
      <c r="BF81" s="87"/>
      <c r="BG81" s="228">
        <f t="shared" ref="BG81" si="60">SUM(BG131:BG160)</f>
        <v>0</v>
      </c>
      <c r="BH81" s="87"/>
      <c r="BI81" s="87"/>
      <c r="BJ81" s="87"/>
      <c r="BK81" s="228">
        <f t="shared" ref="BK81" si="61">SUM(BK131:BK160)</f>
        <v>0</v>
      </c>
      <c r="BL81" s="87"/>
      <c r="BM81" s="87"/>
      <c r="BN81" s="87"/>
      <c r="BO81" s="228">
        <f t="shared" ref="BO81" si="62">SUM(BO131:BO160)</f>
        <v>0</v>
      </c>
      <c r="BP81" s="87"/>
      <c r="BQ81" s="87"/>
      <c r="BR81" s="87"/>
      <c r="BS81" s="228">
        <f t="shared" ref="BS81" si="63">SUM(BS131:BS160)</f>
        <v>0</v>
      </c>
      <c r="BT81" s="87"/>
      <c r="BU81" s="87"/>
      <c r="BV81" s="87"/>
    </row>
    <row r="82" spans="2:74" ht="20.100000000000001" customHeight="1">
      <c r="B82" s="89"/>
      <c r="C82" s="70"/>
      <c r="D82" s="113"/>
      <c r="E82" s="69" t="s">
        <v>729</v>
      </c>
      <c r="F82" s="72" t="s">
        <v>728</v>
      </c>
      <c r="G82" s="47">
        <v>8.64</v>
      </c>
      <c r="H82" s="95"/>
      <c r="I82" s="86"/>
      <c r="J82" s="87"/>
      <c r="K82" s="51"/>
      <c r="L82" s="87"/>
      <c r="M82" s="87"/>
      <c r="N82" s="87"/>
      <c r="O82" s="51"/>
      <c r="P82" s="87"/>
      <c r="Q82" s="87"/>
      <c r="R82" s="87"/>
      <c r="S82" s="51"/>
      <c r="T82" s="87"/>
      <c r="U82" s="87"/>
      <c r="V82" s="87"/>
      <c r="W82" s="51"/>
      <c r="X82" s="87"/>
      <c r="Y82" s="87"/>
      <c r="Z82" s="87"/>
      <c r="AA82" s="51"/>
      <c r="AB82" s="87"/>
      <c r="AC82" s="87"/>
      <c r="AD82" s="87"/>
      <c r="AE82" s="51"/>
      <c r="AF82" s="87"/>
      <c r="AG82" s="87"/>
      <c r="AH82" s="87"/>
      <c r="AI82" s="51"/>
      <c r="AJ82" s="87"/>
      <c r="AK82" s="87"/>
      <c r="AL82" s="87"/>
      <c r="AM82" s="51"/>
      <c r="AN82" s="87"/>
      <c r="AO82" s="87"/>
      <c r="AP82" s="87"/>
      <c r="AQ82" s="51"/>
      <c r="AR82" s="87"/>
      <c r="AS82" s="87"/>
      <c r="AT82" s="87"/>
      <c r="AU82" s="51"/>
      <c r="AV82" s="87"/>
      <c r="AW82" s="87"/>
      <c r="AX82" s="87"/>
      <c r="AY82" s="51"/>
      <c r="AZ82" s="87"/>
      <c r="BA82" s="87"/>
      <c r="BB82" s="87"/>
      <c r="BC82" s="51"/>
      <c r="BD82" s="87"/>
      <c r="BE82" s="87"/>
      <c r="BF82" s="87"/>
      <c r="BG82" s="51"/>
      <c r="BH82" s="87"/>
      <c r="BI82" s="87"/>
      <c r="BJ82" s="87"/>
      <c r="BK82" s="51"/>
      <c r="BL82" s="87"/>
      <c r="BM82" s="87"/>
      <c r="BN82" s="87"/>
      <c r="BO82" s="51"/>
      <c r="BP82" s="87"/>
      <c r="BQ82" s="87"/>
      <c r="BR82" s="87"/>
      <c r="BS82" s="51"/>
      <c r="BT82" s="87"/>
      <c r="BU82" s="87"/>
      <c r="BV82" s="87"/>
    </row>
    <row r="83" spans="2:74" ht="20.100000000000001" customHeight="1">
      <c r="B83" s="89"/>
      <c r="C83" s="101" t="s">
        <v>730</v>
      </c>
      <c r="D83" s="72" t="s">
        <v>731</v>
      </c>
      <c r="E83" s="74"/>
      <c r="F83" s="72" t="s">
        <v>728</v>
      </c>
      <c r="G83" s="47">
        <v>3.6</v>
      </c>
      <c r="H83" s="95"/>
      <c r="I83" s="237">
        <f>'4.入力_使用量(3号)'!N57/1000</f>
        <v>0</v>
      </c>
      <c r="J83" s="236">
        <f>'4.入力_使用量(3号)'!O57/1000</f>
        <v>0</v>
      </c>
      <c r="K83" s="236">
        <f>'2.入力_使用量(1,2号)'!N130</f>
        <v>0</v>
      </c>
      <c r="L83" s="87"/>
      <c r="M83" s="87"/>
      <c r="N83" s="87"/>
      <c r="O83" s="236">
        <f>'2.入力_使用量(1,2号)'!O130</f>
        <v>0</v>
      </c>
      <c r="P83" s="87"/>
      <c r="Q83" s="87"/>
      <c r="R83" s="87"/>
      <c r="S83" s="236">
        <f>'2.入力_使用量(1,2号)'!P130</f>
        <v>0</v>
      </c>
      <c r="T83" s="87"/>
      <c r="U83" s="87"/>
      <c r="V83" s="87"/>
      <c r="W83" s="236">
        <f>'2.入力_使用量(1,2号)'!R130</f>
        <v>0</v>
      </c>
      <c r="X83" s="87"/>
      <c r="Y83" s="87"/>
      <c r="Z83" s="87"/>
      <c r="AA83" s="236">
        <f>'2.入力_使用量(1,2号)'!S130</f>
        <v>0</v>
      </c>
      <c r="AB83" s="87"/>
      <c r="AC83" s="87"/>
      <c r="AD83" s="87"/>
      <c r="AE83" s="236">
        <f>'2.入力_使用量(1,2号)'!T130</f>
        <v>0</v>
      </c>
      <c r="AF83" s="87"/>
      <c r="AG83" s="87"/>
      <c r="AH83" s="87"/>
      <c r="AI83" s="236">
        <f>'2.入力_使用量(1,2号)'!U130</f>
        <v>0</v>
      </c>
      <c r="AJ83" s="87"/>
      <c r="AK83" s="87"/>
      <c r="AL83" s="87"/>
      <c r="AM83" s="236">
        <f>'2.入力_使用量(1,2号)'!V130</f>
        <v>0</v>
      </c>
      <c r="AN83" s="87"/>
      <c r="AO83" s="87"/>
      <c r="AP83" s="87"/>
      <c r="AQ83" s="236">
        <f>'2.入力_使用量(1,2号)'!W130</f>
        <v>0</v>
      </c>
      <c r="AR83" s="87"/>
      <c r="AS83" s="87"/>
      <c r="AT83" s="87"/>
      <c r="AU83" s="236">
        <f>'2.入力_使用量(1,2号)'!X130</f>
        <v>0</v>
      </c>
      <c r="AV83" s="87"/>
      <c r="AW83" s="87"/>
      <c r="AX83" s="87"/>
      <c r="AY83" s="236">
        <f>'2.入力_使用量(1,2号)'!Y130</f>
        <v>0</v>
      </c>
      <c r="AZ83" s="87"/>
      <c r="BA83" s="87"/>
      <c r="BB83" s="87"/>
      <c r="BC83" s="236">
        <f>'2.入力_使用量(1,2号)'!Z130</f>
        <v>0</v>
      </c>
      <c r="BD83" s="87"/>
      <c r="BE83" s="87"/>
      <c r="BF83" s="87"/>
      <c r="BG83" s="236">
        <f>'2.入力_使用量(1,2号)'!AA130</f>
        <v>0</v>
      </c>
      <c r="BH83" s="87"/>
      <c r="BI83" s="87"/>
      <c r="BJ83" s="87"/>
      <c r="BK83" s="236">
        <f>'2.入力_使用量(1,2号)'!AB130</f>
        <v>0</v>
      </c>
      <c r="BL83" s="87"/>
      <c r="BM83" s="87"/>
      <c r="BN83" s="87"/>
      <c r="BO83" s="236">
        <f>'2.入力_使用量(1,2号)'!AC130</f>
        <v>0</v>
      </c>
      <c r="BP83" s="87"/>
      <c r="BQ83" s="87"/>
      <c r="BR83" s="87"/>
      <c r="BS83" s="236">
        <f>'2.入力_使用量(1,2号)'!AD130</f>
        <v>0</v>
      </c>
      <c r="BT83" s="87"/>
      <c r="BU83" s="87"/>
      <c r="BV83" s="87"/>
    </row>
    <row r="84" spans="2:74" ht="20.100000000000001" customHeight="1">
      <c r="B84" s="89"/>
      <c r="C84" s="93"/>
      <c r="D84" s="72" t="s">
        <v>732</v>
      </c>
      <c r="E84" s="74"/>
      <c r="F84" s="72" t="s">
        <v>728</v>
      </c>
      <c r="G84" s="47">
        <v>3.6</v>
      </c>
      <c r="H84" s="95"/>
      <c r="I84" s="86"/>
      <c r="J84" s="87"/>
      <c r="K84" s="51"/>
      <c r="L84" s="87"/>
      <c r="M84" s="87"/>
      <c r="N84" s="87"/>
      <c r="O84" s="51"/>
      <c r="P84" s="87"/>
      <c r="Q84" s="87"/>
      <c r="R84" s="87"/>
      <c r="S84" s="51"/>
      <c r="T84" s="87"/>
      <c r="U84" s="87"/>
      <c r="V84" s="87"/>
      <c r="W84" s="51"/>
      <c r="X84" s="87"/>
      <c r="Y84" s="87"/>
      <c r="Z84" s="87"/>
      <c r="AA84" s="51"/>
      <c r="AB84" s="87"/>
      <c r="AC84" s="87"/>
      <c r="AD84" s="87"/>
      <c r="AE84" s="51"/>
      <c r="AF84" s="87"/>
      <c r="AG84" s="87"/>
      <c r="AH84" s="87"/>
      <c r="AI84" s="51"/>
      <c r="AJ84" s="87"/>
      <c r="AK84" s="87"/>
      <c r="AL84" s="87"/>
      <c r="AM84" s="51"/>
      <c r="AN84" s="87"/>
      <c r="AO84" s="87"/>
      <c r="AP84" s="87"/>
      <c r="AQ84" s="51"/>
      <c r="AR84" s="87"/>
      <c r="AS84" s="87"/>
      <c r="AT84" s="87"/>
      <c r="AU84" s="51"/>
      <c r="AV84" s="87"/>
      <c r="AW84" s="87"/>
      <c r="AX84" s="87"/>
      <c r="AY84" s="51"/>
      <c r="AZ84" s="87"/>
      <c r="BA84" s="87"/>
      <c r="BB84" s="87"/>
      <c r="BC84" s="51"/>
      <c r="BD84" s="87"/>
      <c r="BE84" s="87"/>
      <c r="BF84" s="87"/>
      <c r="BG84" s="51"/>
      <c r="BH84" s="87"/>
      <c r="BI84" s="87"/>
      <c r="BJ84" s="87"/>
      <c r="BK84" s="51"/>
      <c r="BL84" s="87"/>
      <c r="BM84" s="87"/>
      <c r="BN84" s="87"/>
      <c r="BO84" s="51"/>
      <c r="BP84" s="87"/>
      <c r="BQ84" s="87"/>
      <c r="BR84" s="87"/>
      <c r="BS84" s="51"/>
      <c r="BT84" s="87"/>
      <c r="BU84" s="87"/>
      <c r="BV84" s="87"/>
    </row>
    <row r="85" spans="2:74" ht="20.100000000000001" customHeight="1">
      <c r="B85" s="89"/>
      <c r="C85" s="93"/>
      <c r="D85" s="72" t="s">
        <v>733</v>
      </c>
      <c r="E85" s="74"/>
      <c r="F85" s="72" t="s">
        <v>728</v>
      </c>
      <c r="G85" s="47">
        <v>3.6</v>
      </c>
      <c r="H85" s="95"/>
      <c r="I85" s="237">
        <f>'4.入力_使用量(3号)'!N58/1000</f>
        <v>0</v>
      </c>
      <c r="J85" s="236">
        <f>'4.入力_使用量(3号)'!O58/1000</f>
        <v>0</v>
      </c>
      <c r="K85" s="236">
        <f>'2.入力_使用量(1,2号)'!N131</f>
        <v>0</v>
      </c>
      <c r="L85" s="87"/>
      <c r="M85" s="87"/>
      <c r="N85" s="87"/>
      <c r="O85" s="236">
        <f>'2.入力_使用量(1,2号)'!O131</f>
        <v>0</v>
      </c>
      <c r="P85" s="87"/>
      <c r="Q85" s="87"/>
      <c r="R85" s="87"/>
      <c r="S85" s="236">
        <f>'2.入力_使用量(1,2号)'!P131</f>
        <v>0</v>
      </c>
      <c r="T85" s="87"/>
      <c r="U85" s="87"/>
      <c r="V85" s="87"/>
      <c r="W85" s="236">
        <f>'2.入力_使用量(1,2号)'!R131</f>
        <v>0</v>
      </c>
      <c r="X85" s="87"/>
      <c r="Y85" s="87"/>
      <c r="Z85" s="87"/>
      <c r="AA85" s="236">
        <f>'2.入力_使用量(1,2号)'!S131</f>
        <v>0</v>
      </c>
      <c r="AB85" s="87"/>
      <c r="AC85" s="87"/>
      <c r="AD85" s="87"/>
      <c r="AE85" s="236">
        <f>'2.入力_使用量(1,2号)'!T131</f>
        <v>0</v>
      </c>
      <c r="AF85" s="87"/>
      <c r="AG85" s="87"/>
      <c r="AH85" s="87"/>
      <c r="AI85" s="236">
        <f>'2.入力_使用量(1,2号)'!U131</f>
        <v>0</v>
      </c>
      <c r="AJ85" s="87"/>
      <c r="AK85" s="87"/>
      <c r="AL85" s="87"/>
      <c r="AM85" s="236">
        <f>'2.入力_使用量(1,2号)'!V131</f>
        <v>0</v>
      </c>
      <c r="AN85" s="87"/>
      <c r="AO85" s="87"/>
      <c r="AP85" s="87"/>
      <c r="AQ85" s="236">
        <f>'2.入力_使用量(1,2号)'!W131</f>
        <v>0</v>
      </c>
      <c r="AR85" s="87"/>
      <c r="AS85" s="87"/>
      <c r="AT85" s="87"/>
      <c r="AU85" s="236">
        <f>'2.入力_使用量(1,2号)'!X131</f>
        <v>0</v>
      </c>
      <c r="AV85" s="87"/>
      <c r="AW85" s="87"/>
      <c r="AX85" s="87"/>
      <c r="AY85" s="236">
        <f>'2.入力_使用量(1,2号)'!Y131</f>
        <v>0</v>
      </c>
      <c r="AZ85" s="87"/>
      <c r="BA85" s="87"/>
      <c r="BB85" s="87"/>
      <c r="BC85" s="236">
        <f>'2.入力_使用量(1,2号)'!Z131</f>
        <v>0</v>
      </c>
      <c r="BD85" s="87"/>
      <c r="BE85" s="87"/>
      <c r="BF85" s="87"/>
      <c r="BG85" s="236">
        <f>'2.入力_使用量(1,2号)'!AA131</f>
        <v>0</v>
      </c>
      <c r="BH85" s="87"/>
      <c r="BI85" s="87"/>
      <c r="BJ85" s="87"/>
      <c r="BK85" s="236">
        <f>'2.入力_使用量(1,2号)'!AB131</f>
        <v>0</v>
      </c>
      <c r="BL85" s="87"/>
      <c r="BM85" s="87"/>
      <c r="BN85" s="87"/>
      <c r="BO85" s="236">
        <f>'2.入力_使用量(1,2号)'!AC131</f>
        <v>0</v>
      </c>
      <c r="BP85" s="87"/>
      <c r="BQ85" s="87"/>
      <c r="BR85" s="87"/>
      <c r="BS85" s="236">
        <f>'2.入力_使用量(1,2号)'!AD131</f>
        <v>0</v>
      </c>
      <c r="BT85" s="87"/>
      <c r="BU85" s="87"/>
      <c r="BV85" s="87"/>
    </row>
    <row r="86" spans="2:74" ht="20.100000000000001" customHeight="1">
      <c r="B86" s="89"/>
      <c r="C86" s="93"/>
      <c r="D86" s="102" t="s">
        <v>734</v>
      </c>
      <c r="E86" s="234">
        <f>'2.入力_使用量(1,2号)'!E132</f>
        <v>0</v>
      </c>
      <c r="F86" s="72" t="s">
        <v>728</v>
      </c>
      <c r="G86" s="47">
        <v>8.64</v>
      </c>
      <c r="H86" s="240">
        <f>'2.入力_使用量(1,2号)'!J132</f>
        <v>0</v>
      </c>
      <c r="I86" s="237">
        <f>'4.入力_使用量(3号)'!N59/1000</f>
        <v>0</v>
      </c>
      <c r="J86" s="236">
        <f>'4.入力_使用量(3号)'!O59/1000</f>
        <v>0</v>
      </c>
      <c r="K86" s="236">
        <f>'2.入力_使用量(1,2号)'!N132</f>
        <v>0</v>
      </c>
      <c r="L86" s="87"/>
      <c r="M86" s="87"/>
      <c r="N86" s="87"/>
      <c r="O86" s="236">
        <f>'2.入力_使用量(1,2号)'!O132</f>
        <v>0</v>
      </c>
      <c r="P86" s="87"/>
      <c r="Q86" s="87"/>
      <c r="R86" s="87"/>
      <c r="S86" s="236">
        <f>'2.入力_使用量(1,2号)'!P132</f>
        <v>0</v>
      </c>
      <c r="T86" s="87"/>
      <c r="U86" s="87"/>
      <c r="V86" s="87"/>
      <c r="W86" s="236">
        <f>'2.入力_使用量(1,2号)'!R132</f>
        <v>0</v>
      </c>
      <c r="X86" s="87"/>
      <c r="Y86" s="87"/>
      <c r="Z86" s="87"/>
      <c r="AA86" s="236">
        <f>'2.入力_使用量(1,2号)'!S132</f>
        <v>0</v>
      </c>
      <c r="AB86" s="87"/>
      <c r="AC86" s="87"/>
      <c r="AD86" s="87"/>
      <c r="AE86" s="236">
        <f>'2.入力_使用量(1,2号)'!T132</f>
        <v>0</v>
      </c>
      <c r="AF86" s="87"/>
      <c r="AG86" s="87"/>
      <c r="AH86" s="87"/>
      <c r="AI86" s="236">
        <f>'2.入力_使用量(1,2号)'!U132</f>
        <v>0</v>
      </c>
      <c r="AJ86" s="87"/>
      <c r="AK86" s="87"/>
      <c r="AL86" s="87"/>
      <c r="AM86" s="236">
        <f>'2.入力_使用量(1,2号)'!V132</f>
        <v>0</v>
      </c>
      <c r="AN86" s="87"/>
      <c r="AO86" s="87"/>
      <c r="AP86" s="87"/>
      <c r="AQ86" s="236">
        <f>'2.入力_使用量(1,2号)'!W132</f>
        <v>0</v>
      </c>
      <c r="AR86" s="87"/>
      <c r="AS86" s="87"/>
      <c r="AT86" s="87"/>
      <c r="AU86" s="236">
        <f>'2.入力_使用量(1,2号)'!X132</f>
        <v>0</v>
      </c>
      <c r="AV86" s="87"/>
      <c r="AW86" s="87"/>
      <c r="AX86" s="87"/>
      <c r="AY86" s="236">
        <f>'2.入力_使用量(1,2号)'!Y132</f>
        <v>0</v>
      </c>
      <c r="AZ86" s="87"/>
      <c r="BA86" s="87"/>
      <c r="BB86" s="87"/>
      <c r="BC86" s="236">
        <f>'2.入力_使用量(1,2号)'!Z132</f>
        <v>0</v>
      </c>
      <c r="BD86" s="87"/>
      <c r="BE86" s="87"/>
      <c r="BF86" s="87"/>
      <c r="BG86" s="236">
        <f>'2.入力_使用量(1,2号)'!AA132</f>
        <v>0</v>
      </c>
      <c r="BH86" s="87"/>
      <c r="BI86" s="87"/>
      <c r="BJ86" s="87"/>
      <c r="BK86" s="236">
        <f>'2.入力_使用量(1,2号)'!AB132</f>
        <v>0</v>
      </c>
      <c r="BL86" s="87"/>
      <c r="BM86" s="87"/>
      <c r="BN86" s="87"/>
      <c r="BO86" s="236">
        <f>'2.入力_使用量(1,2号)'!AC132</f>
        <v>0</v>
      </c>
      <c r="BP86" s="87"/>
      <c r="BQ86" s="87"/>
      <c r="BR86" s="87"/>
      <c r="BS86" s="236">
        <f>'2.入力_使用量(1,2号)'!AD132</f>
        <v>0</v>
      </c>
      <c r="BT86" s="87"/>
      <c r="BU86" s="87"/>
      <c r="BV86" s="87"/>
    </row>
    <row r="87" spans="2:74" ht="20.100000000000001" customHeight="1">
      <c r="B87" s="89"/>
      <c r="C87" s="93"/>
      <c r="D87" s="114"/>
      <c r="E87" s="104" t="s">
        <v>735</v>
      </c>
      <c r="F87" s="72" t="s">
        <v>728</v>
      </c>
      <c r="G87" s="47">
        <v>8.64</v>
      </c>
      <c r="H87" s="105"/>
      <c r="I87" s="86"/>
      <c r="J87" s="87"/>
      <c r="K87" s="51"/>
      <c r="L87" s="87"/>
      <c r="M87" s="87"/>
      <c r="N87" s="87"/>
      <c r="O87" s="51"/>
      <c r="P87" s="87"/>
      <c r="Q87" s="87"/>
      <c r="R87" s="87"/>
      <c r="S87" s="51"/>
      <c r="T87" s="87"/>
      <c r="U87" s="87"/>
      <c r="V87" s="87"/>
      <c r="W87" s="51"/>
      <c r="X87" s="87"/>
      <c r="Y87" s="87"/>
      <c r="Z87" s="87"/>
      <c r="AA87" s="51"/>
      <c r="AB87" s="87"/>
      <c r="AC87" s="87"/>
      <c r="AD87" s="87"/>
      <c r="AE87" s="51"/>
      <c r="AF87" s="87"/>
      <c r="AG87" s="87"/>
      <c r="AH87" s="87"/>
      <c r="AI87" s="51"/>
      <c r="AJ87" s="87"/>
      <c r="AK87" s="87"/>
      <c r="AL87" s="87"/>
      <c r="AM87" s="51"/>
      <c r="AN87" s="87"/>
      <c r="AO87" s="87"/>
      <c r="AP87" s="87"/>
      <c r="AQ87" s="51"/>
      <c r="AR87" s="87"/>
      <c r="AS87" s="87"/>
      <c r="AT87" s="87"/>
      <c r="AU87" s="51"/>
      <c r="AV87" s="87"/>
      <c r="AW87" s="87"/>
      <c r="AX87" s="87"/>
      <c r="AY87" s="51"/>
      <c r="AZ87" s="87"/>
      <c r="BA87" s="87"/>
      <c r="BB87" s="87"/>
      <c r="BC87" s="51"/>
      <c r="BD87" s="87"/>
      <c r="BE87" s="87"/>
      <c r="BF87" s="87"/>
      <c r="BG87" s="51"/>
      <c r="BH87" s="87"/>
      <c r="BI87" s="87"/>
      <c r="BJ87" s="87"/>
      <c r="BK87" s="51"/>
      <c r="BL87" s="87"/>
      <c r="BM87" s="87"/>
      <c r="BN87" s="87"/>
      <c r="BO87" s="51"/>
      <c r="BP87" s="87"/>
      <c r="BQ87" s="87"/>
      <c r="BR87" s="87"/>
      <c r="BS87" s="51"/>
      <c r="BT87" s="87"/>
      <c r="BU87" s="87"/>
      <c r="BV87" s="87"/>
    </row>
    <row r="88" spans="2:74" ht="20.100000000000001" customHeight="1">
      <c r="B88" s="89"/>
      <c r="C88" s="93"/>
      <c r="D88" s="114"/>
      <c r="E88" s="115" t="s">
        <v>736</v>
      </c>
      <c r="F88" s="72" t="s">
        <v>728</v>
      </c>
      <c r="G88" s="47">
        <v>8.64</v>
      </c>
      <c r="H88" s="105"/>
      <c r="I88" s="86"/>
      <c r="J88" s="87"/>
      <c r="K88" s="51"/>
      <c r="L88" s="87"/>
      <c r="M88" s="87"/>
      <c r="N88" s="87"/>
      <c r="O88" s="51"/>
      <c r="P88" s="87"/>
      <c r="Q88" s="87"/>
      <c r="R88" s="87"/>
      <c r="S88" s="51"/>
      <c r="T88" s="87"/>
      <c r="U88" s="87"/>
      <c r="V88" s="87"/>
      <c r="W88" s="51"/>
      <c r="X88" s="87"/>
      <c r="Y88" s="87"/>
      <c r="Z88" s="87"/>
      <c r="AA88" s="51"/>
      <c r="AB88" s="87"/>
      <c r="AC88" s="87"/>
      <c r="AD88" s="87"/>
      <c r="AE88" s="51"/>
      <c r="AF88" s="87"/>
      <c r="AG88" s="87"/>
      <c r="AH88" s="87"/>
      <c r="AI88" s="51"/>
      <c r="AJ88" s="87"/>
      <c r="AK88" s="87"/>
      <c r="AL88" s="87"/>
      <c r="AM88" s="51"/>
      <c r="AN88" s="87"/>
      <c r="AO88" s="87"/>
      <c r="AP88" s="87"/>
      <c r="AQ88" s="51"/>
      <c r="AR88" s="87"/>
      <c r="AS88" s="87"/>
      <c r="AT88" s="87"/>
      <c r="AU88" s="51"/>
      <c r="AV88" s="87"/>
      <c r="AW88" s="87"/>
      <c r="AX88" s="87"/>
      <c r="AY88" s="51"/>
      <c r="AZ88" s="87"/>
      <c r="BA88" s="87"/>
      <c r="BB88" s="87"/>
      <c r="BC88" s="51"/>
      <c r="BD88" s="87"/>
      <c r="BE88" s="87"/>
      <c r="BF88" s="87"/>
      <c r="BG88" s="51"/>
      <c r="BH88" s="87"/>
      <c r="BI88" s="87"/>
      <c r="BJ88" s="87"/>
      <c r="BK88" s="51"/>
      <c r="BL88" s="87"/>
      <c r="BM88" s="87"/>
      <c r="BN88" s="87"/>
      <c r="BO88" s="51"/>
      <c r="BP88" s="87"/>
      <c r="BQ88" s="87"/>
      <c r="BR88" s="87"/>
      <c r="BS88" s="51"/>
      <c r="BT88" s="87"/>
      <c r="BU88" s="87"/>
      <c r="BV88" s="87"/>
    </row>
    <row r="89" spans="2:74" ht="20.100000000000001" customHeight="1">
      <c r="B89" s="89"/>
      <c r="C89" s="93"/>
      <c r="D89" s="102" t="s">
        <v>737</v>
      </c>
      <c r="E89" s="234">
        <f>'2.入力_使用量(1,2号)'!E133</f>
        <v>0</v>
      </c>
      <c r="F89" s="72" t="s">
        <v>728</v>
      </c>
      <c r="G89" s="244">
        <f>'2.入力_使用量(1,2号)'!I133</f>
        <v>8.64</v>
      </c>
      <c r="H89" s="240">
        <f>'2.入力_使用量(1,2号)'!J133</f>
        <v>0</v>
      </c>
      <c r="I89" s="237">
        <f>'4.入力_使用量(3号)'!N60/1000</f>
        <v>0</v>
      </c>
      <c r="J89" s="236">
        <f>'4.入力_使用量(3号)'!O60/1000</f>
        <v>0</v>
      </c>
      <c r="K89" s="236">
        <f>'2.入力_使用量(1,2号)'!N133</f>
        <v>0</v>
      </c>
      <c r="L89" s="87"/>
      <c r="M89" s="87"/>
      <c r="N89" s="87"/>
      <c r="O89" s="236">
        <f>'2.入力_使用量(1,2号)'!O133</f>
        <v>0</v>
      </c>
      <c r="P89" s="87"/>
      <c r="Q89" s="87"/>
      <c r="R89" s="87"/>
      <c r="S89" s="236">
        <f>'2.入力_使用量(1,2号)'!P133</f>
        <v>0</v>
      </c>
      <c r="T89" s="87"/>
      <c r="U89" s="87"/>
      <c r="V89" s="87"/>
      <c r="W89" s="236">
        <f>'2.入力_使用量(1,2号)'!R133</f>
        <v>0</v>
      </c>
      <c r="X89" s="87"/>
      <c r="Y89" s="87"/>
      <c r="Z89" s="87"/>
      <c r="AA89" s="236">
        <f>'2.入力_使用量(1,2号)'!S133</f>
        <v>0</v>
      </c>
      <c r="AB89" s="87"/>
      <c r="AC89" s="87"/>
      <c r="AD89" s="87"/>
      <c r="AE89" s="236">
        <f>'2.入力_使用量(1,2号)'!T133</f>
        <v>0</v>
      </c>
      <c r="AF89" s="87"/>
      <c r="AG89" s="87"/>
      <c r="AH89" s="87"/>
      <c r="AI89" s="236">
        <f>'2.入力_使用量(1,2号)'!U133</f>
        <v>0</v>
      </c>
      <c r="AJ89" s="87"/>
      <c r="AK89" s="87"/>
      <c r="AL89" s="87"/>
      <c r="AM89" s="236">
        <f>'2.入力_使用量(1,2号)'!V133</f>
        <v>0</v>
      </c>
      <c r="AN89" s="87"/>
      <c r="AO89" s="87"/>
      <c r="AP89" s="87"/>
      <c r="AQ89" s="236">
        <f>'2.入力_使用量(1,2号)'!W133</f>
        <v>0</v>
      </c>
      <c r="AR89" s="87"/>
      <c r="AS89" s="87"/>
      <c r="AT89" s="87"/>
      <c r="AU89" s="236">
        <f>'2.入力_使用量(1,2号)'!X133</f>
        <v>0</v>
      </c>
      <c r="AV89" s="87"/>
      <c r="AW89" s="87"/>
      <c r="AX89" s="87"/>
      <c r="AY89" s="236">
        <f>'2.入力_使用量(1,2号)'!Y133</f>
        <v>0</v>
      </c>
      <c r="AZ89" s="87"/>
      <c r="BA89" s="87"/>
      <c r="BB89" s="87"/>
      <c r="BC89" s="236">
        <f>'2.入力_使用量(1,2号)'!Z133</f>
        <v>0</v>
      </c>
      <c r="BD89" s="87"/>
      <c r="BE89" s="87"/>
      <c r="BF89" s="87"/>
      <c r="BG89" s="236">
        <f>'2.入力_使用量(1,2号)'!AA133</f>
        <v>0</v>
      </c>
      <c r="BH89" s="87"/>
      <c r="BI89" s="87"/>
      <c r="BJ89" s="87"/>
      <c r="BK89" s="236">
        <f>'2.入力_使用量(1,2号)'!AB133</f>
        <v>0</v>
      </c>
      <c r="BL89" s="87"/>
      <c r="BM89" s="87"/>
      <c r="BN89" s="87"/>
      <c r="BO89" s="236">
        <f>'2.入力_使用量(1,2号)'!AC133</f>
        <v>0</v>
      </c>
      <c r="BP89" s="87"/>
      <c r="BQ89" s="87"/>
      <c r="BR89" s="87"/>
      <c r="BS89" s="236">
        <f>'2.入力_使用量(1,2号)'!AD133</f>
        <v>0</v>
      </c>
      <c r="BT89" s="87"/>
      <c r="BU89" s="87"/>
      <c r="BV89" s="87"/>
    </row>
    <row r="90" spans="2:74" ht="20.100000000000001" customHeight="1">
      <c r="B90" s="89"/>
      <c r="C90" s="93"/>
      <c r="D90" s="114"/>
      <c r="E90" s="104" t="s">
        <v>735</v>
      </c>
      <c r="F90" s="72" t="s">
        <v>728</v>
      </c>
      <c r="G90" s="107"/>
      <c r="H90" s="105"/>
      <c r="I90" s="87"/>
      <c r="J90" s="87"/>
      <c r="K90" s="51"/>
      <c r="L90" s="87"/>
      <c r="M90" s="87"/>
      <c r="N90" s="87"/>
      <c r="O90" s="51"/>
      <c r="P90" s="87"/>
      <c r="Q90" s="87"/>
      <c r="R90" s="87"/>
      <c r="S90" s="51"/>
      <c r="T90" s="87"/>
      <c r="U90" s="87"/>
      <c r="V90" s="87"/>
      <c r="W90" s="51"/>
      <c r="X90" s="87"/>
      <c r="Y90" s="87"/>
      <c r="Z90" s="87"/>
      <c r="AA90" s="51"/>
      <c r="AB90" s="87"/>
      <c r="AC90" s="87"/>
      <c r="AD90" s="87"/>
      <c r="AE90" s="51"/>
      <c r="AF90" s="87"/>
      <c r="AG90" s="87"/>
      <c r="AH90" s="87"/>
      <c r="AI90" s="51"/>
      <c r="AJ90" s="87"/>
      <c r="AK90" s="87"/>
      <c r="AL90" s="87"/>
      <c r="AM90" s="51"/>
      <c r="AN90" s="87"/>
      <c r="AO90" s="87"/>
      <c r="AP90" s="87"/>
      <c r="AQ90" s="51"/>
      <c r="AR90" s="87"/>
      <c r="AS90" s="87"/>
      <c r="AT90" s="87"/>
      <c r="AU90" s="51"/>
      <c r="AV90" s="87"/>
      <c r="AW90" s="87"/>
      <c r="AX90" s="87"/>
      <c r="AY90" s="51"/>
      <c r="AZ90" s="87"/>
      <c r="BA90" s="87"/>
      <c r="BB90" s="87"/>
      <c r="BC90" s="51"/>
      <c r="BD90" s="87"/>
      <c r="BE90" s="87"/>
      <c r="BF90" s="87"/>
      <c r="BG90" s="51"/>
      <c r="BH90" s="87"/>
      <c r="BI90" s="87"/>
      <c r="BJ90" s="87"/>
      <c r="BK90" s="51"/>
      <c r="BL90" s="87"/>
      <c r="BM90" s="87"/>
      <c r="BN90" s="87"/>
      <c r="BO90" s="51"/>
      <c r="BP90" s="87"/>
      <c r="BQ90" s="87"/>
      <c r="BR90" s="87"/>
      <c r="BS90" s="51"/>
      <c r="BT90" s="87"/>
      <c r="BU90" s="87"/>
      <c r="BV90" s="87"/>
    </row>
    <row r="91" spans="2:74" ht="20.100000000000001" customHeight="1">
      <c r="B91" s="89"/>
      <c r="C91" s="93"/>
      <c r="D91" s="114"/>
      <c r="E91" s="104" t="s">
        <v>736</v>
      </c>
      <c r="F91" s="72" t="s">
        <v>728</v>
      </c>
      <c r="G91" s="107"/>
      <c r="H91" s="105"/>
      <c r="I91" s="87"/>
      <c r="J91" s="87"/>
      <c r="K91" s="51"/>
      <c r="L91" s="87"/>
      <c r="M91" s="87"/>
      <c r="N91" s="87"/>
      <c r="O91" s="51"/>
      <c r="P91" s="87"/>
      <c r="Q91" s="87"/>
      <c r="R91" s="87"/>
      <c r="S91" s="51"/>
      <c r="T91" s="87"/>
      <c r="U91" s="87"/>
      <c r="V91" s="87"/>
      <c r="W91" s="51"/>
      <c r="X91" s="87"/>
      <c r="Y91" s="87"/>
      <c r="Z91" s="87"/>
      <c r="AA91" s="51"/>
      <c r="AB91" s="87"/>
      <c r="AC91" s="87"/>
      <c r="AD91" s="87"/>
      <c r="AE91" s="51"/>
      <c r="AF91" s="87"/>
      <c r="AG91" s="87"/>
      <c r="AH91" s="87"/>
      <c r="AI91" s="51"/>
      <c r="AJ91" s="87"/>
      <c r="AK91" s="87"/>
      <c r="AL91" s="87"/>
      <c r="AM91" s="51"/>
      <c r="AN91" s="87"/>
      <c r="AO91" s="87"/>
      <c r="AP91" s="87"/>
      <c r="AQ91" s="51"/>
      <c r="AR91" s="87"/>
      <c r="AS91" s="87"/>
      <c r="AT91" s="87"/>
      <c r="AU91" s="51"/>
      <c r="AV91" s="87"/>
      <c r="AW91" s="87"/>
      <c r="AX91" s="87"/>
      <c r="AY91" s="51"/>
      <c r="AZ91" s="87"/>
      <c r="BA91" s="87"/>
      <c r="BB91" s="87"/>
      <c r="BC91" s="51"/>
      <c r="BD91" s="87"/>
      <c r="BE91" s="87"/>
      <c r="BF91" s="87"/>
      <c r="BG91" s="51"/>
      <c r="BH91" s="87"/>
      <c r="BI91" s="87"/>
      <c r="BJ91" s="87"/>
      <c r="BK91" s="51"/>
      <c r="BL91" s="87"/>
      <c r="BM91" s="87"/>
      <c r="BN91" s="87"/>
      <c r="BO91" s="51"/>
      <c r="BP91" s="87"/>
      <c r="BQ91" s="87"/>
      <c r="BR91" s="87"/>
      <c r="BS91" s="51"/>
      <c r="BT91" s="87"/>
      <c r="BU91" s="87"/>
      <c r="BV91" s="87"/>
    </row>
    <row r="92" spans="2:74" ht="20.100000000000001" customHeight="1">
      <c r="B92" s="89"/>
      <c r="C92" s="92" t="s">
        <v>738</v>
      </c>
      <c r="D92" s="102" t="s">
        <v>739</v>
      </c>
      <c r="E92" s="116"/>
      <c r="F92" s="72" t="s">
        <v>728</v>
      </c>
      <c r="G92" s="47">
        <v>3.6</v>
      </c>
      <c r="H92" s="95"/>
      <c r="I92" s="237">
        <f>'4.入力_使用量(3号)'!N61/1000</f>
        <v>0</v>
      </c>
      <c r="J92" s="236">
        <f>'4.入力_使用量(3号)'!O61/1000</f>
        <v>0</v>
      </c>
      <c r="K92" s="236">
        <f>'2.入力_使用量(1,2号)'!N134</f>
        <v>0</v>
      </c>
      <c r="L92" s="87"/>
      <c r="M92" s="236">
        <f>'3.入力_外部供給等(1,2号)'!N126</f>
        <v>0</v>
      </c>
      <c r="N92" s="87"/>
      <c r="O92" s="236">
        <f>'2.入力_使用量(1,2号)'!O134</f>
        <v>0</v>
      </c>
      <c r="P92" s="87"/>
      <c r="Q92" s="236">
        <f>'3.入力_外部供給等(1,2号)'!Q126</f>
        <v>0</v>
      </c>
      <c r="R92" s="87"/>
      <c r="S92" s="236">
        <f>'2.入力_使用量(1,2号)'!P134</f>
        <v>0</v>
      </c>
      <c r="T92" s="87"/>
      <c r="U92" s="236">
        <f>'3.入力_外部供給等(1,2号)'!T126</f>
        <v>0</v>
      </c>
      <c r="V92" s="87"/>
      <c r="W92" s="236">
        <f>'2.入力_使用量(1,2号)'!R134</f>
        <v>0</v>
      </c>
      <c r="X92" s="87"/>
      <c r="Y92" s="236">
        <f>'3.入力_外部供給等(1,2号)'!Z126</f>
        <v>0</v>
      </c>
      <c r="Z92" s="87"/>
      <c r="AA92" s="236">
        <f>'2.入力_使用量(1,2号)'!S134</f>
        <v>0</v>
      </c>
      <c r="AB92" s="87"/>
      <c r="AC92" s="236">
        <f>'3.入力_外部供給等(1,2号)'!AC126</f>
        <v>0</v>
      </c>
      <c r="AD92" s="87"/>
      <c r="AE92" s="236">
        <f>'2.入力_使用量(1,2号)'!T134</f>
        <v>0</v>
      </c>
      <c r="AF92" s="87"/>
      <c r="AG92" s="236">
        <f>'3.入力_外部供給等(1,2号)'!AF126</f>
        <v>0</v>
      </c>
      <c r="AH92" s="87"/>
      <c r="AI92" s="236">
        <f>'2.入力_使用量(1,2号)'!U134</f>
        <v>0</v>
      </c>
      <c r="AJ92" s="87"/>
      <c r="AK92" s="236">
        <f>'3.入力_外部供給等(1,2号)'!AI126</f>
        <v>0</v>
      </c>
      <c r="AL92" s="87"/>
      <c r="AM92" s="236">
        <f>'2.入力_使用量(1,2号)'!V134</f>
        <v>0</v>
      </c>
      <c r="AN92" s="87"/>
      <c r="AO92" s="236">
        <f>'3.入力_外部供給等(1,2号)'!AL126</f>
        <v>0</v>
      </c>
      <c r="AP92" s="87"/>
      <c r="AQ92" s="236">
        <f>'2.入力_使用量(1,2号)'!W134</f>
        <v>0</v>
      </c>
      <c r="AR92" s="87"/>
      <c r="AS92" s="236">
        <f>'3.入力_外部供給等(1,2号)'!AO126</f>
        <v>0</v>
      </c>
      <c r="AT92" s="87"/>
      <c r="AU92" s="236">
        <f>'2.入力_使用量(1,2号)'!X134</f>
        <v>0</v>
      </c>
      <c r="AV92" s="87"/>
      <c r="AW92" s="236">
        <f>'3.入力_外部供給等(1,2号)'!AR126</f>
        <v>0</v>
      </c>
      <c r="AX92" s="87"/>
      <c r="AY92" s="236">
        <f>'2.入力_使用量(1,2号)'!Y134</f>
        <v>0</v>
      </c>
      <c r="AZ92" s="87"/>
      <c r="BA92" s="236">
        <f>'3.入力_外部供給等(1,2号)'!AU126</f>
        <v>0</v>
      </c>
      <c r="BB92" s="87"/>
      <c r="BC92" s="236">
        <f>'2.入力_使用量(1,2号)'!Z134</f>
        <v>0</v>
      </c>
      <c r="BD92" s="87"/>
      <c r="BE92" s="236">
        <f>'3.入力_外部供給等(1,2号)'!AX126</f>
        <v>0</v>
      </c>
      <c r="BF92" s="87"/>
      <c r="BG92" s="236">
        <f>'2.入力_使用量(1,2号)'!AA134</f>
        <v>0</v>
      </c>
      <c r="BH92" s="87"/>
      <c r="BI92" s="236">
        <f>'3.入力_外部供給等(1,2号)'!BA126</f>
        <v>0</v>
      </c>
      <c r="BJ92" s="87"/>
      <c r="BK92" s="236">
        <f>'2.入力_使用量(1,2号)'!AB134</f>
        <v>0</v>
      </c>
      <c r="BL92" s="87"/>
      <c r="BM92" s="236">
        <f>'3.入力_外部供給等(1,2号)'!BD126</f>
        <v>0</v>
      </c>
      <c r="BN92" s="87"/>
      <c r="BO92" s="236">
        <f>'2.入力_使用量(1,2号)'!AC134</f>
        <v>0</v>
      </c>
      <c r="BP92" s="87"/>
      <c r="BQ92" s="236">
        <f>'3.入力_外部供給等(1,2号)'!BG126</f>
        <v>0</v>
      </c>
      <c r="BR92" s="87"/>
      <c r="BS92" s="236">
        <f>'2.入力_使用量(1,2号)'!AD134</f>
        <v>0</v>
      </c>
      <c r="BT92" s="87"/>
      <c r="BU92" s="236">
        <f>'3.入力_外部供給等(1,2号)'!BJ126</f>
        <v>0</v>
      </c>
      <c r="BV92" s="87"/>
    </row>
    <row r="93" spans="2:74" ht="20.100000000000001" customHeight="1">
      <c r="B93" s="89"/>
      <c r="C93" s="93"/>
      <c r="D93" s="67"/>
      <c r="E93" s="68"/>
      <c r="F93" s="72" t="s">
        <v>740</v>
      </c>
      <c r="G93" s="94"/>
      <c r="H93" s="95"/>
      <c r="I93" s="94"/>
      <c r="J93" s="712"/>
      <c r="K93" s="236">
        <f>'2.入力_使用量(1,2号)'!N135</f>
        <v>0</v>
      </c>
      <c r="L93" s="87"/>
      <c r="M93" s="87"/>
      <c r="N93" s="87"/>
      <c r="O93" s="236">
        <f>'2.入力_使用量(1,2号)'!O135</f>
        <v>0</v>
      </c>
      <c r="P93" s="87"/>
      <c r="Q93" s="87"/>
      <c r="R93" s="87"/>
      <c r="S93" s="236">
        <f>'2.入力_使用量(1,2号)'!P135</f>
        <v>0</v>
      </c>
      <c r="T93" s="87"/>
      <c r="U93" s="87"/>
      <c r="V93" s="87"/>
      <c r="W93" s="236">
        <f>'2.入力_使用量(1,2号)'!R135</f>
        <v>0</v>
      </c>
      <c r="X93" s="87"/>
      <c r="Y93" s="87"/>
      <c r="Z93" s="87"/>
      <c r="AA93" s="236">
        <f>'2.入力_使用量(1,2号)'!S135</f>
        <v>0</v>
      </c>
      <c r="AB93" s="87"/>
      <c r="AC93" s="87"/>
      <c r="AD93" s="87"/>
      <c r="AE93" s="236">
        <f>'2.入力_使用量(1,2号)'!T135</f>
        <v>0</v>
      </c>
      <c r="AF93" s="87"/>
      <c r="AG93" s="87"/>
      <c r="AH93" s="87"/>
      <c r="AI93" s="236">
        <f>'2.入力_使用量(1,2号)'!U135</f>
        <v>0</v>
      </c>
      <c r="AJ93" s="87"/>
      <c r="AK93" s="87"/>
      <c r="AL93" s="87"/>
      <c r="AM93" s="236">
        <f>'2.入力_使用量(1,2号)'!V135</f>
        <v>0</v>
      </c>
      <c r="AN93" s="87"/>
      <c r="AO93" s="87"/>
      <c r="AP93" s="87"/>
      <c r="AQ93" s="236">
        <f>'2.入力_使用量(1,2号)'!W135</f>
        <v>0</v>
      </c>
      <c r="AR93" s="87"/>
      <c r="AS93" s="87"/>
      <c r="AT93" s="87"/>
      <c r="AU93" s="236">
        <f>'2.入力_使用量(1,2号)'!X135</f>
        <v>0</v>
      </c>
      <c r="AV93" s="87"/>
      <c r="AW93" s="87"/>
      <c r="AX93" s="87"/>
      <c r="AY93" s="236">
        <f>'2.入力_使用量(1,2号)'!Y135</f>
        <v>0</v>
      </c>
      <c r="AZ93" s="87"/>
      <c r="BA93" s="87"/>
      <c r="BB93" s="87"/>
      <c r="BC93" s="236">
        <f>'2.入力_使用量(1,2号)'!Z135</f>
        <v>0</v>
      </c>
      <c r="BD93" s="87"/>
      <c r="BE93" s="87"/>
      <c r="BF93" s="87"/>
      <c r="BG93" s="236">
        <f>'2.入力_使用量(1,2号)'!AA135</f>
        <v>0</v>
      </c>
      <c r="BH93" s="87"/>
      <c r="BI93" s="87"/>
      <c r="BJ93" s="87"/>
      <c r="BK93" s="236">
        <f>'2.入力_使用量(1,2号)'!AB135</f>
        <v>0</v>
      </c>
      <c r="BL93" s="87"/>
      <c r="BM93" s="87"/>
      <c r="BN93" s="87"/>
      <c r="BO93" s="236">
        <f>'2.入力_使用量(1,2号)'!AC135</f>
        <v>0</v>
      </c>
      <c r="BP93" s="87"/>
      <c r="BQ93" s="87"/>
      <c r="BR93" s="87"/>
      <c r="BS93" s="236">
        <f>'2.入力_使用量(1,2号)'!AD135</f>
        <v>0</v>
      </c>
      <c r="BT93" s="87"/>
      <c r="BU93" s="87"/>
      <c r="BV93" s="87"/>
    </row>
    <row r="94" spans="2:74" ht="20.100000000000001" customHeight="1">
      <c r="B94" s="89"/>
      <c r="C94" s="93"/>
      <c r="D94" s="102" t="s">
        <v>741</v>
      </c>
      <c r="E94" s="116"/>
      <c r="F94" s="72" t="s">
        <v>728</v>
      </c>
      <c r="G94" s="47">
        <v>3.6</v>
      </c>
      <c r="H94" s="95"/>
      <c r="I94" s="237">
        <f>'4.入力_使用量(3号)'!N63/1000</f>
        <v>0</v>
      </c>
      <c r="J94" s="236">
        <f>'4.入力_使用量(3号)'!O63/1000</f>
        <v>0</v>
      </c>
      <c r="K94" s="236">
        <f>'2.入力_使用量(1,2号)'!N136</f>
        <v>0</v>
      </c>
      <c r="L94" s="87"/>
      <c r="M94" s="236">
        <f>'3.入力_外部供給等(1,2号)'!N128</f>
        <v>0</v>
      </c>
      <c r="N94" s="87"/>
      <c r="O94" s="236">
        <f>'2.入力_使用量(1,2号)'!O136</f>
        <v>0</v>
      </c>
      <c r="P94" s="87"/>
      <c r="Q94" s="236">
        <f>'3.入力_外部供給等(1,2号)'!Q128</f>
        <v>0</v>
      </c>
      <c r="R94" s="87"/>
      <c r="S94" s="236">
        <f>'2.入力_使用量(1,2号)'!P136</f>
        <v>0</v>
      </c>
      <c r="T94" s="87"/>
      <c r="U94" s="236">
        <f>'3.入力_外部供給等(1,2号)'!T128</f>
        <v>0</v>
      </c>
      <c r="V94" s="87"/>
      <c r="W94" s="236">
        <f>'2.入力_使用量(1,2号)'!R136</f>
        <v>0</v>
      </c>
      <c r="X94" s="87"/>
      <c r="Y94" s="236">
        <f>'3.入力_外部供給等(1,2号)'!Z128</f>
        <v>0</v>
      </c>
      <c r="Z94" s="87"/>
      <c r="AA94" s="236">
        <f>'2.入力_使用量(1,2号)'!S136</f>
        <v>0</v>
      </c>
      <c r="AB94" s="87"/>
      <c r="AC94" s="236">
        <f>'3.入力_外部供給等(1,2号)'!AC128</f>
        <v>0</v>
      </c>
      <c r="AD94" s="87"/>
      <c r="AE94" s="236">
        <f>'2.入力_使用量(1,2号)'!T136</f>
        <v>0</v>
      </c>
      <c r="AF94" s="87"/>
      <c r="AG94" s="236">
        <f>'3.入力_外部供給等(1,2号)'!AF128</f>
        <v>0</v>
      </c>
      <c r="AH94" s="87"/>
      <c r="AI94" s="236">
        <f>'2.入力_使用量(1,2号)'!U136</f>
        <v>0</v>
      </c>
      <c r="AJ94" s="87"/>
      <c r="AK94" s="236">
        <f>'3.入力_外部供給等(1,2号)'!AI128</f>
        <v>0</v>
      </c>
      <c r="AL94" s="87"/>
      <c r="AM94" s="236">
        <f>'2.入力_使用量(1,2号)'!V136</f>
        <v>0</v>
      </c>
      <c r="AN94" s="87"/>
      <c r="AO94" s="236">
        <f>'3.入力_外部供給等(1,2号)'!AL128</f>
        <v>0</v>
      </c>
      <c r="AP94" s="87"/>
      <c r="AQ94" s="236">
        <f>'2.入力_使用量(1,2号)'!W136</f>
        <v>0</v>
      </c>
      <c r="AR94" s="87"/>
      <c r="AS94" s="236">
        <f>'3.入力_外部供給等(1,2号)'!AO128</f>
        <v>0</v>
      </c>
      <c r="AT94" s="87"/>
      <c r="AU94" s="236">
        <f>'2.入力_使用量(1,2号)'!X136</f>
        <v>0</v>
      </c>
      <c r="AV94" s="87"/>
      <c r="AW94" s="236">
        <f>'3.入力_外部供給等(1,2号)'!AR128</f>
        <v>0</v>
      </c>
      <c r="AX94" s="87"/>
      <c r="AY94" s="236">
        <f>'2.入力_使用量(1,2号)'!Y136</f>
        <v>0</v>
      </c>
      <c r="AZ94" s="87"/>
      <c r="BA94" s="236">
        <f>'3.入力_外部供給等(1,2号)'!AU128</f>
        <v>0</v>
      </c>
      <c r="BB94" s="87"/>
      <c r="BC94" s="236">
        <f>'2.入力_使用量(1,2号)'!Z136</f>
        <v>0</v>
      </c>
      <c r="BD94" s="87"/>
      <c r="BE94" s="236">
        <f>'3.入力_外部供給等(1,2号)'!AX128</f>
        <v>0</v>
      </c>
      <c r="BF94" s="87"/>
      <c r="BG94" s="236">
        <f>'2.入力_使用量(1,2号)'!AA136</f>
        <v>0</v>
      </c>
      <c r="BH94" s="87"/>
      <c r="BI94" s="236">
        <f>'3.入力_外部供給等(1,2号)'!BA128</f>
        <v>0</v>
      </c>
      <c r="BJ94" s="87"/>
      <c r="BK94" s="236">
        <f>'2.入力_使用量(1,2号)'!AB136</f>
        <v>0</v>
      </c>
      <c r="BL94" s="87"/>
      <c r="BM94" s="236">
        <f>'3.入力_外部供給等(1,2号)'!BD128</f>
        <v>0</v>
      </c>
      <c r="BN94" s="87"/>
      <c r="BO94" s="236">
        <f>'2.入力_使用量(1,2号)'!AC136</f>
        <v>0</v>
      </c>
      <c r="BP94" s="87"/>
      <c r="BQ94" s="236">
        <f>'3.入力_外部供給等(1,2号)'!BG128</f>
        <v>0</v>
      </c>
      <c r="BR94" s="87"/>
      <c r="BS94" s="236">
        <f>'2.入力_使用量(1,2号)'!AD136</f>
        <v>0</v>
      </c>
      <c r="BT94" s="87"/>
      <c r="BU94" s="236">
        <f>'3.入力_外部供給等(1,2号)'!BJ128</f>
        <v>0</v>
      </c>
      <c r="BV94" s="87"/>
    </row>
    <row r="95" spans="2:74" ht="20.100000000000001" customHeight="1">
      <c r="B95" s="89"/>
      <c r="C95" s="93"/>
      <c r="D95" s="67"/>
      <c r="E95" s="68"/>
      <c r="F95" s="72" t="s">
        <v>740</v>
      </c>
      <c r="G95" s="94"/>
      <c r="H95" s="95"/>
      <c r="I95" s="94"/>
      <c r="J95" s="712"/>
      <c r="K95" s="236">
        <f>'2.入力_使用量(1,2号)'!N137</f>
        <v>0</v>
      </c>
      <c r="L95" s="87"/>
      <c r="M95" s="87"/>
      <c r="N95" s="87"/>
      <c r="O95" s="236">
        <f>'2.入力_使用量(1,2号)'!O137</f>
        <v>0</v>
      </c>
      <c r="P95" s="87"/>
      <c r="Q95" s="87"/>
      <c r="R95" s="87"/>
      <c r="S95" s="236">
        <f>'2.入力_使用量(1,2号)'!P137</f>
        <v>0</v>
      </c>
      <c r="T95" s="87"/>
      <c r="U95" s="87"/>
      <c r="V95" s="87"/>
      <c r="W95" s="236">
        <f>'2.入力_使用量(1,2号)'!R137</f>
        <v>0</v>
      </c>
      <c r="X95" s="87"/>
      <c r="Y95" s="87"/>
      <c r="Z95" s="87"/>
      <c r="AA95" s="236">
        <f>'2.入力_使用量(1,2号)'!S137</f>
        <v>0</v>
      </c>
      <c r="AB95" s="87"/>
      <c r="AC95" s="87"/>
      <c r="AD95" s="87"/>
      <c r="AE95" s="236">
        <f>'2.入力_使用量(1,2号)'!T137</f>
        <v>0</v>
      </c>
      <c r="AF95" s="87"/>
      <c r="AG95" s="87"/>
      <c r="AH95" s="87"/>
      <c r="AI95" s="236">
        <f>'2.入力_使用量(1,2号)'!U137</f>
        <v>0</v>
      </c>
      <c r="AJ95" s="87"/>
      <c r="AK95" s="87"/>
      <c r="AL95" s="87"/>
      <c r="AM95" s="236">
        <f>'2.入力_使用量(1,2号)'!V137</f>
        <v>0</v>
      </c>
      <c r="AN95" s="87"/>
      <c r="AO95" s="87"/>
      <c r="AP95" s="87"/>
      <c r="AQ95" s="236">
        <f>'2.入力_使用量(1,2号)'!W137</f>
        <v>0</v>
      </c>
      <c r="AR95" s="87"/>
      <c r="AS95" s="87"/>
      <c r="AT95" s="87"/>
      <c r="AU95" s="236">
        <f>'2.入力_使用量(1,2号)'!X137</f>
        <v>0</v>
      </c>
      <c r="AV95" s="87"/>
      <c r="AW95" s="87"/>
      <c r="AX95" s="87"/>
      <c r="AY95" s="236">
        <f>'2.入力_使用量(1,2号)'!Y137</f>
        <v>0</v>
      </c>
      <c r="AZ95" s="87"/>
      <c r="BA95" s="87"/>
      <c r="BB95" s="87"/>
      <c r="BC95" s="236">
        <f>'2.入力_使用量(1,2号)'!Z137</f>
        <v>0</v>
      </c>
      <c r="BD95" s="87"/>
      <c r="BE95" s="87"/>
      <c r="BF95" s="87"/>
      <c r="BG95" s="236">
        <f>'2.入力_使用量(1,2号)'!AA137</f>
        <v>0</v>
      </c>
      <c r="BH95" s="87"/>
      <c r="BI95" s="87"/>
      <c r="BJ95" s="87"/>
      <c r="BK95" s="236">
        <f>'2.入力_使用量(1,2号)'!AB137</f>
        <v>0</v>
      </c>
      <c r="BL95" s="87"/>
      <c r="BM95" s="87"/>
      <c r="BN95" s="87"/>
      <c r="BO95" s="236">
        <f>'2.入力_使用量(1,2号)'!AC137</f>
        <v>0</v>
      </c>
      <c r="BP95" s="87"/>
      <c r="BQ95" s="87"/>
      <c r="BR95" s="87"/>
      <c r="BS95" s="236">
        <f>'2.入力_使用量(1,2号)'!AD137</f>
        <v>0</v>
      </c>
      <c r="BT95" s="87"/>
      <c r="BU95" s="87"/>
      <c r="BV95" s="87"/>
    </row>
    <row r="96" spans="2:74" ht="20.100000000000001" customHeight="1">
      <c r="B96" s="89"/>
      <c r="C96" s="93"/>
      <c r="D96" s="102" t="s">
        <v>742</v>
      </c>
      <c r="E96" s="116"/>
      <c r="F96" s="72" t="s">
        <v>728</v>
      </c>
      <c r="G96" s="47">
        <v>3.6</v>
      </c>
      <c r="H96" s="95"/>
      <c r="I96" s="237">
        <f>'4.入力_使用量(3号)'!N65/1000</f>
        <v>0</v>
      </c>
      <c r="J96" s="236">
        <f>'4.入力_使用量(3号)'!O65/1000</f>
        <v>0</v>
      </c>
      <c r="K96" s="236">
        <f>'2.入力_使用量(1,2号)'!N138</f>
        <v>0</v>
      </c>
      <c r="L96" s="87"/>
      <c r="M96" s="236">
        <f>'3.入力_外部供給等(1,2号)'!N130</f>
        <v>0</v>
      </c>
      <c r="N96" s="87"/>
      <c r="O96" s="236">
        <f>'2.入力_使用量(1,2号)'!O138</f>
        <v>0</v>
      </c>
      <c r="P96" s="87"/>
      <c r="Q96" s="236">
        <f>'3.入力_外部供給等(1,2号)'!Q130</f>
        <v>0</v>
      </c>
      <c r="R96" s="87"/>
      <c r="S96" s="236">
        <f>'2.入力_使用量(1,2号)'!P138</f>
        <v>0</v>
      </c>
      <c r="T96" s="87"/>
      <c r="U96" s="236">
        <f>'3.入力_外部供給等(1,2号)'!T130</f>
        <v>0</v>
      </c>
      <c r="V96" s="87"/>
      <c r="W96" s="236">
        <f>'2.入力_使用量(1,2号)'!R138</f>
        <v>0</v>
      </c>
      <c r="X96" s="87"/>
      <c r="Y96" s="236">
        <f>'3.入力_外部供給等(1,2号)'!Z130</f>
        <v>0</v>
      </c>
      <c r="Z96" s="87"/>
      <c r="AA96" s="236">
        <f>'2.入力_使用量(1,2号)'!S138</f>
        <v>0</v>
      </c>
      <c r="AB96" s="87"/>
      <c r="AC96" s="236">
        <f>'3.入力_外部供給等(1,2号)'!AC130</f>
        <v>0</v>
      </c>
      <c r="AD96" s="87"/>
      <c r="AE96" s="236">
        <f>'2.入力_使用量(1,2号)'!T138</f>
        <v>0</v>
      </c>
      <c r="AF96" s="87"/>
      <c r="AG96" s="236">
        <f>'3.入力_外部供給等(1,2号)'!AF130</f>
        <v>0</v>
      </c>
      <c r="AH96" s="87"/>
      <c r="AI96" s="236">
        <f>'2.入力_使用量(1,2号)'!U138</f>
        <v>0</v>
      </c>
      <c r="AJ96" s="87"/>
      <c r="AK96" s="236">
        <f>'3.入力_外部供給等(1,2号)'!AI130</f>
        <v>0</v>
      </c>
      <c r="AL96" s="87"/>
      <c r="AM96" s="236">
        <f>'2.入力_使用量(1,2号)'!V138</f>
        <v>0</v>
      </c>
      <c r="AN96" s="87"/>
      <c r="AO96" s="236">
        <f>'3.入力_外部供給等(1,2号)'!AL130</f>
        <v>0</v>
      </c>
      <c r="AP96" s="87"/>
      <c r="AQ96" s="236">
        <f>'2.入力_使用量(1,2号)'!W138</f>
        <v>0</v>
      </c>
      <c r="AR96" s="87"/>
      <c r="AS96" s="236">
        <f>'3.入力_外部供給等(1,2号)'!AO130</f>
        <v>0</v>
      </c>
      <c r="AT96" s="87"/>
      <c r="AU96" s="236">
        <f>'2.入力_使用量(1,2号)'!X138</f>
        <v>0</v>
      </c>
      <c r="AV96" s="87"/>
      <c r="AW96" s="236">
        <f>'3.入力_外部供給等(1,2号)'!AR130</f>
        <v>0</v>
      </c>
      <c r="AX96" s="87"/>
      <c r="AY96" s="236">
        <f>'2.入力_使用量(1,2号)'!Y138</f>
        <v>0</v>
      </c>
      <c r="AZ96" s="87"/>
      <c r="BA96" s="236">
        <f>'3.入力_外部供給等(1,2号)'!AU130</f>
        <v>0</v>
      </c>
      <c r="BB96" s="87"/>
      <c r="BC96" s="236">
        <f>'2.入力_使用量(1,2号)'!Z138</f>
        <v>0</v>
      </c>
      <c r="BD96" s="87"/>
      <c r="BE96" s="236">
        <f>'3.入力_外部供給等(1,2号)'!AX130</f>
        <v>0</v>
      </c>
      <c r="BF96" s="87"/>
      <c r="BG96" s="236">
        <f>'2.入力_使用量(1,2号)'!AA138</f>
        <v>0</v>
      </c>
      <c r="BH96" s="87"/>
      <c r="BI96" s="236">
        <f>'3.入力_外部供給等(1,2号)'!BA130</f>
        <v>0</v>
      </c>
      <c r="BJ96" s="87"/>
      <c r="BK96" s="236">
        <f>'2.入力_使用量(1,2号)'!AB138</f>
        <v>0</v>
      </c>
      <c r="BL96" s="87"/>
      <c r="BM96" s="236">
        <f>'3.入力_外部供給等(1,2号)'!BD130</f>
        <v>0</v>
      </c>
      <c r="BN96" s="87"/>
      <c r="BO96" s="236">
        <f>'2.入力_使用量(1,2号)'!AC138</f>
        <v>0</v>
      </c>
      <c r="BP96" s="87"/>
      <c r="BQ96" s="236">
        <f>'3.入力_外部供給等(1,2号)'!BG130</f>
        <v>0</v>
      </c>
      <c r="BR96" s="87"/>
      <c r="BS96" s="236">
        <f>'2.入力_使用量(1,2号)'!AD138</f>
        <v>0</v>
      </c>
      <c r="BT96" s="87"/>
      <c r="BU96" s="236">
        <f>'3.入力_外部供給等(1,2号)'!BJ130</f>
        <v>0</v>
      </c>
      <c r="BV96" s="87"/>
    </row>
    <row r="97" spans="2:74" ht="20.100000000000001" customHeight="1">
      <c r="B97" s="89"/>
      <c r="C97" s="93"/>
      <c r="D97" s="67"/>
      <c r="E97" s="68"/>
      <c r="F97" s="72" t="s">
        <v>740</v>
      </c>
      <c r="G97" s="94"/>
      <c r="H97" s="95"/>
      <c r="I97" s="94"/>
      <c r="J97" s="712"/>
      <c r="K97" s="236">
        <f>'2.入力_使用量(1,2号)'!N139</f>
        <v>0</v>
      </c>
      <c r="L97" s="87"/>
      <c r="M97" s="87"/>
      <c r="N97" s="87"/>
      <c r="O97" s="236">
        <f>'2.入力_使用量(1,2号)'!O139</f>
        <v>0</v>
      </c>
      <c r="P97" s="87"/>
      <c r="Q97" s="87"/>
      <c r="R97" s="87"/>
      <c r="S97" s="236">
        <f>'2.入力_使用量(1,2号)'!P139</f>
        <v>0</v>
      </c>
      <c r="T97" s="87"/>
      <c r="U97" s="87"/>
      <c r="V97" s="87"/>
      <c r="W97" s="236">
        <f>'2.入力_使用量(1,2号)'!R139</f>
        <v>0</v>
      </c>
      <c r="X97" s="87"/>
      <c r="Y97" s="87"/>
      <c r="Z97" s="87"/>
      <c r="AA97" s="236">
        <f>'2.入力_使用量(1,2号)'!S139</f>
        <v>0</v>
      </c>
      <c r="AB97" s="87"/>
      <c r="AC97" s="87"/>
      <c r="AD97" s="87"/>
      <c r="AE97" s="236">
        <f>'2.入力_使用量(1,2号)'!T139</f>
        <v>0</v>
      </c>
      <c r="AF97" s="87"/>
      <c r="AG97" s="87"/>
      <c r="AH97" s="87"/>
      <c r="AI97" s="236">
        <f>'2.入力_使用量(1,2号)'!U139</f>
        <v>0</v>
      </c>
      <c r="AJ97" s="87"/>
      <c r="AK97" s="87"/>
      <c r="AL97" s="87"/>
      <c r="AM97" s="236">
        <f>'2.入力_使用量(1,2号)'!V139</f>
        <v>0</v>
      </c>
      <c r="AN97" s="87"/>
      <c r="AO97" s="87"/>
      <c r="AP97" s="87"/>
      <c r="AQ97" s="236">
        <f>'2.入力_使用量(1,2号)'!W139</f>
        <v>0</v>
      </c>
      <c r="AR97" s="87"/>
      <c r="AS97" s="87"/>
      <c r="AT97" s="87"/>
      <c r="AU97" s="236">
        <f>'2.入力_使用量(1,2号)'!X139</f>
        <v>0</v>
      </c>
      <c r="AV97" s="87"/>
      <c r="AW97" s="87"/>
      <c r="AX97" s="87"/>
      <c r="AY97" s="236">
        <f>'2.入力_使用量(1,2号)'!Y139</f>
        <v>0</v>
      </c>
      <c r="AZ97" s="87"/>
      <c r="BA97" s="87"/>
      <c r="BB97" s="87"/>
      <c r="BC97" s="236">
        <f>'2.入力_使用量(1,2号)'!Z139</f>
        <v>0</v>
      </c>
      <c r="BD97" s="87"/>
      <c r="BE97" s="87"/>
      <c r="BF97" s="87"/>
      <c r="BG97" s="236">
        <f>'2.入力_使用量(1,2号)'!AA139</f>
        <v>0</v>
      </c>
      <c r="BH97" s="87"/>
      <c r="BI97" s="87"/>
      <c r="BJ97" s="87"/>
      <c r="BK97" s="236">
        <f>'2.入力_使用量(1,2号)'!AB139</f>
        <v>0</v>
      </c>
      <c r="BL97" s="87"/>
      <c r="BM97" s="87"/>
      <c r="BN97" s="87"/>
      <c r="BO97" s="236">
        <f>'2.入力_使用量(1,2号)'!AC139</f>
        <v>0</v>
      </c>
      <c r="BP97" s="87"/>
      <c r="BQ97" s="87"/>
      <c r="BR97" s="87"/>
      <c r="BS97" s="236">
        <f>'2.入力_使用量(1,2号)'!AD139</f>
        <v>0</v>
      </c>
      <c r="BT97" s="87"/>
      <c r="BU97" s="87"/>
      <c r="BV97" s="87"/>
    </row>
    <row r="98" spans="2:74" ht="20.100000000000001" customHeight="1">
      <c r="B98" s="89"/>
      <c r="C98" s="93"/>
      <c r="D98" s="102" t="s">
        <v>743</v>
      </c>
      <c r="E98" s="116"/>
      <c r="F98" s="72" t="s">
        <v>728</v>
      </c>
      <c r="G98" s="47">
        <v>3.6</v>
      </c>
      <c r="H98" s="95"/>
      <c r="I98" s="237">
        <f>'4.入力_使用量(3号)'!N67/1000</f>
        <v>0</v>
      </c>
      <c r="J98" s="236">
        <f>'4.入力_使用量(3号)'!O67/1000</f>
        <v>0</v>
      </c>
      <c r="K98" s="236">
        <f>'2.入力_使用量(1,2号)'!N140</f>
        <v>0</v>
      </c>
      <c r="L98" s="87"/>
      <c r="M98" s="236">
        <f>'3.入力_外部供給等(1,2号)'!N132</f>
        <v>0</v>
      </c>
      <c r="N98" s="87"/>
      <c r="O98" s="236">
        <f>'2.入力_使用量(1,2号)'!O140</f>
        <v>0</v>
      </c>
      <c r="P98" s="87"/>
      <c r="Q98" s="236">
        <f>'3.入力_外部供給等(1,2号)'!Q132</f>
        <v>0</v>
      </c>
      <c r="R98" s="87"/>
      <c r="S98" s="236">
        <f>'2.入力_使用量(1,2号)'!P140</f>
        <v>0</v>
      </c>
      <c r="T98" s="87"/>
      <c r="U98" s="236">
        <f>'3.入力_外部供給等(1,2号)'!T132</f>
        <v>0</v>
      </c>
      <c r="V98" s="87"/>
      <c r="W98" s="236">
        <f>'2.入力_使用量(1,2号)'!R140</f>
        <v>0</v>
      </c>
      <c r="X98" s="87"/>
      <c r="Y98" s="236">
        <f>'3.入力_外部供給等(1,2号)'!Z132</f>
        <v>0</v>
      </c>
      <c r="Z98" s="87"/>
      <c r="AA98" s="236">
        <f>'2.入力_使用量(1,2号)'!S140</f>
        <v>0</v>
      </c>
      <c r="AB98" s="87"/>
      <c r="AC98" s="236">
        <f>'3.入力_外部供給等(1,2号)'!AC132</f>
        <v>0</v>
      </c>
      <c r="AD98" s="87"/>
      <c r="AE98" s="236">
        <f>'2.入力_使用量(1,2号)'!T140</f>
        <v>0</v>
      </c>
      <c r="AF98" s="87"/>
      <c r="AG98" s="236">
        <f>'3.入力_外部供給等(1,2号)'!AF132</f>
        <v>0</v>
      </c>
      <c r="AH98" s="87"/>
      <c r="AI98" s="236">
        <f>'2.入力_使用量(1,2号)'!U140</f>
        <v>0</v>
      </c>
      <c r="AJ98" s="87"/>
      <c r="AK98" s="236">
        <f>'3.入力_外部供給等(1,2号)'!AI132</f>
        <v>0</v>
      </c>
      <c r="AL98" s="87"/>
      <c r="AM98" s="236">
        <f>'2.入力_使用量(1,2号)'!V140</f>
        <v>0</v>
      </c>
      <c r="AN98" s="87"/>
      <c r="AO98" s="236">
        <f>'3.入力_外部供給等(1,2号)'!AL132</f>
        <v>0</v>
      </c>
      <c r="AP98" s="87"/>
      <c r="AQ98" s="236">
        <f>'2.入力_使用量(1,2号)'!W140</f>
        <v>0</v>
      </c>
      <c r="AR98" s="87"/>
      <c r="AS98" s="236">
        <f>'3.入力_外部供給等(1,2号)'!AO132</f>
        <v>0</v>
      </c>
      <c r="AT98" s="87"/>
      <c r="AU98" s="236">
        <f>'2.入力_使用量(1,2号)'!X140</f>
        <v>0</v>
      </c>
      <c r="AV98" s="87"/>
      <c r="AW98" s="236">
        <f>'3.入力_外部供給等(1,2号)'!AR132</f>
        <v>0</v>
      </c>
      <c r="AX98" s="87"/>
      <c r="AY98" s="236">
        <f>'2.入力_使用量(1,2号)'!Y140</f>
        <v>0</v>
      </c>
      <c r="AZ98" s="87"/>
      <c r="BA98" s="236">
        <f>'3.入力_外部供給等(1,2号)'!AU132</f>
        <v>0</v>
      </c>
      <c r="BB98" s="87"/>
      <c r="BC98" s="236">
        <f>'2.入力_使用量(1,2号)'!Z140</f>
        <v>0</v>
      </c>
      <c r="BD98" s="87"/>
      <c r="BE98" s="236">
        <f>'3.入力_外部供給等(1,2号)'!AX132</f>
        <v>0</v>
      </c>
      <c r="BF98" s="87"/>
      <c r="BG98" s="236">
        <f>'2.入力_使用量(1,2号)'!AA140</f>
        <v>0</v>
      </c>
      <c r="BH98" s="87"/>
      <c r="BI98" s="236">
        <f>'3.入力_外部供給等(1,2号)'!BA132</f>
        <v>0</v>
      </c>
      <c r="BJ98" s="87"/>
      <c r="BK98" s="236">
        <f>'2.入力_使用量(1,2号)'!AB140</f>
        <v>0</v>
      </c>
      <c r="BL98" s="87"/>
      <c r="BM98" s="236">
        <f>'3.入力_外部供給等(1,2号)'!BD132</f>
        <v>0</v>
      </c>
      <c r="BN98" s="87"/>
      <c r="BO98" s="236">
        <f>'2.入力_使用量(1,2号)'!AC140</f>
        <v>0</v>
      </c>
      <c r="BP98" s="87"/>
      <c r="BQ98" s="236">
        <f>'3.入力_外部供給等(1,2号)'!BG132</f>
        <v>0</v>
      </c>
      <c r="BR98" s="87"/>
      <c r="BS98" s="236">
        <f>'2.入力_使用量(1,2号)'!AD140</f>
        <v>0</v>
      </c>
      <c r="BT98" s="87"/>
      <c r="BU98" s="236">
        <f>'3.入力_外部供給等(1,2号)'!BJ132</f>
        <v>0</v>
      </c>
      <c r="BV98" s="87"/>
    </row>
    <row r="99" spans="2:74" ht="20.100000000000001" customHeight="1">
      <c r="B99" s="89"/>
      <c r="C99" s="70"/>
      <c r="D99" s="67"/>
      <c r="E99" s="68"/>
      <c r="F99" s="72" t="s">
        <v>740</v>
      </c>
      <c r="G99" s="94"/>
      <c r="H99" s="95"/>
      <c r="I99" s="94"/>
      <c r="J99" s="712"/>
      <c r="K99" s="236">
        <f>'2.入力_使用量(1,2号)'!N141</f>
        <v>0</v>
      </c>
      <c r="L99" s="87"/>
      <c r="M99" s="87"/>
      <c r="N99" s="87"/>
      <c r="O99" s="236">
        <f>'2.入力_使用量(1,2号)'!O141</f>
        <v>0</v>
      </c>
      <c r="P99" s="87"/>
      <c r="Q99" s="87"/>
      <c r="R99" s="87"/>
      <c r="S99" s="236">
        <f>'2.入力_使用量(1,2号)'!P141</f>
        <v>0</v>
      </c>
      <c r="T99" s="87"/>
      <c r="U99" s="87"/>
      <c r="V99" s="87"/>
      <c r="W99" s="236">
        <f>'2.入力_使用量(1,2号)'!R141</f>
        <v>0</v>
      </c>
      <c r="X99" s="87"/>
      <c r="Y99" s="87"/>
      <c r="Z99" s="87"/>
      <c r="AA99" s="236">
        <f>'2.入力_使用量(1,2号)'!S141</f>
        <v>0</v>
      </c>
      <c r="AB99" s="87"/>
      <c r="AC99" s="87"/>
      <c r="AD99" s="87"/>
      <c r="AE99" s="236">
        <f>'2.入力_使用量(1,2号)'!T141</f>
        <v>0</v>
      </c>
      <c r="AF99" s="87"/>
      <c r="AG99" s="87"/>
      <c r="AH99" s="87"/>
      <c r="AI99" s="236">
        <f>'2.入力_使用量(1,2号)'!U141</f>
        <v>0</v>
      </c>
      <c r="AJ99" s="87"/>
      <c r="AK99" s="87"/>
      <c r="AL99" s="87"/>
      <c r="AM99" s="236">
        <f>'2.入力_使用量(1,2号)'!V141</f>
        <v>0</v>
      </c>
      <c r="AN99" s="87"/>
      <c r="AO99" s="87"/>
      <c r="AP99" s="87"/>
      <c r="AQ99" s="236">
        <f>'2.入力_使用量(1,2号)'!W141</f>
        <v>0</v>
      </c>
      <c r="AR99" s="87"/>
      <c r="AS99" s="87"/>
      <c r="AT99" s="87"/>
      <c r="AU99" s="236">
        <f>'2.入力_使用量(1,2号)'!X141</f>
        <v>0</v>
      </c>
      <c r="AV99" s="87"/>
      <c r="AW99" s="87"/>
      <c r="AX99" s="87"/>
      <c r="AY99" s="236">
        <f>'2.入力_使用量(1,2号)'!Y141</f>
        <v>0</v>
      </c>
      <c r="AZ99" s="87"/>
      <c r="BA99" s="87"/>
      <c r="BB99" s="87"/>
      <c r="BC99" s="236">
        <f>'2.入力_使用量(1,2号)'!Z141</f>
        <v>0</v>
      </c>
      <c r="BD99" s="87"/>
      <c r="BE99" s="87"/>
      <c r="BF99" s="87"/>
      <c r="BG99" s="236">
        <f>'2.入力_使用量(1,2号)'!AA141</f>
        <v>0</v>
      </c>
      <c r="BH99" s="87"/>
      <c r="BI99" s="87"/>
      <c r="BJ99" s="87"/>
      <c r="BK99" s="236">
        <f>'2.入力_使用量(1,2号)'!AB141</f>
        <v>0</v>
      </c>
      <c r="BL99" s="87"/>
      <c r="BM99" s="87"/>
      <c r="BN99" s="87"/>
      <c r="BO99" s="236">
        <f>'2.入力_使用量(1,2号)'!AC141</f>
        <v>0</v>
      </c>
      <c r="BP99" s="87"/>
      <c r="BQ99" s="87"/>
      <c r="BR99" s="87"/>
      <c r="BS99" s="236">
        <f>'2.入力_使用量(1,2号)'!AD141</f>
        <v>0</v>
      </c>
      <c r="BT99" s="87"/>
      <c r="BU99" s="87"/>
      <c r="BV99" s="87"/>
    </row>
    <row r="100" spans="2:74" ht="20.100000000000001" customHeight="1">
      <c r="B100" s="89"/>
      <c r="C100" s="101" t="s">
        <v>1592</v>
      </c>
      <c r="D100" s="245">
        <f>'2.入力_使用量(1,2号)'!E142</f>
        <v>0</v>
      </c>
      <c r="E100" s="116"/>
      <c r="F100" s="72" t="s">
        <v>728</v>
      </c>
      <c r="G100" s="244">
        <f>'2.入力_使用量(1,2号)'!I142</f>
        <v>3.6</v>
      </c>
      <c r="H100" s="240">
        <f>'2.入力_使用量(1,2号)'!J142</f>
        <v>0</v>
      </c>
      <c r="I100" s="237">
        <f>'4.入力_使用量(3号)'!N69/1000</f>
        <v>0</v>
      </c>
      <c r="J100" s="236">
        <f>'4.入力_使用量(3号)'!O69/1000</f>
        <v>0</v>
      </c>
      <c r="K100" s="236">
        <f>'2.入力_使用量(1,2号)'!N142</f>
        <v>0</v>
      </c>
      <c r="L100" s="87"/>
      <c r="M100" s="236">
        <f>'3.入力_外部供給等(1,2号)'!N134</f>
        <v>0</v>
      </c>
      <c r="N100" s="87"/>
      <c r="O100" s="236">
        <f>'2.入力_使用量(1,2号)'!O142</f>
        <v>0</v>
      </c>
      <c r="P100" s="87"/>
      <c r="Q100" s="236">
        <f>'3.入力_外部供給等(1,2号)'!Q134</f>
        <v>0</v>
      </c>
      <c r="R100" s="87"/>
      <c r="S100" s="236">
        <f>'2.入力_使用量(1,2号)'!P142</f>
        <v>0</v>
      </c>
      <c r="T100" s="87"/>
      <c r="U100" s="236">
        <f>'3.入力_外部供給等(1,2号)'!T134</f>
        <v>0</v>
      </c>
      <c r="V100" s="87"/>
      <c r="W100" s="236">
        <f>'2.入力_使用量(1,2号)'!R142</f>
        <v>0</v>
      </c>
      <c r="X100" s="87"/>
      <c r="Y100" s="236">
        <f>'3.入力_外部供給等(1,2号)'!Z134</f>
        <v>0</v>
      </c>
      <c r="Z100" s="87"/>
      <c r="AA100" s="236">
        <f>'2.入力_使用量(1,2号)'!S142</f>
        <v>0</v>
      </c>
      <c r="AB100" s="87"/>
      <c r="AC100" s="236">
        <f>'3.入力_外部供給等(1,2号)'!AC134</f>
        <v>0</v>
      </c>
      <c r="AD100" s="87"/>
      <c r="AE100" s="236">
        <f>'2.入力_使用量(1,2号)'!T142</f>
        <v>0</v>
      </c>
      <c r="AF100" s="87"/>
      <c r="AG100" s="236">
        <f>'3.入力_外部供給等(1,2号)'!AF134</f>
        <v>0</v>
      </c>
      <c r="AH100" s="87"/>
      <c r="AI100" s="236">
        <f>'2.入力_使用量(1,2号)'!U142</f>
        <v>0</v>
      </c>
      <c r="AJ100" s="87"/>
      <c r="AK100" s="236">
        <f>'3.入力_外部供給等(1,2号)'!AI134</f>
        <v>0</v>
      </c>
      <c r="AL100" s="87"/>
      <c r="AM100" s="236">
        <f>'2.入力_使用量(1,2号)'!V142</f>
        <v>0</v>
      </c>
      <c r="AN100" s="87"/>
      <c r="AO100" s="236">
        <f>'3.入力_外部供給等(1,2号)'!AL134</f>
        <v>0</v>
      </c>
      <c r="AP100" s="87"/>
      <c r="AQ100" s="236">
        <f>'2.入力_使用量(1,2号)'!W142</f>
        <v>0</v>
      </c>
      <c r="AR100" s="87"/>
      <c r="AS100" s="236">
        <f>'3.入力_外部供給等(1,2号)'!AO134</f>
        <v>0</v>
      </c>
      <c r="AT100" s="87"/>
      <c r="AU100" s="236">
        <f>'2.入力_使用量(1,2号)'!X142</f>
        <v>0</v>
      </c>
      <c r="AV100" s="87"/>
      <c r="AW100" s="236">
        <f>'3.入力_外部供給等(1,2号)'!AR134</f>
        <v>0</v>
      </c>
      <c r="AX100" s="87"/>
      <c r="AY100" s="236">
        <f>'2.入力_使用量(1,2号)'!Y142</f>
        <v>0</v>
      </c>
      <c r="AZ100" s="87"/>
      <c r="BA100" s="236">
        <f>'3.入力_外部供給等(1,2号)'!AU134</f>
        <v>0</v>
      </c>
      <c r="BB100" s="87"/>
      <c r="BC100" s="236">
        <f>'2.入力_使用量(1,2号)'!Z142</f>
        <v>0</v>
      </c>
      <c r="BD100" s="87"/>
      <c r="BE100" s="236">
        <f>'3.入力_外部供給等(1,2号)'!AX134</f>
        <v>0</v>
      </c>
      <c r="BF100" s="87"/>
      <c r="BG100" s="236">
        <f>'2.入力_使用量(1,2号)'!AA142</f>
        <v>0</v>
      </c>
      <c r="BH100" s="87"/>
      <c r="BI100" s="236">
        <f>'3.入力_外部供給等(1,2号)'!BA134</f>
        <v>0</v>
      </c>
      <c r="BJ100" s="87"/>
      <c r="BK100" s="236">
        <f>'2.入力_使用量(1,2号)'!AB142</f>
        <v>0</v>
      </c>
      <c r="BL100" s="87"/>
      <c r="BM100" s="236">
        <f>'3.入力_外部供給等(1,2号)'!BD134</f>
        <v>0</v>
      </c>
      <c r="BN100" s="87"/>
      <c r="BO100" s="236">
        <f>'2.入力_使用量(1,2号)'!AC142</f>
        <v>0</v>
      </c>
      <c r="BP100" s="87"/>
      <c r="BQ100" s="236">
        <f>'3.入力_外部供給等(1,2号)'!BG134</f>
        <v>0</v>
      </c>
      <c r="BR100" s="87"/>
      <c r="BS100" s="236">
        <f>'2.入力_使用量(1,2号)'!AD142</f>
        <v>0</v>
      </c>
      <c r="BT100" s="87"/>
      <c r="BU100" s="236">
        <f>'3.入力_外部供給等(1,2号)'!BJ134</f>
        <v>0</v>
      </c>
      <c r="BV100" s="87"/>
    </row>
    <row r="101" spans="2:74" ht="20.100000000000001" customHeight="1">
      <c r="B101" s="89"/>
      <c r="C101" s="93"/>
      <c r="D101" s="67"/>
      <c r="E101" s="68"/>
      <c r="F101" s="72" t="s">
        <v>740</v>
      </c>
      <c r="G101" s="711"/>
      <c r="H101" s="713"/>
      <c r="I101" s="94"/>
      <c r="J101" s="712"/>
      <c r="K101" s="236">
        <f>'2.入力_使用量(1,2号)'!N143</f>
        <v>0</v>
      </c>
      <c r="L101" s="87"/>
      <c r="M101" s="87"/>
      <c r="N101" s="87"/>
      <c r="O101" s="236">
        <f>'2.入力_使用量(1,2号)'!O143</f>
        <v>0</v>
      </c>
      <c r="P101" s="87"/>
      <c r="Q101" s="87"/>
      <c r="R101" s="87"/>
      <c r="S101" s="236">
        <f>'2.入力_使用量(1,2号)'!P143</f>
        <v>0</v>
      </c>
      <c r="T101" s="87"/>
      <c r="U101" s="87"/>
      <c r="V101" s="87"/>
      <c r="W101" s="236">
        <f>'2.入力_使用量(1,2号)'!R143</f>
        <v>0</v>
      </c>
      <c r="X101" s="87"/>
      <c r="Y101" s="87"/>
      <c r="Z101" s="87"/>
      <c r="AA101" s="236">
        <f>'2.入力_使用量(1,2号)'!S143</f>
        <v>0</v>
      </c>
      <c r="AB101" s="87"/>
      <c r="AC101" s="87"/>
      <c r="AD101" s="87"/>
      <c r="AE101" s="236">
        <f>'2.入力_使用量(1,2号)'!T143</f>
        <v>0</v>
      </c>
      <c r="AF101" s="87"/>
      <c r="AG101" s="87"/>
      <c r="AH101" s="87"/>
      <c r="AI101" s="236">
        <f>'2.入力_使用量(1,2号)'!U143</f>
        <v>0</v>
      </c>
      <c r="AJ101" s="87"/>
      <c r="AK101" s="87"/>
      <c r="AL101" s="87"/>
      <c r="AM101" s="236">
        <f>'2.入力_使用量(1,2号)'!V143</f>
        <v>0</v>
      </c>
      <c r="AN101" s="87"/>
      <c r="AO101" s="87"/>
      <c r="AP101" s="87"/>
      <c r="AQ101" s="236">
        <f>'2.入力_使用量(1,2号)'!W143</f>
        <v>0</v>
      </c>
      <c r="AR101" s="87"/>
      <c r="AS101" s="87"/>
      <c r="AT101" s="87"/>
      <c r="AU101" s="236">
        <f>'2.入力_使用量(1,2号)'!X143</f>
        <v>0</v>
      </c>
      <c r="AV101" s="87"/>
      <c r="AW101" s="87"/>
      <c r="AX101" s="87"/>
      <c r="AY101" s="236">
        <f>'2.入力_使用量(1,2号)'!Y143</f>
        <v>0</v>
      </c>
      <c r="AZ101" s="87"/>
      <c r="BA101" s="87"/>
      <c r="BB101" s="87"/>
      <c r="BC101" s="236">
        <f>'2.入力_使用量(1,2号)'!Z143</f>
        <v>0</v>
      </c>
      <c r="BD101" s="87"/>
      <c r="BE101" s="87"/>
      <c r="BF101" s="87"/>
      <c r="BG101" s="236">
        <f>'2.入力_使用量(1,2号)'!AA143</f>
        <v>0</v>
      </c>
      <c r="BH101" s="87"/>
      <c r="BI101" s="87"/>
      <c r="BJ101" s="87"/>
      <c r="BK101" s="236">
        <f>'2.入力_使用量(1,2号)'!AB143</f>
        <v>0</v>
      </c>
      <c r="BL101" s="87"/>
      <c r="BM101" s="87"/>
      <c r="BN101" s="87"/>
      <c r="BO101" s="236">
        <f>'2.入力_使用量(1,2号)'!AC143</f>
        <v>0</v>
      </c>
      <c r="BP101" s="87"/>
      <c r="BQ101" s="87"/>
      <c r="BR101" s="87"/>
      <c r="BS101" s="236">
        <f>'2.入力_使用量(1,2号)'!AD143</f>
        <v>0</v>
      </c>
      <c r="BT101" s="87"/>
      <c r="BU101" s="87"/>
      <c r="BV101" s="87"/>
    </row>
    <row r="102" spans="2:74" ht="20.100000000000001" customHeight="1">
      <c r="B102" s="89"/>
      <c r="C102" s="93" t="s">
        <v>4928</v>
      </c>
      <c r="D102" s="245">
        <f>'2.入力_使用量(1,2号)'!E144</f>
        <v>0</v>
      </c>
      <c r="E102" s="116"/>
      <c r="F102" s="72" t="s">
        <v>728</v>
      </c>
      <c r="G102" s="244">
        <f>'2.入力_使用量(1,2号)'!I144</f>
        <v>3.6</v>
      </c>
      <c r="H102" s="240">
        <f>'2.入力_使用量(1,2号)'!J144</f>
        <v>0</v>
      </c>
      <c r="I102" s="237">
        <f>'4.入力_使用量(3号)'!N71/1000</f>
        <v>0</v>
      </c>
      <c r="J102" s="236">
        <f>'4.入力_使用量(3号)'!O71/1000</f>
        <v>0</v>
      </c>
      <c r="K102" s="236">
        <f>'2.入力_使用量(1,2号)'!N144</f>
        <v>0</v>
      </c>
      <c r="L102" s="87"/>
      <c r="M102" s="236">
        <f>'3.入力_外部供給等(1,2号)'!N136</f>
        <v>0</v>
      </c>
      <c r="N102" s="87"/>
      <c r="O102" s="236">
        <f>'2.入力_使用量(1,2号)'!O144</f>
        <v>0</v>
      </c>
      <c r="P102" s="87"/>
      <c r="Q102" s="236">
        <f>'3.入力_外部供給等(1,2号)'!Q136</f>
        <v>0</v>
      </c>
      <c r="R102" s="87"/>
      <c r="S102" s="236">
        <f>'2.入力_使用量(1,2号)'!P144</f>
        <v>0</v>
      </c>
      <c r="T102" s="87"/>
      <c r="U102" s="236">
        <f>'3.入力_外部供給等(1,2号)'!T136</f>
        <v>0</v>
      </c>
      <c r="V102" s="87"/>
      <c r="W102" s="236">
        <f>'2.入力_使用量(1,2号)'!R144</f>
        <v>0</v>
      </c>
      <c r="X102" s="87"/>
      <c r="Y102" s="236">
        <f>'3.入力_外部供給等(1,2号)'!Z136</f>
        <v>0</v>
      </c>
      <c r="Z102" s="87"/>
      <c r="AA102" s="236">
        <f>'2.入力_使用量(1,2号)'!S144</f>
        <v>0</v>
      </c>
      <c r="AB102" s="87"/>
      <c r="AC102" s="236">
        <f>'3.入力_外部供給等(1,2号)'!AC136</f>
        <v>0</v>
      </c>
      <c r="AD102" s="87"/>
      <c r="AE102" s="236">
        <f>'2.入力_使用量(1,2号)'!T144</f>
        <v>0</v>
      </c>
      <c r="AF102" s="87"/>
      <c r="AG102" s="236">
        <f>'3.入力_外部供給等(1,2号)'!AF136</f>
        <v>0</v>
      </c>
      <c r="AH102" s="87"/>
      <c r="AI102" s="236">
        <f>'2.入力_使用量(1,2号)'!U144</f>
        <v>0</v>
      </c>
      <c r="AJ102" s="87"/>
      <c r="AK102" s="236">
        <f>'3.入力_外部供給等(1,2号)'!AI136</f>
        <v>0</v>
      </c>
      <c r="AL102" s="87"/>
      <c r="AM102" s="236">
        <f>'2.入力_使用量(1,2号)'!V144</f>
        <v>0</v>
      </c>
      <c r="AN102" s="87"/>
      <c r="AO102" s="236">
        <f>'3.入力_外部供給等(1,2号)'!AL136</f>
        <v>0</v>
      </c>
      <c r="AP102" s="87"/>
      <c r="AQ102" s="236">
        <f>'2.入力_使用量(1,2号)'!W144</f>
        <v>0</v>
      </c>
      <c r="AR102" s="87"/>
      <c r="AS102" s="236">
        <f>'3.入力_外部供給等(1,2号)'!AO136</f>
        <v>0</v>
      </c>
      <c r="AT102" s="87"/>
      <c r="AU102" s="236">
        <f>'2.入力_使用量(1,2号)'!X144</f>
        <v>0</v>
      </c>
      <c r="AV102" s="87"/>
      <c r="AW102" s="236">
        <f>'3.入力_外部供給等(1,2号)'!AR136</f>
        <v>0</v>
      </c>
      <c r="AX102" s="87"/>
      <c r="AY102" s="236">
        <f>'2.入力_使用量(1,2号)'!Y144</f>
        <v>0</v>
      </c>
      <c r="AZ102" s="87"/>
      <c r="BA102" s="236">
        <f>'3.入力_外部供給等(1,2号)'!AU136</f>
        <v>0</v>
      </c>
      <c r="BB102" s="87"/>
      <c r="BC102" s="236">
        <f>'2.入力_使用量(1,2号)'!Z144</f>
        <v>0</v>
      </c>
      <c r="BD102" s="87"/>
      <c r="BE102" s="236">
        <f>'3.入力_外部供給等(1,2号)'!AX136</f>
        <v>0</v>
      </c>
      <c r="BF102" s="87"/>
      <c r="BG102" s="236">
        <f>'2.入力_使用量(1,2号)'!AA144</f>
        <v>0</v>
      </c>
      <c r="BH102" s="87"/>
      <c r="BI102" s="236">
        <f>'3.入力_外部供給等(1,2号)'!BA136</f>
        <v>0</v>
      </c>
      <c r="BJ102" s="87"/>
      <c r="BK102" s="236">
        <f>'2.入力_使用量(1,2号)'!AB144</f>
        <v>0</v>
      </c>
      <c r="BL102" s="87"/>
      <c r="BM102" s="236">
        <f>'3.入力_外部供給等(1,2号)'!BD136</f>
        <v>0</v>
      </c>
      <c r="BN102" s="87"/>
      <c r="BO102" s="236">
        <f>'2.入力_使用量(1,2号)'!AC144</f>
        <v>0</v>
      </c>
      <c r="BP102" s="87"/>
      <c r="BQ102" s="236">
        <f>'3.入力_外部供給等(1,2号)'!BG136</f>
        <v>0</v>
      </c>
      <c r="BR102" s="87"/>
      <c r="BS102" s="236">
        <f>'2.入力_使用量(1,2号)'!AD144</f>
        <v>0</v>
      </c>
      <c r="BT102" s="87"/>
      <c r="BU102" s="236">
        <f>'3.入力_外部供給等(1,2号)'!BJ136</f>
        <v>0</v>
      </c>
      <c r="BV102" s="87"/>
    </row>
    <row r="103" spans="2:74" ht="20.100000000000001" customHeight="1">
      <c r="B103" s="89"/>
      <c r="C103" s="70"/>
      <c r="D103" s="67"/>
      <c r="E103" s="68"/>
      <c r="F103" s="72" t="s">
        <v>740</v>
      </c>
      <c r="G103" s="94"/>
      <c r="H103" s="713"/>
      <c r="I103" s="94"/>
      <c r="J103" s="712"/>
      <c r="K103" s="236">
        <f>'2.入力_使用量(1,2号)'!N145</f>
        <v>0</v>
      </c>
      <c r="L103" s="87"/>
      <c r="M103" s="87"/>
      <c r="N103" s="87"/>
      <c r="O103" s="236">
        <f>'2.入力_使用量(1,2号)'!O145</f>
        <v>0</v>
      </c>
      <c r="P103" s="87"/>
      <c r="Q103" s="87"/>
      <c r="R103" s="87"/>
      <c r="S103" s="236">
        <f>'2.入力_使用量(1,2号)'!P145</f>
        <v>0</v>
      </c>
      <c r="T103" s="87"/>
      <c r="U103" s="87"/>
      <c r="V103" s="87"/>
      <c r="W103" s="236">
        <f>'2.入力_使用量(1,2号)'!R145</f>
        <v>0</v>
      </c>
      <c r="X103" s="87"/>
      <c r="Y103" s="87"/>
      <c r="Z103" s="87"/>
      <c r="AA103" s="236">
        <f>'2.入力_使用量(1,2号)'!S145</f>
        <v>0</v>
      </c>
      <c r="AB103" s="87"/>
      <c r="AC103" s="87"/>
      <c r="AD103" s="87"/>
      <c r="AE103" s="236">
        <f>'2.入力_使用量(1,2号)'!T145</f>
        <v>0</v>
      </c>
      <c r="AF103" s="87"/>
      <c r="AG103" s="87"/>
      <c r="AH103" s="87"/>
      <c r="AI103" s="236">
        <f>'2.入力_使用量(1,2号)'!U145</f>
        <v>0</v>
      </c>
      <c r="AJ103" s="87"/>
      <c r="AK103" s="87"/>
      <c r="AL103" s="87"/>
      <c r="AM103" s="236">
        <f>'2.入力_使用量(1,2号)'!V145</f>
        <v>0</v>
      </c>
      <c r="AN103" s="87"/>
      <c r="AO103" s="87"/>
      <c r="AP103" s="87"/>
      <c r="AQ103" s="236">
        <f>'2.入力_使用量(1,2号)'!W145</f>
        <v>0</v>
      </c>
      <c r="AR103" s="87"/>
      <c r="AS103" s="87"/>
      <c r="AT103" s="87"/>
      <c r="AU103" s="236">
        <f>'2.入力_使用量(1,2号)'!X145</f>
        <v>0</v>
      </c>
      <c r="AV103" s="87"/>
      <c r="AW103" s="87"/>
      <c r="AX103" s="87"/>
      <c r="AY103" s="236">
        <f>'2.入力_使用量(1,2号)'!Y145</f>
        <v>0</v>
      </c>
      <c r="AZ103" s="87"/>
      <c r="BA103" s="87"/>
      <c r="BB103" s="87"/>
      <c r="BC103" s="236">
        <f>'2.入力_使用量(1,2号)'!Z145</f>
        <v>0</v>
      </c>
      <c r="BD103" s="87"/>
      <c r="BE103" s="87"/>
      <c r="BF103" s="87"/>
      <c r="BG103" s="236">
        <f>'2.入力_使用量(1,2号)'!AA145</f>
        <v>0</v>
      </c>
      <c r="BH103" s="87"/>
      <c r="BI103" s="87"/>
      <c r="BJ103" s="87"/>
      <c r="BK103" s="236">
        <f>'2.入力_使用量(1,2号)'!AB145</f>
        <v>0</v>
      </c>
      <c r="BL103" s="87"/>
      <c r="BM103" s="87"/>
      <c r="BN103" s="87"/>
      <c r="BO103" s="236">
        <f>'2.入力_使用量(1,2号)'!AC145</f>
        <v>0</v>
      </c>
      <c r="BP103" s="87"/>
      <c r="BQ103" s="87"/>
      <c r="BR103" s="87"/>
      <c r="BS103" s="236">
        <f>'2.入力_使用量(1,2号)'!AD145</f>
        <v>0</v>
      </c>
      <c r="BT103" s="87"/>
      <c r="BU103" s="87"/>
      <c r="BV103" s="87"/>
    </row>
    <row r="104" spans="2:74" ht="20.100000000000001" customHeight="1">
      <c r="B104" s="89"/>
      <c r="C104" s="101" t="s">
        <v>744</v>
      </c>
      <c r="D104" s="72" t="s">
        <v>745</v>
      </c>
      <c r="E104" s="234">
        <f>'2.入力_使用量(1,2号)'!E146</f>
        <v>0</v>
      </c>
      <c r="F104" s="72" t="s">
        <v>728</v>
      </c>
      <c r="G104" s="47">
        <v>8.64</v>
      </c>
      <c r="H104" s="240">
        <f>'2.入力_使用量(1,2号)'!J146</f>
        <v>0</v>
      </c>
      <c r="I104" s="237">
        <f>'4.入力_使用量(3号)'!N73/1000</f>
        <v>0</v>
      </c>
      <c r="J104" s="236">
        <f>'4.入力_使用量(3号)'!O73/1000</f>
        <v>0</v>
      </c>
      <c r="K104" s="236">
        <f>'2.入力_使用量(1,2号)'!N146</f>
        <v>0</v>
      </c>
      <c r="L104" s="87"/>
      <c r="M104" s="236">
        <f>'3.入力_外部供給等(1,2号)'!N138</f>
        <v>0</v>
      </c>
      <c r="N104" s="87"/>
      <c r="O104" s="236">
        <f>'2.入力_使用量(1,2号)'!O146</f>
        <v>0</v>
      </c>
      <c r="P104" s="87"/>
      <c r="Q104" s="236">
        <f>'3.入力_外部供給等(1,2号)'!Q138</f>
        <v>0</v>
      </c>
      <c r="R104" s="87"/>
      <c r="S104" s="236">
        <f>'2.入力_使用量(1,2号)'!P146</f>
        <v>0</v>
      </c>
      <c r="T104" s="87"/>
      <c r="U104" s="236">
        <f>'3.入力_外部供給等(1,2号)'!T138</f>
        <v>0</v>
      </c>
      <c r="V104" s="87"/>
      <c r="W104" s="236">
        <f>'2.入力_使用量(1,2号)'!R146</f>
        <v>0</v>
      </c>
      <c r="X104" s="87"/>
      <c r="Y104" s="236">
        <f>'3.入力_外部供給等(1,2号)'!Z138</f>
        <v>0</v>
      </c>
      <c r="Z104" s="87"/>
      <c r="AA104" s="236">
        <f>'2.入力_使用量(1,2号)'!S146</f>
        <v>0</v>
      </c>
      <c r="AB104" s="87"/>
      <c r="AC104" s="236">
        <f>'3.入力_外部供給等(1,2号)'!AC138</f>
        <v>0</v>
      </c>
      <c r="AD104" s="87"/>
      <c r="AE104" s="236">
        <f>'2.入力_使用量(1,2号)'!T146</f>
        <v>0</v>
      </c>
      <c r="AF104" s="87"/>
      <c r="AG104" s="236">
        <f>'3.入力_外部供給等(1,2号)'!AF138</f>
        <v>0</v>
      </c>
      <c r="AH104" s="87"/>
      <c r="AI104" s="236">
        <f>'2.入力_使用量(1,2号)'!U146</f>
        <v>0</v>
      </c>
      <c r="AJ104" s="87"/>
      <c r="AK104" s="236">
        <f>'3.入力_外部供給等(1,2号)'!AI138</f>
        <v>0</v>
      </c>
      <c r="AL104" s="87"/>
      <c r="AM104" s="236">
        <f>'2.入力_使用量(1,2号)'!V146</f>
        <v>0</v>
      </c>
      <c r="AN104" s="87"/>
      <c r="AO104" s="236">
        <f>'3.入力_外部供給等(1,2号)'!AL138</f>
        <v>0</v>
      </c>
      <c r="AP104" s="87"/>
      <c r="AQ104" s="236">
        <f>'2.入力_使用量(1,2号)'!W146</f>
        <v>0</v>
      </c>
      <c r="AR104" s="87"/>
      <c r="AS104" s="236">
        <f>'3.入力_外部供給等(1,2号)'!AO138</f>
        <v>0</v>
      </c>
      <c r="AT104" s="87"/>
      <c r="AU104" s="236">
        <f>'2.入力_使用量(1,2号)'!X146</f>
        <v>0</v>
      </c>
      <c r="AV104" s="87"/>
      <c r="AW104" s="236">
        <f>'3.入力_外部供給等(1,2号)'!AR138</f>
        <v>0</v>
      </c>
      <c r="AX104" s="87"/>
      <c r="AY104" s="236">
        <f>'2.入力_使用量(1,2号)'!Y146</f>
        <v>0</v>
      </c>
      <c r="AZ104" s="87"/>
      <c r="BA104" s="236">
        <f>'3.入力_外部供給等(1,2号)'!AU138</f>
        <v>0</v>
      </c>
      <c r="BB104" s="87"/>
      <c r="BC104" s="236">
        <f>'2.入力_使用量(1,2号)'!Z146</f>
        <v>0</v>
      </c>
      <c r="BD104" s="87"/>
      <c r="BE104" s="236">
        <f>'3.入力_外部供給等(1,2号)'!AX138</f>
        <v>0</v>
      </c>
      <c r="BF104" s="87"/>
      <c r="BG104" s="236">
        <f>'2.入力_使用量(1,2号)'!AA146</f>
        <v>0</v>
      </c>
      <c r="BH104" s="87"/>
      <c r="BI104" s="236">
        <f>'3.入力_外部供給等(1,2号)'!BA138</f>
        <v>0</v>
      </c>
      <c r="BJ104" s="87"/>
      <c r="BK104" s="236">
        <f>'2.入力_使用量(1,2号)'!AB146</f>
        <v>0</v>
      </c>
      <c r="BL104" s="87"/>
      <c r="BM104" s="236">
        <f>'3.入力_外部供給等(1,2号)'!BD138</f>
        <v>0</v>
      </c>
      <c r="BN104" s="87"/>
      <c r="BO104" s="236">
        <f>'2.入力_使用量(1,2号)'!AC146</f>
        <v>0</v>
      </c>
      <c r="BP104" s="87"/>
      <c r="BQ104" s="236">
        <f>'3.入力_外部供給等(1,2号)'!BG138</f>
        <v>0</v>
      </c>
      <c r="BR104" s="87"/>
      <c r="BS104" s="236">
        <f>'2.入力_使用量(1,2号)'!AD146</f>
        <v>0</v>
      </c>
      <c r="BT104" s="87"/>
      <c r="BU104" s="236">
        <f>'3.入力_外部供給等(1,2号)'!BJ138</f>
        <v>0</v>
      </c>
      <c r="BV104" s="87"/>
    </row>
    <row r="105" spans="2:74" ht="20.100000000000001" customHeight="1">
      <c r="B105" s="89"/>
      <c r="C105" s="70"/>
      <c r="D105" s="72" t="s">
        <v>746</v>
      </c>
      <c r="E105" s="234">
        <f>'2.入力_使用量(1,2号)'!E147</f>
        <v>0</v>
      </c>
      <c r="F105" s="72" t="s">
        <v>728</v>
      </c>
      <c r="G105" s="47">
        <v>8.64</v>
      </c>
      <c r="H105" s="240">
        <f>'2.入力_使用量(1,2号)'!J147</f>
        <v>0</v>
      </c>
      <c r="I105" s="237">
        <f>'4.入力_使用量(3号)'!N74/1000</f>
        <v>0</v>
      </c>
      <c r="J105" s="236">
        <f>'4.入力_使用量(3号)'!O74/1000</f>
        <v>0</v>
      </c>
      <c r="K105" s="236">
        <f>'2.入力_使用量(1,2号)'!N147</f>
        <v>0</v>
      </c>
      <c r="L105" s="87"/>
      <c r="M105" s="236">
        <f>'3.入力_外部供給等(1,2号)'!N139</f>
        <v>0</v>
      </c>
      <c r="N105" s="87"/>
      <c r="O105" s="236">
        <f>'2.入力_使用量(1,2号)'!O147</f>
        <v>0</v>
      </c>
      <c r="P105" s="87"/>
      <c r="Q105" s="236">
        <f>'3.入力_外部供給等(1,2号)'!Q139</f>
        <v>0</v>
      </c>
      <c r="R105" s="87"/>
      <c r="S105" s="236">
        <f>'2.入力_使用量(1,2号)'!P147</f>
        <v>0</v>
      </c>
      <c r="T105" s="87"/>
      <c r="U105" s="236">
        <f>'3.入力_外部供給等(1,2号)'!T139</f>
        <v>0</v>
      </c>
      <c r="V105" s="87"/>
      <c r="W105" s="236">
        <f>'2.入力_使用量(1,2号)'!R147</f>
        <v>0</v>
      </c>
      <c r="X105" s="87"/>
      <c r="Y105" s="236">
        <f>'3.入力_外部供給等(1,2号)'!Z139</f>
        <v>0</v>
      </c>
      <c r="Z105" s="87"/>
      <c r="AA105" s="236">
        <f>'2.入力_使用量(1,2号)'!S147</f>
        <v>0</v>
      </c>
      <c r="AB105" s="87"/>
      <c r="AC105" s="236">
        <f>'3.入力_外部供給等(1,2号)'!AC139</f>
        <v>0</v>
      </c>
      <c r="AD105" s="87"/>
      <c r="AE105" s="236">
        <f>'2.入力_使用量(1,2号)'!T147</f>
        <v>0</v>
      </c>
      <c r="AF105" s="87"/>
      <c r="AG105" s="236">
        <f>'3.入力_外部供給等(1,2号)'!AF139</f>
        <v>0</v>
      </c>
      <c r="AH105" s="87"/>
      <c r="AI105" s="236">
        <f>'2.入力_使用量(1,2号)'!U147</f>
        <v>0</v>
      </c>
      <c r="AJ105" s="87"/>
      <c r="AK105" s="236">
        <f>'3.入力_外部供給等(1,2号)'!AI139</f>
        <v>0</v>
      </c>
      <c r="AL105" s="87"/>
      <c r="AM105" s="236">
        <f>'2.入力_使用量(1,2号)'!V147</f>
        <v>0</v>
      </c>
      <c r="AN105" s="87"/>
      <c r="AO105" s="236">
        <f>'3.入力_外部供給等(1,2号)'!AL139</f>
        <v>0</v>
      </c>
      <c r="AP105" s="87"/>
      <c r="AQ105" s="236">
        <f>'2.入力_使用量(1,2号)'!W147</f>
        <v>0</v>
      </c>
      <c r="AR105" s="87"/>
      <c r="AS105" s="236">
        <f>'3.入力_外部供給等(1,2号)'!AO139</f>
        <v>0</v>
      </c>
      <c r="AT105" s="87"/>
      <c r="AU105" s="236">
        <f>'2.入力_使用量(1,2号)'!X147</f>
        <v>0</v>
      </c>
      <c r="AV105" s="87"/>
      <c r="AW105" s="236">
        <f>'3.入力_外部供給等(1,2号)'!AR139</f>
        <v>0</v>
      </c>
      <c r="AX105" s="87"/>
      <c r="AY105" s="236">
        <f>'2.入力_使用量(1,2号)'!Y147</f>
        <v>0</v>
      </c>
      <c r="AZ105" s="87"/>
      <c r="BA105" s="236">
        <f>'3.入力_外部供給等(1,2号)'!AU139</f>
        <v>0</v>
      </c>
      <c r="BB105" s="87"/>
      <c r="BC105" s="236">
        <f>'2.入力_使用量(1,2号)'!Z147</f>
        <v>0</v>
      </c>
      <c r="BD105" s="87"/>
      <c r="BE105" s="236">
        <f>'3.入力_外部供給等(1,2号)'!AX139</f>
        <v>0</v>
      </c>
      <c r="BF105" s="87"/>
      <c r="BG105" s="236">
        <f>'2.入力_使用量(1,2号)'!AA147</f>
        <v>0</v>
      </c>
      <c r="BH105" s="87"/>
      <c r="BI105" s="236">
        <f>'3.入力_外部供給等(1,2号)'!BA139</f>
        <v>0</v>
      </c>
      <c r="BJ105" s="87"/>
      <c r="BK105" s="236">
        <f>'2.入力_使用量(1,2号)'!AB147</f>
        <v>0</v>
      </c>
      <c r="BL105" s="87"/>
      <c r="BM105" s="236">
        <f>'3.入力_外部供給等(1,2号)'!BD139</f>
        <v>0</v>
      </c>
      <c r="BN105" s="87"/>
      <c r="BO105" s="236">
        <f>'2.入力_使用量(1,2号)'!AC147</f>
        <v>0</v>
      </c>
      <c r="BP105" s="87"/>
      <c r="BQ105" s="236">
        <f>'3.入力_外部供給等(1,2号)'!BG139</f>
        <v>0</v>
      </c>
      <c r="BR105" s="87"/>
      <c r="BS105" s="236">
        <f>'2.入力_使用量(1,2号)'!AD147</f>
        <v>0</v>
      </c>
      <c r="BT105" s="87"/>
      <c r="BU105" s="236">
        <f>'3.入力_外部供給等(1,2号)'!BJ139</f>
        <v>0</v>
      </c>
      <c r="BV105" s="87"/>
    </row>
    <row r="106" spans="2:74" ht="20.100000000000001" customHeight="1">
      <c r="B106" s="89"/>
      <c r="C106" s="101" t="s">
        <v>747</v>
      </c>
      <c r="D106" s="72" t="s">
        <v>745</v>
      </c>
      <c r="E106" s="234">
        <f>'2.入力_使用量(1,2号)'!E148</f>
        <v>0</v>
      </c>
      <c r="F106" s="72" t="s">
        <v>728</v>
      </c>
      <c r="G106" s="47">
        <v>8.64</v>
      </c>
      <c r="H106" s="240">
        <f>'2.入力_使用量(1,2号)'!J148</f>
        <v>0</v>
      </c>
      <c r="I106" s="237">
        <f>'4.入力_使用量(3号)'!N75/1000</f>
        <v>0</v>
      </c>
      <c r="J106" s="236">
        <f>'4.入力_使用量(3号)'!O75/1000</f>
        <v>0</v>
      </c>
      <c r="K106" s="236">
        <f>'2.入力_使用量(1,2号)'!N148</f>
        <v>0</v>
      </c>
      <c r="L106" s="87"/>
      <c r="M106" s="236">
        <f>'3.入力_外部供給等(1,2号)'!N140</f>
        <v>0</v>
      </c>
      <c r="N106" s="87"/>
      <c r="O106" s="236">
        <f>'2.入力_使用量(1,2号)'!O148</f>
        <v>0</v>
      </c>
      <c r="P106" s="87"/>
      <c r="Q106" s="236">
        <f>'3.入力_外部供給等(1,2号)'!Q140</f>
        <v>0</v>
      </c>
      <c r="R106" s="87"/>
      <c r="S106" s="236">
        <f>'2.入力_使用量(1,2号)'!P148</f>
        <v>0</v>
      </c>
      <c r="T106" s="87"/>
      <c r="U106" s="236">
        <f>'3.入力_外部供給等(1,2号)'!T140</f>
        <v>0</v>
      </c>
      <c r="V106" s="87"/>
      <c r="W106" s="236">
        <f>'2.入力_使用量(1,2号)'!R148</f>
        <v>0</v>
      </c>
      <c r="X106" s="87"/>
      <c r="Y106" s="236">
        <f>'3.入力_外部供給等(1,2号)'!Z140</f>
        <v>0</v>
      </c>
      <c r="Z106" s="87"/>
      <c r="AA106" s="236">
        <f>'2.入力_使用量(1,2号)'!S148</f>
        <v>0</v>
      </c>
      <c r="AB106" s="87"/>
      <c r="AC106" s="236">
        <f>'3.入力_外部供給等(1,2号)'!AC140</f>
        <v>0</v>
      </c>
      <c r="AD106" s="87"/>
      <c r="AE106" s="236">
        <f>'2.入力_使用量(1,2号)'!T148</f>
        <v>0</v>
      </c>
      <c r="AF106" s="87"/>
      <c r="AG106" s="236">
        <f>'3.入力_外部供給等(1,2号)'!AF140</f>
        <v>0</v>
      </c>
      <c r="AH106" s="87"/>
      <c r="AI106" s="236">
        <f>'2.入力_使用量(1,2号)'!U148</f>
        <v>0</v>
      </c>
      <c r="AJ106" s="87"/>
      <c r="AK106" s="236">
        <f>'3.入力_外部供給等(1,2号)'!AI140</f>
        <v>0</v>
      </c>
      <c r="AL106" s="87"/>
      <c r="AM106" s="236">
        <f>'2.入力_使用量(1,2号)'!V148</f>
        <v>0</v>
      </c>
      <c r="AN106" s="87"/>
      <c r="AO106" s="236">
        <f>'3.入力_外部供給等(1,2号)'!AL140</f>
        <v>0</v>
      </c>
      <c r="AP106" s="87"/>
      <c r="AQ106" s="236">
        <f>'2.入力_使用量(1,2号)'!W148</f>
        <v>0</v>
      </c>
      <c r="AR106" s="87"/>
      <c r="AS106" s="236">
        <f>'3.入力_外部供給等(1,2号)'!AO140</f>
        <v>0</v>
      </c>
      <c r="AT106" s="87"/>
      <c r="AU106" s="236">
        <f>'2.入力_使用量(1,2号)'!X148</f>
        <v>0</v>
      </c>
      <c r="AV106" s="87"/>
      <c r="AW106" s="236">
        <f>'3.入力_外部供給等(1,2号)'!AR140</f>
        <v>0</v>
      </c>
      <c r="AX106" s="87"/>
      <c r="AY106" s="236">
        <f>'2.入力_使用量(1,2号)'!Y148</f>
        <v>0</v>
      </c>
      <c r="AZ106" s="87"/>
      <c r="BA106" s="236">
        <f>'3.入力_外部供給等(1,2号)'!AU140</f>
        <v>0</v>
      </c>
      <c r="BB106" s="87"/>
      <c r="BC106" s="236">
        <f>'2.入力_使用量(1,2号)'!Z148</f>
        <v>0</v>
      </c>
      <c r="BD106" s="87"/>
      <c r="BE106" s="236">
        <f>'3.入力_外部供給等(1,2号)'!AX140</f>
        <v>0</v>
      </c>
      <c r="BF106" s="87"/>
      <c r="BG106" s="236">
        <f>'2.入力_使用量(1,2号)'!AA148</f>
        <v>0</v>
      </c>
      <c r="BH106" s="87"/>
      <c r="BI106" s="236">
        <f>'3.入力_外部供給等(1,2号)'!BA140</f>
        <v>0</v>
      </c>
      <c r="BJ106" s="87"/>
      <c r="BK106" s="236">
        <f>'2.入力_使用量(1,2号)'!AB148</f>
        <v>0</v>
      </c>
      <c r="BL106" s="87"/>
      <c r="BM106" s="236">
        <f>'3.入力_外部供給等(1,2号)'!BD140</f>
        <v>0</v>
      </c>
      <c r="BN106" s="87"/>
      <c r="BO106" s="236">
        <f>'2.入力_使用量(1,2号)'!AC148</f>
        <v>0</v>
      </c>
      <c r="BP106" s="87"/>
      <c r="BQ106" s="236">
        <f>'3.入力_外部供給等(1,2号)'!BG140</f>
        <v>0</v>
      </c>
      <c r="BR106" s="87"/>
      <c r="BS106" s="236">
        <f>'2.入力_使用量(1,2号)'!AD148</f>
        <v>0</v>
      </c>
      <c r="BT106" s="87"/>
      <c r="BU106" s="236">
        <f>'3.入力_外部供給等(1,2号)'!BJ140</f>
        <v>0</v>
      </c>
      <c r="BV106" s="87"/>
    </row>
    <row r="107" spans="2:74" ht="20.100000000000001" customHeight="1" thickBot="1">
      <c r="B107" s="108"/>
      <c r="C107" s="109"/>
      <c r="D107" s="117" t="s">
        <v>746</v>
      </c>
      <c r="E107" s="234">
        <f>'2.入力_使用量(1,2号)'!E149</f>
        <v>0</v>
      </c>
      <c r="F107" s="72" t="s">
        <v>728</v>
      </c>
      <c r="G107" s="60">
        <v>8.64</v>
      </c>
      <c r="H107" s="240">
        <f>'2.入力_使用量(1,2号)'!J149</f>
        <v>0</v>
      </c>
      <c r="I107" s="246">
        <f>'4.入力_使用量(3号)'!N76/1000</f>
        <v>0</v>
      </c>
      <c r="J107" s="247">
        <f>'4.入力_使用量(3号)'!O76/1000</f>
        <v>0</v>
      </c>
      <c r="K107" s="247">
        <f>'2.入力_使用量(1,2号)'!N149</f>
        <v>0</v>
      </c>
      <c r="L107" s="140"/>
      <c r="M107" s="247">
        <f>'3.入力_外部供給等(1,2号)'!N141</f>
        <v>0</v>
      </c>
      <c r="N107" s="140"/>
      <c r="O107" s="247">
        <f>'2.入力_使用量(1,2号)'!O149</f>
        <v>0</v>
      </c>
      <c r="P107" s="140"/>
      <c r="Q107" s="247">
        <f>'3.入力_外部供給等(1,2号)'!Q141</f>
        <v>0</v>
      </c>
      <c r="R107" s="140"/>
      <c r="S107" s="247">
        <f>'2.入力_使用量(1,2号)'!P149</f>
        <v>0</v>
      </c>
      <c r="T107" s="140"/>
      <c r="U107" s="247">
        <f>'3.入力_外部供給等(1,2号)'!T141</f>
        <v>0</v>
      </c>
      <c r="V107" s="140"/>
      <c r="W107" s="247">
        <f>'2.入力_使用量(1,2号)'!R149</f>
        <v>0</v>
      </c>
      <c r="X107" s="140"/>
      <c r="Y107" s="236">
        <f>'3.入力_外部供給等(1,2号)'!Z141</f>
        <v>0</v>
      </c>
      <c r="Z107" s="140"/>
      <c r="AA107" s="247">
        <f>'2.入力_使用量(1,2号)'!S149</f>
        <v>0</v>
      </c>
      <c r="AB107" s="140"/>
      <c r="AC107" s="247">
        <f>'3.入力_外部供給等(1,2号)'!AC141</f>
        <v>0</v>
      </c>
      <c r="AD107" s="140"/>
      <c r="AE107" s="247">
        <f>'2.入力_使用量(1,2号)'!T149</f>
        <v>0</v>
      </c>
      <c r="AF107" s="140"/>
      <c r="AG107" s="247">
        <f>'3.入力_外部供給等(1,2号)'!AF141</f>
        <v>0</v>
      </c>
      <c r="AH107" s="140"/>
      <c r="AI107" s="247">
        <f>'2.入力_使用量(1,2号)'!U149</f>
        <v>0</v>
      </c>
      <c r="AJ107" s="140"/>
      <c r="AK107" s="247">
        <f>'3.入力_外部供給等(1,2号)'!AI141</f>
        <v>0</v>
      </c>
      <c r="AL107" s="140"/>
      <c r="AM107" s="247">
        <f>'2.入力_使用量(1,2号)'!V149</f>
        <v>0</v>
      </c>
      <c r="AN107" s="140"/>
      <c r="AO107" s="247">
        <f>'3.入力_外部供給等(1,2号)'!AL141</f>
        <v>0</v>
      </c>
      <c r="AP107" s="140"/>
      <c r="AQ107" s="247">
        <f>'2.入力_使用量(1,2号)'!W149</f>
        <v>0</v>
      </c>
      <c r="AR107" s="140"/>
      <c r="AS107" s="247">
        <f>'3.入力_外部供給等(1,2号)'!AO141</f>
        <v>0</v>
      </c>
      <c r="AT107" s="140"/>
      <c r="AU107" s="247">
        <f>'2.入力_使用量(1,2号)'!X149</f>
        <v>0</v>
      </c>
      <c r="AV107" s="140"/>
      <c r="AW107" s="247">
        <f>'3.入力_外部供給等(1,2号)'!AR141</f>
        <v>0</v>
      </c>
      <c r="AX107" s="140"/>
      <c r="AY107" s="247">
        <f>'2.入力_使用量(1,2号)'!Y149</f>
        <v>0</v>
      </c>
      <c r="AZ107" s="140"/>
      <c r="BA107" s="247">
        <f>'3.入力_外部供給等(1,2号)'!AU141</f>
        <v>0</v>
      </c>
      <c r="BB107" s="140"/>
      <c r="BC107" s="247">
        <f>'2.入力_使用量(1,2号)'!Z149</f>
        <v>0</v>
      </c>
      <c r="BD107" s="140"/>
      <c r="BE107" s="247">
        <f>'3.入力_外部供給等(1,2号)'!AX141</f>
        <v>0</v>
      </c>
      <c r="BF107" s="140"/>
      <c r="BG107" s="247">
        <f>'2.入力_使用量(1,2号)'!AA149</f>
        <v>0</v>
      </c>
      <c r="BH107" s="140"/>
      <c r="BI107" s="247">
        <f>'3.入力_外部供給等(1,2号)'!BA141</f>
        <v>0</v>
      </c>
      <c r="BJ107" s="140"/>
      <c r="BK107" s="247">
        <f>'2.入力_使用量(1,2号)'!AB149</f>
        <v>0</v>
      </c>
      <c r="BL107" s="140"/>
      <c r="BM107" s="247">
        <f>'3.入力_外部供給等(1,2号)'!BD141</f>
        <v>0</v>
      </c>
      <c r="BN107" s="140"/>
      <c r="BO107" s="247">
        <f>'2.入力_使用量(1,2号)'!AC149</f>
        <v>0</v>
      </c>
      <c r="BP107" s="140"/>
      <c r="BQ107" s="247">
        <f>'3.入力_外部供給等(1,2号)'!BG141</f>
        <v>0</v>
      </c>
      <c r="BR107" s="140"/>
      <c r="BS107" s="247">
        <f>'2.入力_使用量(1,2号)'!AD149</f>
        <v>0</v>
      </c>
      <c r="BT107" s="140"/>
      <c r="BU107" s="247">
        <f>'3.入力_外部供給等(1,2号)'!BJ141</f>
        <v>0</v>
      </c>
      <c r="BV107" s="140"/>
    </row>
    <row r="108" spans="2:74" ht="20.100000000000001" customHeight="1">
      <c r="B108" s="82" t="s">
        <v>748</v>
      </c>
      <c r="C108" s="111" t="s">
        <v>749</v>
      </c>
      <c r="D108" s="118"/>
      <c r="E108" s="119"/>
      <c r="F108" s="119"/>
      <c r="G108" s="84"/>
      <c r="H108" s="84"/>
      <c r="I108" s="248" t="str">
        <f>IF('4.入力_使用量(3号)'!N78="",'4.入力_使用量(3号)'!N77,'4.入力_使用量(3号)'!N78)</f>
        <v/>
      </c>
      <c r="J108" s="248" t="str">
        <f>IF('4.入力_使用量(3号)'!O78="",'4.入力_使用量(3号)'!O77,'4.入力_使用量(3号)'!O78)</f>
        <v/>
      </c>
      <c r="K108" s="248" t="str">
        <f>IF('2.入力_使用量(1,2号)'!N22="",'2.入力_使用量(1,2号)'!N21,'2.入力_使用量(1,2号)'!N22)</f>
        <v/>
      </c>
      <c r="L108" s="207"/>
      <c r="M108" s="207"/>
      <c r="N108" s="207"/>
      <c r="O108" s="248">
        <f>IF('2.入力_使用量(1,2号)'!O22="",'2.入力_使用量(1,2号)'!O21,'2.入力_使用量(1,2号)'!O22)</f>
        <v>0</v>
      </c>
      <c r="P108" s="207"/>
      <c r="Q108" s="207"/>
      <c r="R108" s="207"/>
      <c r="S108" s="248">
        <f>IF('2.入力_使用量(1,2号)'!P22="",'2.入力_使用量(1,2号)'!P21,'2.入力_使用量(1,2号)'!P22)</f>
        <v>0</v>
      </c>
      <c r="T108" s="207"/>
      <c r="U108" s="207"/>
      <c r="V108" s="207"/>
      <c r="W108" s="248" t="str">
        <f>IF('2.入力_使用量(1,2号)'!R22="",'2.入力_使用量(1,2号)'!R21,'2.入力_使用量(1,2号)'!R22)</f>
        <v/>
      </c>
      <c r="X108" s="207"/>
      <c r="Y108" s="207"/>
      <c r="Z108" s="207"/>
      <c r="AA108" s="248">
        <f>IF('2.入力_使用量(1,2号)'!S22="",'2.入力_使用量(1,2号)'!S21,'2.入力_使用量(1,2号)'!S22)</f>
        <v>0</v>
      </c>
      <c r="AB108" s="207"/>
      <c r="AC108" s="207"/>
      <c r="AD108" s="207"/>
      <c r="AE108" s="248">
        <f>IF('2.入力_使用量(1,2号)'!T22="",'2.入力_使用量(1,2号)'!T21,'2.入力_使用量(1,2号)'!T22)</f>
        <v>0</v>
      </c>
      <c r="AF108" s="207"/>
      <c r="AG108" s="207"/>
      <c r="AH108" s="207"/>
      <c r="AI108" s="248" t="str">
        <f>IF('2.入力_使用量(1,2号)'!U22="",'2.入力_使用量(1,2号)'!U21,'2.入力_使用量(1,2号)'!U22)</f>
        <v/>
      </c>
      <c r="AJ108" s="207"/>
      <c r="AK108" s="207"/>
      <c r="AL108" s="207"/>
      <c r="AM108" s="248" t="str">
        <f>IF('2.入力_使用量(1,2号)'!V22="",'2.入力_使用量(1,2号)'!V21,'2.入力_使用量(1,2号)'!V22)</f>
        <v/>
      </c>
      <c r="AN108" s="207"/>
      <c r="AO108" s="207"/>
      <c r="AP108" s="207"/>
      <c r="AQ108" s="248" t="str">
        <f>IF('2.入力_使用量(1,2号)'!W22="",'2.入力_使用量(1,2号)'!W21,'2.入力_使用量(1,2号)'!W22)</f>
        <v/>
      </c>
      <c r="AR108" s="207"/>
      <c r="AS108" s="207"/>
      <c r="AT108" s="207"/>
      <c r="AU108" s="248" t="str">
        <f>IF('2.入力_使用量(1,2号)'!X22="",'2.入力_使用量(1,2号)'!X21,'2.入力_使用量(1,2号)'!X22)</f>
        <v/>
      </c>
      <c r="AV108" s="207"/>
      <c r="AW108" s="207"/>
      <c r="AX108" s="207"/>
      <c r="AY108" s="248" t="str">
        <f>IF('2.入力_使用量(1,2号)'!Y22="",'2.入力_使用量(1,2号)'!Y21,'2.入力_使用量(1,2号)'!Y22)</f>
        <v/>
      </c>
      <c r="AZ108" s="207"/>
      <c r="BA108" s="207"/>
      <c r="BB108" s="207"/>
      <c r="BC108" s="248" t="str">
        <f>IF('2.入力_使用量(1,2号)'!Z22="",'2.入力_使用量(1,2号)'!Z21,'2.入力_使用量(1,2号)'!Z22)</f>
        <v/>
      </c>
      <c r="BD108" s="207"/>
      <c r="BE108" s="207"/>
      <c r="BF108" s="207"/>
      <c r="BG108" s="248" t="str">
        <f>IF('2.入力_使用量(1,2号)'!AA22="",'2.入力_使用量(1,2号)'!AA21,'2.入力_使用量(1,2号)'!AA22)</f>
        <v/>
      </c>
      <c r="BH108" s="207"/>
      <c r="BI108" s="207"/>
      <c r="BJ108" s="207"/>
      <c r="BK108" s="248" t="str">
        <f>IF('2.入力_使用量(1,2号)'!AB22="",'2.入力_使用量(1,2号)'!AB21,'2.入力_使用量(1,2号)'!AB22)</f>
        <v/>
      </c>
      <c r="BL108" s="207"/>
      <c r="BM108" s="207"/>
      <c r="BN108" s="207"/>
      <c r="BO108" s="248" t="str">
        <f>IF('2.入力_使用量(1,2号)'!AC22="",'2.入力_使用量(1,2号)'!AC21,'2.入力_使用量(1,2号)'!AC22)</f>
        <v/>
      </c>
      <c r="BP108" s="207"/>
      <c r="BQ108" s="207"/>
      <c r="BR108" s="207"/>
      <c r="BS108" s="248" t="str">
        <f>IF('2.入力_使用量(1,2号)'!AD22="",'2.入力_使用量(1,2号)'!AD21,'2.入力_使用量(1,2号)'!AD22)</f>
        <v/>
      </c>
      <c r="BT108" s="207"/>
      <c r="BU108" s="207"/>
      <c r="BV108" s="188"/>
    </row>
    <row r="109" spans="2:74" ht="20.100000000000001" customHeight="1">
      <c r="B109" s="89"/>
      <c r="C109" s="72" t="s">
        <v>750</v>
      </c>
      <c r="D109" s="73"/>
      <c r="E109" s="73"/>
      <c r="F109" s="73"/>
      <c r="G109" s="73"/>
      <c r="H109" s="73"/>
      <c r="I109" s="236" t="str">
        <f>IF('4.入力_使用量(3号)'!N81="",'4.入力_使用量(3号)'!N80,'4.入力_使用量(3号)'!N81)</f>
        <v/>
      </c>
      <c r="J109" s="236" t="str">
        <f>IF('4.入力_使用量(3号)'!O81="",'4.入力_使用量(3号)'!O80,'4.入力_使用量(3号)'!O81)</f>
        <v/>
      </c>
      <c r="K109" s="236" t="str">
        <f>IF('2.入力_使用量(1,2号)'!N25="",'2.入力_使用量(1,2号)'!N24,'2.入力_使用量(1,2号)'!N25)</f>
        <v/>
      </c>
      <c r="L109" s="87"/>
      <c r="M109" s="87"/>
      <c r="N109" s="87"/>
      <c r="O109" s="236">
        <f>IF('2.入力_使用量(1,2号)'!O25="",'2.入力_使用量(1,2号)'!O24,'2.入力_使用量(1,2号)'!O25)</f>
        <v>0</v>
      </c>
      <c r="P109" s="87"/>
      <c r="Q109" s="87"/>
      <c r="R109" s="87"/>
      <c r="S109" s="236">
        <f>IF('2.入力_使用量(1,2号)'!P25="",'2.入力_使用量(1,2号)'!P24,'2.入力_使用量(1,2号)'!P25)</f>
        <v>0</v>
      </c>
      <c r="T109" s="87"/>
      <c r="U109" s="87"/>
      <c r="V109" s="87"/>
      <c r="W109" s="236" t="str">
        <f>IF('2.入力_使用量(1,2号)'!R25="",'2.入力_使用量(1,2号)'!R24,'2.入力_使用量(1,2号)'!R25)</f>
        <v/>
      </c>
      <c r="X109" s="87"/>
      <c r="Y109" s="87"/>
      <c r="Z109" s="87"/>
      <c r="AA109" s="236">
        <f>IF('2.入力_使用量(1,2号)'!S25="",'2.入力_使用量(1,2号)'!S24,'2.入力_使用量(1,2号)'!S25)</f>
        <v>0</v>
      </c>
      <c r="AB109" s="87"/>
      <c r="AC109" s="87"/>
      <c r="AD109" s="87"/>
      <c r="AE109" s="236">
        <f>IF('2.入力_使用量(1,2号)'!T25="",'2.入力_使用量(1,2号)'!T24,'2.入力_使用量(1,2号)'!T25)</f>
        <v>0</v>
      </c>
      <c r="AF109" s="87"/>
      <c r="AG109" s="87"/>
      <c r="AH109" s="87"/>
      <c r="AI109" s="236" t="str">
        <f>IF('2.入力_使用量(1,2号)'!U25="",'2.入力_使用量(1,2号)'!U24,'2.入力_使用量(1,2号)'!U25)</f>
        <v/>
      </c>
      <c r="AJ109" s="87"/>
      <c r="AK109" s="87"/>
      <c r="AL109" s="87"/>
      <c r="AM109" s="236" t="str">
        <f>IF('2.入力_使用量(1,2号)'!V25="",'2.入力_使用量(1,2号)'!V24,'2.入力_使用量(1,2号)'!V25)</f>
        <v/>
      </c>
      <c r="AN109" s="87"/>
      <c r="AO109" s="87"/>
      <c r="AP109" s="87"/>
      <c r="AQ109" s="236" t="str">
        <f>IF('2.入力_使用量(1,2号)'!W25="",'2.入力_使用量(1,2号)'!W24,'2.入力_使用量(1,2号)'!W25)</f>
        <v/>
      </c>
      <c r="AR109" s="87"/>
      <c r="AS109" s="87"/>
      <c r="AT109" s="87"/>
      <c r="AU109" s="236" t="str">
        <f>IF('2.入力_使用量(1,2号)'!X25="",'2.入力_使用量(1,2号)'!X24,'2.入力_使用量(1,2号)'!X25)</f>
        <v/>
      </c>
      <c r="AV109" s="87"/>
      <c r="AW109" s="87"/>
      <c r="AX109" s="87"/>
      <c r="AY109" s="236" t="str">
        <f>IF('2.入力_使用量(1,2号)'!Y25="",'2.入力_使用量(1,2号)'!Y24,'2.入力_使用量(1,2号)'!Y25)</f>
        <v/>
      </c>
      <c r="AZ109" s="87"/>
      <c r="BA109" s="87"/>
      <c r="BB109" s="87"/>
      <c r="BC109" s="236" t="str">
        <f>IF('2.入力_使用量(1,2号)'!Z25="",'2.入力_使用量(1,2号)'!Z24,'2.入力_使用量(1,2号)'!Z25)</f>
        <v/>
      </c>
      <c r="BD109" s="87"/>
      <c r="BE109" s="87"/>
      <c r="BF109" s="87"/>
      <c r="BG109" s="236" t="str">
        <f>IF('2.入力_使用量(1,2号)'!AA25="",'2.入力_使用量(1,2号)'!AA24,'2.入力_使用量(1,2号)'!AA25)</f>
        <v/>
      </c>
      <c r="BH109" s="87"/>
      <c r="BI109" s="87"/>
      <c r="BJ109" s="87"/>
      <c r="BK109" s="236" t="str">
        <f>IF('2.入力_使用量(1,2号)'!AB25="",'2.入力_使用量(1,2号)'!AB24,'2.入力_使用量(1,2号)'!AB25)</f>
        <v/>
      </c>
      <c r="BL109" s="87"/>
      <c r="BM109" s="87"/>
      <c r="BN109" s="87"/>
      <c r="BO109" s="236" t="str">
        <f>IF('2.入力_使用量(1,2号)'!AC25="",'2.入力_使用量(1,2号)'!AC24,'2.入力_使用量(1,2号)'!AC25)</f>
        <v/>
      </c>
      <c r="BP109" s="87"/>
      <c r="BQ109" s="87"/>
      <c r="BR109" s="87"/>
      <c r="BS109" s="236" t="str">
        <f>IF('2.入力_使用量(1,2号)'!AD25="",'2.入力_使用量(1,2号)'!AD24,'2.入力_使用量(1,2号)'!AD25)</f>
        <v/>
      </c>
      <c r="BT109" s="87"/>
      <c r="BU109" s="87"/>
      <c r="BV109" s="208"/>
    </row>
    <row r="110" spans="2:74" ht="20.100000000000001" customHeight="1" thickBot="1">
      <c r="B110" s="108"/>
      <c r="C110" s="122" t="s">
        <v>751</v>
      </c>
      <c r="D110" s="118"/>
      <c r="E110" s="123"/>
      <c r="F110" s="123"/>
      <c r="G110" s="57"/>
      <c r="H110" s="57"/>
      <c r="I110" s="249">
        <f>'4.入力_使用量(3号)'!N79</f>
        <v>0</v>
      </c>
      <c r="J110" s="249">
        <f>'4.入力_使用量(3号)'!O79</f>
        <v>0</v>
      </c>
      <c r="K110" s="249">
        <f>'2.入力_使用量(1,2号)'!N23</f>
        <v>0</v>
      </c>
      <c r="L110" s="209"/>
      <c r="M110" s="209"/>
      <c r="N110" s="209"/>
      <c r="O110" s="249">
        <f>'2.入力_使用量(1,2号)'!O23</f>
        <v>0</v>
      </c>
      <c r="P110" s="209"/>
      <c r="Q110" s="209"/>
      <c r="R110" s="209"/>
      <c r="S110" s="249">
        <f>'2.入力_使用量(1,2号)'!P23</f>
        <v>0</v>
      </c>
      <c r="T110" s="209"/>
      <c r="U110" s="209"/>
      <c r="V110" s="209"/>
      <c r="W110" s="249">
        <f>'2.入力_使用量(1,2号)'!R23</f>
        <v>0</v>
      </c>
      <c r="X110" s="209"/>
      <c r="Y110" s="209"/>
      <c r="Z110" s="209"/>
      <c r="AA110" s="249">
        <f>'2.入力_使用量(1,2号)'!S23</f>
        <v>0</v>
      </c>
      <c r="AB110" s="209"/>
      <c r="AC110" s="209"/>
      <c r="AD110" s="209"/>
      <c r="AE110" s="249">
        <f>'2.入力_使用量(1,2号)'!T23</f>
        <v>0</v>
      </c>
      <c r="AF110" s="209"/>
      <c r="AG110" s="209"/>
      <c r="AH110" s="209"/>
      <c r="AI110" s="249">
        <f>'2.入力_使用量(1,2号)'!U23</f>
        <v>0</v>
      </c>
      <c r="AJ110" s="209"/>
      <c r="AK110" s="209"/>
      <c r="AL110" s="209"/>
      <c r="AM110" s="249">
        <f>'2.入力_使用量(1,2号)'!V23</f>
        <v>0</v>
      </c>
      <c r="AN110" s="209"/>
      <c r="AO110" s="209"/>
      <c r="AP110" s="209"/>
      <c r="AQ110" s="249">
        <f>'2.入力_使用量(1,2号)'!W23</f>
        <v>0</v>
      </c>
      <c r="AR110" s="209"/>
      <c r="AS110" s="209"/>
      <c r="AT110" s="209"/>
      <c r="AU110" s="249">
        <f>'2.入力_使用量(1,2号)'!X23</f>
        <v>0</v>
      </c>
      <c r="AV110" s="209"/>
      <c r="AW110" s="209"/>
      <c r="AX110" s="209"/>
      <c r="AY110" s="249">
        <f>'2.入力_使用量(1,2号)'!Y23</f>
        <v>0</v>
      </c>
      <c r="AZ110" s="209"/>
      <c r="BA110" s="209"/>
      <c r="BB110" s="209"/>
      <c r="BC110" s="249">
        <f>'2.入力_使用量(1,2号)'!Z23</f>
        <v>0</v>
      </c>
      <c r="BD110" s="209"/>
      <c r="BE110" s="209"/>
      <c r="BF110" s="209"/>
      <c r="BG110" s="249">
        <f>'2.入力_使用量(1,2号)'!AA23</f>
        <v>0</v>
      </c>
      <c r="BH110" s="209"/>
      <c r="BI110" s="209"/>
      <c r="BJ110" s="209"/>
      <c r="BK110" s="249">
        <f>'2.入力_使用量(1,2号)'!AB23</f>
        <v>0</v>
      </c>
      <c r="BL110" s="209"/>
      <c r="BM110" s="209"/>
      <c r="BN110" s="209"/>
      <c r="BO110" s="249">
        <f>'2.入力_使用量(1,2号)'!AC23</f>
        <v>0</v>
      </c>
      <c r="BP110" s="209"/>
      <c r="BQ110" s="209"/>
      <c r="BR110" s="209"/>
      <c r="BS110" s="249">
        <f>'2.入力_使用量(1,2号)'!AD23</f>
        <v>0</v>
      </c>
      <c r="BT110" s="209"/>
      <c r="BU110" s="209"/>
      <c r="BV110" s="210"/>
    </row>
    <row r="111" spans="2:74" ht="20.100000000000001" customHeight="1">
      <c r="B111" s="124" t="s">
        <v>752</v>
      </c>
      <c r="C111" s="125" t="s">
        <v>753</v>
      </c>
      <c r="D111" s="126" t="s">
        <v>754</v>
      </c>
      <c r="E111" s="126" t="s">
        <v>755</v>
      </c>
      <c r="F111" s="127" t="s">
        <v>756</v>
      </c>
      <c r="G111" s="127" t="s">
        <v>757</v>
      </c>
      <c r="H111" s="128" t="s">
        <v>758</v>
      </c>
      <c r="I111" s="205"/>
      <c r="J111" s="205"/>
      <c r="K111" s="113" t="s">
        <v>759</v>
      </c>
      <c r="L111" s="198" t="s">
        <v>677</v>
      </c>
      <c r="M111" s="198" t="s">
        <v>678</v>
      </c>
      <c r="N111" s="206"/>
      <c r="O111" s="113" t="s">
        <v>759</v>
      </c>
      <c r="P111" s="198" t="s">
        <v>677</v>
      </c>
      <c r="Q111" s="214" t="s">
        <v>678</v>
      </c>
      <c r="R111" s="215"/>
      <c r="S111" s="45" t="s">
        <v>759</v>
      </c>
      <c r="T111" s="214" t="s">
        <v>677</v>
      </c>
      <c r="U111" s="214" t="s">
        <v>678</v>
      </c>
      <c r="V111" s="215"/>
      <c r="W111" s="45" t="s">
        <v>759</v>
      </c>
      <c r="X111" s="214" t="s">
        <v>677</v>
      </c>
      <c r="Y111" s="214" t="s">
        <v>678</v>
      </c>
      <c r="Z111" s="215"/>
      <c r="AA111" s="45" t="s">
        <v>759</v>
      </c>
      <c r="AB111" s="214" t="s">
        <v>677</v>
      </c>
      <c r="AC111" s="214" t="s">
        <v>678</v>
      </c>
      <c r="AD111" s="215"/>
      <c r="AE111" s="45" t="s">
        <v>759</v>
      </c>
      <c r="AF111" s="214" t="s">
        <v>677</v>
      </c>
      <c r="AG111" s="214" t="s">
        <v>678</v>
      </c>
      <c r="AH111" s="215"/>
      <c r="AI111" s="45" t="s">
        <v>759</v>
      </c>
      <c r="AJ111" s="214" t="s">
        <v>677</v>
      </c>
      <c r="AK111" s="214" t="s">
        <v>678</v>
      </c>
      <c r="AL111" s="215"/>
      <c r="AM111" s="45" t="s">
        <v>759</v>
      </c>
      <c r="AN111" s="214" t="s">
        <v>677</v>
      </c>
      <c r="AO111" s="214" t="s">
        <v>678</v>
      </c>
      <c r="AP111" s="215"/>
      <c r="AQ111" s="45" t="s">
        <v>759</v>
      </c>
      <c r="AR111" s="214" t="s">
        <v>677</v>
      </c>
      <c r="AS111" s="214" t="s">
        <v>678</v>
      </c>
      <c r="AT111" s="215"/>
      <c r="AU111" s="45" t="s">
        <v>759</v>
      </c>
      <c r="AV111" s="214" t="s">
        <v>677</v>
      </c>
      <c r="AW111" s="214" t="s">
        <v>678</v>
      </c>
      <c r="AX111" s="215"/>
      <c r="AY111" s="45" t="s">
        <v>759</v>
      </c>
      <c r="AZ111" s="214" t="s">
        <v>677</v>
      </c>
      <c r="BA111" s="214" t="s">
        <v>678</v>
      </c>
      <c r="BB111" s="215"/>
      <c r="BC111" s="45" t="s">
        <v>759</v>
      </c>
      <c r="BD111" s="214" t="s">
        <v>677</v>
      </c>
      <c r="BE111" s="214" t="s">
        <v>678</v>
      </c>
      <c r="BF111" s="215"/>
      <c r="BG111" s="45" t="s">
        <v>759</v>
      </c>
      <c r="BH111" s="214" t="s">
        <v>677</v>
      </c>
      <c r="BI111" s="214" t="s">
        <v>678</v>
      </c>
      <c r="BJ111" s="215"/>
      <c r="BK111" s="45" t="s">
        <v>759</v>
      </c>
      <c r="BL111" s="214" t="s">
        <v>677</v>
      </c>
      <c r="BM111" s="214" t="s">
        <v>678</v>
      </c>
      <c r="BN111" s="215"/>
      <c r="BO111" s="45" t="s">
        <v>759</v>
      </c>
      <c r="BP111" s="214" t="s">
        <v>677</v>
      </c>
      <c r="BQ111" s="214" t="s">
        <v>678</v>
      </c>
      <c r="BR111" s="215"/>
      <c r="BS111" s="45" t="s">
        <v>759</v>
      </c>
      <c r="BT111" s="214" t="s">
        <v>677</v>
      </c>
      <c r="BU111" s="214" t="s">
        <v>678</v>
      </c>
      <c r="BV111" s="216"/>
    </row>
    <row r="112" spans="2:74" ht="20.100000000000001" customHeight="1">
      <c r="B112" s="129" t="s">
        <v>1508</v>
      </c>
      <c r="C112" s="250" t="str">
        <f>IF('2.入力_使用量(1,2号)'!F53="","",LEFT('2.入力_使用量(1,2号)'!E53,5))</f>
        <v/>
      </c>
      <c r="D112" s="250" t="str">
        <f>IF('2.入力_使用量(1,2号)'!F53="","",SUBSTITUTE('2.入力_使用量(1,2号)'!E53,LEFT('2.入力_使用量(1,2号)'!E53,6),""))</f>
        <v/>
      </c>
      <c r="E112" s="251" t="str">
        <f>IF('2.入力_使用量(1,2号)'!F53="","",'2.入力_使用量(1,2号)'!G53)</f>
        <v/>
      </c>
      <c r="F112" s="251" t="str">
        <f>'2.入力_使用量(1,2号)'!J53</f>
        <v/>
      </c>
      <c r="G112" s="251" t="str">
        <f>'2.入力_使用量(1,2号)'!K53</f>
        <v/>
      </c>
      <c r="H112" s="252">
        <f>'2.入力_使用量(1,2号)'!I53</f>
        <v>45</v>
      </c>
      <c r="I112" s="130"/>
      <c r="J112" s="130"/>
      <c r="K112" s="236">
        <f>'2.入力_使用量(1,2号)'!N53</f>
        <v>0</v>
      </c>
      <c r="L112" s="236">
        <f>'3.入力_外部供給等(1,2号)'!M45</f>
        <v>0</v>
      </c>
      <c r="M112" s="236">
        <f>'3.入力_外部供給等(1,2号)'!N45</f>
        <v>0</v>
      </c>
      <c r="N112" s="87"/>
      <c r="O112" s="236">
        <f>'2.入力_使用量(1,2号)'!O53</f>
        <v>0</v>
      </c>
      <c r="P112" s="236">
        <f>'3.入力_外部供給等(1,2号)'!P45</f>
        <v>0</v>
      </c>
      <c r="Q112" s="236">
        <f>'3.入力_外部供給等(1,2号)'!Q45</f>
        <v>0</v>
      </c>
      <c r="R112" s="87"/>
      <c r="S112" s="236">
        <f>'2.入力_使用量(1,2号)'!P53</f>
        <v>0</v>
      </c>
      <c r="T112" s="236">
        <f>'3.入力_外部供給等(1,2号)'!S45</f>
        <v>0</v>
      </c>
      <c r="U112" s="236">
        <f>'3.入力_外部供給等(1,2号)'!T45</f>
        <v>0</v>
      </c>
      <c r="V112" s="87"/>
      <c r="W112" s="236">
        <f>'2.入力_使用量(1,2号)'!R53</f>
        <v>0</v>
      </c>
      <c r="X112" s="236">
        <f>'3.入力_外部供給等(1,2号)'!Y45</f>
        <v>0</v>
      </c>
      <c r="Y112" s="236">
        <f>'3.入力_外部供給等(1,2号)'!Z45</f>
        <v>0</v>
      </c>
      <c r="Z112" s="87"/>
      <c r="AA112" s="236">
        <f>'2.入力_使用量(1,2号)'!S53</f>
        <v>0</v>
      </c>
      <c r="AB112" s="236">
        <f>'3.入力_外部供給等(1,2号)'!AB45</f>
        <v>0</v>
      </c>
      <c r="AC112" s="236">
        <f>'3.入力_外部供給等(1,2号)'!AC45</f>
        <v>0</v>
      </c>
      <c r="AD112" s="87"/>
      <c r="AE112" s="236">
        <f>'2.入力_使用量(1,2号)'!T53</f>
        <v>0</v>
      </c>
      <c r="AF112" s="236">
        <f>'3.入力_外部供給等(1,2号)'!AE45</f>
        <v>0</v>
      </c>
      <c r="AG112" s="236">
        <f>'3.入力_外部供給等(1,2号)'!AF45</f>
        <v>0</v>
      </c>
      <c r="AH112" s="87"/>
      <c r="AI112" s="236">
        <f>'2.入力_使用量(1,2号)'!U53</f>
        <v>0</v>
      </c>
      <c r="AJ112" s="236">
        <f>'3.入力_外部供給等(1,2号)'!AH45</f>
        <v>0</v>
      </c>
      <c r="AK112" s="236">
        <f>'3.入力_外部供給等(1,2号)'!AI45</f>
        <v>0</v>
      </c>
      <c r="AL112" s="87"/>
      <c r="AM112" s="236">
        <f>'2.入力_使用量(1,2号)'!V53</f>
        <v>0</v>
      </c>
      <c r="AN112" s="236">
        <f>'3.入力_外部供給等(1,2号)'!AK45</f>
        <v>0</v>
      </c>
      <c r="AO112" s="236">
        <f>'3.入力_外部供給等(1,2号)'!AL45</f>
        <v>0</v>
      </c>
      <c r="AP112" s="87"/>
      <c r="AQ112" s="236">
        <f>'2.入力_使用量(1,2号)'!W53</f>
        <v>0</v>
      </c>
      <c r="AR112" s="236">
        <f>'3.入力_外部供給等(1,2号)'!AN45</f>
        <v>0</v>
      </c>
      <c r="AS112" s="236">
        <f>'3.入力_外部供給等(1,2号)'!AO45</f>
        <v>0</v>
      </c>
      <c r="AT112" s="87"/>
      <c r="AU112" s="236">
        <f>'2.入力_使用量(1,2号)'!X53</f>
        <v>0</v>
      </c>
      <c r="AV112" s="236">
        <f>'3.入力_外部供給等(1,2号)'!AQ45</f>
        <v>0</v>
      </c>
      <c r="AW112" s="236">
        <f>'3.入力_外部供給等(1,2号)'!AR45</f>
        <v>0</v>
      </c>
      <c r="AX112" s="87"/>
      <c r="AY112" s="236">
        <f>'2.入力_使用量(1,2号)'!Y53</f>
        <v>0</v>
      </c>
      <c r="AZ112" s="236">
        <f>'3.入力_外部供給等(1,2号)'!AT45</f>
        <v>0</v>
      </c>
      <c r="BA112" s="236">
        <f>'3.入力_外部供給等(1,2号)'!AU45</f>
        <v>0</v>
      </c>
      <c r="BB112" s="87"/>
      <c r="BC112" s="236">
        <f>'2.入力_使用量(1,2号)'!Z53</f>
        <v>0</v>
      </c>
      <c r="BD112" s="236">
        <f>'3.入力_外部供給等(1,2号)'!AW45</f>
        <v>0</v>
      </c>
      <c r="BE112" s="236">
        <f>'3.入力_外部供給等(1,2号)'!AX45</f>
        <v>0</v>
      </c>
      <c r="BF112" s="87"/>
      <c r="BG112" s="236">
        <f>'2.入力_使用量(1,2号)'!AA53</f>
        <v>0</v>
      </c>
      <c r="BH112" s="236">
        <f>'3.入力_外部供給等(1,2号)'!AZ45</f>
        <v>0</v>
      </c>
      <c r="BI112" s="236">
        <f>'3.入力_外部供給等(1,2号)'!BA45</f>
        <v>0</v>
      </c>
      <c r="BJ112" s="87"/>
      <c r="BK112" s="236">
        <f>'2.入力_使用量(1,2号)'!AB53</f>
        <v>0</v>
      </c>
      <c r="BL112" s="236">
        <f>'3.入力_外部供給等(1,2号)'!BC45</f>
        <v>0</v>
      </c>
      <c r="BM112" s="236">
        <f>'3.入力_外部供給等(1,2号)'!BD45</f>
        <v>0</v>
      </c>
      <c r="BN112" s="87"/>
      <c r="BO112" s="236">
        <f>'2.入力_使用量(1,2号)'!AC53</f>
        <v>0</v>
      </c>
      <c r="BP112" s="236">
        <f>'3.入力_外部供給等(1,2号)'!BF45</f>
        <v>0</v>
      </c>
      <c r="BQ112" s="236">
        <f>'3.入力_外部供給等(1,2号)'!BG45</f>
        <v>0</v>
      </c>
      <c r="BR112" s="87"/>
      <c r="BS112" s="236">
        <f>'2.入力_使用量(1,2号)'!AD53</f>
        <v>0</v>
      </c>
      <c r="BT112" s="236">
        <f>'3.入力_外部供給等(1,2号)'!BI45</f>
        <v>0</v>
      </c>
      <c r="BU112" s="236">
        <f>'3.入力_外部供給等(1,2号)'!BJ45</f>
        <v>0</v>
      </c>
      <c r="BV112" s="208"/>
    </row>
    <row r="113" spans="2:74" ht="20.100000000000001" customHeight="1">
      <c r="B113" s="131" t="s">
        <v>1509</v>
      </c>
      <c r="C113" s="253" t="str">
        <f>IF('2.入力_使用量(1,2号)'!F54="","",LEFT('2.入力_使用量(1,2号)'!E54,5))</f>
        <v/>
      </c>
      <c r="D113" s="253" t="str">
        <f>IF('2.入力_使用量(1,2号)'!F54="","",SUBSTITUTE('2.入力_使用量(1,2号)'!E54,LEFT('2.入力_使用量(1,2号)'!E54,6),""))</f>
        <v/>
      </c>
      <c r="E113" s="254" t="str">
        <f>IF('2.入力_使用量(1,2号)'!F54="","",'2.入力_使用量(1,2号)'!G54)</f>
        <v/>
      </c>
      <c r="F113" s="254" t="str">
        <f>'2.入力_使用量(1,2号)'!J54</f>
        <v/>
      </c>
      <c r="G113" s="254" t="str">
        <f>'2.入力_使用量(1,2号)'!K54</f>
        <v/>
      </c>
      <c r="H113" s="255">
        <f>'2.入力_使用量(1,2号)'!I54</f>
        <v>45</v>
      </c>
      <c r="I113" s="130"/>
      <c r="J113" s="130"/>
      <c r="K113" s="236">
        <f>'2.入力_使用量(1,2号)'!N54</f>
        <v>0</v>
      </c>
      <c r="L113" s="236">
        <f>'3.入力_外部供給等(1,2号)'!M46</f>
        <v>0</v>
      </c>
      <c r="M113" s="236">
        <f>'3.入力_外部供給等(1,2号)'!N46</f>
        <v>0</v>
      </c>
      <c r="N113" s="87"/>
      <c r="O113" s="236">
        <f>'2.入力_使用量(1,2号)'!O54</f>
        <v>0</v>
      </c>
      <c r="P113" s="236">
        <f>'3.入力_外部供給等(1,2号)'!P46</f>
        <v>0</v>
      </c>
      <c r="Q113" s="236">
        <f>'3.入力_外部供給等(1,2号)'!Q46</f>
        <v>0</v>
      </c>
      <c r="R113" s="87"/>
      <c r="S113" s="236">
        <f>'2.入力_使用量(1,2号)'!P54</f>
        <v>0</v>
      </c>
      <c r="T113" s="236">
        <f>'3.入力_外部供給等(1,2号)'!S46</f>
        <v>0</v>
      </c>
      <c r="U113" s="236">
        <f>'3.入力_外部供給等(1,2号)'!T46</f>
        <v>0</v>
      </c>
      <c r="V113" s="87"/>
      <c r="W113" s="236">
        <f>'2.入力_使用量(1,2号)'!R54</f>
        <v>0</v>
      </c>
      <c r="X113" s="236">
        <f>'3.入力_外部供給等(1,2号)'!Y46</f>
        <v>0</v>
      </c>
      <c r="Y113" s="236">
        <f>'3.入力_外部供給等(1,2号)'!Z46</f>
        <v>0</v>
      </c>
      <c r="Z113" s="87"/>
      <c r="AA113" s="236">
        <f>'2.入力_使用量(1,2号)'!S54</f>
        <v>0</v>
      </c>
      <c r="AB113" s="236">
        <f>'3.入力_外部供給等(1,2号)'!AB46</f>
        <v>0</v>
      </c>
      <c r="AC113" s="236">
        <f>'3.入力_外部供給等(1,2号)'!AC46</f>
        <v>0</v>
      </c>
      <c r="AD113" s="87"/>
      <c r="AE113" s="236">
        <f>'2.入力_使用量(1,2号)'!T54</f>
        <v>0</v>
      </c>
      <c r="AF113" s="236">
        <f>'3.入力_外部供給等(1,2号)'!AE46</f>
        <v>0</v>
      </c>
      <c r="AG113" s="236">
        <f>'3.入力_外部供給等(1,2号)'!AF46</f>
        <v>0</v>
      </c>
      <c r="AH113" s="87"/>
      <c r="AI113" s="236">
        <f>'2.入力_使用量(1,2号)'!U54</f>
        <v>0</v>
      </c>
      <c r="AJ113" s="236">
        <f>'3.入力_外部供給等(1,2号)'!AH46</f>
        <v>0</v>
      </c>
      <c r="AK113" s="236">
        <f>'3.入力_外部供給等(1,2号)'!AI46</f>
        <v>0</v>
      </c>
      <c r="AL113" s="87"/>
      <c r="AM113" s="236">
        <f>'2.入力_使用量(1,2号)'!V54</f>
        <v>0</v>
      </c>
      <c r="AN113" s="236">
        <f>'3.入力_外部供給等(1,2号)'!AK46</f>
        <v>0</v>
      </c>
      <c r="AO113" s="236">
        <f>'3.入力_外部供給等(1,2号)'!AL46</f>
        <v>0</v>
      </c>
      <c r="AP113" s="87"/>
      <c r="AQ113" s="236">
        <f>'2.入力_使用量(1,2号)'!W54</f>
        <v>0</v>
      </c>
      <c r="AR113" s="236">
        <f>'3.入力_外部供給等(1,2号)'!AN46</f>
        <v>0</v>
      </c>
      <c r="AS113" s="236">
        <f>'3.入力_外部供給等(1,2号)'!AO46</f>
        <v>0</v>
      </c>
      <c r="AT113" s="87"/>
      <c r="AU113" s="236">
        <f>'2.入力_使用量(1,2号)'!X54</f>
        <v>0</v>
      </c>
      <c r="AV113" s="236">
        <f>'3.入力_外部供給等(1,2号)'!AQ46</f>
        <v>0</v>
      </c>
      <c r="AW113" s="236">
        <f>'3.入力_外部供給等(1,2号)'!AR46</f>
        <v>0</v>
      </c>
      <c r="AX113" s="87"/>
      <c r="AY113" s="236">
        <f>'2.入力_使用量(1,2号)'!Y54</f>
        <v>0</v>
      </c>
      <c r="AZ113" s="236">
        <f>'3.入力_外部供給等(1,2号)'!AT46</f>
        <v>0</v>
      </c>
      <c r="BA113" s="236">
        <f>'3.入力_外部供給等(1,2号)'!AU46</f>
        <v>0</v>
      </c>
      <c r="BB113" s="87"/>
      <c r="BC113" s="236">
        <f>'2.入力_使用量(1,2号)'!Z54</f>
        <v>0</v>
      </c>
      <c r="BD113" s="236">
        <f>'3.入力_外部供給等(1,2号)'!AW46</f>
        <v>0</v>
      </c>
      <c r="BE113" s="236">
        <f>'3.入力_外部供給等(1,2号)'!AX46</f>
        <v>0</v>
      </c>
      <c r="BF113" s="87"/>
      <c r="BG113" s="236">
        <f>'2.入力_使用量(1,2号)'!AA54</f>
        <v>0</v>
      </c>
      <c r="BH113" s="236">
        <f>'3.入力_外部供給等(1,2号)'!AZ46</f>
        <v>0</v>
      </c>
      <c r="BI113" s="236">
        <f>'3.入力_外部供給等(1,2号)'!BA46</f>
        <v>0</v>
      </c>
      <c r="BJ113" s="87"/>
      <c r="BK113" s="236">
        <f>'2.入力_使用量(1,2号)'!AB54</f>
        <v>0</v>
      </c>
      <c r="BL113" s="236">
        <f>'3.入力_外部供給等(1,2号)'!BC46</f>
        <v>0</v>
      </c>
      <c r="BM113" s="236">
        <f>'3.入力_外部供給等(1,2号)'!BD46</f>
        <v>0</v>
      </c>
      <c r="BN113" s="87"/>
      <c r="BO113" s="236">
        <f>'2.入力_使用量(1,2号)'!AC54</f>
        <v>0</v>
      </c>
      <c r="BP113" s="236">
        <f>'3.入力_外部供給等(1,2号)'!BF46</f>
        <v>0</v>
      </c>
      <c r="BQ113" s="236">
        <f>'3.入力_外部供給等(1,2号)'!BG46</f>
        <v>0</v>
      </c>
      <c r="BR113" s="87"/>
      <c r="BS113" s="236">
        <f>'2.入力_使用量(1,2号)'!AD54</f>
        <v>0</v>
      </c>
      <c r="BT113" s="236">
        <f>'3.入力_外部供給等(1,2号)'!BI46</f>
        <v>0</v>
      </c>
      <c r="BU113" s="236">
        <f>'3.入力_外部供給等(1,2号)'!BJ46</f>
        <v>0</v>
      </c>
      <c r="BV113" s="208"/>
    </row>
    <row r="114" spans="2:74" ht="20.100000000000001" customHeight="1">
      <c r="B114" s="131" t="s">
        <v>1510</v>
      </c>
      <c r="C114" s="253" t="str">
        <f>IF('2.入力_使用量(1,2号)'!F55="","",LEFT('2.入力_使用量(1,2号)'!E55,5))</f>
        <v/>
      </c>
      <c r="D114" s="253" t="str">
        <f>IF('2.入力_使用量(1,2号)'!F55="","",SUBSTITUTE('2.入力_使用量(1,2号)'!E55,LEFT('2.入力_使用量(1,2号)'!E55,6),""))</f>
        <v/>
      </c>
      <c r="E114" s="254" t="str">
        <f>IF('2.入力_使用量(1,2号)'!F55="","",'2.入力_使用量(1,2号)'!G55)</f>
        <v/>
      </c>
      <c r="F114" s="254" t="str">
        <f>'2.入力_使用量(1,2号)'!J55</f>
        <v/>
      </c>
      <c r="G114" s="254" t="str">
        <f>'2.入力_使用量(1,2号)'!K55</f>
        <v/>
      </c>
      <c r="H114" s="255">
        <f>'2.入力_使用量(1,2号)'!I55</f>
        <v>45</v>
      </c>
      <c r="I114" s="130"/>
      <c r="J114" s="130"/>
      <c r="K114" s="236">
        <f>'2.入力_使用量(1,2号)'!N55</f>
        <v>0</v>
      </c>
      <c r="L114" s="236">
        <f>'3.入力_外部供給等(1,2号)'!M47</f>
        <v>0</v>
      </c>
      <c r="M114" s="236">
        <f>'3.入力_外部供給等(1,2号)'!N47</f>
        <v>0</v>
      </c>
      <c r="N114" s="87"/>
      <c r="O114" s="236">
        <f>'2.入力_使用量(1,2号)'!O55</f>
        <v>0</v>
      </c>
      <c r="P114" s="236">
        <f>'3.入力_外部供給等(1,2号)'!P47</f>
        <v>0</v>
      </c>
      <c r="Q114" s="236">
        <f>'3.入力_外部供給等(1,2号)'!Q47</f>
        <v>0</v>
      </c>
      <c r="R114" s="87"/>
      <c r="S114" s="236">
        <f>'2.入力_使用量(1,2号)'!P55</f>
        <v>0</v>
      </c>
      <c r="T114" s="236">
        <f>'3.入力_外部供給等(1,2号)'!S47</f>
        <v>0</v>
      </c>
      <c r="U114" s="236">
        <f>'3.入力_外部供給等(1,2号)'!T47</f>
        <v>0</v>
      </c>
      <c r="V114" s="87"/>
      <c r="W114" s="236">
        <f>'2.入力_使用量(1,2号)'!R55</f>
        <v>0</v>
      </c>
      <c r="X114" s="236">
        <f>'3.入力_外部供給等(1,2号)'!Y47</f>
        <v>0</v>
      </c>
      <c r="Y114" s="236">
        <f>'3.入力_外部供給等(1,2号)'!Z47</f>
        <v>0</v>
      </c>
      <c r="Z114" s="87"/>
      <c r="AA114" s="236">
        <f>'2.入力_使用量(1,2号)'!S55</f>
        <v>0</v>
      </c>
      <c r="AB114" s="236">
        <f>'3.入力_外部供給等(1,2号)'!AB47</f>
        <v>0</v>
      </c>
      <c r="AC114" s="236">
        <f>'3.入力_外部供給等(1,2号)'!AC47</f>
        <v>0</v>
      </c>
      <c r="AD114" s="87"/>
      <c r="AE114" s="236">
        <f>'2.入力_使用量(1,2号)'!T55</f>
        <v>0</v>
      </c>
      <c r="AF114" s="236">
        <f>'3.入力_外部供給等(1,2号)'!AE47</f>
        <v>0</v>
      </c>
      <c r="AG114" s="236">
        <f>'3.入力_外部供給等(1,2号)'!AF47</f>
        <v>0</v>
      </c>
      <c r="AH114" s="87"/>
      <c r="AI114" s="236">
        <f>'2.入力_使用量(1,2号)'!U55</f>
        <v>0</v>
      </c>
      <c r="AJ114" s="236">
        <f>'3.入力_外部供給等(1,2号)'!AH47</f>
        <v>0</v>
      </c>
      <c r="AK114" s="236">
        <f>'3.入力_外部供給等(1,2号)'!AI47</f>
        <v>0</v>
      </c>
      <c r="AL114" s="87"/>
      <c r="AM114" s="236">
        <f>'2.入力_使用量(1,2号)'!V55</f>
        <v>0</v>
      </c>
      <c r="AN114" s="236">
        <f>'3.入力_外部供給等(1,2号)'!AK47</f>
        <v>0</v>
      </c>
      <c r="AO114" s="236">
        <f>'3.入力_外部供給等(1,2号)'!AL47</f>
        <v>0</v>
      </c>
      <c r="AP114" s="87"/>
      <c r="AQ114" s="236">
        <f>'2.入力_使用量(1,2号)'!W55</f>
        <v>0</v>
      </c>
      <c r="AR114" s="236">
        <f>'3.入力_外部供給等(1,2号)'!AN47</f>
        <v>0</v>
      </c>
      <c r="AS114" s="236">
        <f>'3.入力_外部供給等(1,2号)'!AO47</f>
        <v>0</v>
      </c>
      <c r="AT114" s="87"/>
      <c r="AU114" s="236">
        <f>'2.入力_使用量(1,2号)'!X55</f>
        <v>0</v>
      </c>
      <c r="AV114" s="236">
        <f>'3.入力_外部供給等(1,2号)'!AQ47</f>
        <v>0</v>
      </c>
      <c r="AW114" s="236">
        <f>'3.入力_外部供給等(1,2号)'!AR47</f>
        <v>0</v>
      </c>
      <c r="AX114" s="87"/>
      <c r="AY114" s="236">
        <f>'2.入力_使用量(1,2号)'!Y55</f>
        <v>0</v>
      </c>
      <c r="AZ114" s="236">
        <f>'3.入力_外部供給等(1,2号)'!AT47</f>
        <v>0</v>
      </c>
      <c r="BA114" s="236">
        <f>'3.入力_外部供給等(1,2号)'!AU47</f>
        <v>0</v>
      </c>
      <c r="BB114" s="87"/>
      <c r="BC114" s="236">
        <f>'2.入力_使用量(1,2号)'!Z55</f>
        <v>0</v>
      </c>
      <c r="BD114" s="236">
        <f>'3.入力_外部供給等(1,2号)'!AW47</f>
        <v>0</v>
      </c>
      <c r="BE114" s="236">
        <f>'3.入力_外部供給等(1,2号)'!AX47</f>
        <v>0</v>
      </c>
      <c r="BF114" s="87"/>
      <c r="BG114" s="236">
        <f>'2.入力_使用量(1,2号)'!AA55</f>
        <v>0</v>
      </c>
      <c r="BH114" s="236">
        <f>'3.入力_外部供給等(1,2号)'!AZ47</f>
        <v>0</v>
      </c>
      <c r="BI114" s="236">
        <f>'3.入力_外部供給等(1,2号)'!BA47</f>
        <v>0</v>
      </c>
      <c r="BJ114" s="87"/>
      <c r="BK114" s="236">
        <f>'2.入力_使用量(1,2号)'!AB55</f>
        <v>0</v>
      </c>
      <c r="BL114" s="236">
        <f>'3.入力_外部供給等(1,2号)'!BC47</f>
        <v>0</v>
      </c>
      <c r="BM114" s="236">
        <f>'3.入力_外部供給等(1,2号)'!BD47</f>
        <v>0</v>
      </c>
      <c r="BN114" s="87"/>
      <c r="BO114" s="236">
        <f>'2.入力_使用量(1,2号)'!AC55</f>
        <v>0</v>
      </c>
      <c r="BP114" s="236">
        <f>'3.入力_外部供給等(1,2号)'!BF47</f>
        <v>0</v>
      </c>
      <c r="BQ114" s="236">
        <f>'3.入力_外部供給等(1,2号)'!BG47</f>
        <v>0</v>
      </c>
      <c r="BR114" s="87"/>
      <c r="BS114" s="236">
        <f>'2.入力_使用量(1,2号)'!AD55</f>
        <v>0</v>
      </c>
      <c r="BT114" s="236">
        <f>'3.入力_外部供給等(1,2号)'!BI47</f>
        <v>0</v>
      </c>
      <c r="BU114" s="236">
        <f>'3.入力_外部供給等(1,2号)'!BJ47</f>
        <v>0</v>
      </c>
      <c r="BV114" s="208"/>
    </row>
    <row r="115" spans="2:74" ht="20.100000000000001" customHeight="1">
      <c r="B115" s="131" t="s">
        <v>1511</v>
      </c>
      <c r="C115" s="253" t="str">
        <f>IF('2.入力_使用量(1,2号)'!F56="","",LEFT('2.入力_使用量(1,2号)'!E56,5))</f>
        <v/>
      </c>
      <c r="D115" s="253" t="str">
        <f>IF('2.入力_使用量(1,2号)'!F56="","",SUBSTITUTE('2.入力_使用量(1,2号)'!E56,LEFT('2.入力_使用量(1,2号)'!E56,6),""))</f>
        <v/>
      </c>
      <c r="E115" s="254" t="str">
        <f>IF('2.入力_使用量(1,2号)'!F56="","",'2.入力_使用量(1,2号)'!G56)</f>
        <v/>
      </c>
      <c r="F115" s="254" t="str">
        <f>'2.入力_使用量(1,2号)'!J56</f>
        <v/>
      </c>
      <c r="G115" s="254" t="str">
        <f>'2.入力_使用量(1,2号)'!K56</f>
        <v/>
      </c>
      <c r="H115" s="255">
        <f>'2.入力_使用量(1,2号)'!I56</f>
        <v>45</v>
      </c>
      <c r="I115" s="130"/>
      <c r="J115" s="130"/>
      <c r="K115" s="236">
        <f>'2.入力_使用量(1,2号)'!N56</f>
        <v>0</v>
      </c>
      <c r="L115" s="236">
        <f>'3.入力_外部供給等(1,2号)'!M48</f>
        <v>0</v>
      </c>
      <c r="M115" s="236">
        <f>'3.入力_外部供給等(1,2号)'!N48</f>
        <v>0</v>
      </c>
      <c r="N115" s="87"/>
      <c r="O115" s="236">
        <f>'2.入力_使用量(1,2号)'!O56</f>
        <v>0</v>
      </c>
      <c r="P115" s="236">
        <f>'3.入力_外部供給等(1,2号)'!P48</f>
        <v>0</v>
      </c>
      <c r="Q115" s="236">
        <f>'3.入力_外部供給等(1,2号)'!Q48</f>
        <v>0</v>
      </c>
      <c r="R115" s="87"/>
      <c r="S115" s="236">
        <f>'2.入力_使用量(1,2号)'!P56</f>
        <v>0</v>
      </c>
      <c r="T115" s="236">
        <f>'3.入力_外部供給等(1,2号)'!S48</f>
        <v>0</v>
      </c>
      <c r="U115" s="236">
        <f>'3.入力_外部供給等(1,2号)'!T48</f>
        <v>0</v>
      </c>
      <c r="V115" s="87"/>
      <c r="W115" s="236">
        <f>'2.入力_使用量(1,2号)'!R56</f>
        <v>0</v>
      </c>
      <c r="X115" s="236">
        <f>'3.入力_外部供給等(1,2号)'!Y48</f>
        <v>0</v>
      </c>
      <c r="Y115" s="236">
        <f>'3.入力_外部供給等(1,2号)'!Z48</f>
        <v>0</v>
      </c>
      <c r="Z115" s="87"/>
      <c r="AA115" s="236">
        <f>'2.入力_使用量(1,2号)'!S56</f>
        <v>0</v>
      </c>
      <c r="AB115" s="236">
        <f>'3.入力_外部供給等(1,2号)'!AB48</f>
        <v>0</v>
      </c>
      <c r="AC115" s="236">
        <f>'3.入力_外部供給等(1,2号)'!AC48</f>
        <v>0</v>
      </c>
      <c r="AD115" s="87"/>
      <c r="AE115" s="236">
        <f>'2.入力_使用量(1,2号)'!T56</f>
        <v>0</v>
      </c>
      <c r="AF115" s="236">
        <f>'3.入力_外部供給等(1,2号)'!AE48</f>
        <v>0</v>
      </c>
      <c r="AG115" s="236">
        <f>'3.入力_外部供給等(1,2号)'!AF48</f>
        <v>0</v>
      </c>
      <c r="AH115" s="87"/>
      <c r="AI115" s="236">
        <f>'2.入力_使用量(1,2号)'!U56</f>
        <v>0</v>
      </c>
      <c r="AJ115" s="236">
        <f>'3.入力_外部供給等(1,2号)'!AH48</f>
        <v>0</v>
      </c>
      <c r="AK115" s="236">
        <f>'3.入力_外部供給等(1,2号)'!AI48</f>
        <v>0</v>
      </c>
      <c r="AL115" s="87"/>
      <c r="AM115" s="236">
        <f>'2.入力_使用量(1,2号)'!V56</f>
        <v>0</v>
      </c>
      <c r="AN115" s="236">
        <f>'3.入力_外部供給等(1,2号)'!AK48</f>
        <v>0</v>
      </c>
      <c r="AO115" s="236">
        <f>'3.入力_外部供給等(1,2号)'!AL48</f>
        <v>0</v>
      </c>
      <c r="AP115" s="87"/>
      <c r="AQ115" s="236">
        <f>'2.入力_使用量(1,2号)'!W56</f>
        <v>0</v>
      </c>
      <c r="AR115" s="236">
        <f>'3.入力_外部供給等(1,2号)'!AN48</f>
        <v>0</v>
      </c>
      <c r="AS115" s="236">
        <f>'3.入力_外部供給等(1,2号)'!AO48</f>
        <v>0</v>
      </c>
      <c r="AT115" s="87"/>
      <c r="AU115" s="236">
        <f>'2.入力_使用量(1,2号)'!X56</f>
        <v>0</v>
      </c>
      <c r="AV115" s="236">
        <f>'3.入力_外部供給等(1,2号)'!AQ48</f>
        <v>0</v>
      </c>
      <c r="AW115" s="236">
        <f>'3.入力_外部供給等(1,2号)'!AR48</f>
        <v>0</v>
      </c>
      <c r="AX115" s="87"/>
      <c r="AY115" s="236">
        <f>'2.入力_使用量(1,2号)'!Y56</f>
        <v>0</v>
      </c>
      <c r="AZ115" s="236">
        <f>'3.入力_外部供給等(1,2号)'!AT48</f>
        <v>0</v>
      </c>
      <c r="BA115" s="236">
        <f>'3.入力_外部供給等(1,2号)'!AU48</f>
        <v>0</v>
      </c>
      <c r="BB115" s="87"/>
      <c r="BC115" s="236">
        <f>'2.入力_使用量(1,2号)'!Z56</f>
        <v>0</v>
      </c>
      <c r="BD115" s="236">
        <f>'3.入力_外部供給等(1,2号)'!AW48</f>
        <v>0</v>
      </c>
      <c r="BE115" s="236">
        <f>'3.入力_外部供給等(1,2号)'!AX48</f>
        <v>0</v>
      </c>
      <c r="BF115" s="87"/>
      <c r="BG115" s="236">
        <f>'2.入力_使用量(1,2号)'!AA56</f>
        <v>0</v>
      </c>
      <c r="BH115" s="236">
        <f>'3.入力_外部供給等(1,2号)'!AZ48</f>
        <v>0</v>
      </c>
      <c r="BI115" s="236">
        <f>'3.入力_外部供給等(1,2号)'!BA48</f>
        <v>0</v>
      </c>
      <c r="BJ115" s="87"/>
      <c r="BK115" s="236">
        <f>'2.入力_使用量(1,2号)'!AB56</f>
        <v>0</v>
      </c>
      <c r="BL115" s="236">
        <f>'3.入力_外部供給等(1,2号)'!BC48</f>
        <v>0</v>
      </c>
      <c r="BM115" s="236">
        <f>'3.入力_外部供給等(1,2号)'!BD48</f>
        <v>0</v>
      </c>
      <c r="BN115" s="87"/>
      <c r="BO115" s="236">
        <f>'2.入力_使用量(1,2号)'!AC56</f>
        <v>0</v>
      </c>
      <c r="BP115" s="236">
        <f>'3.入力_外部供給等(1,2号)'!BF48</f>
        <v>0</v>
      </c>
      <c r="BQ115" s="236">
        <f>'3.入力_外部供給等(1,2号)'!BG48</f>
        <v>0</v>
      </c>
      <c r="BR115" s="87"/>
      <c r="BS115" s="236">
        <f>'2.入力_使用量(1,2号)'!AD56</f>
        <v>0</v>
      </c>
      <c r="BT115" s="236">
        <f>'3.入力_外部供給等(1,2号)'!BI48</f>
        <v>0</v>
      </c>
      <c r="BU115" s="236">
        <f>'3.入力_外部供給等(1,2号)'!BJ48</f>
        <v>0</v>
      </c>
      <c r="BV115" s="208"/>
    </row>
    <row r="116" spans="2:74" ht="20.100000000000001" customHeight="1">
      <c r="B116" s="131" t="s">
        <v>1512</v>
      </c>
      <c r="C116" s="253" t="str">
        <f>IF('2.入力_使用量(1,2号)'!F57="","",LEFT('2.入力_使用量(1,2号)'!E57,5))</f>
        <v/>
      </c>
      <c r="D116" s="253" t="str">
        <f>IF('2.入力_使用量(1,2号)'!F57="","",SUBSTITUTE('2.入力_使用量(1,2号)'!E57,LEFT('2.入力_使用量(1,2号)'!E57,6),""))</f>
        <v/>
      </c>
      <c r="E116" s="254" t="str">
        <f>IF('2.入力_使用量(1,2号)'!F57="","",'2.入力_使用量(1,2号)'!G57)</f>
        <v/>
      </c>
      <c r="F116" s="254" t="str">
        <f>'2.入力_使用量(1,2号)'!J57</f>
        <v/>
      </c>
      <c r="G116" s="254" t="str">
        <f>'2.入力_使用量(1,2号)'!K57</f>
        <v/>
      </c>
      <c r="H116" s="255">
        <f>'2.入力_使用量(1,2号)'!I57</f>
        <v>45</v>
      </c>
      <c r="I116" s="130"/>
      <c r="J116" s="130"/>
      <c r="K116" s="236">
        <f>'2.入力_使用量(1,2号)'!N57</f>
        <v>0</v>
      </c>
      <c r="L116" s="236">
        <f>'3.入力_外部供給等(1,2号)'!M49</f>
        <v>0</v>
      </c>
      <c r="M116" s="236">
        <f>'3.入力_外部供給等(1,2号)'!N49</f>
        <v>0</v>
      </c>
      <c r="N116" s="87"/>
      <c r="O116" s="236">
        <f>'2.入力_使用量(1,2号)'!O57</f>
        <v>0</v>
      </c>
      <c r="P116" s="236">
        <f>'3.入力_外部供給等(1,2号)'!P49</f>
        <v>0</v>
      </c>
      <c r="Q116" s="236">
        <f>'3.入力_外部供給等(1,2号)'!Q49</f>
        <v>0</v>
      </c>
      <c r="R116" s="87"/>
      <c r="S116" s="236">
        <f>'2.入力_使用量(1,2号)'!P57</f>
        <v>0</v>
      </c>
      <c r="T116" s="236">
        <f>'3.入力_外部供給等(1,2号)'!S49</f>
        <v>0</v>
      </c>
      <c r="U116" s="236">
        <f>'3.入力_外部供給等(1,2号)'!T49</f>
        <v>0</v>
      </c>
      <c r="V116" s="87"/>
      <c r="W116" s="236">
        <f>'2.入力_使用量(1,2号)'!R57</f>
        <v>0</v>
      </c>
      <c r="X116" s="236">
        <f>'3.入力_外部供給等(1,2号)'!Y49</f>
        <v>0</v>
      </c>
      <c r="Y116" s="236">
        <f>'3.入力_外部供給等(1,2号)'!Z49</f>
        <v>0</v>
      </c>
      <c r="Z116" s="87"/>
      <c r="AA116" s="236">
        <f>'2.入力_使用量(1,2号)'!S57</f>
        <v>0</v>
      </c>
      <c r="AB116" s="236">
        <f>'3.入力_外部供給等(1,2号)'!AB49</f>
        <v>0</v>
      </c>
      <c r="AC116" s="236">
        <f>'3.入力_外部供給等(1,2号)'!AC49</f>
        <v>0</v>
      </c>
      <c r="AD116" s="87"/>
      <c r="AE116" s="236">
        <f>'2.入力_使用量(1,2号)'!T57</f>
        <v>0</v>
      </c>
      <c r="AF116" s="236">
        <f>'3.入力_外部供給等(1,2号)'!AE49</f>
        <v>0</v>
      </c>
      <c r="AG116" s="236">
        <f>'3.入力_外部供給等(1,2号)'!AF49</f>
        <v>0</v>
      </c>
      <c r="AH116" s="87"/>
      <c r="AI116" s="236">
        <f>'2.入力_使用量(1,2号)'!U57</f>
        <v>0</v>
      </c>
      <c r="AJ116" s="236">
        <f>'3.入力_外部供給等(1,2号)'!AH49</f>
        <v>0</v>
      </c>
      <c r="AK116" s="236">
        <f>'3.入力_外部供給等(1,2号)'!AI49</f>
        <v>0</v>
      </c>
      <c r="AL116" s="87"/>
      <c r="AM116" s="236">
        <f>'2.入力_使用量(1,2号)'!V57</f>
        <v>0</v>
      </c>
      <c r="AN116" s="236">
        <f>'3.入力_外部供給等(1,2号)'!AK49</f>
        <v>0</v>
      </c>
      <c r="AO116" s="236">
        <f>'3.入力_外部供給等(1,2号)'!AL49</f>
        <v>0</v>
      </c>
      <c r="AP116" s="87"/>
      <c r="AQ116" s="236">
        <f>'2.入力_使用量(1,2号)'!W57</f>
        <v>0</v>
      </c>
      <c r="AR116" s="236">
        <f>'3.入力_外部供給等(1,2号)'!AN49</f>
        <v>0</v>
      </c>
      <c r="AS116" s="236">
        <f>'3.入力_外部供給等(1,2号)'!AO49</f>
        <v>0</v>
      </c>
      <c r="AT116" s="87"/>
      <c r="AU116" s="236">
        <f>'2.入力_使用量(1,2号)'!X57</f>
        <v>0</v>
      </c>
      <c r="AV116" s="236">
        <f>'3.入力_外部供給等(1,2号)'!AQ49</f>
        <v>0</v>
      </c>
      <c r="AW116" s="236">
        <f>'3.入力_外部供給等(1,2号)'!AR49</f>
        <v>0</v>
      </c>
      <c r="AX116" s="87"/>
      <c r="AY116" s="236">
        <f>'2.入力_使用量(1,2号)'!Y57</f>
        <v>0</v>
      </c>
      <c r="AZ116" s="236">
        <f>'3.入力_外部供給等(1,2号)'!AT49</f>
        <v>0</v>
      </c>
      <c r="BA116" s="236">
        <f>'3.入力_外部供給等(1,2号)'!AU49</f>
        <v>0</v>
      </c>
      <c r="BB116" s="87"/>
      <c r="BC116" s="236">
        <f>'2.入力_使用量(1,2号)'!Z57</f>
        <v>0</v>
      </c>
      <c r="BD116" s="236">
        <f>'3.入力_外部供給等(1,2号)'!AW49</f>
        <v>0</v>
      </c>
      <c r="BE116" s="236">
        <f>'3.入力_外部供給等(1,2号)'!AX49</f>
        <v>0</v>
      </c>
      <c r="BF116" s="87"/>
      <c r="BG116" s="236">
        <f>'2.入力_使用量(1,2号)'!AA57</f>
        <v>0</v>
      </c>
      <c r="BH116" s="236">
        <f>'3.入力_外部供給等(1,2号)'!AZ49</f>
        <v>0</v>
      </c>
      <c r="BI116" s="236">
        <f>'3.入力_外部供給等(1,2号)'!BA49</f>
        <v>0</v>
      </c>
      <c r="BJ116" s="87"/>
      <c r="BK116" s="236">
        <f>'2.入力_使用量(1,2号)'!AB57</f>
        <v>0</v>
      </c>
      <c r="BL116" s="236">
        <f>'3.入力_外部供給等(1,2号)'!BC49</f>
        <v>0</v>
      </c>
      <c r="BM116" s="236">
        <f>'3.入力_外部供給等(1,2号)'!BD49</f>
        <v>0</v>
      </c>
      <c r="BN116" s="87"/>
      <c r="BO116" s="236">
        <f>'2.入力_使用量(1,2号)'!AC57</f>
        <v>0</v>
      </c>
      <c r="BP116" s="236">
        <f>'3.入力_外部供給等(1,2号)'!BF49</f>
        <v>0</v>
      </c>
      <c r="BQ116" s="236">
        <f>'3.入力_外部供給等(1,2号)'!BG49</f>
        <v>0</v>
      </c>
      <c r="BR116" s="87"/>
      <c r="BS116" s="236">
        <f>'2.入力_使用量(1,2号)'!AD57</f>
        <v>0</v>
      </c>
      <c r="BT116" s="236">
        <f>'3.入力_外部供給等(1,2号)'!BI49</f>
        <v>0</v>
      </c>
      <c r="BU116" s="236">
        <f>'3.入力_外部供給等(1,2号)'!BJ49</f>
        <v>0</v>
      </c>
      <c r="BV116" s="208"/>
    </row>
    <row r="117" spans="2:74" ht="20.100000000000001" customHeight="1">
      <c r="B117" s="131" t="s">
        <v>1513</v>
      </c>
      <c r="C117" s="253" t="str">
        <f>IF('2.入力_使用量(1,2号)'!F58="","",LEFT('2.入力_使用量(1,2号)'!E58,5))</f>
        <v/>
      </c>
      <c r="D117" s="253" t="str">
        <f>IF('2.入力_使用量(1,2号)'!F58="","",SUBSTITUTE('2.入力_使用量(1,2号)'!E58,LEFT('2.入力_使用量(1,2号)'!E58,6),""))</f>
        <v/>
      </c>
      <c r="E117" s="254" t="str">
        <f>IF('2.入力_使用量(1,2号)'!F58="","",'2.入力_使用量(1,2号)'!G58)</f>
        <v/>
      </c>
      <c r="F117" s="254" t="str">
        <f>'2.入力_使用量(1,2号)'!J58</f>
        <v/>
      </c>
      <c r="G117" s="254" t="str">
        <f>'2.入力_使用量(1,2号)'!K58</f>
        <v/>
      </c>
      <c r="H117" s="256">
        <f>'2.入力_使用量(1,2号)'!I58</f>
        <v>45</v>
      </c>
      <c r="I117" s="130"/>
      <c r="J117" s="130"/>
      <c r="K117" s="236">
        <f>'2.入力_使用量(1,2号)'!N58</f>
        <v>0</v>
      </c>
      <c r="L117" s="236">
        <f>'3.入力_外部供給等(1,2号)'!M50</f>
        <v>0</v>
      </c>
      <c r="M117" s="236">
        <f>'3.入力_外部供給等(1,2号)'!N50</f>
        <v>0</v>
      </c>
      <c r="N117" s="87"/>
      <c r="O117" s="236">
        <f>'2.入力_使用量(1,2号)'!O58</f>
        <v>0</v>
      </c>
      <c r="P117" s="236">
        <f>'3.入力_外部供給等(1,2号)'!P50</f>
        <v>0</v>
      </c>
      <c r="Q117" s="236">
        <f>'3.入力_外部供給等(1,2号)'!Q50</f>
        <v>0</v>
      </c>
      <c r="R117" s="87"/>
      <c r="S117" s="236">
        <f>'2.入力_使用量(1,2号)'!P58</f>
        <v>0</v>
      </c>
      <c r="T117" s="236">
        <f>'3.入力_外部供給等(1,2号)'!S50</f>
        <v>0</v>
      </c>
      <c r="U117" s="236">
        <f>'3.入力_外部供給等(1,2号)'!T50</f>
        <v>0</v>
      </c>
      <c r="V117" s="87"/>
      <c r="W117" s="236">
        <f>'2.入力_使用量(1,2号)'!R58</f>
        <v>0</v>
      </c>
      <c r="X117" s="236">
        <f>'3.入力_外部供給等(1,2号)'!Y50</f>
        <v>0</v>
      </c>
      <c r="Y117" s="236">
        <f>'3.入力_外部供給等(1,2号)'!Z50</f>
        <v>0</v>
      </c>
      <c r="Z117" s="87"/>
      <c r="AA117" s="236">
        <f>'2.入力_使用量(1,2号)'!S58</f>
        <v>0</v>
      </c>
      <c r="AB117" s="236">
        <f>'3.入力_外部供給等(1,2号)'!AB50</f>
        <v>0</v>
      </c>
      <c r="AC117" s="236">
        <f>'3.入力_外部供給等(1,2号)'!AC50</f>
        <v>0</v>
      </c>
      <c r="AD117" s="87"/>
      <c r="AE117" s="236">
        <f>'2.入力_使用量(1,2号)'!T58</f>
        <v>0</v>
      </c>
      <c r="AF117" s="236">
        <f>'3.入力_外部供給等(1,2号)'!AE50</f>
        <v>0</v>
      </c>
      <c r="AG117" s="236">
        <f>'3.入力_外部供給等(1,2号)'!AF50</f>
        <v>0</v>
      </c>
      <c r="AH117" s="87"/>
      <c r="AI117" s="236">
        <f>'2.入力_使用量(1,2号)'!U58</f>
        <v>0</v>
      </c>
      <c r="AJ117" s="236">
        <f>'3.入力_外部供給等(1,2号)'!AH50</f>
        <v>0</v>
      </c>
      <c r="AK117" s="236">
        <f>'3.入力_外部供給等(1,2号)'!AI50</f>
        <v>0</v>
      </c>
      <c r="AL117" s="87"/>
      <c r="AM117" s="236">
        <f>'2.入力_使用量(1,2号)'!V58</f>
        <v>0</v>
      </c>
      <c r="AN117" s="236">
        <f>'3.入力_外部供給等(1,2号)'!AK50</f>
        <v>0</v>
      </c>
      <c r="AO117" s="236">
        <f>'3.入力_外部供給等(1,2号)'!AL50</f>
        <v>0</v>
      </c>
      <c r="AP117" s="87"/>
      <c r="AQ117" s="236">
        <f>'2.入力_使用量(1,2号)'!W58</f>
        <v>0</v>
      </c>
      <c r="AR117" s="236">
        <f>'3.入力_外部供給等(1,2号)'!AN50</f>
        <v>0</v>
      </c>
      <c r="AS117" s="236">
        <f>'3.入力_外部供給等(1,2号)'!AO50</f>
        <v>0</v>
      </c>
      <c r="AT117" s="87"/>
      <c r="AU117" s="236">
        <f>'2.入力_使用量(1,2号)'!X58</f>
        <v>0</v>
      </c>
      <c r="AV117" s="236">
        <f>'3.入力_外部供給等(1,2号)'!AQ50</f>
        <v>0</v>
      </c>
      <c r="AW117" s="236">
        <f>'3.入力_外部供給等(1,2号)'!AR50</f>
        <v>0</v>
      </c>
      <c r="AX117" s="87"/>
      <c r="AY117" s="236">
        <f>'2.入力_使用量(1,2号)'!Y58</f>
        <v>0</v>
      </c>
      <c r="AZ117" s="236">
        <f>'3.入力_外部供給等(1,2号)'!AT50</f>
        <v>0</v>
      </c>
      <c r="BA117" s="236">
        <f>'3.入力_外部供給等(1,2号)'!AU50</f>
        <v>0</v>
      </c>
      <c r="BB117" s="87"/>
      <c r="BC117" s="236">
        <f>'2.入力_使用量(1,2号)'!Z58</f>
        <v>0</v>
      </c>
      <c r="BD117" s="236">
        <f>'3.入力_外部供給等(1,2号)'!AW50</f>
        <v>0</v>
      </c>
      <c r="BE117" s="236">
        <f>'3.入力_外部供給等(1,2号)'!AX50</f>
        <v>0</v>
      </c>
      <c r="BF117" s="87"/>
      <c r="BG117" s="236">
        <f>'2.入力_使用量(1,2号)'!AA58</f>
        <v>0</v>
      </c>
      <c r="BH117" s="236">
        <f>'3.入力_外部供給等(1,2号)'!AZ50</f>
        <v>0</v>
      </c>
      <c r="BI117" s="236">
        <f>'3.入力_外部供給等(1,2号)'!BA50</f>
        <v>0</v>
      </c>
      <c r="BJ117" s="87"/>
      <c r="BK117" s="236">
        <f>'2.入力_使用量(1,2号)'!AB58</f>
        <v>0</v>
      </c>
      <c r="BL117" s="236">
        <f>'3.入力_外部供給等(1,2号)'!BC50</f>
        <v>0</v>
      </c>
      <c r="BM117" s="236">
        <f>'3.入力_外部供給等(1,2号)'!BD50</f>
        <v>0</v>
      </c>
      <c r="BN117" s="87"/>
      <c r="BO117" s="236">
        <f>'2.入力_使用量(1,2号)'!AC58</f>
        <v>0</v>
      </c>
      <c r="BP117" s="236">
        <f>'3.入力_外部供給等(1,2号)'!BF50</f>
        <v>0</v>
      </c>
      <c r="BQ117" s="236">
        <f>'3.入力_外部供給等(1,2号)'!BG50</f>
        <v>0</v>
      </c>
      <c r="BR117" s="87"/>
      <c r="BS117" s="236">
        <f>'2.入力_使用量(1,2号)'!AD58</f>
        <v>0</v>
      </c>
      <c r="BT117" s="236">
        <f>'3.入力_外部供給等(1,2号)'!BI50</f>
        <v>0</v>
      </c>
      <c r="BU117" s="236">
        <f>'3.入力_外部供給等(1,2号)'!BJ50</f>
        <v>0</v>
      </c>
      <c r="BV117" s="208"/>
    </row>
    <row r="118" spans="2:74" ht="20.100000000000001" customHeight="1">
      <c r="B118" s="131" t="s">
        <v>1514</v>
      </c>
      <c r="C118" s="253" t="str">
        <f>IF('2.入力_使用量(1,2号)'!F59="","",LEFT('2.入力_使用量(1,2号)'!E59,5))</f>
        <v/>
      </c>
      <c r="D118" s="253" t="str">
        <f>IF('2.入力_使用量(1,2号)'!F59="","",SUBSTITUTE('2.入力_使用量(1,2号)'!E59,LEFT('2.入力_使用量(1,2号)'!E59,6),""))</f>
        <v/>
      </c>
      <c r="E118" s="254" t="str">
        <f>IF('2.入力_使用量(1,2号)'!F59="","",'2.入力_使用量(1,2号)'!G59)</f>
        <v/>
      </c>
      <c r="F118" s="254" t="str">
        <f>'2.入力_使用量(1,2号)'!J59</f>
        <v/>
      </c>
      <c r="G118" s="254" t="str">
        <f>'2.入力_使用量(1,2号)'!K59</f>
        <v/>
      </c>
      <c r="H118" s="255">
        <f>'2.入力_使用量(1,2号)'!I59</f>
        <v>45</v>
      </c>
      <c r="I118" s="130"/>
      <c r="J118" s="130"/>
      <c r="K118" s="236">
        <f>'2.入力_使用量(1,2号)'!N59</f>
        <v>0</v>
      </c>
      <c r="L118" s="236">
        <f>'3.入力_外部供給等(1,2号)'!M51</f>
        <v>0</v>
      </c>
      <c r="M118" s="236">
        <f>'3.入力_外部供給等(1,2号)'!N51</f>
        <v>0</v>
      </c>
      <c r="N118" s="87"/>
      <c r="O118" s="236">
        <f>'2.入力_使用量(1,2号)'!O59</f>
        <v>0</v>
      </c>
      <c r="P118" s="236">
        <f>'3.入力_外部供給等(1,2号)'!P51</f>
        <v>0</v>
      </c>
      <c r="Q118" s="236">
        <f>'3.入力_外部供給等(1,2号)'!Q51</f>
        <v>0</v>
      </c>
      <c r="R118" s="87"/>
      <c r="S118" s="236">
        <f>'2.入力_使用量(1,2号)'!P59</f>
        <v>0</v>
      </c>
      <c r="T118" s="236">
        <f>'3.入力_外部供給等(1,2号)'!S51</f>
        <v>0</v>
      </c>
      <c r="U118" s="236">
        <f>'3.入力_外部供給等(1,2号)'!T51</f>
        <v>0</v>
      </c>
      <c r="V118" s="87"/>
      <c r="W118" s="236">
        <f>'2.入力_使用量(1,2号)'!R59</f>
        <v>0</v>
      </c>
      <c r="X118" s="236">
        <f>'3.入力_外部供給等(1,2号)'!Y51</f>
        <v>0</v>
      </c>
      <c r="Y118" s="236">
        <f>'3.入力_外部供給等(1,2号)'!Z51</f>
        <v>0</v>
      </c>
      <c r="Z118" s="87"/>
      <c r="AA118" s="236">
        <f>'2.入力_使用量(1,2号)'!S59</f>
        <v>0</v>
      </c>
      <c r="AB118" s="236">
        <f>'3.入力_外部供給等(1,2号)'!AB51</f>
        <v>0</v>
      </c>
      <c r="AC118" s="236">
        <f>'3.入力_外部供給等(1,2号)'!AC51</f>
        <v>0</v>
      </c>
      <c r="AD118" s="87"/>
      <c r="AE118" s="236">
        <f>'2.入力_使用量(1,2号)'!T59</f>
        <v>0</v>
      </c>
      <c r="AF118" s="236">
        <f>'3.入力_外部供給等(1,2号)'!AE51</f>
        <v>0</v>
      </c>
      <c r="AG118" s="236">
        <f>'3.入力_外部供給等(1,2号)'!AF51</f>
        <v>0</v>
      </c>
      <c r="AH118" s="87"/>
      <c r="AI118" s="236">
        <f>'2.入力_使用量(1,2号)'!U59</f>
        <v>0</v>
      </c>
      <c r="AJ118" s="236">
        <f>'3.入力_外部供給等(1,2号)'!AH51</f>
        <v>0</v>
      </c>
      <c r="AK118" s="236">
        <f>'3.入力_外部供給等(1,2号)'!AI51</f>
        <v>0</v>
      </c>
      <c r="AL118" s="87"/>
      <c r="AM118" s="236">
        <f>'2.入力_使用量(1,2号)'!V59</f>
        <v>0</v>
      </c>
      <c r="AN118" s="236">
        <f>'3.入力_外部供給等(1,2号)'!AK51</f>
        <v>0</v>
      </c>
      <c r="AO118" s="236">
        <f>'3.入力_外部供給等(1,2号)'!AL51</f>
        <v>0</v>
      </c>
      <c r="AP118" s="87"/>
      <c r="AQ118" s="236">
        <f>'2.入力_使用量(1,2号)'!W59</f>
        <v>0</v>
      </c>
      <c r="AR118" s="236">
        <f>'3.入力_外部供給等(1,2号)'!AN51</f>
        <v>0</v>
      </c>
      <c r="AS118" s="236">
        <f>'3.入力_外部供給等(1,2号)'!AO51</f>
        <v>0</v>
      </c>
      <c r="AT118" s="87"/>
      <c r="AU118" s="236">
        <f>'2.入力_使用量(1,2号)'!X59</f>
        <v>0</v>
      </c>
      <c r="AV118" s="236">
        <f>'3.入力_外部供給等(1,2号)'!AQ51</f>
        <v>0</v>
      </c>
      <c r="AW118" s="236">
        <f>'3.入力_外部供給等(1,2号)'!AR51</f>
        <v>0</v>
      </c>
      <c r="AX118" s="87"/>
      <c r="AY118" s="236">
        <f>'2.入力_使用量(1,2号)'!Y59</f>
        <v>0</v>
      </c>
      <c r="AZ118" s="236">
        <f>'3.入力_外部供給等(1,2号)'!AT51</f>
        <v>0</v>
      </c>
      <c r="BA118" s="236">
        <f>'3.入力_外部供給等(1,2号)'!AU51</f>
        <v>0</v>
      </c>
      <c r="BB118" s="87"/>
      <c r="BC118" s="236">
        <f>'2.入力_使用量(1,2号)'!Z59</f>
        <v>0</v>
      </c>
      <c r="BD118" s="236">
        <f>'3.入力_外部供給等(1,2号)'!AW51</f>
        <v>0</v>
      </c>
      <c r="BE118" s="236">
        <f>'3.入力_外部供給等(1,2号)'!AX51</f>
        <v>0</v>
      </c>
      <c r="BF118" s="87"/>
      <c r="BG118" s="236">
        <f>'2.入力_使用量(1,2号)'!AA59</f>
        <v>0</v>
      </c>
      <c r="BH118" s="236">
        <f>'3.入力_外部供給等(1,2号)'!AZ51</f>
        <v>0</v>
      </c>
      <c r="BI118" s="236">
        <f>'3.入力_外部供給等(1,2号)'!BA51</f>
        <v>0</v>
      </c>
      <c r="BJ118" s="87"/>
      <c r="BK118" s="236">
        <f>'2.入力_使用量(1,2号)'!AB59</f>
        <v>0</v>
      </c>
      <c r="BL118" s="236">
        <f>'3.入力_外部供給等(1,2号)'!BC51</f>
        <v>0</v>
      </c>
      <c r="BM118" s="236">
        <f>'3.入力_外部供給等(1,2号)'!BD51</f>
        <v>0</v>
      </c>
      <c r="BN118" s="87"/>
      <c r="BO118" s="236">
        <f>'2.入力_使用量(1,2号)'!AC59</f>
        <v>0</v>
      </c>
      <c r="BP118" s="236">
        <f>'3.入力_外部供給等(1,2号)'!BF51</f>
        <v>0</v>
      </c>
      <c r="BQ118" s="236">
        <f>'3.入力_外部供給等(1,2号)'!BG51</f>
        <v>0</v>
      </c>
      <c r="BR118" s="87"/>
      <c r="BS118" s="236">
        <f>'2.入力_使用量(1,2号)'!AD59</f>
        <v>0</v>
      </c>
      <c r="BT118" s="236">
        <f>'3.入力_外部供給等(1,2号)'!BI51</f>
        <v>0</v>
      </c>
      <c r="BU118" s="236">
        <f>'3.入力_外部供給等(1,2号)'!BJ51</f>
        <v>0</v>
      </c>
      <c r="BV118" s="208"/>
    </row>
    <row r="119" spans="2:74" ht="20.100000000000001" customHeight="1">
      <c r="B119" s="131" t="s">
        <v>1515</v>
      </c>
      <c r="C119" s="253" t="str">
        <f>IF('2.入力_使用量(1,2号)'!F60="","",LEFT('2.入力_使用量(1,2号)'!E60,5))</f>
        <v/>
      </c>
      <c r="D119" s="253" t="str">
        <f>IF('2.入力_使用量(1,2号)'!F60="","",SUBSTITUTE('2.入力_使用量(1,2号)'!E60,LEFT('2.入力_使用量(1,2号)'!E60,6),""))</f>
        <v/>
      </c>
      <c r="E119" s="254" t="str">
        <f>IF('2.入力_使用量(1,2号)'!F60="","",'2.入力_使用量(1,2号)'!G60)</f>
        <v/>
      </c>
      <c r="F119" s="254" t="str">
        <f>'2.入力_使用量(1,2号)'!J60</f>
        <v/>
      </c>
      <c r="G119" s="254" t="str">
        <f>'2.入力_使用量(1,2号)'!K60</f>
        <v/>
      </c>
      <c r="H119" s="255">
        <f>'2.入力_使用量(1,2号)'!I60</f>
        <v>45</v>
      </c>
      <c r="I119" s="130"/>
      <c r="J119" s="130"/>
      <c r="K119" s="236">
        <f>'2.入力_使用量(1,2号)'!N60</f>
        <v>0</v>
      </c>
      <c r="L119" s="236">
        <f>'3.入力_外部供給等(1,2号)'!M52</f>
        <v>0</v>
      </c>
      <c r="M119" s="236">
        <f>'3.入力_外部供給等(1,2号)'!N52</f>
        <v>0</v>
      </c>
      <c r="N119" s="87"/>
      <c r="O119" s="236">
        <f>'2.入力_使用量(1,2号)'!O60</f>
        <v>0</v>
      </c>
      <c r="P119" s="236">
        <f>'3.入力_外部供給等(1,2号)'!P52</f>
        <v>0</v>
      </c>
      <c r="Q119" s="236">
        <f>'3.入力_外部供給等(1,2号)'!Q52</f>
        <v>0</v>
      </c>
      <c r="R119" s="87"/>
      <c r="S119" s="236">
        <f>'2.入力_使用量(1,2号)'!P60</f>
        <v>0</v>
      </c>
      <c r="T119" s="236">
        <f>'3.入力_外部供給等(1,2号)'!S52</f>
        <v>0</v>
      </c>
      <c r="U119" s="236">
        <f>'3.入力_外部供給等(1,2号)'!T52</f>
        <v>0</v>
      </c>
      <c r="V119" s="87"/>
      <c r="W119" s="236">
        <f>'2.入力_使用量(1,2号)'!R60</f>
        <v>0</v>
      </c>
      <c r="X119" s="236">
        <f>'3.入力_外部供給等(1,2号)'!Y52</f>
        <v>0</v>
      </c>
      <c r="Y119" s="236">
        <f>'3.入力_外部供給等(1,2号)'!Z52</f>
        <v>0</v>
      </c>
      <c r="Z119" s="87"/>
      <c r="AA119" s="236">
        <f>'2.入力_使用量(1,2号)'!S60</f>
        <v>0</v>
      </c>
      <c r="AB119" s="236">
        <f>'3.入力_外部供給等(1,2号)'!AB52</f>
        <v>0</v>
      </c>
      <c r="AC119" s="236">
        <f>'3.入力_外部供給等(1,2号)'!AC52</f>
        <v>0</v>
      </c>
      <c r="AD119" s="87"/>
      <c r="AE119" s="236">
        <f>'2.入力_使用量(1,2号)'!T60</f>
        <v>0</v>
      </c>
      <c r="AF119" s="236">
        <f>'3.入力_外部供給等(1,2号)'!AE52</f>
        <v>0</v>
      </c>
      <c r="AG119" s="236">
        <f>'3.入力_外部供給等(1,2号)'!AF52</f>
        <v>0</v>
      </c>
      <c r="AH119" s="87"/>
      <c r="AI119" s="236">
        <f>'2.入力_使用量(1,2号)'!U60</f>
        <v>0</v>
      </c>
      <c r="AJ119" s="236">
        <f>'3.入力_外部供給等(1,2号)'!AH52</f>
        <v>0</v>
      </c>
      <c r="AK119" s="236">
        <f>'3.入力_外部供給等(1,2号)'!AI52</f>
        <v>0</v>
      </c>
      <c r="AL119" s="87"/>
      <c r="AM119" s="236">
        <f>'2.入力_使用量(1,2号)'!V60</f>
        <v>0</v>
      </c>
      <c r="AN119" s="236">
        <f>'3.入力_外部供給等(1,2号)'!AK52</f>
        <v>0</v>
      </c>
      <c r="AO119" s="236">
        <f>'3.入力_外部供給等(1,2号)'!AL52</f>
        <v>0</v>
      </c>
      <c r="AP119" s="87"/>
      <c r="AQ119" s="236">
        <f>'2.入力_使用量(1,2号)'!W60</f>
        <v>0</v>
      </c>
      <c r="AR119" s="236">
        <f>'3.入力_外部供給等(1,2号)'!AN52</f>
        <v>0</v>
      </c>
      <c r="AS119" s="236">
        <f>'3.入力_外部供給等(1,2号)'!AO52</f>
        <v>0</v>
      </c>
      <c r="AT119" s="87"/>
      <c r="AU119" s="236">
        <f>'2.入力_使用量(1,2号)'!X60</f>
        <v>0</v>
      </c>
      <c r="AV119" s="236">
        <f>'3.入力_外部供給等(1,2号)'!AQ52</f>
        <v>0</v>
      </c>
      <c r="AW119" s="236">
        <f>'3.入力_外部供給等(1,2号)'!AR52</f>
        <v>0</v>
      </c>
      <c r="AX119" s="87"/>
      <c r="AY119" s="236">
        <f>'2.入力_使用量(1,2号)'!Y60</f>
        <v>0</v>
      </c>
      <c r="AZ119" s="236">
        <f>'3.入力_外部供給等(1,2号)'!AT52</f>
        <v>0</v>
      </c>
      <c r="BA119" s="236">
        <f>'3.入力_外部供給等(1,2号)'!AU52</f>
        <v>0</v>
      </c>
      <c r="BB119" s="87"/>
      <c r="BC119" s="236">
        <f>'2.入力_使用量(1,2号)'!Z60</f>
        <v>0</v>
      </c>
      <c r="BD119" s="236">
        <f>'3.入力_外部供給等(1,2号)'!AW52</f>
        <v>0</v>
      </c>
      <c r="BE119" s="236">
        <f>'3.入力_外部供給等(1,2号)'!AX52</f>
        <v>0</v>
      </c>
      <c r="BF119" s="87"/>
      <c r="BG119" s="236">
        <f>'2.入力_使用量(1,2号)'!AA60</f>
        <v>0</v>
      </c>
      <c r="BH119" s="236">
        <f>'3.入力_外部供給等(1,2号)'!AZ52</f>
        <v>0</v>
      </c>
      <c r="BI119" s="236">
        <f>'3.入力_外部供給等(1,2号)'!BA52</f>
        <v>0</v>
      </c>
      <c r="BJ119" s="87"/>
      <c r="BK119" s="236">
        <f>'2.入力_使用量(1,2号)'!AB60</f>
        <v>0</v>
      </c>
      <c r="BL119" s="236">
        <f>'3.入力_外部供給等(1,2号)'!BC52</f>
        <v>0</v>
      </c>
      <c r="BM119" s="236">
        <f>'3.入力_外部供給等(1,2号)'!BD52</f>
        <v>0</v>
      </c>
      <c r="BN119" s="87"/>
      <c r="BO119" s="236">
        <f>'2.入力_使用量(1,2号)'!AC60</f>
        <v>0</v>
      </c>
      <c r="BP119" s="236">
        <f>'3.入力_外部供給等(1,2号)'!BF52</f>
        <v>0</v>
      </c>
      <c r="BQ119" s="236">
        <f>'3.入力_外部供給等(1,2号)'!BG52</f>
        <v>0</v>
      </c>
      <c r="BR119" s="87"/>
      <c r="BS119" s="236">
        <f>'2.入力_使用量(1,2号)'!AD60</f>
        <v>0</v>
      </c>
      <c r="BT119" s="236">
        <f>'3.入力_外部供給等(1,2号)'!BI52</f>
        <v>0</v>
      </c>
      <c r="BU119" s="236">
        <f>'3.入力_外部供給等(1,2号)'!BJ52</f>
        <v>0</v>
      </c>
      <c r="BV119" s="208"/>
    </row>
    <row r="120" spans="2:74" ht="20.100000000000001" customHeight="1">
      <c r="B120" s="131" t="s">
        <v>1516</v>
      </c>
      <c r="C120" s="253" t="str">
        <f>IF('2.入力_使用量(1,2号)'!F61="","",LEFT('2.入力_使用量(1,2号)'!E61,5))</f>
        <v/>
      </c>
      <c r="D120" s="253" t="str">
        <f>IF('2.入力_使用量(1,2号)'!F61="","",SUBSTITUTE('2.入力_使用量(1,2号)'!E61,LEFT('2.入力_使用量(1,2号)'!E61,6),""))</f>
        <v/>
      </c>
      <c r="E120" s="254" t="str">
        <f>IF('2.入力_使用量(1,2号)'!F61="","",'2.入力_使用量(1,2号)'!G61)</f>
        <v/>
      </c>
      <c r="F120" s="254" t="str">
        <f>'2.入力_使用量(1,2号)'!J61</f>
        <v/>
      </c>
      <c r="G120" s="254" t="str">
        <f>'2.入力_使用量(1,2号)'!K61</f>
        <v/>
      </c>
      <c r="H120" s="255">
        <f>'2.入力_使用量(1,2号)'!I61</f>
        <v>45</v>
      </c>
      <c r="I120" s="130"/>
      <c r="J120" s="130"/>
      <c r="K120" s="236">
        <f>'2.入力_使用量(1,2号)'!N61</f>
        <v>0</v>
      </c>
      <c r="L120" s="236">
        <f>'3.入力_外部供給等(1,2号)'!M53</f>
        <v>0</v>
      </c>
      <c r="M120" s="236">
        <f>'3.入力_外部供給等(1,2号)'!N53</f>
        <v>0</v>
      </c>
      <c r="N120" s="87"/>
      <c r="O120" s="236">
        <f>'2.入力_使用量(1,2号)'!O61</f>
        <v>0</v>
      </c>
      <c r="P120" s="236">
        <f>'3.入力_外部供給等(1,2号)'!P53</f>
        <v>0</v>
      </c>
      <c r="Q120" s="236">
        <f>'3.入力_外部供給等(1,2号)'!Q53</f>
        <v>0</v>
      </c>
      <c r="R120" s="87"/>
      <c r="S120" s="236">
        <f>'2.入力_使用量(1,2号)'!P61</f>
        <v>0</v>
      </c>
      <c r="T120" s="236">
        <f>'3.入力_外部供給等(1,2号)'!S53</f>
        <v>0</v>
      </c>
      <c r="U120" s="236">
        <f>'3.入力_外部供給等(1,2号)'!T53</f>
        <v>0</v>
      </c>
      <c r="V120" s="87"/>
      <c r="W120" s="236">
        <f>'2.入力_使用量(1,2号)'!R61</f>
        <v>0</v>
      </c>
      <c r="X120" s="236">
        <f>'3.入力_外部供給等(1,2号)'!Y53</f>
        <v>0</v>
      </c>
      <c r="Y120" s="236">
        <f>'3.入力_外部供給等(1,2号)'!Z53</f>
        <v>0</v>
      </c>
      <c r="Z120" s="87"/>
      <c r="AA120" s="236">
        <f>'2.入力_使用量(1,2号)'!S61</f>
        <v>0</v>
      </c>
      <c r="AB120" s="236">
        <f>'3.入力_外部供給等(1,2号)'!AB53</f>
        <v>0</v>
      </c>
      <c r="AC120" s="236">
        <f>'3.入力_外部供給等(1,2号)'!AC53</f>
        <v>0</v>
      </c>
      <c r="AD120" s="87"/>
      <c r="AE120" s="236">
        <f>'2.入力_使用量(1,2号)'!T61</f>
        <v>0</v>
      </c>
      <c r="AF120" s="236">
        <f>'3.入力_外部供給等(1,2号)'!AE53</f>
        <v>0</v>
      </c>
      <c r="AG120" s="236">
        <f>'3.入力_外部供給等(1,2号)'!AF53</f>
        <v>0</v>
      </c>
      <c r="AH120" s="87"/>
      <c r="AI120" s="236">
        <f>'2.入力_使用量(1,2号)'!U61</f>
        <v>0</v>
      </c>
      <c r="AJ120" s="236">
        <f>'3.入力_外部供給等(1,2号)'!AH53</f>
        <v>0</v>
      </c>
      <c r="AK120" s="236">
        <f>'3.入力_外部供給等(1,2号)'!AI53</f>
        <v>0</v>
      </c>
      <c r="AL120" s="87"/>
      <c r="AM120" s="236">
        <f>'2.入力_使用量(1,2号)'!V61</f>
        <v>0</v>
      </c>
      <c r="AN120" s="236">
        <f>'3.入力_外部供給等(1,2号)'!AK53</f>
        <v>0</v>
      </c>
      <c r="AO120" s="236">
        <f>'3.入力_外部供給等(1,2号)'!AL53</f>
        <v>0</v>
      </c>
      <c r="AP120" s="87"/>
      <c r="AQ120" s="236">
        <f>'2.入力_使用量(1,2号)'!W61</f>
        <v>0</v>
      </c>
      <c r="AR120" s="236">
        <f>'3.入力_外部供給等(1,2号)'!AN53</f>
        <v>0</v>
      </c>
      <c r="AS120" s="236">
        <f>'3.入力_外部供給等(1,2号)'!AO53</f>
        <v>0</v>
      </c>
      <c r="AT120" s="87"/>
      <c r="AU120" s="236">
        <f>'2.入力_使用量(1,2号)'!X61</f>
        <v>0</v>
      </c>
      <c r="AV120" s="236">
        <f>'3.入力_外部供給等(1,2号)'!AQ53</f>
        <v>0</v>
      </c>
      <c r="AW120" s="236">
        <f>'3.入力_外部供給等(1,2号)'!AR53</f>
        <v>0</v>
      </c>
      <c r="AX120" s="87"/>
      <c r="AY120" s="236">
        <f>'2.入力_使用量(1,2号)'!Y61</f>
        <v>0</v>
      </c>
      <c r="AZ120" s="236">
        <f>'3.入力_外部供給等(1,2号)'!AT53</f>
        <v>0</v>
      </c>
      <c r="BA120" s="236">
        <f>'3.入力_外部供給等(1,2号)'!AU53</f>
        <v>0</v>
      </c>
      <c r="BB120" s="87"/>
      <c r="BC120" s="236">
        <f>'2.入力_使用量(1,2号)'!Z61</f>
        <v>0</v>
      </c>
      <c r="BD120" s="236">
        <f>'3.入力_外部供給等(1,2号)'!AW53</f>
        <v>0</v>
      </c>
      <c r="BE120" s="236">
        <f>'3.入力_外部供給等(1,2号)'!AX53</f>
        <v>0</v>
      </c>
      <c r="BF120" s="87"/>
      <c r="BG120" s="236">
        <f>'2.入力_使用量(1,2号)'!AA61</f>
        <v>0</v>
      </c>
      <c r="BH120" s="236">
        <f>'3.入力_外部供給等(1,2号)'!AZ53</f>
        <v>0</v>
      </c>
      <c r="BI120" s="236">
        <f>'3.入力_外部供給等(1,2号)'!BA53</f>
        <v>0</v>
      </c>
      <c r="BJ120" s="87"/>
      <c r="BK120" s="236">
        <f>'2.入力_使用量(1,2号)'!AB61</f>
        <v>0</v>
      </c>
      <c r="BL120" s="236">
        <f>'3.入力_外部供給等(1,2号)'!BC53</f>
        <v>0</v>
      </c>
      <c r="BM120" s="236">
        <f>'3.入力_外部供給等(1,2号)'!BD53</f>
        <v>0</v>
      </c>
      <c r="BN120" s="87"/>
      <c r="BO120" s="236">
        <f>'2.入力_使用量(1,2号)'!AC61</f>
        <v>0</v>
      </c>
      <c r="BP120" s="236">
        <f>'3.入力_外部供給等(1,2号)'!BF53</f>
        <v>0</v>
      </c>
      <c r="BQ120" s="236">
        <f>'3.入力_外部供給等(1,2号)'!BG53</f>
        <v>0</v>
      </c>
      <c r="BR120" s="87"/>
      <c r="BS120" s="236">
        <f>'2.入力_使用量(1,2号)'!AD61</f>
        <v>0</v>
      </c>
      <c r="BT120" s="236">
        <f>'3.入力_外部供給等(1,2号)'!BI53</f>
        <v>0</v>
      </c>
      <c r="BU120" s="236">
        <f>'3.入力_外部供給等(1,2号)'!BJ53</f>
        <v>0</v>
      </c>
      <c r="BV120" s="208"/>
    </row>
    <row r="121" spans="2:74" ht="20.100000000000001" customHeight="1">
      <c r="B121" s="132" t="s">
        <v>1517</v>
      </c>
      <c r="C121" s="681" t="str">
        <f>IF('2.入力_使用量(1,2号)'!F62="","",LEFT('2.入力_使用量(1,2号)'!E62,5))</f>
        <v/>
      </c>
      <c r="D121" s="681" t="str">
        <f>IF('2.入力_使用量(1,2号)'!F62="","",SUBSTITUTE('2.入力_使用量(1,2号)'!E62,LEFT('2.入力_使用量(1,2号)'!E62,6),""))</f>
        <v/>
      </c>
      <c r="E121" s="261" t="str">
        <f>IF('2.入力_使用量(1,2号)'!F62="","",'2.入力_使用量(1,2号)'!G62)</f>
        <v/>
      </c>
      <c r="F121" s="261" t="str">
        <f>'2.入力_使用量(1,2号)'!J62</f>
        <v/>
      </c>
      <c r="G121" s="261" t="str">
        <f>'2.入力_使用量(1,2号)'!K62</f>
        <v/>
      </c>
      <c r="H121" s="255">
        <f>'2.入力_使用量(1,2号)'!I62</f>
        <v>45</v>
      </c>
      <c r="I121" s="130"/>
      <c r="J121" s="130"/>
      <c r="K121" s="236">
        <f>'2.入力_使用量(1,2号)'!N62</f>
        <v>0</v>
      </c>
      <c r="L121" s="236">
        <f>'3.入力_外部供給等(1,2号)'!M54</f>
        <v>0</v>
      </c>
      <c r="M121" s="236">
        <f>'3.入力_外部供給等(1,2号)'!N54</f>
        <v>0</v>
      </c>
      <c r="N121" s="87"/>
      <c r="O121" s="236">
        <f>'2.入力_使用量(1,2号)'!O62</f>
        <v>0</v>
      </c>
      <c r="P121" s="236">
        <f>'3.入力_外部供給等(1,2号)'!P54</f>
        <v>0</v>
      </c>
      <c r="Q121" s="236">
        <f>'3.入力_外部供給等(1,2号)'!Q54</f>
        <v>0</v>
      </c>
      <c r="R121" s="87"/>
      <c r="S121" s="236">
        <f>'2.入力_使用量(1,2号)'!P62</f>
        <v>0</v>
      </c>
      <c r="T121" s="236">
        <f>'3.入力_外部供給等(1,2号)'!S54</f>
        <v>0</v>
      </c>
      <c r="U121" s="236">
        <f>'3.入力_外部供給等(1,2号)'!T54</f>
        <v>0</v>
      </c>
      <c r="V121" s="87"/>
      <c r="W121" s="236">
        <f>'2.入力_使用量(1,2号)'!R62</f>
        <v>0</v>
      </c>
      <c r="X121" s="236">
        <f>'3.入力_外部供給等(1,2号)'!Y54</f>
        <v>0</v>
      </c>
      <c r="Y121" s="236">
        <f>'3.入力_外部供給等(1,2号)'!Z54</f>
        <v>0</v>
      </c>
      <c r="Z121" s="87"/>
      <c r="AA121" s="236">
        <f>'2.入力_使用量(1,2号)'!S62</f>
        <v>0</v>
      </c>
      <c r="AB121" s="236">
        <f>'3.入力_外部供給等(1,2号)'!AB54</f>
        <v>0</v>
      </c>
      <c r="AC121" s="236">
        <f>'3.入力_外部供給等(1,2号)'!AC54</f>
        <v>0</v>
      </c>
      <c r="AD121" s="87"/>
      <c r="AE121" s="236">
        <f>'2.入力_使用量(1,2号)'!T62</f>
        <v>0</v>
      </c>
      <c r="AF121" s="236">
        <f>'3.入力_外部供給等(1,2号)'!AE54</f>
        <v>0</v>
      </c>
      <c r="AG121" s="236">
        <f>'3.入力_外部供給等(1,2号)'!AF54</f>
        <v>0</v>
      </c>
      <c r="AH121" s="87"/>
      <c r="AI121" s="236">
        <f>'2.入力_使用量(1,2号)'!U62</f>
        <v>0</v>
      </c>
      <c r="AJ121" s="236">
        <f>'3.入力_外部供給等(1,2号)'!AH54</f>
        <v>0</v>
      </c>
      <c r="AK121" s="236">
        <f>'3.入力_外部供給等(1,2号)'!AI54</f>
        <v>0</v>
      </c>
      <c r="AL121" s="87"/>
      <c r="AM121" s="236">
        <f>'2.入力_使用量(1,2号)'!V62</f>
        <v>0</v>
      </c>
      <c r="AN121" s="236">
        <f>'3.入力_外部供給等(1,2号)'!AK54</f>
        <v>0</v>
      </c>
      <c r="AO121" s="236">
        <f>'3.入力_外部供給等(1,2号)'!AL54</f>
        <v>0</v>
      </c>
      <c r="AP121" s="87"/>
      <c r="AQ121" s="236">
        <f>'2.入力_使用量(1,2号)'!W62</f>
        <v>0</v>
      </c>
      <c r="AR121" s="236">
        <f>'3.入力_外部供給等(1,2号)'!AN54</f>
        <v>0</v>
      </c>
      <c r="AS121" s="236">
        <f>'3.入力_外部供給等(1,2号)'!AO54</f>
        <v>0</v>
      </c>
      <c r="AT121" s="87"/>
      <c r="AU121" s="236">
        <f>'2.入力_使用量(1,2号)'!X62</f>
        <v>0</v>
      </c>
      <c r="AV121" s="236">
        <f>'3.入力_外部供給等(1,2号)'!AQ54</f>
        <v>0</v>
      </c>
      <c r="AW121" s="236">
        <f>'3.入力_外部供給等(1,2号)'!AR54</f>
        <v>0</v>
      </c>
      <c r="AX121" s="87"/>
      <c r="AY121" s="236">
        <f>'2.入力_使用量(1,2号)'!Y62</f>
        <v>0</v>
      </c>
      <c r="AZ121" s="236">
        <f>'3.入力_外部供給等(1,2号)'!AT54</f>
        <v>0</v>
      </c>
      <c r="BA121" s="236">
        <f>'3.入力_外部供給等(1,2号)'!AU54</f>
        <v>0</v>
      </c>
      <c r="BB121" s="87"/>
      <c r="BC121" s="236">
        <f>'2.入力_使用量(1,2号)'!Z62</f>
        <v>0</v>
      </c>
      <c r="BD121" s="236">
        <f>'3.入力_外部供給等(1,2号)'!AW54</f>
        <v>0</v>
      </c>
      <c r="BE121" s="236">
        <f>'3.入力_外部供給等(1,2号)'!AX54</f>
        <v>0</v>
      </c>
      <c r="BF121" s="87"/>
      <c r="BG121" s="236">
        <f>'2.入力_使用量(1,2号)'!AA62</f>
        <v>0</v>
      </c>
      <c r="BH121" s="236">
        <f>'3.入力_外部供給等(1,2号)'!AZ54</f>
        <v>0</v>
      </c>
      <c r="BI121" s="236">
        <f>'3.入力_外部供給等(1,2号)'!BA54</f>
        <v>0</v>
      </c>
      <c r="BJ121" s="87"/>
      <c r="BK121" s="236">
        <f>'2.入力_使用量(1,2号)'!AB62</f>
        <v>0</v>
      </c>
      <c r="BL121" s="236">
        <f>'3.入力_外部供給等(1,2号)'!BC54</f>
        <v>0</v>
      </c>
      <c r="BM121" s="236">
        <f>'3.入力_外部供給等(1,2号)'!BD54</f>
        <v>0</v>
      </c>
      <c r="BN121" s="87"/>
      <c r="BO121" s="236">
        <f>'2.入力_使用量(1,2号)'!AC62</f>
        <v>0</v>
      </c>
      <c r="BP121" s="236">
        <f>'3.入力_外部供給等(1,2号)'!BF54</f>
        <v>0</v>
      </c>
      <c r="BQ121" s="236">
        <f>'3.入力_外部供給等(1,2号)'!BG54</f>
        <v>0</v>
      </c>
      <c r="BR121" s="87"/>
      <c r="BS121" s="236">
        <f>'2.入力_使用量(1,2号)'!AD62</f>
        <v>0</v>
      </c>
      <c r="BT121" s="236">
        <f>'3.入力_外部供給等(1,2号)'!BI54</f>
        <v>0</v>
      </c>
      <c r="BU121" s="236">
        <f>'3.入力_外部供給等(1,2号)'!BJ54</f>
        <v>0</v>
      </c>
      <c r="BV121" s="208"/>
    </row>
    <row r="122" spans="2:74" ht="20.100000000000001" customHeight="1">
      <c r="B122" s="129" t="s">
        <v>1518</v>
      </c>
      <c r="C122" s="250" t="str">
        <f>IF('2.入力_使用量(1,2号)'!F84="","",LEFT('2.入力_使用量(1,2号)'!E84,3))</f>
        <v/>
      </c>
      <c r="D122" s="250" t="str">
        <f>IF('2.入力_使用量(1,2号)'!F84="","",SUBSTITUTE('2.入力_使用量(1,2号)'!E84,LEFT('2.入力_使用量(1,2号)'!E84,4),""))</f>
        <v/>
      </c>
      <c r="E122" s="251" t="str">
        <f>IF('2.入力_使用量(1,2号)'!F84="","",'2.入力_使用量(1,2号)'!G84)</f>
        <v/>
      </c>
      <c r="F122" s="251" t="str">
        <f>'2.入力_使用量(1,2号)'!J84</f>
        <v/>
      </c>
      <c r="G122" s="251" t="str">
        <f>'2.入力_使用量(1,2号)'!K84</f>
        <v/>
      </c>
      <c r="H122" s="133"/>
      <c r="I122" s="130"/>
      <c r="J122" s="130"/>
      <c r="K122" s="236">
        <f>'2.入力_使用量(1,2号)'!N84</f>
        <v>0</v>
      </c>
      <c r="L122" s="259"/>
      <c r="M122" s="236">
        <f>'3.入力_外部供給等(1,2号)'!N76</f>
        <v>0</v>
      </c>
      <c r="N122" s="236">
        <f>'3.入力_外部供給等(1,2号)'!O76</f>
        <v>0</v>
      </c>
      <c r="O122" s="236">
        <f>'2.入力_使用量(1,2号)'!O84</f>
        <v>0</v>
      </c>
      <c r="P122" s="87"/>
      <c r="Q122" s="236">
        <f>'3.入力_外部供給等(1,2号)'!Q76</f>
        <v>0</v>
      </c>
      <c r="R122" s="236">
        <f>'3.入力_外部供給等(1,2号)'!R76</f>
        <v>0</v>
      </c>
      <c r="S122" s="236">
        <f>'2.入力_使用量(1,2号)'!P84</f>
        <v>0</v>
      </c>
      <c r="T122" s="87"/>
      <c r="U122" s="236">
        <f>'3.入力_外部供給等(1,2号)'!T76</f>
        <v>0</v>
      </c>
      <c r="V122" s="236">
        <f>'3.入力_外部供給等(1,2号)'!U76</f>
        <v>0</v>
      </c>
      <c r="W122" s="236">
        <f>'2.入力_使用量(1,2号)'!R84</f>
        <v>0</v>
      </c>
      <c r="X122" s="87"/>
      <c r="Y122" s="236">
        <f>'3.入力_外部供給等(1,2号)'!Z76</f>
        <v>0</v>
      </c>
      <c r="Z122" s="236">
        <f>'3.入力_外部供給等(1,2号)'!AA76</f>
        <v>0</v>
      </c>
      <c r="AA122" s="236">
        <f>'2.入力_使用量(1,2号)'!S84</f>
        <v>0</v>
      </c>
      <c r="AB122" s="87"/>
      <c r="AC122" s="236">
        <f>'3.入力_外部供給等(1,2号)'!AC76</f>
        <v>0</v>
      </c>
      <c r="AD122" s="236">
        <f>'3.入力_外部供給等(1,2号)'!AD76</f>
        <v>0</v>
      </c>
      <c r="AE122" s="236">
        <f>'2.入力_使用量(1,2号)'!T84</f>
        <v>0</v>
      </c>
      <c r="AF122" s="87"/>
      <c r="AG122" s="236">
        <f>'3.入力_外部供給等(1,2号)'!AF76</f>
        <v>0</v>
      </c>
      <c r="AH122" s="236">
        <f>'3.入力_外部供給等(1,2号)'!AG76</f>
        <v>0</v>
      </c>
      <c r="AI122" s="236">
        <f>'2.入力_使用量(1,2号)'!U84</f>
        <v>0</v>
      </c>
      <c r="AJ122" s="87"/>
      <c r="AK122" s="236">
        <f>'3.入力_外部供給等(1,2号)'!AI76</f>
        <v>0</v>
      </c>
      <c r="AL122" s="236">
        <f>'3.入力_外部供給等(1,2号)'!AJ76</f>
        <v>0</v>
      </c>
      <c r="AM122" s="236">
        <f>'2.入力_使用量(1,2号)'!V84</f>
        <v>0</v>
      </c>
      <c r="AN122" s="87"/>
      <c r="AO122" s="236">
        <f>'3.入力_外部供給等(1,2号)'!AL76</f>
        <v>0</v>
      </c>
      <c r="AP122" s="236">
        <f>'3.入力_外部供給等(1,2号)'!AM76</f>
        <v>0</v>
      </c>
      <c r="AQ122" s="236">
        <f>'2.入力_使用量(1,2号)'!W84</f>
        <v>0</v>
      </c>
      <c r="AR122" s="87"/>
      <c r="AS122" s="236">
        <f>'3.入力_外部供給等(1,2号)'!AO76</f>
        <v>0</v>
      </c>
      <c r="AT122" s="236">
        <f>'3.入力_外部供給等(1,2号)'!AP76</f>
        <v>0</v>
      </c>
      <c r="AU122" s="236">
        <f>'2.入力_使用量(1,2号)'!X84</f>
        <v>0</v>
      </c>
      <c r="AV122" s="87"/>
      <c r="AW122" s="236">
        <f>'3.入力_外部供給等(1,2号)'!AR76</f>
        <v>0</v>
      </c>
      <c r="AX122" s="236">
        <f>'3.入力_外部供給等(1,2号)'!AS76</f>
        <v>0</v>
      </c>
      <c r="AY122" s="236">
        <f>'2.入力_使用量(1,2号)'!Y84</f>
        <v>0</v>
      </c>
      <c r="AZ122" s="87"/>
      <c r="BA122" s="236">
        <f>'3.入力_外部供給等(1,2号)'!AU76</f>
        <v>0</v>
      </c>
      <c r="BB122" s="236">
        <f>'3.入力_外部供給等(1,2号)'!AV76</f>
        <v>0</v>
      </c>
      <c r="BC122" s="236">
        <f>'2.入力_使用量(1,2号)'!Z84</f>
        <v>0</v>
      </c>
      <c r="BD122" s="87"/>
      <c r="BE122" s="236">
        <f>'3.入力_外部供給等(1,2号)'!AX76</f>
        <v>0</v>
      </c>
      <c r="BF122" s="236">
        <f>'3.入力_外部供給等(1,2号)'!AY76</f>
        <v>0</v>
      </c>
      <c r="BG122" s="236">
        <f>'2.入力_使用量(1,2号)'!AA84</f>
        <v>0</v>
      </c>
      <c r="BH122" s="87"/>
      <c r="BI122" s="236">
        <f>'3.入力_外部供給等(1,2号)'!BA76</f>
        <v>0</v>
      </c>
      <c r="BJ122" s="236">
        <f>'3.入力_外部供給等(1,2号)'!BB76</f>
        <v>0</v>
      </c>
      <c r="BK122" s="236">
        <f>'2.入力_使用量(1,2号)'!AB84</f>
        <v>0</v>
      </c>
      <c r="BL122" s="87"/>
      <c r="BM122" s="236">
        <f>'3.入力_外部供給等(1,2号)'!BD76</f>
        <v>0</v>
      </c>
      <c r="BN122" s="236">
        <f>'3.入力_外部供給等(1,2号)'!BE76</f>
        <v>0</v>
      </c>
      <c r="BO122" s="236">
        <f>'2.入力_使用量(1,2号)'!AC84</f>
        <v>0</v>
      </c>
      <c r="BP122" s="87"/>
      <c r="BQ122" s="236">
        <f>'3.入力_外部供給等(1,2号)'!BG76</f>
        <v>0</v>
      </c>
      <c r="BR122" s="236">
        <f>'3.入力_外部供給等(1,2号)'!BH76</f>
        <v>0</v>
      </c>
      <c r="BS122" s="236">
        <f>'2.入力_使用量(1,2号)'!AD84</f>
        <v>0</v>
      </c>
      <c r="BT122" s="87"/>
      <c r="BU122" s="236">
        <f>'3.入力_外部供給等(1,2号)'!BJ76</f>
        <v>0</v>
      </c>
      <c r="BV122" s="260">
        <f>'3.入力_外部供給等(1,2号)'!BK76</f>
        <v>0</v>
      </c>
    </row>
    <row r="123" spans="2:74" ht="20.100000000000001" customHeight="1">
      <c r="B123" s="131" t="s">
        <v>1519</v>
      </c>
      <c r="C123" s="253" t="str">
        <f>IF('2.入力_使用量(1,2号)'!F85="","",LEFT('2.入力_使用量(1,2号)'!E85,3))</f>
        <v/>
      </c>
      <c r="D123" s="253" t="str">
        <f>IF('2.入力_使用量(1,2号)'!F85="","",SUBSTITUTE('2.入力_使用量(1,2号)'!E85,LEFT('2.入力_使用量(1,2号)'!E85,4),""))</f>
        <v/>
      </c>
      <c r="E123" s="254" t="str">
        <f>IF('2.入力_使用量(1,2号)'!F85="","",'2.入力_使用量(1,2号)'!G85)</f>
        <v/>
      </c>
      <c r="F123" s="254" t="str">
        <f>'2.入力_使用量(1,2号)'!J85</f>
        <v/>
      </c>
      <c r="G123" s="254" t="str">
        <f>'2.入力_使用量(1,2号)'!K85</f>
        <v/>
      </c>
      <c r="H123" s="134"/>
      <c r="I123" s="130"/>
      <c r="J123" s="130"/>
      <c r="K123" s="236">
        <f>'2.入力_使用量(1,2号)'!N85</f>
        <v>0</v>
      </c>
      <c r="L123" s="87"/>
      <c r="M123" s="236">
        <f>'3.入力_外部供給等(1,2号)'!N77</f>
        <v>0</v>
      </c>
      <c r="N123" s="236">
        <f>'3.入力_外部供給等(1,2号)'!O77</f>
        <v>0</v>
      </c>
      <c r="O123" s="236">
        <f>'2.入力_使用量(1,2号)'!O85</f>
        <v>0</v>
      </c>
      <c r="P123" s="87"/>
      <c r="Q123" s="236">
        <f>'3.入力_外部供給等(1,2号)'!Q77</f>
        <v>0</v>
      </c>
      <c r="R123" s="236">
        <f>'3.入力_外部供給等(1,2号)'!R77</f>
        <v>0</v>
      </c>
      <c r="S123" s="236">
        <f>'2.入力_使用量(1,2号)'!P85</f>
        <v>0</v>
      </c>
      <c r="T123" s="87"/>
      <c r="U123" s="236">
        <f>'3.入力_外部供給等(1,2号)'!T77</f>
        <v>0</v>
      </c>
      <c r="V123" s="236">
        <f>'3.入力_外部供給等(1,2号)'!U77</f>
        <v>0</v>
      </c>
      <c r="W123" s="236">
        <f>'2.入力_使用量(1,2号)'!R85</f>
        <v>0</v>
      </c>
      <c r="X123" s="87"/>
      <c r="Y123" s="236">
        <f>'3.入力_外部供給等(1,2号)'!Z77</f>
        <v>0</v>
      </c>
      <c r="Z123" s="236">
        <f>'3.入力_外部供給等(1,2号)'!AA77</f>
        <v>0</v>
      </c>
      <c r="AA123" s="236">
        <f>'2.入力_使用量(1,2号)'!S85</f>
        <v>0</v>
      </c>
      <c r="AB123" s="87"/>
      <c r="AC123" s="236">
        <f>'3.入力_外部供給等(1,2号)'!AC77</f>
        <v>0</v>
      </c>
      <c r="AD123" s="236">
        <f>'3.入力_外部供給等(1,2号)'!AD77</f>
        <v>0</v>
      </c>
      <c r="AE123" s="236">
        <f>'2.入力_使用量(1,2号)'!T85</f>
        <v>0</v>
      </c>
      <c r="AF123" s="87"/>
      <c r="AG123" s="236">
        <f>'3.入力_外部供給等(1,2号)'!AF77</f>
        <v>0</v>
      </c>
      <c r="AH123" s="236">
        <f>'3.入力_外部供給等(1,2号)'!AG77</f>
        <v>0</v>
      </c>
      <c r="AI123" s="236">
        <f>'2.入力_使用量(1,2号)'!U85</f>
        <v>0</v>
      </c>
      <c r="AJ123" s="87"/>
      <c r="AK123" s="236">
        <f>'3.入力_外部供給等(1,2号)'!AI77</f>
        <v>0</v>
      </c>
      <c r="AL123" s="236">
        <f>'3.入力_外部供給等(1,2号)'!AJ77</f>
        <v>0</v>
      </c>
      <c r="AM123" s="236">
        <f>'2.入力_使用量(1,2号)'!V85</f>
        <v>0</v>
      </c>
      <c r="AN123" s="87"/>
      <c r="AO123" s="236">
        <f>'3.入力_外部供給等(1,2号)'!AL77</f>
        <v>0</v>
      </c>
      <c r="AP123" s="236">
        <f>'3.入力_外部供給等(1,2号)'!AM77</f>
        <v>0</v>
      </c>
      <c r="AQ123" s="236">
        <f>'2.入力_使用量(1,2号)'!W85</f>
        <v>0</v>
      </c>
      <c r="AR123" s="87"/>
      <c r="AS123" s="236">
        <f>'3.入力_外部供給等(1,2号)'!AO77</f>
        <v>0</v>
      </c>
      <c r="AT123" s="236">
        <f>'3.入力_外部供給等(1,2号)'!AP77</f>
        <v>0</v>
      </c>
      <c r="AU123" s="236">
        <f>'2.入力_使用量(1,2号)'!X85</f>
        <v>0</v>
      </c>
      <c r="AV123" s="87"/>
      <c r="AW123" s="236">
        <f>'3.入力_外部供給等(1,2号)'!AR77</f>
        <v>0</v>
      </c>
      <c r="AX123" s="236">
        <f>'3.入力_外部供給等(1,2号)'!AS77</f>
        <v>0</v>
      </c>
      <c r="AY123" s="236">
        <f>'2.入力_使用量(1,2号)'!Y85</f>
        <v>0</v>
      </c>
      <c r="AZ123" s="87"/>
      <c r="BA123" s="236">
        <f>'3.入力_外部供給等(1,2号)'!AU77</f>
        <v>0</v>
      </c>
      <c r="BB123" s="236">
        <f>'3.入力_外部供給等(1,2号)'!AV77</f>
        <v>0</v>
      </c>
      <c r="BC123" s="236">
        <f>'2.入力_使用量(1,2号)'!Z85</f>
        <v>0</v>
      </c>
      <c r="BD123" s="87"/>
      <c r="BE123" s="236">
        <f>'3.入力_外部供給等(1,2号)'!AX77</f>
        <v>0</v>
      </c>
      <c r="BF123" s="236">
        <f>'3.入力_外部供給等(1,2号)'!AY77</f>
        <v>0</v>
      </c>
      <c r="BG123" s="236">
        <f>'2.入力_使用量(1,2号)'!AA85</f>
        <v>0</v>
      </c>
      <c r="BH123" s="87"/>
      <c r="BI123" s="236">
        <f>'3.入力_外部供給等(1,2号)'!BA77</f>
        <v>0</v>
      </c>
      <c r="BJ123" s="236">
        <f>'3.入力_外部供給等(1,2号)'!BB77</f>
        <v>0</v>
      </c>
      <c r="BK123" s="236">
        <f>'2.入力_使用量(1,2号)'!AB85</f>
        <v>0</v>
      </c>
      <c r="BL123" s="87"/>
      <c r="BM123" s="236">
        <f>'3.入力_外部供給等(1,2号)'!BD77</f>
        <v>0</v>
      </c>
      <c r="BN123" s="236">
        <f>'3.入力_外部供給等(1,2号)'!BE77</f>
        <v>0</v>
      </c>
      <c r="BO123" s="236">
        <f>'2.入力_使用量(1,2号)'!AC85</f>
        <v>0</v>
      </c>
      <c r="BP123" s="87"/>
      <c r="BQ123" s="236">
        <f>'3.入力_外部供給等(1,2号)'!BG77</f>
        <v>0</v>
      </c>
      <c r="BR123" s="236">
        <f>'3.入力_外部供給等(1,2号)'!BH77</f>
        <v>0</v>
      </c>
      <c r="BS123" s="236">
        <f>'2.入力_使用量(1,2号)'!AD85</f>
        <v>0</v>
      </c>
      <c r="BT123" s="87"/>
      <c r="BU123" s="236">
        <f>'3.入力_外部供給等(1,2号)'!BJ77</f>
        <v>0</v>
      </c>
      <c r="BV123" s="260">
        <f>'3.入力_外部供給等(1,2号)'!BK77</f>
        <v>0</v>
      </c>
    </row>
    <row r="124" spans="2:74" ht="20.100000000000001" customHeight="1">
      <c r="B124" s="132" t="s">
        <v>1520</v>
      </c>
      <c r="C124" s="257" t="str">
        <f>IF('2.入力_使用量(1,2号)'!F86="","",LEFT('2.入力_使用量(1,2号)'!E86,3))</f>
        <v/>
      </c>
      <c r="D124" s="257" t="str">
        <f>IF('2.入力_使用量(1,2号)'!F86="","",SUBSTITUTE('2.入力_使用量(1,2号)'!E86,LEFT('2.入力_使用量(1,2号)'!E86,4),""))</f>
        <v/>
      </c>
      <c r="E124" s="258" t="str">
        <f>IF('2.入力_使用量(1,2号)'!F86="","",'2.入力_使用量(1,2号)'!G86)</f>
        <v/>
      </c>
      <c r="F124" s="258" t="str">
        <f>'2.入力_使用量(1,2号)'!J86</f>
        <v/>
      </c>
      <c r="G124" s="258" t="str">
        <f>'2.入力_使用量(1,2号)'!K86</f>
        <v/>
      </c>
      <c r="H124" s="135"/>
      <c r="I124" s="130"/>
      <c r="J124" s="130"/>
      <c r="K124" s="236">
        <f>'2.入力_使用量(1,2号)'!N86</f>
        <v>0</v>
      </c>
      <c r="L124" s="87"/>
      <c r="M124" s="236">
        <f>'3.入力_外部供給等(1,2号)'!N78</f>
        <v>0</v>
      </c>
      <c r="N124" s="236">
        <f>'3.入力_外部供給等(1,2号)'!O78</f>
        <v>0</v>
      </c>
      <c r="O124" s="236">
        <f>'2.入力_使用量(1,2号)'!O86</f>
        <v>0</v>
      </c>
      <c r="P124" s="87"/>
      <c r="Q124" s="236">
        <f>'3.入力_外部供給等(1,2号)'!Q78</f>
        <v>0</v>
      </c>
      <c r="R124" s="236">
        <f>'3.入力_外部供給等(1,2号)'!R78</f>
        <v>0</v>
      </c>
      <c r="S124" s="236">
        <f>'2.入力_使用量(1,2号)'!P86</f>
        <v>0</v>
      </c>
      <c r="T124" s="87"/>
      <c r="U124" s="236">
        <f>'3.入力_外部供給等(1,2号)'!T78</f>
        <v>0</v>
      </c>
      <c r="V124" s="236">
        <f>'3.入力_外部供給等(1,2号)'!U78</f>
        <v>0</v>
      </c>
      <c r="W124" s="236">
        <f>'2.入力_使用量(1,2号)'!R86</f>
        <v>0</v>
      </c>
      <c r="X124" s="87"/>
      <c r="Y124" s="236">
        <f>'3.入力_外部供給等(1,2号)'!Z78</f>
        <v>0</v>
      </c>
      <c r="Z124" s="236">
        <f>'3.入力_外部供給等(1,2号)'!AA78</f>
        <v>0</v>
      </c>
      <c r="AA124" s="236">
        <f>'2.入力_使用量(1,2号)'!S86</f>
        <v>0</v>
      </c>
      <c r="AB124" s="87"/>
      <c r="AC124" s="236">
        <f>'3.入力_外部供給等(1,2号)'!AC78</f>
        <v>0</v>
      </c>
      <c r="AD124" s="236">
        <f>'3.入力_外部供給等(1,2号)'!AD78</f>
        <v>0</v>
      </c>
      <c r="AE124" s="236">
        <f>'2.入力_使用量(1,2号)'!T86</f>
        <v>0</v>
      </c>
      <c r="AF124" s="87"/>
      <c r="AG124" s="236">
        <f>'3.入力_外部供給等(1,2号)'!AF78</f>
        <v>0</v>
      </c>
      <c r="AH124" s="236">
        <f>'3.入力_外部供給等(1,2号)'!AG78</f>
        <v>0</v>
      </c>
      <c r="AI124" s="236">
        <f>'2.入力_使用量(1,2号)'!U86</f>
        <v>0</v>
      </c>
      <c r="AJ124" s="87"/>
      <c r="AK124" s="236">
        <f>'3.入力_外部供給等(1,2号)'!AI78</f>
        <v>0</v>
      </c>
      <c r="AL124" s="236">
        <f>'3.入力_外部供給等(1,2号)'!AJ78</f>
        <v>0</v>
      </c>
      <c r="AM124" s="236">
        <f>'2.入力_使用量(1,2号)'!V86</f>
        <v>0</v>
      </c>
      <c r="AN124" s="87"/>
      <c r="AO124" s="236">
        <f>'3.入力_外部供給等(1,2号)'!AL78</f>
        <v>0</v>
      </c>
      <c r="AP124" s="236">
        <f>'3.入力_外部供給等(1,2号)'!AM78</f>
        <v>0</v>
      </c>
      <c r="AQ124" s="236">
        <f>'2.入力_使用量(1,2号)'!W86</f>
        <v>0</v>
      </c>
      <c r="AR124" s="87"/>
      <c r="AS124" s="236">
        <f>'3.入力_外部供給等(1,2号)'!AO78</f>
        <v>0</v>
      </c>
      <c r="AT124" s="236">
        <f>'3.入力_外部供給等(1,2号)'!AP78</f>
        <v>0</v>
      </c>
      <c r="AU124" s="236">
        <f>'2.入力_使用量(1,2号)'!X86</f>
        <v>0</v>
      </c>
      <c r="AV124" s="87"/>
      <c r="AW124" s="236">
        <f>'3.入力_外部供給等(1,2号)'!AR78</f>
        <v>0</v>
      </c>
      <c r="AX124" s="236">
        <f>'3.入力_外部供給等(1,2号)'!AS78</f>
        <v>0</v>
      </c>
      <c r="AY124" s="236">
        <f>'2.入力_使用量(1,2号)'!Y86</f>
        <v>0</v>
      </c>
      <c r="AZ124" s="87"/>
      <c r="BA124" s="236">
        <f>'3.入力_外部供給等(1,2号)'!AU78</f>
        <v>0</v>
      </c>
      <c r="BB124" s="236">
        <f>'3.入力_外部供給等(1,2号)'!AV78</f>
        <v>0</v>
      </c>
      <c r="BC124" s="236">
        <f>'2.入力_使用量(1,2号)'!Z86</f>
        <v>0</v>
      </c>
      <c r="BD124" s="87"/>
      <c r="BE124" s="236">
        <f>'3.入力_外部供給等(1,2号)'!AX78</f>
        <v>0</v>
      </c>
      <c r="BF124" s="236">
        <f>'3.入力_外部供給等(1,2号)'!AY78</f>
        <v>0</v>
      </c>
      <c r="BG124" s="236">
        <f>'2.入力_使用量(1,2号)'!AA86</f>
        <v>0</v>
      </c>
      <c r="BH124" s="87"/>
      <c r="BI124" s="236">
        <f>'3.入力_外部供給等(1,2号)'!BA78</f>
        <v>0</v>
      </c>
      <c r="BJ124" s="236">
        <f>'3.入力_外部供給等(1,2号)'!BB78</f>
        <v>0</v>
      </c>
      <c r="BK124" s="236">
        <f>'2.入力_使用量(1,2号)'!AB86</f>
        <v>0</v>
      </c>
      <c r="BL124" s="87"/>
      <c r="BM124" s="236">
        <f>'3.入力_外部供給等(1,2号)'!BD78</f>
        <v>0</v>
      </c>
      <c r="BN124" s="236">
        <f>'3.入力_外部供給等(1,2号)'!BE78</f>
        <v>0</v>
      </c>
      <c r="BO124" s="236">
        <f>'2.入力_使用量(1,2号)'!AC86</f>
        <v>0</v>
      </c>
      <c r="BP124" s="87"/>
      <c r="BQ124" s="236">
        <f>'3.入力_外部供給等(1,2号)'!BG78</f>
        <v>0</v>
      </c>
      <c r="BR124" s="236">
        <f>'3.入力_外部供給等(1,2号)'!BH78</f>
        <v>0</v>
      </c>
      <c r="BS124" s="236">
        <f>'2.入力_使用量(1,2号)'!AD86</f>
        <v>0</v>
      </c>
      <c r="BT124" s="87"/>
      <c r="BU124" s="236">
        <f>'3.入力_外部供給等(1,2号)'!BJ78</f>
        <v>0</v>
      </c>
      <c r="BV124" s="260">
        <f>'3.入力_外部供給等(1,2号)'!BK78</f>
        <v>0</v>
      </c>
    </row>
    <row r="125" spans="2:74" ht="20.100000000000001" customHeight="1">
      <c r="B125" s="129" t="s">
        <v>1521</v>
      </c>
      <c r="C125" s="682" t="str">
        <f>IF('2.入力_使用量(1,2号)'!F87="","",LEFT('2.入力_使用量(1,2号)'!E87,3))</f>
        <v/>
      </c>
      <c r="D125" s="682" t="str">
        <f>IF('2.入力_使用量(1,2号)'!F87="","",SUBSTITUTE('2.入力_使用量(1,2号)'!E87,LEFT('2.入力_使用量(1,2号)'!E87,4),""))</f>
        <v/>
      </c>
      <c r="E125" s="683" t="str">
        <f>IF('2.入力_使用量(1,2号)'!F87="","",'2.入力_使用量(1,2号)'!G87)</f>
        <v/>
      </c>
      <c r="F125" s="683" t="str">
        <f>'2.入力_使用量(1,2号)'!J87</f>
        <v/>
      </c>
      <c r="G125" s="683" t="str">
        <f>'2.入力_使用量(1,2号)'!K87</f>
        <v/>
      </c>
      <c r="H125" s="133"/>
      <c r="I125" s="130"/>
      <c r="J125" s="130"/>
      <c r="K125" s="236">
        <f>'2.入力_使用量(1,2号)'!N87</f>
        <v>0</v>
      </c>
      <c r="L125" s="87"/>
      <c r="M125" s="236">
        <f>'3.入力_外部供給等(1,2号)'!N79</f>
        <v>0</v>
      </c>
      <c r="N125" s="236">
        <f>'3.入力_外部供給等(1,2号)'!O79</f>
        <v>0</v>
      </c>
      <c r="O125" s="236">
        <f>'2.入力_使用量(1,2号)'!O87</f>
        <v>0</v>
      </c>
      <c r="P125" s="87"/>
      <c r="Q125" s="236">
        <f>'3.入力_外部供給等(1,2号)'!Q79</f>
        <v>0</v>
      </c>
      <c r="R125" s="236">
        <f>'3.入力_外部供給等(1,2号)'!R79</f>
        <v>0</v>
      </c>
      <c r="S125" s="236">
        <f>'2.入力_使用量(1,2号)'!P87</f>
        <v>0</v>
      </c>
      <c r="T125" s="87"/>
      <c r="U125" s="236">
        <f>'3.入力_外部供給等(1,2号)'!T79</f>
        <v>0</v>
      </c>
      <c r="V125" s="236">
        <f>'3.入力_外部供給等(1,2号)'!U79</f>
        <v>0</v>
      </c>
      <c r="W125" s="236">
        <f>'2.入力_使用量(1,2号)'!R87</f>
        <v>0</v>
      </c>
      <c r="X125" s="87"/>
      <c r="Y125" s="236">
        <f>'3.入力_外部供給等(1,2号)'!Z79</f>
        <v>0</v>
      </c>
      <c r="Z125" s="236">
        <f>'3.入力_外部供給等(1,2号)'!AA79</f>
        <v>0</v>
      </c>
      <c r="AA125" s="236">
        <f>'2.入力_使用量(1,2号)'!S87</f>
        <v>0</v>
      </c>
      <c r="AB125" s="87"/>
      <c r="AC125" s="236">
        <f>'3.入力_外部供給等(1,2号)'!AC79</f>
        <v>0</v>
      </c>
      <c r="AD125" s="236">
        <f>'3.入力_外部供給等(1,2号)'!AD79</f>
        <v>0</v>
      </c>
      <c r="AE125" s="236">
        <f>'2.入力_使用量(1,2号)'!T87</f>
        <v>0</v>
      </c>
      <c r="AF125" s="87"/>
      <c r="AG125" s="236">
        <f>'3.入力_外部供給等(1,2号)'!AF79</f>
        <v>0</v>
      </c>
      <c r="AH125" s="236">
        <f>'3.入力_外部供給等(1,2号)'!AG79</f>
        <v>0</v>
      </c>
      <c r="AI125" s="236">
        <f>'2.入力_使用量(1,2号)'!U87</f>
        <v>0</v>
      </c>
      <c r="AJ125" s="87"/>
      <c r="AK125" s="236">
        <f>'3.入力_外部供給等(1,2号)'!AI79</f>
        <v>0</v>
      </c>
      <c r="AL125" s="236">
        <f>'3.入力_外部供給等(1,2号)'!AJ79</f>
        <v>0</v>
      </c>
      <c r="AM125" s="236">
        <f>'2.入力_使用量(1,2号)'!V87</f>
        <v>0</v>
      </c>
      <c r="AN125" s="87"/>
      <c r="AO125" s="236">
        <f>'3.入力_外部供給等(1,2号)'!AL79</f>
        <v>0</v>
      </c>
      <c r="AP125" s="236">
        <f>'3.入力_外部供給等(1,2号)'!AM79</f>
        <v>0</v>
      </c>
      <c r="AQ125" s="236">
        <f>'2.入力_使用量(1,2号)'!W87</f>
        <v>0</v>
      </c>
      <c r="AR125" s="87"/>
      <c r="AS125" s="236">
        <f>'3.入力_外部供給等(1,2号)'!AO79</f>
        <v>0</v>
      </c>
      <c r="AT125" s="236">
        <f>'3.入力_外部供給等(1,2号)'!AP79</f>
        <v>0</v>
      </c>
      <c r="AU125" s="236">
        <f>'2.入力_使用量(1,2号)'!X87</f>
        <v>0</v>
      </c>
      <c r="AV125" s="87"/>
      <c r="AW125" s="236">
        <f>'3.入力_外部供給等(1,2号)'!AR79</f>
        <v>0</v>
      </c>
      <c r="AX125" s="236">
        <f>'3.入力_外部供給等(1,2号)'!AS79</f>
        <v>0</v>
      </c>
      <c r="AY125" s="236">
        <f>'2.入力_使用量(1,2号)'!Y87</f>
        <v>0</v>
      </c>
      <c r="AZ125" s="87"/>
      <c r="BA125" s="236">
        <f>'3.入力_外部供給等(1,2号)'!AU79</f>
        <v>0</v>
      </c>
      <c r="BB125" s="236">
        <f>'3.入力_外部供給等(1,2号)'!AV79</f>
        <v>0</v>
      </c>
      <c r="BC125" s="236">
        <f>'2.入力_使用量(1,2号)'!Z87</f>
        <v>0</v>
      </c>
      <c r="BD125" s="87"/>
      <c r="BE125" s="236">
        <f>'3.入力_外部供給等(1,2号)'!AX79</f>
        <v>0</v>
      </c>
      <c r="BF125" s="236">
        <f>'3.入力_外部供給等(1,2号)'!AY79</f>
        <v>0</v>
      </c>
      <c r="BG125" s="236">
        <f>'2.入力_使用量(1,2号)'!AA87</f>
        <v>0</v>
      </c>
      <c r="BH125" s="87"/>
      <c r="BI125" s="236">
        <f>'3.入力_外部供給等(1,2号)'!BA79</f>
        <v>0</v>
      </c>
      <c r="BJ125" s="236">
        <f>'3.入力_外部供給等(1,2号)'!BB79</f>
        <v>0</v>
      </c>
      <c r="BK125" s="236">
        <f>'2.入力_使用量(1,2号)'!AB87</f>
        <v>0</v>
      </c>
      <c r="BL125" s="87"/>
      <c r="BM125" s="236">
        <f>'3.入力_外部供給等(1,2号)'!BD79</f>
        <v>0</v>
      </c>
      <c r="BN125" s="236">
        <f>'3.入力_外部供給等(1,2号)'!BE79</f>
        <v>0</v>
      </c>
      <c r="BO125" s="236">
        <f>'2.入力_使用量(1,2号)'!AC87</f>
        <v>0</v>
      </c>
      <c r="BP125" s="87"/>
      <c r="BQ125" s="236">
        <f>'3.入力_外部供給等(1,2号)'!BG79</f>
        <v>0</v>
      </c>
      <c r="BR125" s="236">
        <f>'3.入力_外部供給等(1,2号)'!BH79</f>
        <v>0</v>
      </c>
      <c r="BS125" s="236">
        <f>'2.入力_使用量(1,2号)'!AD87</f>
        <v>0</v>
      </c>
      <c r="BT125" s="87"/>
      <c r="BU125" s="236">
        <f>'3.入力_外部供給等(1,2号)'!BJ79</f>
        <v>0</v>
      </c>
      <c r="BV125" s="260">
        <f>'3.入力_外部供給等(1,2号)'!BK79</f>
        <v>0</v>
      </c>
    </row>
    <row r="126" spans="2:74" ht="20.100000000000001" customHeight="1">
      <c r="B126" s="131" t="s">
        <v>1522</v>
      </c>
      <c r="C126" s="253" t="str">
        <f>IF('2.入力_使用量(1,2号)'!F88="","",LEFT('2.入力_使用量(1,2号)'!E88,3))</f>
        <v/>
      </c>
      <c r="D126" s="253" t="str">
        <f>IF('2.入力_使用量(1,2号)'!F88="","",SUBSTITUTE('2.入力_使用量(1,2号)'!E88,LEFT('2.入力_使用量(1,2号)'!E88,4),""))</f>
        <v/>
      </c>
      <c r="E126" s="254" t="str">
        <f>IF('2.入力_使用量(1,2号)'!F88="","",'2.入力_使用量(1,2号)'!G88)</f>
        <v/>
      </c>
      <c r="F126" s="254" t="str">
        <f>'2.入力_使用量(1,2号)'!J88</f>
        <v/>
      </c>
      <c r="G126" s="254" t="str">
        <f>'2.入力_使用量(1,2号)'!K88</f>
        <v/>
      </c>
      <c r="H126" s="134"/>
      <c r="I126" s="130"/>
      <c r="J126" s="130"/>
      <c r="K126" s="236">
        <f>'2.入力_使用量(1,2号)'!N88</f>
        <v>0</v>
      </c>
      <c r="L126" s="87"/>
      <c r="M126" s="236">
        <f>'3.入力_外部供給等(1,2号)'!N80</f>
        <v>0</v>
      </c>
      <c r="N126" s="236">
        <f>'3.入力_外部供給等(1,2号)'!O80</f>
        <v>0</v>
      </c>
      <c r="O126" s="236">
        <f>'2.入力_使用量(1,2号)'!O88</f>
        <v>0</v>
      </c>
      <c r="P126" s="87"/>
      <c r="Q126" s="236">
        <f>'3.入力_外部供給等(1,2号)'!Q80</f>
        <v>0</v>
      </c>
      <c r="R126" s="236">
        <f>'3.入力_外部供給等(1,2号)'!R80</f>
        <v>0</v>
      </c>
      <c r="S126" s="236">
        <f>'2.入力_使用量(1,2号)'!P88</f>
        <v>0</v>
      </c>
      <c r="T126" s="87"/>
      <c r="U126" s="236">
        <f>'3.入力_外部供給等(1,2号)'!T80</f>
        <v>0</v>
      </c>
      <c r="V126" s="236">
        <f>'3.入力_外部供給等(1,2号)'!U80</f>
        <v>0</v>
      </c>
      <c r="W126" s="236">
        <f>'2.入力_使用量(1,2号)'!R88</f>
        <v>0</v>
      </c>
      <c r="X126" s="87"/>
      <c r="Y126" s="236">
        <f>'3.入力_外部供給等(1,2号)'!Z80</f>
        <v>0</v>
      </c>
      <c r="Z126" s="236">
        <f>'3.入力_外部供給等(1,2号)'!AA80</f>
        <v>0</v>
      </c>
      <c r="AA126" s="236">
        <f>'2.入力_使用量(1,2号)'!S88</f>
        <v>0</v>
      </c>
      <c r="AB126" s="87"/>
      <c r="AC126" s="236">
        <f>'3.入力_外部供給等(1,2号)'!AC80</f>
        <v>0</v>
      </c>
      <c r="AD126" s="236">
        <f>'3.入力_外部供給等(1,2号)'!AD80</f>
        <v>0</v>
      </c>
      <c r="AE126" s="236">
        <f>'2.入力_使用量(1,2号)'!T88</f>
        <v>0</v>
      </c>
      <c r="AF126" s="87"/>
      <c r="AG126" s="236">
        <f>'3.入力_外部供給等(1,2号)'!AF80</f>
        <v>0</v>
      </c>
      <c r="AH126" s="236">
        <f>'3.入力_外部供給等(1,2号)'!AG80</f>
        <v>0</v>
      </c>
      <c r="AI126" s="236">
        <f>'2.入力_使用量(1,2号)'!U88</f>
        <v>0</v>
      </c>
      <c r="AJ126" s="87"/>
      <c r="AK126" s="236">
        <f>'3.入力_外部供給等(1,2号)'!AI80</f>
        <v>0</v>
      </c>
      <c r="AL126" s="236">
        <f>'3.入力_外部供給等(1,2号)'!AJ80</f>
        <v>0</v>
      </c>
      <c r="AM126" s="236">
        <f>'2.入力_使用量(1,2号)'!V88</f>
        <v>0</v>
      </c>
      <c r="AN126" s="87"/>
      <c r="AO126" s="236">
        <f>'3.入力_外部供給等(1,2号)'!AL80</f>
        <v>0</v>
      </c>
      <c r="AP126" s="236">
        <f>'3.入力_外部供給等(1,2号)'!AM80</f>
        <v>0</v>
      </c>
      <c r="AQ126" s="236">
        <f>'2.入力_使用量(1,2号)'!W88</f>
        <v>0</v>
      </c>
      <c r="AR126" s="87"/>
      <c r="AS126" s="236">
        <f>'3.入力_外部供給等(1,2号)'!AO80</f>
        <v>0</v>
      </c>
      <c r="AT126" s="236">
        <f>'3.入力_外部供給等(1,2号)'!AP80</f>
        <v>0</v>
      </c>
      <c r="AU126" s="236">
        <f>'2.入力_使用量(1,2号)'!X88</f>
        <v>0</v>
      </c>
      <c r="AV126" s="87"/>
      <c r="AW126" s="236">
        <f>'3.入力_外部供給等(1,2号)'!AR80</f>
        <v>0</v>
      </c>
      <c r="AX126" s="236">
        <f>'3.入力_外部供給等(1,2号)'!AS80</f>
        <v>0</v>
      </c>
      <c r="AY126" s="236">
        <f>'2.入力_使用量(1,2号)'!Y88</f>
        <v>0</v>
      </c>
      <c r="AZ126" s="87"/>
      <c r="BA126" s="236">
        <f>'3.入力_外部供給等(1,2号)'!AU80</f>
        <v>0</v>
      </c>
      <c r="BB126" s="236">
        <f>'3.入力_外部供給等(1,2号)'!AV80</f>
        <v>0</v>
      </c>
      <c r="BC126" s="236">
        <f>'2.入力_使用量(1,2号)'!Z88</f>
        <v>0</v>
      </c>
      <c r="BD126" s="87"/>
      <c r="BE126" s="236">
        <f>'3.入力_外部供給等(1,2号)'!AX80</f>
        <v>0</v>
      </c>
      <c r="BF126" s="236">
        <f>'3.入力_外部供給等(1,2号)'!AY80</f>
        <v>0</v>
      </c>
      <c r="BG126" s="236">
        <f>'2.入力_使用量(1,2号)'!AA88</f>
        <v>0</v>
      </c>
      <c r="BH126" s="87"/>
      <c r="BI126" s="236">
        <f>'3.入力_外部供給等(1,2号)'!BA80</f>
        <v>0</v>
      </c>
      <c r="BJ126" s="236">
        <f>'3.入力_外部供給等(1,2号)'!BB80</f>
        <v>0</v>
      </c>
      <c r="BK126" s="236">
        <f>'2.入力_使用量(1,2号)'!AB88</f>
        <v>0</v>
      </c>
      <c r="BL126" s="87"/>
      <c r="BM126" s="236">
        <f>'3.入力_外部供給等(1,2号)'!BD80</f>
        <v>0</v>
      </c>
      <c r="BN126" s="236">
        <f>'3.入力_外部供給等(1,2号)'!BE80</f>
        <v>0</v>
      </c>
      <c r="BO126" s="236">
        <f>'2.入力_使用量(1,2号)'!AC88</f>
        <v>0</v>
      </c>
      <c r="BP126" s="87"/>
      <c r="BQ126" s="236">
        <f>'3.入力_外部供給等(1,2号)'!BG80</f>
        <v>0</v>
      </c>
      <c r="BR126" s="236">
        <f>'3.入力_外部供給等(1,2号)'!BH80</f>
        <v>0</v>
      </c>
      <c r="BS126" s="236">
        <f>'2.入力_使用量(1,2号)'!AD88</f>
        <v>0</v>
      </c>
      <c r="BT126" s="87"/>
      <c r="BU126" s="236">
        <f>'3.入力_外部供給等(1,2号)'!BJ80</f>
        <v>0</v>
      </c>
      <c r="BV126" s="260">
        <f>'3.入力_外部供給等(1,2号)'!BK80</f>
        <v>0</v>
      </c>
    </row>
    <row r="127" spans="2:74" ht="20.100000000000001" customHeight="1">
      <c r="B127" s="132" t="s">
        <v>1523</v>
      </c>
      <c r="C127" s="681" t="str">
        <f>IF('2.入力_使用量(1,2号)'!F89="","",LEFT('2.入力_使用量(1,2号)'!E89,3))</f>
        <v/>
      </c>
      <c r="D127" s="681" t="str">
        <f>IF('2.入力_使用量(1,2号)'!F89="","",SUBSTITUTE('2.入力_使用量(1,2号)'!E89,LEFT('2.入力_使用量(1,2号)'!E89,4),""))</f>
        <v/>
      </c>
      <c r="E127" s="261" t="str">
        <f>IF('2.入力_使用量(1,2号)'!F89="","",'2.入力_使用量(1,2号)'!G89)</f>
        <v/>
      </c>
      <c r="F127" s="261" t="str">
        <f>'2.入力_使用量(1,2号)'!J89</f>
        <v/>
      </c>
      <c r="G127" s="261" t="str">
        <f>'2.入力_使用量(1,2号)'!K89</f>
        <v/>
      </c>
      <c r="H127" s="136"/>
      <c r="I127" s="130"/>
      <c r="J127" s="130"/>
      <c r="K127" s="236">
        <f>'2.入力_使用量(1,2号)'!N89</f>
        <v>0</v>
      </c>
      <c r="L127" s="87"/>
      <c r="M127" s="236">
        <f>'3.入力_外部供給等(1,2号)'!N81</f>
        <v>0</v>
      </c>
      <c r="N127" s="236">
        <f>'3.入力_外部供給等(1,2号)'!O81</f>
        <v>0</v>
      </c>
      <c r="O127" s="236">
        <f>'2.入力_使用量(1,2号)'!O89</f>
        <v>0</v>
      </c>
      <c r="P127" s="87"/>
      <c r="Q127" s="236">
        <f>'3.入力_外部供給等(1,2号)'!Q81</f>
        <v>0</v>
      </c>
      <c r="R127" s="236">
        <f>'3.入力_外部供給等(1,2号)'!R81</f>
        <v>0</v>
      </c>
      <c r="S127" s="236">
        <f>'2.入力_使用量(1,2号)'!P89</f>
        <v>0</v>
      </c>
      <c r="T127" s="87"/>
      <c r="U127" s="236">
        <f>'3.入力_外部供給等(1,2号)'!T81</f>
        <v>0</v>
      </c>
      <c r="V127" s="236">
        <f>'3.入力_外部供給等(1,2号)'!U81</f>
        <v>0</v>
      </c>
      <c r="W127" s="236">
        <f>'2.入力_使用量(1,2号)'!R89</f>
        <v>0</v>
      </c>
      <c r="X127" s="87"/>
      <c r="Y127" s="236">
        <f>'3.入力_外部供給等(1,2号)'!Z81</f>
        <v>0</v>
      </c>
      <c r="Z127" s="236">
        <f>'3.入力_外部供給等(1,2号)'!AA81</f>
        <v>0</v>
      </c>
      <c r="AA127" s="236">
        <f>'2.入力_使用量(1,2号)'!S89</f>
        <v>0</v>
      </c>
      <c r="AB127" s="87"/>
      <c r="AC127" s="236">
        <f>'3.入力_外部供給等(1,2号)'!AC81</f>
        <v>0</v>
      </c>
      <c r="AD127" s="236">
        <f>'3.入力_外部供給等(1,2号)'!AD81</f>
        <v>0</v>
      </c>
      <c r="AE127" s="236">
        <f>'2.入力_使用量(1,2号)'!T89</f>
        <v>0</v>
      </c>
      <c r="AF127" s="87"/>
      <c r="AG127" s="236">
        <f>'3.入力_外部供給等(1,2号)'!AF81</f>
        <v>0</v>
      </c>
      <c r="AH127" s="236">
        <f>'3.入力_外部供給等(1,2号)'!AG81</f>
        <v>0</v>
      </c>
      <c r="AI127" s="236">
        <f>'2.入力_使用量(1,2号)'!U89</f>
        <v>0</v>
      </c>
      <c r="AJ127" s="87"/>
      <c r="AK127" s="236">
        <f>'3.入力_外部供給等(1,2号)'!AI81</f>
        <v>0</v>
      </c>
      <c r="AL127" s="236">
        <f>'3.入力_外部供給等(1,2号)'!AJ81</f>
        <v>0</v>
      </c>
      <c r="AM127" s="236">
        <f>'2.入力_使用量(1,2号)'!V89</f>
        <v>0</v>
      </c>
      <c r="AN127" s="87"/>
      <c r="AO127" s="236">
        <f>'3.入力_外部供給等(1,2号)'!AL81</f>
        <v>0</v>
      </c>
      <c r="AP127" s="236">
        <f>'3.入力_外部供給等(1,2号)'!AM81</f>
        <v>0</v>
      </c>
      <c r="AQ127" s="236">
        <f>'2.入力_使用量(1,2号)'!W89</f>
        <v>0</v>
      </c>
      <c r="AR127" s="87"/>
      <c r="AS127" s="236">
        <f>'3.入力_外部供給等(1,2号)'!AO81</f>
        <v>0</v>
      </c>
      <c r="AT127" s="236">
        <f>'3.入力_外部供給等(1,2号)'!AP81</f>
        <v>0</v>
      </c>
      <c r="AU127" s="236">
        <f>'2.入力_使用量(1,2号)'!X89</f>
        <v>0</v>
      </c>
      <c r="AV127" s="87"/>
      <c r="AW127" s="236">
        <f>'3.入力_外部供給等(1,2号)'!AR81</f>
        <v>0</v>
      </c>
      <c r="AX127" s="236">
        <f>'3.入力_外部供給等(1,2号)'!AS81</f>
        <v>0</v>
      </c>
      <c r="AY127" s="236">
        <f>'2.入力_使用量(1,2号)'!Y89</f>
        <v>0</v>
      </c>
      <c r="AZ127" s="87"/>
      <c r="BA127" s="236">
        <f>'3.入力_外部供給等(1,2号)'!AU81</f>
        <v>0</v>
      </c>
      <c r="BB127" s="236">
        <f>'3.入力_外部供給等(1,2号)'!AV81</f>
        <v>0</v>
      </c>
      <c r="BC127" s="236">
        <f>'2.入力_使用量(1,2号)'!Z89</f>
        <v>0</v>
      </c>
      <c r="BD127" s="87"/>
      <c r="BE127" s="236">
        <f>'3.入力_外部供給等(1,2号)'!AX81</f>
        <v>0</v>
      </c>
      <c r="BF127" s="236">
        <f>'3.入力_外部供給等(1,2号)'!AY81</f>
        <v>0</v>
      </c>
      <c r="BG127" s="236">
        <f>'2.入力_使用量(1,2号)'!AA89</f>
        <v>0</v>
      </c>
      <c r="BH127" s="87"/>
      <c r="BI127" s="236">
        <f>'3.入力_外部供給等(1,2号)'!BA81</f>
        <v>0</v>
      </c>
      <c r="BJ127" s="236">
        <f>'3.入力_外部供給等(1,2号)'!BB81</f>
        <v>0</v>
      </c>
      <c r="BK127" s="236">
        <f>'2.入力_使用量(1,2号)'!AB89</f>
        <v>0</v>
      </c>
      <c r="BL127" s="87"/>
      <c r="BM127" s="236">
        <f>'3.入力_外部供給等(1,2号)'!BD81</f>
        <v>0</v>
      </c>
      <c r="BN127" s="236">
        <f>'3.入力_外部供給等(1,2号)'!BE81</f>
        <v>0</v>
      </c>
      <c r="BO127" s="236">
        <f>'2.入力_使用量(1,2号)'!AC89</f>
        <v>0</v>
      </c>
      <c r="BP127" s="87"/>
      <c r="BQ127" s="236">
        <f>'3.入力_外部供給等(1,2号)'!BG81</f>
        <v>0</v>
      </c>
      <c r="BR127" s="236">
        <f>'3.入力_外部供給等(1,2号)'!BH81</f>
        <v>0</v>
      </c>
      <c r="BS127" s="236">
        <f>'2.入力_使用量(1,2号)'!AD89</f>
        <v>0</v>
      </c>
      <c r="BT127" s="87"/>
      <c r="BU127" s="236">
        <f>'3.入力_外部供給等(1,2号)'!BJ81</f>
        <v>0</v>
      </c>
      <c r="BV127" s="260">
        <f>'3.入力_外部供給等(1,2号)'!BK81</f>
        <v>0</v>
      </c>
    </row>
    <row r="128" spans="2:74" ht="20.100000000000001" customHeight="1">
      <c r="B128" s="129" t="s">
        <v>1524</v>
      </c>
      <c r="C128" s="250" t="str">
        <f>IF('2.入力_使用量(1,2号)'!F90="","",LEFT('2.入力_使用量(1,2号)'!E90,3))</f>
        <v/>
      </c>
      <c r="D128" s="250" t="str">
        <f>IF('2.入力_使用量(1,2号)'!F90="","",SUBSTITUTE('2.入力_使用量(1,2号)'!E90,LEFT('2.入力_使用量(1,2号)'!E90,4),""))</f>
        <v/>
      </c>
      <c r="E128" s="251" t="str">
        <f>IF('2.入力_使用量(1,2号)'!F90="","",'2.入力_使用量(1,2号)'!G90)</f>
        <v/>
      </c>
      <c r="F128" s="251" t="str">
        <f>'2.入力_使用量(1,2号)'!J90</f>
        <v/>
      </c>
      <c r="G128" s="251" t="str">
        <f>'2.入力_使用量(1,2号)'!K90</f>
        <v/>
      </c>
      <c r="H128" s="137"/>
      <c r="I128" s="130"/>
      <c r="J128" s="130"/>
      <c r="K128" s="236">
        <f>'2.入力_使用量(1,2号)'!N90</f>
        <v>0</v>
      </c>
      <c r="L128" s="87"/>
      <c r="M128" s="236">
        <f>'3.入力_外部供給等(1,2号)'!N82</f>
        <v>0</v>
      </c>
      <c r="N128" s="236">
        <f>'3.入力_外部供給等(1,2号)'!O82</f>
        <v>0</v>
      </c>
      <c r="O128" s="236">
        <f>'2.入力_使用量(1,2号)'!O90</f>
        <v>0</v>
      </c>
      <c r="P128" s="87"/>
      <c r="Q128" s="236">
        <f>'3.入力_外部供給等(1,2号)'!Q82</f>
        <v>0</v>
      </c>
      <c r="R128" s="236">
        <f>'3.入力_外部供給等(1,2号)'!R82</f>
        <v>0</v>
      </c>
      <c r="S128" s="236">
        <f>'2.入力_使用量(1,2号)'!P90</f>
        <v>0</v>
      </c>
      <c r="T128" s="87"/>
      <c r="U128" s="236">
        <f>'3.入力_外部供給等(1,2号)'!T82</f>
        <v>0</v>
      </c>
      <c r="V128" s="236">
        <f>'3.入力_外部供給等(1,2号)'!U82</f>
        <v>0</v>
      </c>
      <c r="W128" s="236">
        <f>'2.入力_使用量(1,2号)'!R90</f>
        <v>0</v>
      </c>
      <c r="X128" s="87"/>
      <c r="Y128" s="236">
        <f>'3.入力_外部供給等(1,2号)'!Z82</f>
        <v>0</v>
      </c>
      <c r="Z128" s="236">
        <f>'3.入力_外部供給等(1,2号)'!AA82</f>
        <v>0</v>
      </c>
      <c r="AA128" s="236">
        <f>'2.入力_使用量(1,2号)'!S90</f>
        <v>0</v>
      </c>
      <c r="AB128" s="87"/>
      <c r="AC128" s="236">
        <f>'3.入力_外部供給等(1,2号)'!AC82</f>
        <v>0</v>
      </c>
      <c r="AD128" s="236">
        <f>'3.入力_外部供給等(1,2号)'!AD82</f>
        <v>0</v>
      </c>
      <c r="AE128" s="236">
        <f>'2.入力_使用量(1,2号)'!T90</f>
        <v>0</v>
      </c>
      <c r="AF128" s="87"/>
      <c r="AG128" s="236">
        <f>'3.入力_外部供給等(1,2号)'!AF82</f>
        <v>0</v>
      </c>
      <c r="AH128" s="236">
        <f>'3.入力_外部供給等(1,2号)'!AG82</f>
        <v>0</v>
      </c>
      <c r="AI128" s="236">
        <f>'2.入力_使用量(1,2号)'!U90</f>
        <v>0</v>
      </c>
      <c r="AJ128" s="87"/>
      <c r="AK128" s="236">
        <f>'3.入力_外部供給等(1,2号)'!AI82</f>
        <v>0</v>
      </c>
      <c r="AL128" s="236">
        <f>'3.入力_外部供給等(1,2号)'!AJ82</f>
        <v>0</v>
      </c>
      <c r="AM128" s="236">
        <f>'2.入力_使用量(1,2号)'!V90</f>
        <v>0</v>
      </c>
      <c r="AN128" s="87"/>
      <c r="AO128" s="236">
        <f>'3.入力_外部供給等(1,2号)'!AL82</f>
        <v>0</v>
      </c>
      <c r="AP128" s="236">
        <f>'3.入力_外部供給等(1,2号)'!AM82</f>
        <v>0</v>
      </c>
      <c r="AQ128" s="236">
        <f>'2.入力_使用量(1,2号)'!W90</f>
        <v>0</v>
      </c>
      <c r="AR128" s="87"/>
      <c r="AS128" s="236">
        <f>'3.入力_外部供給等(1,2号)'!AO82</f>
        <v>0</v>
      </c>
      <c r="AT128" s="236">
        <f>'3.入力_外部供給等(1,2号)'!AP82</f>
        <v>0</v>
      </c>
      <c r="AU128" s="236">
        <f>'2.入力_使用量(1,2号)'!X90</f>
        <v>0</v>
      </c>
      <c r="AV128" s="87"/>
      <c r="AW128" s="236">
        <f>'3.入力_外部供給等(1,2号)'!AR82</f>
        <v>0</v>
      </c>
      <c r="AX128" s="236">
        <f>'3.入力_外部供給等(1,2号)'!AS82</f>
        <v>0</v>
      </c>
      <c r="AY128" s="236">
        <f>'2.入力_使用量(1,2号)'!Y90</f>
        <v>0</v>
      </c>
      <c r="AZ128" s="87"/>
      <c r="BA128" s="236">
        <f>'3.入力_外部供給等(1,2号)'!AU82</f>
        <v>0</v>
      </c>
      <c r="BB128" s="236">
        <f>'3.入力_外部供給等(1,2号)'!AV82</f>
        <v>0</v>
      </c>
      <c r="BC128" s="236">
        <f>'2.入力_使用量(1,2号)'!Z90</f>
        <v>0</v>
      </c>
      <c r="BD128" s="87"/>
      <c r="BE128" s="236">
        <f>'3.入力_外部供給等(1,2号)'!AX82</f>
        <v>0</v>
      </c>
      <c r="BF128" s="236">
        <f>'3.入力_外部供給等(1,2号)'!AY82</f>
        <v>0</v>
      </c>
      <c r="BG128" s="236">
        <f>'2.入力_使用量(1,2号)'!AA90</f>
        <v>0</v>
      </c>
      <c r="BH128" s="87"/>
      <c r="BI128" s="236">
        <f>'3.入力_外部供給等(1,2号)'!BA82</f>
        <v>0</v>
      </c>
      <c r="BJ128" s="236">
        <f>'3.入力_外部供給等(1,2号)'!BB82</f>
        <v>0</v>
      </c>
      <c r="BK128" s="236">
        <f>'2.入力_使用量(1,2号)'!AB90</f>
        <v>0</v>
      </c>
      <c r="BL128" s="87"/>
      <c r="BM128" s="236">
        <f>'3.入力_外部供給等(1,2号)'!BD82</f>
        <v>0</v>
      </c>
      <c r="BN128" s="236">
        <f>'3.入力_外部供給等(1,2号)'!BE82</f>
        <v>0</v>
      </c>
      <c r="BO128" s="236">
        <f>'2.入力_使用量(1,2号)'!AC90</f>
        <v>0</v>
      </c>
      <c r="BP128" s="87"/>
      <c r="BQ128" s="236">
        <f>'3.入力_外部供給等(1,2号)'!BG82</f>
        <v>0</v>
      </c>
      <c r="BR128" s="236">
        <f>'3.入力_外部供給等(1,2号)'!BH82</f>
        <v>0</v>
      </c>
      <c r="BS128" s="236">
        <f>'2.入力_使用量(1,2号)'!AD90</f>
        <v>0</v>
      </c>
      <c r="BT128" s="87"/>
      <c r="BU128" s="236">
        <f>'3.入力_外部供給等(1,2号)'!BJ82</f>
        <v>0</v>
      </c>
      <c r="BV128" s="260">
        <f>'3.入力_外部供給等(1,2号)'!BK82</f>
        <v>0</v>
      </c>
    </row>
    <row r="129" spans="2:74" ht="20.100000000000001" customHeight="1">
      <c r="B129" s="131" t="s">
        <v>1525</v>
      </c>
      <c r="C129" s="253" t="str">
        <f>IF('2.入力_使用量(1,2号)'!F91="","",LEFT('2.入力_使用量(1,2号)'!E91,3))</f>
        <v/>
      </c>
      <c r="D129" s="253" t="str">
        <f>IF('2.入力_使用量(1,2号)'!F91="","",SUBSTITUTE('2.入力_使用量(1,2号)'!E91,LEFT('2.入力_使用量(1,2号)'!E91,4),""))</f>
        <v/>
      </c>
      <c r="E129" s="254" t="str">
        <f>IF('2.入力_使用量(1,2号)'!F91="","",'2.入力_使用量(1,2号)'!G91)</f>
        <v/>
      </c>
      <c r="F129" s="254" t="str">
        <f>'2.入力_使用量(1,2号)'!J91</f>
        <v/>
      </c>
      <c r="G129" s="254" t="str">
        <f>'2.入力_使用量(1,2号)'!K91</f>
        <v/>
      </c>
      <c r="H129" s="135"/>
      <c r="I129" s="130"/>
      <c r="J129" s="130"/>
      <c r="K129" s="236">
        <f>'2.入力_使用量(1,2号)'!N91</f>
        <v>0</v>
      </c>
      <c r="L129" s="87"/>
      <c r="M129" s="236">
        <f>'3.入力_外部供給等(1,2号)'!N83</f>
        <v>0</v>
      </c>
      <c r="N129" s="236">
        <f>'3.入力_外部供給等(1,2号)'!O83</f>
        <v>0</v>
      </c>
      <c r="O129" s="236">
        <f>'2.入力_使用量(1,2号)'!O91</f>
        <v>0</v>
      </c>
      <c r="P129" s="87"/>
      <c r="Q129" s="236">
        <f>'3.入力_外部供給等(1,2号)'!Q83</f>
        <v>0</v>
      </c>
      <c r="R129" s="236">
        <f>'3.入力_外部供給等(1,2号)'!R83</f>
        <v>0</v>
      </c>
      <c r="S129" s="236">
        <f>'2.入力_使用量(1,2号)'!P91</f>
        <v>0</v>
      </c>
      <c r="T129" s="87"/>
      <c r="U129" s="236">
        <f>'3.入力_外部供給等(1,2号)'!T83</f>
        <v>0</v>
      </c>
      <c r="V129" s="236">
        <f>'3.入力_外部供給等(1,2号)'!U83</f>
        <v>0</v>
      </c>
      <c r="W129" s="236">
        <f>'2.入力_使用量(1,2号)'!R91</f>
        <v>0</v>
      </c>
      <c r="X129" s="87"/>
      <c r="Y129" s="236">
        <f>'3.入力_外部供給等(1,2号)'!Z83</f>
        <v>0</v>
      </c>
      <c r="Z129" s="236">
        <f>'3.入力_外部供給等(1,2号)'!AA83</f>
        <v>0</v>
      </c>
      <c r="AA129" s="236">
        <f>'2.入力_使用量(1,2号)'!S91</f>
        <v>0</v>
      </c>
      <c r="AB129" s="87"/>
      <c r="AC129" s="236">
        <f>'3.入力_外部供給等(1,2号)'!AC83</f>
        <v>0</v>
      </c>
      <c r="AD129" s="236">
        <f>'3.入力_外部供給等(1,2号)'!AD83</f>
        <v>0</v>
      </c>
      <c r="AE129" s="236">
        <f>'2.入力_使用量(1,2号)'!T91</f>
        <v>0</v>
      </c>
      <c r="AF129" s="87"/>
      <c r="AG129" s="236">
        <f>'3.入力_外部供給等(1,2号)'!AF83</f>
        <v>0</v>
      </c>
      <c r="AH129" s="236">
        <f>'3.入力_外部供給等(1,2号)'!AG83</f>
        <v>0</v>
      </c>
      <c r="AI129" s="236">
        <f>'2.入力_使用量(1,2号)'!U91</f>
        <v>0</v>
      </c>
      <c r="AJ129" s="87"/>
      <c r="AK129" s="236">
        <f>'3.入力_外部供給等(1,2号)'!AI83</f>
        <v>0</v>
      </c>
      <c r="AL129" s="236">
        <f>'3.入力_外部供給等(1,2号)'!AJ83</f>
        <v>0</v>
      </c>
      <c r="AM129" s="236">
        <f>'2.入力_使用量(1,2号)'!V91</f>
        <v>0</v>
      </c>
      <c r="AN129" s="87"/>
      <c r="AO129" s="236">
        <f>'3.入力_外部供給等(1,2号)'!AL83</f>
        <v>0</v>
      </c>
      <c r="AP129" s="236">
        <f>'3.入力_外部供給等(1,2号)'!AM83</f>
        <v>0</v>
      </c>
      <c r="AQ129" s="236">
        <f>'2.入力_使用量(1,2号)'!W91</f>
        <v>0</v>
      </c>
      <c r="AR129" s="87"/>
      <c r="AS129" s="236">
        <f>'3.入力_外部供給等(1,2号)'!AO83</f>
        <v>0</v>
      </c>
      <c r="AT129" s="236">
        <f>'3.入力_外部供給等(1,2号)'!AP83</f>
        <v>0</v>
      </c>
      <c r="AU129" s="236">
        <f>'2.入力_使用量(1,2号)'!X91</f>
        <v>0</v>
      </c>
      <c r="AV129" s="87"/>
      <c r="AW129" s="236">
        <f>'3.入力_外部供給等(1,2号)'!AR83</f>
        <v>0</v>
      </c>
      <c r="AX129" s="236">
        <f>'3.入力_外部供給等(1,2号)'!AS83</f>
        <v>0</v>
      </c>
      <c r="AY129" s="236">
        <f>'2.入力_使用量(1,2号)'!Y91</f>
        <v>0</v>
      </c>
      <c r="AZ129" s="87"/>
      <c r="BA129" s="236">
        <f>'3.入力_外部供給等(1,2号)'!AU83</f>
        <v>0</v>
      </c>
      <c r="BB129" s="236">
        <f>'3.入力_外部供給等(1,2号)'!AV83</f>
        <v>0</v>
      </c>
      <c r="BC129" s="236">
        <f>'2.入力_使用量(1,2号)'!Z91</f>
        <v>0</v>
      </c>
      <c r="BD129" s="87"/>
      <c r="BE129" s="236">
        <f>'3.入力_外部供給等(1,2号)'!AX83</f>
        <v>0</v>
      </c>
      <c r="BF129" s="236">
        <f>'3.入力_外部供給等(1,2号)'!AY83</f>
        <v>0</v>
      </c>
      <c r="BG129" s="236">
        <f>'2.入力_使用量(1,2号)'!AA91</f>
        <v>0</v>
      </c>
      <c r="BH129" s="87"/>
      <c r="BI129" s="236">
        <f>'3.入力_外部供給等(1,2号)'!BA83</f>
        <v>0</v>
      </c>
      <c r="BJ129" s="236">
        <f>'3.入力_外部供給等(1,2号)'!BB83</f>
        <v>0</v>
      </c>
      <c r="BK129" s="236">
        <f>'2.入力_使用量(1,2号)'!AB91</f>
        <v>0</v>
      </c>
      <c r="BL129" s="87"/>
      <c r="BM129" s="236">
        <f>'3.入力_外部供給等(1,2号)'!BD83</f>
        <v>0</v>
      </c>
      <c r="BN129" s="236">
        <f>'3.入力_外部供給等(1,2号)'!BE83</f>
        <v>0</v>
      </c>
      <c r="BO129" s="236">
        <f>'2.入力_使用量(1,2号)'!AC91</f>
        <v>0</v>
      </c>
      <c r="BP129" s="87"/>
      <c r="BQ129" s="236">
        <f>'3.入力_外部供給等(1,2号)'!BG83</f>
        <v>0</v>
      </c>
      <c r="BR129" s="236">
        <f>'3.入力_外部供給等(1,2号)'!BH83</f>
        <v>0</v>
      </c>
      <c r="BS129" s="236">
        <f>'2.入力_使用量(1,2号)'!AD91</f>
        <v>0</v>
      </c>
      <c r="BT129" s="87"/>
      <c r="BU129" s="236">
        <f>'3.入力_外部供給等(1,2号)'!BJ83</f>
        <v>0</v>
      </c>
      <c r="BV129" s="260">
        <f>'3.入力_外部供給等(1,2号)'!BK83</f>
        <v>0</v>
      </c>
    </row>
    <row r="130" spans="2:74" ht="20.100000000000001" customHeight="1">
      <c r="B130" s="132" t="s">
        <v>1526</v>
      </c>
      <c r="C130" s="257" t="str">
        <f>IF('2.入力_使用量(1,2号)'!F92="","",LEFT('2.入力_使用量(1,2号)'!E92,3))</f>
        <v/>
      </c>
      <c r="D130" s="257" t="str">
        <f>IF('2.入力_使用量(1,2号)'!F92="","",SUBSTITUTE('2.入力_使用量(1,2号)'!E92,LEFT('2.入力_使用量(1,2号)'!E92,4),""))</f>
        <v/>
      </c>
      <c r="E130" s="258" t="str">
        <f>IF('2.入力_使用量(1,2号)'!F92="","",'2.入力_使用量(1,2号)'!G92)</f>
        <v/>
      </c>
      <c r="F130" s="258" t="str">
        <f>'2.入力_使用量(1,2号)'!J92</f>
        <v/>
      </c>
      <c r="G130" s="258" t="str">
        <f>'2.入力_使用量(1,2号)'!K92</f>
        <v/>
      </c>
      <c r="H130" s="136"/>
      <c r="I130" s="130"/>
      <c r="J130" s="130"/>
      <c r="K130" s="236">
        <f>'2.入力_使用量(1,2号)'!N92</f>
        <v>0</v>
      </c>
      <c r="L130" s="87"/>
      <c r="M130" s="236">
        <f>'3.入力_外部供給等(1,2号)'!N84</f>
        <v>0</v>
      </c>
      <c r="N130" s="236">
        <f>'3.入力_外部供給等(1,2号)'!O84</f>
        <v>0</v>
      </c>
      <c r="O130" s="236">
        <f>'2.入力_使用量(1,2号)'!O92</f>
        <v>0</v>
      </c>
      <c r="P130" s="87"/>
      <c r="Q130" s="236">
        <f>'3.入力_外部供給等(1,2号)'!Q84</f>
        <v>0</v>
      </c>
      <c r="R130" s="236">
        <f>'3.入力_外部供給等(1,2号)'!R84</f>
        <v>0</v>
      </c>
      <c r="S130" s="236">
        <f>'2.入力_使用量(1,2号)'!P92</f>
        <v>0</v>
      </c>
      <c r="T130" s="87"/>
      <c r="U130" s="236">
        <f>'3.入力_外部供給等(1,2号)'!T84</f>
        <v>0</v>
      </c>
      <c r="V130" s="236">
        <f>'3.入力_外部供給等(1,2号)'!U84</f>
        <v>0</v>
      </c>
      <c r="W130" s="236">
        <f>'2.入力_使用量(1,2号)'!R92</f>
        <v>0</v>
      </c>
      <c r="X130" s="87"/>
      <c r="Y130" s="236">
        <f>'3.入力_外部供給等(1,2号)'!Z84</f>
        <v>0</v>
      </c>
      <c r="Z130" s="236">
        <f>'3.入力_外部供給等(1,2号)'!AA84</f>
        <v>0</v>
      </c>
      <c r="AA130" s="236">
        <f>'2.入力_使用量(1,2号)'!S92</f>
        <v>0</v>
      </c>
      <c r="AB130" s="87"/>
      <c r="AC130" s="236">
        <f>'3.入力_外部供給等(1,2号)'!AC84</f>
        <v>0</v>
      </c>
      <c r="AD130" s="236">
        <f>'3.入力_外部供給等(1,2号)'!AD84</f>
        <v>0</v>
      </c>
      <c r="AE130" s="236">
        <f>'2.入力_使用量(1,2号)'!T92</f>
        <v>0</v>
      </c>
      <c r="AF130" s="87"/>
      <c r="AG130" s="236">
        <f>'3.入力_外部供給等(1,2号)'!AF84</f>
        <v>0</v>
      </c>
      <c r="AH130" s="236">
        <f>'3.入力_外部供給等(1,2号)'!AG84</f>
        <v>0</v>
      </c>
      <c r="AI130" s="236">
        <f>'2.入力_使用量(1,2号)'!U92</f>
        <v>0</v>
      </c>
      <c r="AJ130" s="87"/>
      <c r="AK130" s="236">
        <f>'3.入力_外部供給等(1,2号)'!AI84</f>
        <v>0</v>
      </c>
      <c r="AL130" s="236">
        <f>'3.入力_外部供給等(1,2号)'!AJ84</f>
        <v>0</v>
      </c>
      <c r="AM130" s="236">
        <f>'2.入力_使用量(1,2号)'!V92</f>
        <v>0</v>
      </c>
      <c r="AN130" s="87"/>
      <c r="AO130" s="236">
        <f>'3.入力_外部供給等(1,2号)'!AL84</f>
        <v>0</v>
      </c>
      <c r="AP130" s="236">
        <f>'3.入力_外部供給等(1,2号)'!AM84</f>
        <v>0</v>
      </c>
      <c r="AQ130" s="236">
        <f>'2.入力_使用量(1,2号)'!W92</f>
        <v>0</v>
      </c>
      <c r="AR130" s="87"/>
      <c r="AS130" s="236">
        <f>'3.入力_外部供給等(1,2号)'!AO84</f>
        <v>0</v>
      </c>
      <c r="AT130" s="236">
        <f>'3.入力_外部供給等(1,2号)'!AP84</f>
        <v>0</v>
      </c>
      <c r="AU130" s="236">
        <f>'2.入力_使用量(1,2号)'!X92</f>
        <v>0</v>
      </c>
      <c r="AV130" s="87"/>
      <c r="AW130" s="236">
        <f>'3.入力_外部供給等(1,2号)'!AR84</f>
        <v>0</v>
      </c>
      <c r="AX130" s="236">
        <f>'3.入力_外部供給等(1,2号)'!AS84</f>
        <v>0</v>
      </c>
      <c r="AY130" s="236">
        <f>'2.入力_使用量(1,2号)'!Y92</f>
        <v>0</v>
      </c>
      <c r="AZ130" s="87"/>
      <c r="BA130" s="236">
        <f>'3.入力_外部供給等(1,2号)'!AU84</f>
        <v>0</v>
      </c>
      <c r="BB130" s="236">
        <f>'3.入力_外部供給等(1,2号)'!AV84</f>
        <v>0</v>
      </c>
      <c r="BC130" s="236">
        <f>'2.入力_使用量(1,2号)'!Z92</f>
        <v>0</v>
      </c>
      <c r="BD130" s="87"/>
      <c r="BE130" s="236">
        <f>'3.入力_外部供給等(1,2号)'!AX84</f>
        <v>0</v>
      </c>
      <c r="BF130" s="236">
        <f>'3.入力_外部供給等(1,2号)'!AY84</f>
        <v>0</v>
      </c>
      <c r="BG130" s="236">
        <f>'2.入力_使用量(1,2号)'!AA92</f>
        <v>0</v>
      </c>
      <c r="BH130" s="87"/>
      <c r="BI130" s="236">
        <f>'3.入力_外部供給等(1,2号)'!BA84</f>
        <v>0</v>
      </c>
      <c r="BJ130" s="236">
        <f>'3.入力_外部供給等(1,2号)'!BB84</f>
        <v>0</v>
      </c>
      <c r="BK130" s="236">
        <f>'2.入力_使用量(1,2号)'!AB92</f>
        <v>0</v>
      </c>
      <c r="BL130" s="87"/>
      <c r="BM130" s="236">
        <f>'3.入力_外部供給等(1,2号)'!BD84</f>
        <v>0</v>
      </c>
      <c r="BN130" s="236">
        <f>'3.入力_外部供給等(1,2号)'!BE84</f>
        <v>0</v>
      </c>
      <c r="BO130" s="236">
        <f>'2.入力_使用量(1,2号)'!AC92</f>
        <v>0</v>
      </c>
      <c r="BP130" s="87"/>
      <c r="BQ130" s="236">
        <f>'3.入力_外部供給等(1,2号)'!BG84</f>
        <v>0</v>
      </c>
      <c r="BR130" s="236">
        <f>'3.入力_外部供給等(1,2号)'!BH84</f>
        <v>0</v>
      </c>
      <c r="BS130" s="236">
        <f>'2.入力_使用量(1,2号)'!AD92</f>
        <v>0</v>
      </c>
      <c r="BT130" s="87"/>
      <c r="BU130" s="236">
        <f>'3.入力_外部供給等(1,2号)'!BJ84</f>
        <v>0</v>
      </c>
      <c r="BV130" s="260">
        <f>'3.入力_外部供給等(1,2号)'!BK84</f>
        <v>0</v>
      </c>
    </row>
    <row r="131" spans="2:74" ht="20.100000000000001" customHeight="1">
      <c r="B131" s="129" t="s">
        <v>1527</v>
      </c>
      <c r="C131" s="682" t="str">
        <f>IF('2.入力_使用量(1,2号)'!F100="","",LEFT('2.入力_使用量(1,2号)'!E100,5))</f>
        <v/>
      </c>
      <c r="D131" s="682" t="str">
        <f>IF('2.入力_使用量(1,2号)'!F100="","",SUBSTITUTE('2.入力_使用量(1,2号)'!E100,LEFT('2.入力_使用量(1,2号)'!E100,6),""))</f>
        <v/>
      </c>
      <c r="E131" s="683" t="str">
        <f>IF('2.入力_使用量(1,2号)'!F100="","",'2.入力_使用量(1,2号)'!G100)</f>
        <v/>
      </c>
      <c r="F131" s="683" t="str">
        <f>'2.入力_使用量(1,2号)'!J100</f>
        <v/>
      </c>
      <c r="G131" s="683" t="str">
        <f>'2.入力_使用量(1,2号)'!K100</f>
        <v/>
      </c>
      <c r="H131" s="133"/>
      <c r="I131" s="130"/>
      <c r="J131" s="130"/>
      <c r="K131" s="236">
        <f>'2.入力_使用量(1,2号)'!N100</f>
        <v>0</v>
      </c>
      <c r="L131" s="87"/>
      <c r="M131" s="87"/>
      <c r="N131" s="87"/>
      <c r="O131" s="236">
        <f>'2.入力_使用量(1,2号)'!O100</f>
        <v>0</v>
      </c>
      <c r="P131" s="87"/>
      <c r="Q131" s="87"/>
      <c r="R131" s="87"/>
      <c r="S131" s="236">
        <f>'2.入力_使用量(1,2号)'!P100</f>
        <v>0</v>
      </c>
      <c r="T131" s="87"/>
      <c r="U131" s="87"/>
      <c r="V131" s="87"/>
      <c r="W131" s="236">
        <f>'2.入力_使用量(1,2号)'!R100</f>
        <v>0</v>
      </c>
      <c r="X131" s="87"/>
      <c r="Y131" s="87"/>
      <c r="Z131" s="87"/>
      <c r="AA131" s="236">
        <f>'2.入力_使用量(1,2号)'!S100</f>
        <v>0</v>
      </c>
      <c r="AB131" s="87"/>
      <c r="AC131" s="87"/>
      <c r="AD131" s="87"/>
      <c r="AE131" s="236">
        <f>'2.入力_使用量(1,2号)'!T100</f>
        <v>0</v>
      </c>
      <c r="AF131" s="87"/>
      <c r="AG131" s="87"/>
      <c r="AH131" s="87"/>
      <c r="AI131" s="236">
        <f>'2.入力_使用量(1,2号)'!U100</f>
        <v>0</v>
      </c>
      <c r="AJ131" s="87"/>
      <c r="AK131" s="87"/>
      <c r="AL131" s="87"/>
      <c r="AM131" s="236">
        <f>'2.入力_使用量(1,2号)'!V100</f>
        <v>0</v>
      </c>
      <c r="AN131" s="87"/>
      <c r="AO131" s="87"/>
      <c r="AP131" s="87"/>
      <c r="AQ131" s="236">
        <f>'2.入力_使用量(1,2号)'!W100</f>
        <v>0</v>
      </c>
      <c r="AR131" s="87"/>
      <c r="AS131" s="87"/>
      <c r="AT131" s="87"/>
      <c r="AU131" s="236">
        <f>'2.入力_使用量(1,2号)'!X100</f>
        <v>0</v>
      </c>
      <c r="AV131" s="87"/>
      <c r="AW131" s="87"/>
      <c r="AX131" s="87"/>
      <c r="AY131" s="236">
        <f>'2.入力_使用量(1,2号)'!Y100</f>
        <v>0</v>
      </c>
      <c r="AZ131" s="87"/>
      <c r="BA131" s="87"/>
      <c r="BB131" s="87"/>
      <c r="BC131" s="236">
        <f>'2.入力_使用量(1,2号)'!Z100</f>
        <v>0</v>
      </c>
      <c r="BD131" s="87"/>
      <c r="BE131" s="87"/>
      <c r="BF131" s="87"/>
      <c r="BG131" s="236">
        <f>'2.入力_使用量(1,2号)'!AA100</f>
        <v>0</v>
      </c>
      <c r="BH131" s="87"/>
      <c r="BI131" s="87"/>
      <c r="BJ131" s="87"/>
      <c r="BK131" s="236">
        <f>'2.入力_使用量(1,2号)'!AB100</f>
        <v>0</v>
      </c>
      <c r="BL131" s="87"/>
      <c r="BM131" s="87"/>
      <c r="BN131" s="87"/>
      <c r="BO131" s="236">
        <f>'2.入力_使用量(1,2号)'!AC100</f>
        <v>0</v>
      </c>
      <c r="BP131" s="87"/>
      <c r="BQ131" s="87"/>
      <c r="BR131" s="87"/>
      <c r="BS131" s="236">
        <f>'2.入力_使用量(1,2号)'!AD100</f>
        <v>0</v>
      </c>
      <c r="BT131" s="87"/>
      <c r="BU131" s="87"/>
      <c r="BV131" s="208"/>
    </row>
    <row r="132" spans="2:74" ht="20.100000000000001" customHeight="1">
      <c r="B132" s="131" t="s">
        <v>1528</v>
      </c>
      <c r="C132" s="253" t="str">
        <f>IF('2.入力_使用量(1,2号)'!F101="","",LEFT('2.入力_使用量(1,2号)'!E101,5))</f>
        <v/>
      </c>
      <c r="D132" s="253" t="str">
        <f>IF('2.入力_使用量(1,2号)'!F101="","",SUBSTITUTE('2.入力_使用量(1,2号)'!E101,LEFT('2.入力_使用量(1,2号)'!E101,6),""))</f>
        <v/>
      </c>
      <c r="E132" s="254" t="str">
        <f>IF('2.入力_使用量(1,2号)'!F101="","",'2.入力_使用量(1,2号)'!G101)</f>
        <v/>
      </c>
      <c r="F132" s="254" t="str">
        <f>'2.入力_使用量(1,2号)'!J101</f>
        <v/>
      </c>
      <c r="G132" s="254" t="str">
        <f>'2.入力_使用量(1,2号)'!K101</f>
        <v/>
      </c>
      <c r="H132" s="134"/>
      <c r="I132" s="130"/>
      <c r="J132" s="130"/>
      <c r="K132" s="236">
        <f>'2.入力_使用量(1,2号)'!N101</f>
        <v>0</v>
      </c>
      <c r="L132" s="87"/>
      <c r="M132" s="87"/>
      <c r="N132" s="87"/>
      <c r="O132" s="236">
        <f>'2.入力_使用量(1,2号)'!O101</f>
        <v>0</v>
      </c>
      <c r="P132" s="87"/>
      <c r="Q132" s="87"/>
      <c r="R132" s="87"/>
      <c r="S132" s="236">
        <f>'2.入力_使用量(1,2号)'!P101</f>
        <v>0</v>
      </c>
      <c r="T132" s="87"/>
      <c r="U132" s="87"/>
      <c r="V132" s="87"/>
      <c r="W132" s="236">
        <f>'2.入力_使用量(1,2号)'!R101</f>
        <v>0</v>
      </c>
      <c r="X132" s="87"/>
      <c r="Y132" s="87"/>
      <c r="Z132" s="87"/>
      <c r="AA132" s="236">
        <f>'2.入力_使用量(1,2号)'!S101</f>
        <v>0</v>
      </c>
      <c r="AB132" s="87"/>
      <c r="AC132" s="87"/>
      <c r="AD132" s="87"/>
      <c r="AE132" s="236">
        <f>'2.入力_使用量(1,2号)'!T101</f>
        <v>0</v>
      </c>
      <c r="AF132" s="87"/>
      <c r="AG132" s="87"/>
      <c r="AH132" s="87"/>
      <c r="AI132" s="236">
        <f>'2.入力_使用量(1,2号)'!U101</f>
        <v>0</v>
      </c>
      <c r="AJ132" s="87"/>
      <c r="AK132" s="87"/>
      <c r="AL132" s="87"/>
      <c r="AM132" s="236">
        <f>'2.入力_使用量(1,2号)'!V101</f>
        <v>0</v>
      </c>
      <c r="AN132" s="87"/>
      <c r="AO132" s="87"/>
      <c r="AP132" s="87"/>
      <c r="AQ132" s="236">
        <f>'2.入力_使用量(1,2号)'!W101</f>
        <v>0</v>
      </c>
      <c r="AR132" s="87"/>
      <c r="AS132" s="87"/>
      <c r="AT132" s="87"/>
      <c r="AU132" s="236">
        <f>'2.入力_使用量(1,2号)'!X101</f>
        <v>0</v>
      </c>
      <c r="AV132" s="87"/>
      <c r="AW132" s="87"/>
      <c r="AX132" s="87"/>
      <c r="AY132" s="236">
        <f>'2.入力_使用量(1,2号)'!Y101</f>
        <v>0</v>
      </c>
      <c r="AZ132" s="87"/>
      <c r="BA132" s="87"/>
      <c r="BB132" s="87"/>
      <c r="BC132" s="236">
        <f>'2.入力_使用量(1,2号)'!Z101</f>
        <v>0</v>
      </c>
      <c r="BD132" s="87"/>
      <c r="BE132" s="87"/>
      <c r="BF132" s="87"/>
      <c r="BG132" s="236">
        <f>'2.入力_使用量(1,2号)'!AA101</f>
        <v>0</v>
      </c>
      <c r="BH132" s="87"/>
      <c r="BI132" s="87"/>
      <c r="BJ132" s="87"/>
      <c r="BK132" s="236">
        <f>'2.入力_使用量(1,2号)'!AB101</f>
        <v>0</v>
      </c>
      <c r="BL132" s="87"/>
      <c r="BM132" s="87"/>
      <c r="BN132" s="87"/>
      <c r="BO132" s="236">
        <f>'2.入力_使用量(1,2号)'!AC101</f>
        <v>0</v>
      </c>
      <c r="BP132" s="87"/>
      <c r="BQ132" s="87"/>
      <c r="BR132" s="87"/>
      <c r="BS132" s="236">
        <f>'2.入力_使用量(1,2号)'!AD101</f>
        <v>0</v>
      </c>
      <c r="BT132" s="87"/>
      <c r="BU132" s="87"/>
      <c r="BV132" s="208"/>
    </row>
    <row r="133" spans="2:74" ht="20.100000000000001" customHeight="1">
      <c r="B133" s="131" t="s">
        <v>1529</v>
      </c>
      <c r="C133" s="253" t="str">
        <f>IF('2.入力_使用量(1,2号)'!F102="","",LEFT('2.入力_使用量(1,2号)'!E102,5))</f>
        <v/>
      </c>
      <c r="D133" s="253" t="str">
        <f>IF('2.入力_使用量(1,2号)'!F102="","",SUBSTITUTE('2.入力_使用量(1,2号)'!E102,LEFT('2.入力_使用量(1,2号)'!E102,6),""))</f>
        <v/>
      </c>
      <c r="E133" s="254" t="str">
        <f>IF('2.入力_使用量(1,2号)'!F102="","",'2.入力_使用量(1,2号)'!G102)</f>
        <v/>
      </c>
      <c r="F133" s="254" t="str">
        <f>'2.入力_使用量(1,2号)'!J102</f>
        <v/>
      </c>
      <c r="G133" s="254" t="str">
        <f>'2.入力_使用量(1,2号)'!K102</f>
        <v/>
      </c>
      <c r="H133" s="134"/>
      <c r="I133" s="130"/>
      <c r="J133" s="130"/>
      <c r="K133" s="236">
        <f>'2.入力_使用量(1,2号)'!N102</f>
        <v>0</v>
      </c>
      <c r="L133" s="87"/>
      <c r="M133" s="87"/>
      <c r="N133" s="87"/>
      <c r="O133" s="236">
        <f>'2.入力_使用量(1,2号)'!O102</f>
        <v>0</v>
      </c>
      <c r="P133" s="87"/>
      <c r="Q133" s="87"/>
      <c r="R133" s="87"/>
      <c r="S133" s="236">
        <f>'2.入力_使用量(1,2号)'!P102</f>
        <v>0</v>
      </c>
      <c r="T133" s="87"/>
      <c r="U133" s="87"/>
      <c r="V133" s="87"/>
      <c r="W133" s="236">
        <f>'2.入力_使用量(1,2号)'!R102</f>
        <v>0</v>
      </c>
      <c r="X133" s="87"/>
      <c r="Y133" s="87"/>
      <c r="Z133" s="87"/>
      <c r="AA133" s="236">
        <f>'2.入力_使用量(1,2号)'!S102</f>
        <v>0</v>
      </c>
      <c r="AB133" s="87"/>
      <c r="AC133" s="87"/>
      <c r="AD133" s="87"/>
      <c r="AE133" s="236">
        <f>'2.入力_使用量(1,2号)'!T102</f>
        <v>0</v>
      </c>
      <c r="AF133" s="87"/>
      <c r="AG133" s="87"/>
      <c r="AH133" s="87"/>
      <c r="AI133" s="236">
        <f>'2.入力_使用量(1,2号)'!U102</f>
        <v>0</v>
      </c>
      <c r="AJ133" s="87"/>
      <c r="AK133" s="87"/>
      <c r="AL133" s="87"/>
      <c r="AM133" s="236">
        <f>'2.入力_使用量(1,2号)'!V102</f>
        <v>0</v>
      </c>
      <c r="AN133" s="87"/>
      <c r="AO133" s="87"/>
      <c r="AP133" s="87"/>
      <c r="AQ133" s="236">
        <f>'2.入力_使用量(1,2号)'!W102</f>
        <v>0</v>
      </c>
      <c r="AR133" s="87"/>
      <c r="AS133" s="87"/>
      <c r="AT133" s="87"/>
      <c r="AU133" s="236">
        <f>'2.入力_使用量(1,2号)'!X102</f>
        <v>0</v>
      </c>
      <c r="AV133" s="87"/>
      <c r="AW133" s="87"/>
      <c r="AX133" s="87"/>
      <c r="AY133" s="236">
        <f>'2.入力_使用量(1,2号)'!Y102</f>
        <v>0</v>
      </c>
      <c r="AZ133" s="87"/>
      <c r="BA133" s="87"/>
      <c r="BB133" s="87"/>
      <c r="BC133" s="236">
        <f>'2.入力_使用量(1,2号)'!Z102</f>
        <v>0</v>
      </c>
      <c r="BD133" s="87"/>
      <c r="BE133" s="87"/>
      <c r="BF133" s="87"/>
      <c r="BG133" s="236">
        <f>'2.入力_使用量(1,2号)'!AA102</f>
        <v>0</v>
      </c>
      <c r="BH133" s="87"/>
      <c r="BI133" s="87"/>
      <c r="BJ133" s="87"/>
      <c r="BK133" s="236">
        <f>'2.入力_使用量(1,2号)'!AB102</f>
        <v>0</v>
      </c>
      <c r="BL133" s="87"/>
      <c r="BM133" s="87"/>
      <c r="BN133" s="87"/>
      <c r="BO133" s="236">
        <f>'2.入力_使用量(1,2号)'!AC102</f>
        <v>0</v>
      </c>
      <c r="BP133" s="87"/>
      <c r="BQ133" s="87"/>
      <c r="BR133" s="87"/>
      <c r="BS133" s="236">
        <f>'2.入力_使用量(1,2号)'!AD102</f>
        <v>0</v>
      </c>
      <c r="BT133" s="87"/>
      <c r="BU133" s="87"/>
      <c r="BV133" s="208"/>
    </row>
    <row r="134" spans="2:74" ht="20.100000000000001" customHeight="1">
      <c r="B134" s="131" t="s">
        <v>1530</v>
      </c>
      <c r="C134" s="253" t="str">
        <f>IF('2.入力_使用量(1,2号)'!F103="","",LEFT('2.入力_使用量(1,2号)'!E103,5))</f>
        <v/>
      </c>
      <c r="D134" s="253" t="str">
        <f>IF('2.入力_使用量(1,2号)'!F103="","",SUBSTITUTE('2.入力_使用量(1,2号)'!E103,LEFT('2.入力_使用量(1,2号)'!E103,6),""))</f>
        <v/>
      </c>
      <c r="E134" s="254" t="str">
        <f>IF('2.入力_使用量(1,2号)'!F103="","",'2.入力_使用量(1,2号)'!G103)</f>
        <v/>
      </c>
      <c r="F134" s="254" t="str">
        <f>'2.入力_使用量(1,2号)'!J103</f>
        <v/>
      </c>
      <c r="G134" s="254" t="str">
        <f>'2.入力_使用量(1,2号)'!K103</f>
        <v/>
      </c>
      <c r="H134" s="134"/>
      <c r="I134" s="130"/>
      <c r="J134" s="130"/>
      <c r="K134" s="236">
        <f>'2.入力_使用量(1,2号)'!N103</f>
        <v>0</v>
      </c>
      <c r="L134" s="87"/>
      <c r="M134" s="87"/>
      <c r="N134" s="87"/>
      <c r="O134" s="236">
        <f>'2.入力_使用量(1,2号)'!O103</f>
        <v>0</v>
      </c>
      <c r="P134" s="87"/>
      <c r="Q134" s="87"/>
      <c r="R134" s="87"/>
      <c r="S134" s="236">
        <f>'2.入力_使用量(1,2号)'!P103</f>
        <v>0</v>
      </c>
      <c r="T134" s="87"/>
      <c r="U134" s="87"/>
      <c r="V134" s="87"/>
      <c r="W134" s="236">
        <f>'2.入力_使用量(1,2号)'!R103</f>
        <v>0</v>
      </c>
      <c r="X134" s="87"/>
      <c r="Y134" s="87"/>
      <c r="Z134" s="87"/>
      <c r="AA134" s="236">
        <f>'2.入力_使用量(1,2号)'!S103</f>
        <v>0</v>
      </c>
      <c r="AB134" s="87"/>
      <c r="AC134" s="87"/>
      <c r="AD134" s="87"/>
      <c r="AE134" s="236">
        <f>'2.入力_使用量(1,2号)'!T103</f>
        <v>0</v>
      </c>
      <c r="AF134" s="87"/>
      <c r="AG134" s="87"/>
      <c r="AH134" s="87"/>
      <c r="AI134" s="236">
        <f>'2.入力_使用量(1,2号)'!U103</f>
        <v>0</v>
      </c>
      <c r="AJ134" s="87"/>
      <c r="AK134" s="87"/>
      <c r="AL134" s="87"/>
      <c r="AM134" s="236">
        <f>'2.入力_使用量(1,2号)'!V103</f>
        <v>0</v>
      </c>
      <c r="AN134" s="87"/>
      <c r="AO134" s="87"/>
      <c r="AP134" s="87"/>
      <c r="AQ134" s="236">
        <f>'2.入力_使用量(1,2号)'!W103</f>
        <v>0</v>
      </c>
      <c r="AR134" s="87"/>
      <c r="AS134" s="87"/>
      <c r="AT134" s="87"/>
      <c r="AU134" s="236">
        <f>'2.入力_使用量(1,2号)'!X103</f>
        <v>0</v>
      </c>
      <c r="AV134" s="87"/>
      <c r="AW134" s="87"/>
      <c r="AX134" s="87"/>
      <c r="AY134" s="236">
        <f>'2.入力_使用量(1,2号)'!Y103</f>
        <v>0</v>
      </c>
      <c r="AZ134" s="87"/>
      <c r="BA134" s="87"/>
      <c r="BB134" s="87"/>
      <c r="BC134" s="236">
        <f>'2.入力_使用量(1,2号)'!Z103</f>
        <v>0</v>
      </c>
      <c r="BD134" s="87"/>
      <c r="BE134" s="87"/>
      <c r="BF134" s="87"/>
      <c r="BG134" s="236">
        <f>'2.入力_使用量(1,2号)'!AA103</f>
        <v>0</v>
      </c>
      <c r="BH134" s="87"/>
      <c r="BI134" s="87"/>
      <c r="BJ134" s="87"/>
      <c r="BK134" s="236">
        <f>'2.入力_使用量(1,2号)'!AB103</f>
        <v>0</v>
      </c>
      <c r="BL134" s="87"/>
      <c r="BM134" s="87"/>
      <c r="BN134" s="87"/>
      <c r="BO134" s="236">
        <f>'2.入力_使用量(1,2号)'!AC103</f>
        <v>0</v>
      </c>
      <c r="BP134" s="87"/>
      <c r="BQ134" s="87"/>
      <c r="BR134" s="87"/>
      <c r="BS134" s="236">
        <f>'2.入力_使用量(1,2号)'!AD103</f>
        <v>0</v>
      </c>
      <c r="BT134" s="87"/>
      <c r="BU134" s="87"/>
      <c r="BV134" s="208"/>
    </row>
    <row r="135" spans="2:74" ht="20.100000000000001" customHeight="1">
      <c r="B135" s="131" t="s">
        <v>1531</v>
      </c>
      <c r="C135" s="253" t="str">
        <f>IF('2.入力_使用量(1,2号)'!F104="","",LEFT('2.入力_使用量(1,2号)'!E104,5))</f>
        <v/>
      </c>
      <c r="D135" s="253" t="str">
        <f>IF('2.入力_使用量(1,2号)'!F104="","",SUBSTITUTE('2.入力_使用量(1,2号)'!E104,LEFT('2.入力_使用量(1,2号)'!E104,6),""))</f>
        <v/>
      </c>
      <c r="E135" s="254" t="str">
        <f>IF('2.入力_使用量(1,2号)'!F104="","",'2.入力_使用量(1,2号)'!G104)</f>
        <v/>
      </c>
      <c r="F135" s="254" t="str">
        <f>'2.入力_使用量(1,2号)'!J104</f>
        <v/>
      </c>
      <c r="G135" s="254" t="str">
        <f>'2.入力_使用量(1,2号)'!K104</f>
        <v/>
      </c>
      <c r="H135" s="134"/>
      <c r="I135" s="130"/>
      <c r="J135" s="130"/>
      <c r="K135" s="236">
        <f>'2.入力_使用量(1,2号)'!N104</f>
        <v>0</v>
      </c>
      <c r="L135" s="87"/>
      <c r="M135" s="87"/>
      <c r="N135" s="87"/>
      <c r="O135" s="236">
        <f>'2.入力_使用量(1,2号)'!O104</f>
        <v>0</v>
      </c>
      <c r="P135" s="87"/>
      <c r="Q135" s="87"/>
      <c r="R135" s="87"/>
      <c r="S135" s="236">
        <f>'2.入力_使用量(1,2号)'!P104</f>
        <v>0</v>
      </c>
      <c r="T135" s="87"/>
      <c r="U135" s="87"/>
      <c r="V135" s="87"/>
      <c r="W135" s="236">
        <f>'2.入力_使用量(1,2号)'!R104</f>
        <v>0</v>
      </c>
      <c r="X135" s="87"/>
      <c r="Y135" s="87"/>
      <c r="Z135" s="87"/>
      <c r="AA135" s="236">
        <f>'2.入力_使用量(1,2号)'!S104</f>
        <v>0</v>
      </c>
      <c r="AB135" s="87"/>
      <c r="AC135" s="87"/>
      <c r="AD135" s="87"/>
      <c r="AE135" s="236">
        <f>'2.入力_使用量(1,2号)'!T104</f>
        <v>0</v>
      </c>
      <c r="AF135" s="87"/>
      <c r="AG135" s="87"/>
      <c r="AH135" s="87"/>
      <c r="AI135" s="236">
        <f>'2.入力_使用量(1,2号)'!U104</f>
        <v>0</v>
      </c>
      <c r="AJ135" s="87"/>
      <c r="AK135" s="87"/>
      <c r="AL135" s="87"/>
      <c r="AM135" s="236">
        <f>'2.入力_使用量(1,2号)'!V104</f>
        <v>0</v>
      </c>
      <c r="AN135" s="87"/>
      <c r="AO135" s="87"/>
      <c r="AP135" s="87"/>
      <c r="AQ135" s="236">
        <f>'2.入力_使用量(1,2号)'!W104</f>
        <v>0</v>
      </c>
      <c r="AR135" s="87"/>
      <c r="AS135" s="87"/>
      <c r="AT135" s="87"/>
      <c r="AU135" s="236">
        <f>'2.入力_使用量(1,2号)'!X104</f>
        <v>0</v>
      </c>
      <c r="AV135" s="87"/>
      <c r="AW135" s="87"/>
      <c r="AX135" s="87"/>
      <c r="AY135" s="236">
        <f>'2.入力_使用量(1,2号)'!Y104</f>
        <v>0</v>
      </c>
      <c r="AZ135" s="87"/>
      <c r="BA135" s="87"/>
      <c r="BB135" s="87"/>
      <c r="BC135" s="236">
        <f>'2.入力_使用量(1,2号)'!Z104</f>
        <v>0</v>
      </c>
      <c r="BD135" s="87"/>
      <c r="BE135" s="87"/>
      <c r="BF135" s="87"/>
      <c r="BG135" s="236">
        <f>'2.入力_使用量(1,2号)'!AA104</f>
        <v>0</v>
      </c>
      <c r="BH135" s="87"/>
      <c r="BI135" s="87"/>
      <c r="BJ135" s="87"/>
      <c r="BK135" s="236">
        <f>'2.入力_使用量(1,2号)'!AB104</f>
        <v>0</v>
      </c>
      <c r="BL135" s="87"/>
      <c r="BM135" s="87"/>
      <c r="BN135" s="87"/>
      <c r="BO135" s="236">
        <f>'2.入力_使用量(1,2号)'!AC104</f>
        <v>0</v>
      </c>
      <c r="BP135" s="87"/>
      <c r="BQ135" s="87"/>
      <c r="BR135" s="87"/>
      <c r="BS135" s="236">
        <f>'2.入力_使用量(1,2号)'!AD104</f>
        <v>0</v>
      </c>
      <c r="BT135" s="87"/>
      <c r="BU135" s="87"/>
      <c r="BV135" s="208"/>
    </row>
    <row r="136" spans="2:74" ht="20.100000000000001" customHeight="1">
      <c r="B136" s="131" t="s">
        <v>1532</v>
      </c>
      <c r="C136" s="253" t="str">
        <f>IF('2.入力_使用量(1,2号)'!F105="","",LEFT('2.入力_使用量(1,2号)'!E105,5))</f>
        <v/>
      </c>
      <c r="D136" s="253" t="str">
        <f>IF('2.入力_使用量(1,2号)'!F105="","",SUBSTITUTE('2.入力_使用量(1,2号)'!E105,LEFT('2.入力_使用量(1,2号)'!E105,6),""))</f>
        <v/>
      </c>
      <c r="E136" s="254" t="str">
        <f>IF('2.入力_使用量(1,2号)'!F105="","",'2.入力_使用量(1,2号)'!G105)</f>
        <v/>
      </c>
      <c r="F136" s="254" t="str">
        <f>'2.入力_使用量(1,2号)'!J105</f>
        <v/>
      </c>
      <c r="G136" s="254" t="str">
        <f>'2.入力_使用量(1,2号)'!K105</f>
        <v/>
      </c>
      <c r="H136" s="134"/>
      <c r="I136" s="130"/>
      <c r="J136" s="130"/>
      <c r="K136" s="236">
        <f>'2.入力_使用量(1,2号)'!N105</f>
        <v>0</v>
      </c>
      <c r="L136" s="87"/>
      <c r="M136" s="87"/>
      <c r="N136" s="87"/>
      <c r="O136" s="236">
        <f>'2.入力_使用量(1,2号)'!O105</f>
        <v>0</v>
      </c>
      <c r="P136" s="87"/>
      <c r="Q136" s="87"/>
      <c r="R136" s="87"/>
      <c r="S136" s="236">
        <f>'2.入力_使用量(1,2号)'!P105</f>
        <v>0</v>
      </c>
      <c r="T136" s="87"/>
      <c r="U136" s="87"/>
      <c r="V136" s="87"/>
      <c r="W136" s="236">
        <f>'2.入力_使用量(1,2号)'!R105</f>
        <v>0</v>
      </c>
      <c r="X136" s="87"/>
      <c r="Y136" s="87"/>
      <c r="Z136" s="87"/>
      <c r="AA136" s="236">
        <f>'2.入力_使用量(1,2号)'!S105</f>
        <v>0</v>
      </c>
      <c r="AB136" s="87"/>
      <c r="AC136" s="87"/>
      <c r="AD136" s="87"/>
      <c r="AE136" s="236">
        <f>'2.入力_使用量(1,2号)'!T105</f>
        <v>0</v>
      </c>
      <c r="AF136" s="87"/>
      <c r="AG136" s="87"/>
      <c r="AH136" s="87"/>
      <c r="AI136" s="236">
        <f>'2.入力_使用量(1,2号)'!U105</f>
        <v>0</v>
      </c>
      <c r="AJ136" s="87"/>
      <c r="AK136" s="87"/>
      <c r="AL136" s="87"/>
      <c r="AM136" s="236">
        <f>'2.入力_使用量(1,2号)'!V105</f>
        <v>0</v>
      </c>
      <c r="AN136" s="87"/>
      <c r="AO136" s="87"/>
      <c r="AP136" s="87"/>
      <c r="AQ136" s="236">
        <f>'2.入力_使用量(1,2号)'!W105</f>
        <v>0</v>
      </c>
      <c r="AR136" s="87"/>
      <c r="AS136" s="87"/>
      <c r="AT136" s="87"/>
      <c r="AU136" s="236">
        <f>'2.入力_使用量(1,2号)'!X105</f>
        <v>0</v>
      </c>
      <c r="AV136" s="87"/>
      <c r="AW136" s="87"/>
      <c r="AX136" s="87"/>
      <c r="AY136" s="236">
        <f>'2.入力_使用量(1,2号)'!Y105</f>
        <v>0</v>
      </c>
      <c r="AZ136" s="87"/>
      <c r="BA136" s="87"/>
      <c r="BB136" s="87"/>
      <c r="BC136" s="236">
        <f>'2.入力_使用量(1,2号)'!Z105</f>
        <v>0</v>
      </c>
      <c r="BD136" s="87"/>
      <c r="BE136" s="87"/>
      <c r="BF136" s="87"/>
      <c r="BG136" s="236">
        <f>'2.入力_使用量(1,2号)'!AA105</f>
        <v>0</v>
      </c>
      <c r="BH136" s="87"/>
      <c r="BI136" s="87"/>
      <c r="BJ136" s="87"/>
      <c r="BK136" s="236">
        <f>'2.入力_使用量(1,2号)'!AB105</f>
        <v>0</v>
      </c>
      <c r="BL136" s="87"/>
      <c r="BM136" s="87"/>
      <c r="BN136" s="87"/>
      <c r="BO136" s="236">
        <f>'2.入力_使用量(1,2号)'!AC105</f>
        <v>0</v>
      </c>
      <c r="BP136" s="87"/>
      <c r="BQ136" s="87"/>
      <c r="BR136" s="87"/>
      <c r="BS136" s="236">
        <f>'2.入力_使用量(1,2号)'!AD105</f>
        <v>0</v>
      </c>
      <c r="BT136" s="87"/>
      <c r="BU136" s="87"/>
      <c r="BV136" s="208"/>
    </row>
    <row r="137" spans="2:74" ht="20.100000000000001" customHeight="1">
      <c r="B137" s="131" t="s">
        <v>1533</v>
      </c>
      <c r="C137" s="253" t="str">
        <f>IF('2.入力_使用量(1,2号)'!F106="","",LEFT('2.入力_使用量(1,2号)'!E106,5))</f>
        <v/>
      </c>
      <c r="D137" s="253" t="str">
        <f>IF('2.入力_使用量(1,2号)'!F106="","",SUBSTITUTE('2.入力_使用量(1,2号)'!E106,LEFT('2.入力_使用量(1,2号)'!E106,6),""))</f>
        <v/>
      </c>
      <c r="E137" s="254" t="str">
        <f>IF('2.入力_使用量(1,2号)'!F106="","",'2.入力_使用量(1,2号)'!G106)</f>
        <v/>
      </c>
      <c r="F137" s="254" t="str">
        <f>'2.入力_使用量(1,2号)'!J106</f>
        <v/>
      </c>
      <c r="G137" s="254" t="str">
        <f>'2.入力_使用量(1,2号)'!K106</f>
        <v/>
      </c>
      <c r="H137" s="134"/>
      <c r="I137" s="130"/>
      <c r="J137" s="130"/>
      <c r="K137" s="236">
        <f>'2.入力_使用量(1,2号)'!N106</f>
        <v>0</v>
      </c>
      <c r="L137" s="87"/>
      <c r="M137" s="87"/>
      <c r="N137" s="87"/>
      <c r="O137" s="236">
        <f>'2.入力_使用量(1,2号)'!O106</f>
        <v>0</v>
      </c>
      <c r="P137" s="87"/>
      <c r="Q137" s="87"/>
      <c r="R137" s="87"/>
      <c r="S137" s="236">
        <f>'2.入力_使用量(1,2号)'!P106</f>
        <v>0</v>
      </c>
      <c r="T137" s="87"/>
      <c r="U137" s="87"/>
      <c r="V137" s="87"/>
      <c r="W137" s="236">
        <f>'2.入力_使用量(1,2号)'!R106</f>
        <v>0</v>
      </c>
      <c r="X137" s="87"/>
      <c r="Y137" s="87"/>
      <c r="Z137" s="87"/>
      <c r="AA137" s="236">
        <f>'2.入力_使用量(1,2号)'!S106</f>
        <v>0</v>
      </c>
      <c r="AB137" s="87"/>
      <c r="AC137" s="87"/>
      <c r="AD137" s="87"/>
      <c r="AE137" s="236">
        <f>'2.入力_使用量(1,2号)'!T106</f>
        <v>0</v>
      </c>
      <c r="AF137" s="87"/>
      <c r="AG137" s="87"/>
      <c r="AH137" s="87"/>
      <c r="AI137" s="236">
        <f>'2.入力_使用量(1,2号)'!U106</f>
        <v>0</v>
      </c>
      <c r="AJ137" s="87"/>
      <c r="AK137" s="87"/>
      <c r="AL137" s="87"/>
      <c r="AM137" s="236">
        <f>'2.入力_使用量(1,2号)'!V106</f>
        <v>0</v>
      </c>
      <c r="AN137" s="87"/>
      <c r="AO137" s="87"/>
      <c r="AP137" s="87"/>
      <c r="AQ137" s="236">
        <f>'2.入力_使用量(1,2号)'!W106</f>
        <v>0</v>
      </c>
      <c r="AR137" s="87"/>
      <c r="AS137" s="87"/>
      <c r="AT137" s="87"/>
      <c r="AU137" s="236">
        <f>'2.入力_使用量(1,2号)'!X106</f>
        <v>0</v>
      </c>
      <c r="AV137" s="87"/>
      <c r="AW137" s="87"/>
      <c r="AX137" s="87"/>
      <c r="AY137" s="236">
        <f>'2.入力_使用量(1,2号)'!Y106</f>
        <v>0</v>
      </c>
      <c r="AZ137" s="87"/>
      <c r="BA137" s="87"/>
      <c r="BB137" s="87"/>
      <c r="BC137" s="236">
        <f>'2.入力_使用量(1,2号)'!Z106</f>
        <v>0</v>
      </c>
      <c r="BD137" s="87"/>
      <c r="BE137" s="87"/>
      <c r="BF137" s="87"/>
      <c r="BG137" s="236">
        <f>'2.入力_使用量(1,2号)'!AA106</f>
        <v>0</v>
      </c>
      <c r="BH137" s="87"/>
      <c r="BI137" s="87"/>
      <c r="BJ137" s="87"/>
      <c r="BK137" s="236">
        <f>'2.入力_使用量(1,2号)'!AB106</f>
        <v>0</v>
      </c>
      <c r="BL137" s="87"/>
      <c r="BM137" s="87"/>
      <c r="BN137" s="87"/>
      <c r="BO137" s="236">
        <f>'2.入力_使用量(1,2号)'!AC106</f>
        <v>0</v>
      </c>
      <c r="BP137" s="87"/>
      <c r="BQ137" s="87"/>
      <c r="BR137" s="87"/>
      <c r="BS137" s="236">
        <f>'2.入力_使用量(1,2号)'!AD106</f>
        <v>0</v>
      </c>
      <c r="BT137" s="87"/>
      <c r="BU137" s="87"/>
      <c r="BV137" s="208"/>
    </row>
    <row r="138" spans="2:74" ht="20.100000000000001" customHeight="1">
      <c r="B138" s="131" t="s">
        <v>1534</v>
      </c>
      <c r="C138" s="253" t="str">
        <f>IF('2.入力_使用量(1,2号)'!F107="","",LEFT('2.入力_使用量(1,2号)'!E107,5))</f>
        <v/>
      </c>
      <c r="D138" s="253" t="str">
        <f>IF('2.入力_使用量(1,2号)'!F107="","",SUBSTITUTE('2.入力_使用量(1,2号)'!E107,LEFT('2.入力_使用量(1,2号)'!E107,6),""))</f>
        <v/>
      </c>
      <c r="E138" s="254" t="str">
        <f>IF('2.入力_使用量(1,2号)'!F107="","",'2.入力_使用量(1,2号)'!G107)</f>
        <v/>
      </c>
      <c r="F138" s="254" t="str">
        <f>'2.入力_使用量(1,2号)'!J107</f>
        <v/>
      </c>
      <c r="G138" s="254" t="str">
        <f>'2.入力_使用量(1,2号)'!K107</f>
        <v/>
      </c>
      <c r="H138" s="134"/>
      <c r="I138" s="130"/>
      <c r="J138" s="130"/>
      <c r="K138" s="236">
        <f>'2.入力_使用量(1,2号)'!N107</f>
        <v>0</v>
      </c>
      <c r="L138" s="87"/>
      <c r="M138" s="87"/>
      <c r="N138" s="87"/>
      <c r="O138" s="236">
        <f>'2.入力_使用量(1,2号)'!O107</f>
        <v>0</v>
      </c>
      <c r="P138" s="87"/>
      <c r="Q138" s="87"/>
      <c r="R138" s="87"/>
      <c r="S138" s="236">
        <f>'2.入力_使用量(1,2号)'!P107</f>
        <v>0</v>
      </c>
      <c r="T138" s="87"/>
      <c r="U138" s="87"/>
      <c r="V138" s="87"/>
      <c r="W138" s="236">
        <f>'2.入力_使用量(1,2号)'!R107</f>
        <v>0</v>
      </c>
      <c r="X138" s="87"/>
      <c r="Y138" s="87"/>
      <c r="Z138" s="87"/>
      <c r="AA138" s="236">
        <f>'2.入力_使用量(1,2号)'!S107</f>
        <v>0</v>
      </c>
      <c r="AB138" s="87"/>
      <c r="AC138" s="87"/>
      <c r="AD138" s="87"/>
      <c r="AE138" s="236">
        <f>'2.入力_使用量(1,2号)'!T107</f>
        <v>0</v>
      </c>
      <c r="AF138" s="87"/>
      <c r="AG138" s="87"/>
      <c r="AH138" s="87"/>
      <c r="AI138" s="236">
        <f>'2.入力_使用量(1,2号)'!U107</f>
        <v>0</v>
      </c>
      <c r="AJ138" s="87"/>
      <c r="AK138" s="87"/>
      <c r="AL138" s="87"/>
      <c r="AM138" s="236">
        <f>'2.入力_使用量(1,2号)'!V107</f>
        <v>0</v>
      </c>
      <c r="AN138" s="87"/>
      <c r="AO138" s="87"/>
      <c r="AP138" s="87"/>
      <c r="AQ138" s="236">
        <f>'2.入力_使用量(1,2号)'!W107</f>
        <v>0</v>
      </c>
      <c r="AR138" s="87"/>
      <c r="AS138" s="87"/>
      <c r="AT138" s="87"/>
      <c r="AU138" s="236">
        <f>'2.入力_使用量(1,2号)'!X107</f>
        <v>0</v>
      </c>
      <c r="AV138" s="87"/>
      <c r="AW138" s="87"/>
      <c r="AX138" s="87"/>
      <c r="AY138" s="236">
        <f>'2.入力_使用量(1,2号)'!Y107</f>
        <v>0</v>
      </c>
      <c r="AZ138" s="87"/>
      <c r="BA138" s="87"/>
      <c r="BB138" s="87"/>
      <c r="BC138" s="236">
        <f>'2.入力_使用量(1,2号)'!Z107</f>
        <v>0</v>
      </c>
      <c r="BD138" s="87"/>
      <c r="BE138" s="87"/>
      <c r="BF138" s="87"/>
      <c r="BG138" s="236">
        <f>'2.入力_使用量(1,2号)'!AA107</f>
        <v>0</v>
      </c>
      <c r="BH138" s="87"/>
      <c r="BI138" s="87"/>
      <c r="BJ138" s="87"/>
      <c r="BK138" s="236">
        <f>'2.入力_使用量(1,2号)'!AB107</f>
        <v>0</v>
      </c>
      <c r="BL138" s="87"/>
      <c r="BM138" s="87"/>
      <c r="BN138" s="87"/>
      <c r="BO138" s="236">
        <f>'2.入力_使用量(1,2号)'!AC107</f>
        <v>0</v>
      </c>
      <c r="BP138" s="87"/>
      <c r="BQ138" s="87"/>
      <c r="BR138" s="87"/>
      <c r="BS138" s="236">
        <f>'2.入力_使用量(1,2号)'!AD107</f>
        <v>0</v>
      </c>
      <c r="BT138" s="87"/>
      <c r="BU138" s="87"/>
      <c r="BV138" s="208"/>
    </row>
    <row r="139" spans="2:74" ht="20.100000000000001" customHeight="1">
      <c r="B139" s="131" t="s">
        <v>1535</v>
      </c>
      <c r="C139" s="253" t="str">
        <f>IF('2.入力_使用量(1,2号)'!F108="","",LEFT('2.入力_使用量(1,2号)'!E108,5))</f>
        <v/>
      </c>
      <c r="D139" s="253" t="str">
        <f>IF('2.入力_使用量(1,2号)'!F108="","",SUBSTITUTE('2.入力_使用量(1,2号)'!E108,LEFT('2.入力_使用量(1,2号)'!E108,6),""))</f>
        <v/>
      </c>
      <c r="E139" s="254" t="str">
        <f>IF('2.入力_使用量(1,2号)'!F108="","",'2.入力_使用量(1,2号)'!G108)</f>
        <v/>
      </c>
      <c r="F139" s="254" t="str">
        <f>'2.入力_使用量(1,2号)'!J108</f>
        <v/>
      </c>
      <c r="G139" s="254" t="str">
        <f>'2.入力_使用量(1,2号)'!K108</f>
        <v/>
      </c>
      <c r="H139" s="134"/>
      <c r="I139" s="130"/>
      <c r="J139" s="130"/>
      <c r="K139" s="236">
        <f>'2.入力_使用量(1,2号)'!N108</f>
        <v>0</v>
      </c>
      <c r="L139" s="87"/>
      <c r="M139" s="87"/>
      <c r="N139" s="87"/>
      <c r="O139" s="236">
        <f>'2.入力_使用量(1,2号)'!O108</f>
        <v>0</v>
      </c>
      <c r="P139" s="87"/>
      <c r="Q139" s="87"/>
      <c r="R139" s="87"/>
      <c r="S139" s="236">
        <f>'2.入力_使用量(1,2号)'!P108</f>
        <v>0</v>
      </c>
      <c r="T139" s="87"/>
      <c r="U139" s="87"/>
      <c r="V139" s="87"/>
      <c r="W139" s="236">
        <f>'2.入力_使用量(1,2号)'!R108</f>
        <v>0</v>
      </c>
      <c r="X139" s="87"/>
      <c r="Y139" s="87"/>
      <c r="Z139" s="87"/>
      <c r="AA139" s="236">
        <f>'2.入力_使用量(1,2号)'!S108</f>
        <v>0</v>
      </c>
      <c r="AB139" s="87"/>
      <c r="AC139" s="87"/>
      <c r="AD139" s="87"/>
      <c r="AE139" s="236">
        <f>'2.入力_使用量(1,2号)'!T108</f>
        <v>0</v>
      </c>
      <c r="AF139" s="87"/>
      <c r="AG139" s="87"/>
      <c r="AH139" s="87"/>
      <c r="AI139" s="236">
        <f>'2.入力_使用量(1,2号)'!U108</f>
        <v>0</v>
      </c>
      <c r="AJ139" s="87"/>
      <c r="AK139" s="87"/>
      <c r="AL139" s="87"/>
      <c r="AM139" s="236">
        <f>'2.入力_使用量(1,2号)'!V108</f>
        <v>0</v>
      </c>
      <c r="AN139" s="87"/>
      <c r="AO139" s="87"/>
      <c r="AP139" s="87"/>
      <c r="AQ139" s="236">
        <f>'2.入力_使用量(1,2号)'!W108</f>
        <v>0</v>
      </c>
      <c r="AR139" s="87"/>
      <c r="AS139" s="87"/>
      <c r="AT139" s="87"/>
      <c r="AU139" s="236">
        <f>'2.入力_使用量(1,2号)'!X108</f>
        <v>0</v>
      </c>
      <c r="AV139" s="87"/>
      <c r="AW139" s="87"/>
      <c r="AX139" s="87"/>
      <c r="AY139" s="236">
        <f>'2.入力_使用量(1,2号)'!Y108</f>
        <v>0</v>
      </c>
      <c r="AZ139" s="87"/>
      <c r="BA139" s="87"/>
      <c r="BB139" s="87"/>
      <c r="BC139" s="236">
        <f>'2.入力_使用量(1,2号)'!Z108</f>
        <v>0</v>
      </c>
      <c r="BD139" s="87"/>
      <c r="BE139" s="87"/>
      <c r="BF139" s="87"/>
      <c r="BG139" s="236">
        <f>'2.入力_使用量(1,2号)'!AA108</f>
        <v>0</v>
      </c>
      <c r="BH139" s="87"/>
      <c r="BI139" s="87"/>
      <c r="BJ139" s="87"/>
      <c r="BK139" s="236">
        <f>'2.入力_使用量(1,2号)'!AB108</f>
        <v>0</v>
      </c>
      <c r="BL139" s="87"/>
      <c r="BM139" s="87"/>
      <c r="BN139" s="87"/>
      <c r="BO139" s="236">
        <f>'2.入力_使用量(1,2号)'!AC108</f>
        <v>0</v>
      </c>
      <c r="BP139" s="87"/>
      <c r="BQ139" s="87"/>
      <c r="BR139" s="87"/>
      <c r="BS139" s="236">
        <f>'2.入力_使用量(1,2号)'!AD108</f>
        <v>0</v>
      </c>
      <c r="BT139" s="87"/>
      <c r="BU139" s="87"/>
      <c r="BV139" s="208"/>
    </row>
    <row r="140" spans="2:74" ht="20.100000000000001" customHeight="1">
      <c r="B140" s="132" t="s">
        <v>1536</v>
      </c>
      <c r="C140" s="681" t="str">
        <f>IF('2.入力_使用量(1,2号)'!F109="","",LEFT('2.入力_使用量(1,2号)'!E109,5))</f>
        <v/>
      </c>
      <c r="D140" s="681" t="str">
        <f>IF('2.入力_使用量(1,2号)'!F109="","",SUBSTITUTE('2.入力_使用量(1,2号)'!E109,LEFT('2.入力_使用量(1,2号)'!E109,6),""))</f>
        <v/>
      </c>
      <c r="E140" s="261" t="str">
        <f>IF('2.入力_使用量(1,2号)'!F109="","",'2.入力_使用量(1,2号)'!G109)</f>
        <v/>
      </c>
      <c r="F140" s="258" t="str">
        <f>'2.入力_使用量(1,2号)'!J109</f>
        <v/>
      </c>
      <c r="G140" s="258" t="str">
        <f>'2.入力_使用量(1,2号)'!K109</f>
        <v/>
      </c>
      <c r="H140" s="136"/>
      <c r="I140" s="130"/>
      <c r="J140" s="130"/>
      <c r="K140" s="236">
        <f>'2.入力_使用量(1,2号)'!N109</f>
        <v>0</v>
      </c>
      <c r="L140" s="87"/>
      <c r="M140" s="87"/>
      <c r="N140" s="87"/>
      <c r="O140" s="236">
        <f>'2.入力_使用量(1,2号)'!O109</f>
        <v>0</v>
      </c>
      <c r="P140" s="87"/>
      <c r="Q140" s="87"/>
      <c r="R140" s="87"/>
      <c r="S140" s="236">
        <f>'2.入力_使用量(1,2号)'!P109</f>
        <v>0</v>
      </c>
      <c r="T140" s="87"/>
      <c r="U140" s="87"/>
      <c r="V140" s="87"/>
      <c r="W140" s="236">
        <f>'2.入力_使用量(1,2号)'!R109</f>
        <v>0</v>
      </c>
      <c r="X140" s="87"/>
      <c r="Y140" s="87"/>
      <c r="Z140" s="87"/>
      <c r="AA140" s="236">
        <f>'2.入力_使用量(1,2号)'!S109</f>
        <v>0</v>
      </c>
      <c r="AB140" s="87"/>
      <c r="AC140" s="87"/>
      <c r="AD140" s="87"/>
      <c r="AE140" s="236">
        <f>'2.入力_使用量(1,2号)'!T109</f>
        <v>0</v>
      </c>
      <c r="AF140" s="87"/>
      <c r="AG140" s="87"/>
      <c r="AH140" s="87"/>
      <c r="AI140" s="236">
        <f>'2.入力_使用量(1,2号)'!U109</f>
        <v>0</v>
      </c>
      <c r="AJ140" s="87"/>
      <c r="AK140" s="87"/>
      <c r="AL140" s="87"/>
      <c r="AM140" s="236">
        <f>'2.入力_使用量(1,2号)'!V109</f>
        <v>0</v>
      </c>
      <c r="AN140" s="87"/>
      <c r="AO140" s="87"/>
      <c r="AP140" s="87"/>
      <c r="AQ140" s="236">
        <f>'2.入力_使用量(1,2号)'!W109</f>
        <v>0</v>
      </c>
      <c r="AR140" s="87"/>
      <c r="AS140" s="87"/>
      <c r="AT140" s="87"/>
      <c r="AU140" s="236">
        <f>'2.入力_使用量(1,2号)'!X109</f>
        <v>0</v>
      </c>
      <c r="AV140" s="87"/>
      <c r="AW140" s="87"/>
      <c r="AX140" s="87"/>
      <c r="AY140" s="236">
        <f>'2.入力_使用量(1,2号)'!Y109</f>
        <v>0</v>
      </c>
      <c r="AZ140" s="87"/>
      <c r="BA140" s="87"/>
      <c r="BB140" s="87"/>
      <c r="BC140" s="236">
        <f>'2.入力_使用量(1,2号)'!Z109</f>
        <v>0</v>
      </c>
      <c r="BD140" s="87"/>
      <c r="BE140" s="87"/>
      <c r="BF140" s="87"/>
      <c r="BG140" s="236">
        <f>'2.入力_使用量(1,2号)'!AA109</f>
        <v>0</v>
      </c>
      <c r="BH140" s="87"/>
      <c r="BI140" s="87"/>
      <c r="BJ140" s="87"/>
      <c r="BK140" s="236">
        <f>'2.入力_使用量(1,2号)'!AB109</f>
        <v>0</v>
      </c>
      <c r="BL140" s="87"/>
      <c r="BM140" s="87"/>
      <c r="BN140" s="87"/>
      <c r="BO140" s="236">
        <f>'2.入力_使用量(1,2号)'!AC109</f>
        <v>0</v>
      </c>
      <c r="BP140" s="87"/>
      <c r="BQ140" s="87"/>
      <c r="BR140" s="87"/>
      <c r="BS140" s="236">
        <f>'2.入力_使用量(1,2号)'!AD109</f>
        <v>0</v>
      </c>
      <c r="BT140" s="87"/>
      <c r="BU140" s="87"/>
      <c r="BV140" s="208"/>
    </row>
    <row r="141" spans="2:74" ht="20.100000000000001" customHeight="1">
      <c r="B141" s="129" t="s">
        <v>1537</v>
      </c>
      <c r="C141" s="250" t="str">
        <f>IF('2.入力_使用量(1,2号)'!F110="","",LEFT('2.入力_使用量(1,2号)'!E110,5))</f>
        <v/>
      </c>
      <c r="D141" s="250" t="str">
        <f>IF('2.入力_使用量(1,2号)'!F110="","",SUBSTITUTE('2.入力_使用量(1,2号)'!E110,LEFT('2.入力_使用量(1,2号)'!E110,6),""))</f>
        <v/>
      </c>
      <c r="E141" s="251" t="str">
        <f>IF('2.入力_使用量(1,2号)'!F110="","",'2.入力_使用量(1,2号)'!G110)</f>
        <v/>
      </c>
      <c r="F141" s="251" t="str">
        <f>'2.入力_使用量(1,2号)'!J110</f>
        <v/>
      </c>
      <c r="G141" s="251" t="str">
        <f>'2.入力_使用量(1,2号)'!K110</f>
        <v/>
      </c>
      <c r="H141" s="133"/>
      <c r="I141" s="130"/>
      <c r="J141" s="130"/>
      <c r="K141" s="236">
        <f>'2.入力_使用量(1,2号)'!N110</f>
        <v>0</v>
      </c>
      <c r="L141" s="87"/>
      <c r="M141" s="87"/>
      <c r="N141" s="87"/>
      <c r="O141" s="236">
        <f>'2.入力_使用量(1,2号)'!O110</f>
        <v>0</v>
      </c>
      <c r="P141" s="87"/>
      <c r="Q141" s="87"/>
      <c r="R141" s="87"/>
      <c r="S141" s="236">
        <f>'2.入力_使用量(1,2号)'!P110</f>
        <v>0</v>
      </c>
      <c r="T141" s="87"/>
      <c r="U141" s="87"/>
      <c r="V141" s="87"/>
      <c r="W141" s="236">
        <f>'2.入力_使用量(1,2号)'!R110</f>
        <v>0</v>
      </c>
      <c r="X141" s="87"/>
      <c r="Y141" s="87"/>
      <c r="Z141" s="87"/>
      <c r="AA141" s="236">
        <f>'2.入力_使用量(1,2号)'!S110</f>
        <v>0</v>
      </c>
      <c r="AB141" s="87"/>
      <c r="AC141" s="87"/>
      <c r="AD141" s="87"/>
      <c r="AE141" s="236">
        <f>'2.入力_使用量(1,2号)'!T110</f>
        <v>0</v>
      </c>
      <c r="AF141" s="87"/>
      <c r="AG141" s="87"/>
      <c r="AH141" s="87"/>
      <c r="AI141" s="236">
        <f>'2.入力_使用量(1,2号)'!U110</f>
        <v>0</v>
      </c>
      <c r="AJ141" s="87"/>
      <c r="AK141" s="87"/>
      <c r="AL141" s="87"/>
      <c r="AM141" s="236">
        <f>'2.入力_使用量(1,2号)'!V110</f>
        <v>0</v>
      </c>
      <c r="AN141" s="87"/>
      <c r="AO141" s="87"/>
      <c r="AP141" s="87"/>
      <c r="AQ141" s="236">
        <f>'2.入力_使用量(1,2号)'!W110</f>
        <v>0</v>
      </c>
      <c r="AR141" s="87"/>
      <c r="AS141" s="87"/>
      <c r="AT141" s="87"/>
      <c r="AU141" s="236">
        <f>'2.入力_使用量(1,2号)'!X110</f>
        <v>0</v>
      </c>
      <c r="AV141" s="87"/>
      <c r="AW141" s="87"/>
      <c r="AX141" s="87"/>
      <c r="AY141" s="236">
        <f>'2.入力_使用量(1,2号)'!Y110</f>
        <v>0</v>
      </c>
      <c r="AZ141" s="87"/>
      <c r="BA141" s="87"/>
      <c r="BB141" s="87"/>
      <c r="BC141" s="236">
        <f>'2.入力_使用量(1,2号)'!Z110</f>
        <v>0</v>
      </c>
      <c r="BD141" s="87"/>
      <c r="BE141" s="87"/>
      <c r="BF141" s="87"/>
      <c r="BG141" s="236">
        <f>'2.入力_使用量(1,2号)'!AA110</f>
        <v>0</v>
      </c>
      <c r="BH141" s="87"/>
      <c r="BI141" s="87"/>
      <c r="BJ141" s="87"/>
      <c r="BK141" s="236">
        <f>'2.入力_使用量(1,2号)'!AB110</f>
        <v>0</v>
      </c>
      <c r="BL141" s="87"/>
      <c r="BM141" s="87"/>
      <c r="BN141" s="87"/>
      <c r="BO141" s="236">
        <f>'2.入力_使用量(1,2号)'!AC110</f>
        <v>0</v>
      </c>
      <c r="BP141" s="87"/>
      <c r="BQ141" s="87"/>
      <c r="BR141" s="87"/>
      <c r="BS141" s="236">
        <f>'2.入力_使用量(1,2号)'!AD110</f>
        <v>0</v>
      </c>
      <c r="BT141" s="87"/>
      <c r="BU141" s="87"/>
      <c r="BV141" s="208"/>
    </row>
    <row r="142" spans="2:74" ht="20.100000000000001" customHeight="1">
      <c r="B142" s="131" t="s">
        <v>1538</v>
      </c>
      <c r="C142" s="253" t="str">
        <f>IF('2.入力_使用量(1,2号)'!F111="","",LEFT('2.入力_使用量(1,2号)'!E111,5))</f>
        <v/>
      </c>
      <c r="D142" s="253" t="str">
        <f>IF('2.入力_使用量(1,2号)'!F111="","",SUBSTITUTE('2.入力_使用量(1,2号)'!E111,LEFT('2.入力_使用量(1,2号)'!E111,6),""))</f>
        <v/>
      </c>
      <c r="E142" s="254" t="str">
        <f>IF('2.入力_使用量(1,2号)'!F111="","",'2.入力_使用量(1,2号)'!G111)</f>
        <v/>
      </c>
      <c r="F142" s="254" t="str">
        <f>'2.入力_使用量(1,2号)'!J111</f>
        <v/>
      </c>
      <c r="G142" s="254" t="str">
        <f>'2.入力_使用量(1,2号)'!K111</f>
        <v/>
      </c>
      <c r="H142" s="134"/>
      <c r="I142" s="130"/>
      <c r="J142" s="130"/>
      <c r="K142" s="236">
        <f>'2.入力_使用量(1,2号)'!N111</f>
        <v>0</v>
      </c>
      <c r="L142" s="87"/>
      <c r="M142" s="87"/>
      <c r="N142" s="87"/>
      <c r="O142" s="236">
        <f>'2.入力_使用量(1,2号)'!O111</f>
        <v>0</v>
      </c>
      <c r="P142" s="87"/>
      <c r="Q142" s="87"/>
      <c r="R142" s="87"/>
      <c r="S142" s="236">
        <f>'2.入力_使用量(1,2号)'!P111</f>
        <v>0</v>
      </c>
      <c r="T142" s="87"/>
      <c r="U142" s="87"/>
      <c r="V142" s="87"/>
      <c r="W142" s="236">
        <f>'2.入力_使用量(1,2号)'!R111</f>
        <v>0</v>
      </c>
      <c r="X142" s="87"/>
      <c r="Y142" s="87"/>
      <c r="Z142" s="87"/>
      <c r="AA142" s="236">
        <f>'2.入力_使用量(1,2号)'!S111</f>
        <v>0</v>
      </c>
      <c r="AB142" s="87"/>
      <c r="AC142" s="87"/>
      <c r="AD142" s="87"/>
      <c r="AE142" s="236">
        <f>'2.入力_使用量(1,2号)'!T111</f>
        <v>0</v>
      </c>
      <c r="AF142" s="87"/>
      <c r="AG142" s="87"/>
      <c r="AH142" s="87"/>
      <c r="AI142" s="236">
        <f>'2.入力_使用量(1,2号)'!U111</f>
        <v>0</v>
      </c>
      <c r="AJ142" s="87"/>
      <c r="AK142" s="87"/>
      <c r="AL142" s="87"/>
      <c r="AM142" s="236">
        <f>'2.入力_使用量(1,2号)'!V111</f>
        <v>0</v>
      </c>
      <c r="AN142" s="87"/>
      <c r="AO142" s="87"/>
      <c r="AP142" s="87"/>
      <c r="AQ142" s="236">
        <f>'2.入力_使用量(1,2号)'!W111</f>
        <v>0</v>
      </c>
      <c r="AR142" s="87"/>
      <c r="AS142" s="87"/>
      <c r="AT142" s="87"/>
      <c r="AU142" s="236">
        <f>'2.入力_使用量(1,2号)'!X111</f>
        <v>0</v>
      </c>
      <c r="AV142" s="87"/>
      <c r="AW142" s="87"/>
      <c r="AX142" s="87"/>
      <c r="AY142" s="236">
        <f>'2.入力_使用量(1,2号)'!Y111</f>
        <v>0</v>
      </c>
      <c r="AZ142" s="87"/>
      <c r="BA142" s="87"/>
      <c r="BB142" s="87"/>
      <c r="BC142" s="236">
        <f>'2.入力_使用量(1,2号)'!Z111</f>
        <v>0</v>
      </c>
      <c r="BD142" s="87"/>
      <c r="BE142" s="87"/>
      <c r="BF142" s="87"/>
      <c r="BG142" s="236">
        <f>'2.入力_使用量(1,2号)'!AA111</f>
        <v>0</v>
      </c>
      <c r="BH142" s="87"/>
      <c r="BI142" s="87"/>
      <c r="BJ142" s="87"/>
      <c r="BK142" s="236">
        <f>'2.入力_使用量(1,2号)'!AB111</f>
        <v>0</v>
      </c>
      <c r="BL142" s="87"/>
      <c r="BM142" s="87"/>
      <c r="BN142" s="87"/>
      <c r="BO142" s="236">
        <f>'2.入力_使用量(1,2号)'!AC111</f>
        <v>0</v>
      </c>
      <c r="BP142" s="87"/>
      <c r="BQ142" s="87"/>
      <c r="BR142" s="87"/>
      <c r="BS142" s="236">
        <f>'2.入力_使用量(1,2号)'!AD111</f>
        <v>0</v>
      </c>
      <c r="BT142" s="87"/>
      <c r="BU142" s="87"/>
      <c r="BV142" s="208"/>
    </row>
    <row r="143" spans="2:74" ht="20.100000000000001" customHeight="1">
      <c r="B143" s="131" t="s">
        <v>1539</v>
      </c>
      <c r="C143" s="253" t="str">
        <f>IF('2.入力_使用量(1,2号)'!F112="","",LEFT('2.入力_使用量(1,2号)'!E112,5))</f>
        <v/>
      </c>
      <c r="D143" s="253" t="str">
        <f>IF('2.入力_使用量(1,2号)'!F112="","",SUBSTITUTE('2.入力_使用量(1,2号)'!E112,LEFT('2.入力_使用量(1,2号)'!E112,6),""))</f>
        <v/>
      </c>
      <c r="E143" s="254" t="str">
        <f>IF('2.入力_使用量(1,2号)'!F112="","",'2.入力_使用量(1,2号)'!G112)</f>
        <v/>
      </c>
      <c r="F143" s="254" t="str">
        <f>'2.入力_使用量(1,2号)'!J112</f>
        <v/>
      </c>
      <c r="G143" s="254" t="str">
        <f>'2.入力_使用量(1,2号)'!K112</f>
        <v/>
      </c>
      <c r="H143" s="134"/>
      <c r="I143" s="130"/>
      <c r="J143" s="130"/>
      <c r="K143" s="236">
        <f>'2.入力_使用量(1,2号)'!N112</f>
        <v>0</v>
      </c>
      <c r="L143" s="87"/>
      <c r="M143" s="87"/>
      <c r="N143" s="87"/>
      <c r="O143" s="236">
        <f>'2.入力_使用量(1,2号)'!O112</f>
        <v>0</v>
      </c>
      <c r="P143" s="87"/>
      <c r="Q143" s="87"/>
      <c r="R143" s="87"/>
      <c r="S143" s="236">
        <f>'2.入力_使用量(1,2号)'!P112</f>
        <v>0</v>
      </c>
      <c r="T143" s="87"/>
      <c r="U143" s="87"/>
      <c r="V143" s="87"/>
      <c r="W143" s="236">
        <f>'2.入力_使用量(1,2号)'!R112</f>
        <v>0</v>
      </c>
      <c r="X143" s="87"/>
      <c r="Y143" s="87"/>
      <c r="Z143" s="87"/>
      <c r="AA143" s="236">
        <f>'2.入力_使用量(1,2号)'!S112</f>
        <v>0</v>
      </c>
      <c r="AB143" s="87"/>
      <c r="AC143" s="87"/>
      <c r="AD143" s="87"/>
      <c r="AE143" s="236">
        <f>'2.入力_使用量(1,2号)'!T112</f>
        <v>0</v>
      </c>
      <c r="AF143" s="87"/>
      <c r="AG143" s="87"/>
      <c r="AH143" s="87"/>
      <c r="AI143" s="236">
        <f>'2.入力_使用量(1,2号)'!U112</f>
        <v>0</v>
      </c>
      <c r="AJ143" s="87"/>
      <c r="AK143" s="87"/>
      <c r="AL143" s="87"/>
      <c r="AM143" s="236">
        <f>'2.入力_使用量(1,2号)'!V112</f>
        <v>0</v>
      </c>
      <c r="AN143" s="87"/>
      <c r="AO143" s="87"/>
      <c r="AP143" s="87"/>
      <c r="AQ143" s="236">
        <f>'2.入力_使用量(1,2号)'!W112</f>
        <v>0</v>
      </c>
      <c r="AR143" s="87"/>
      <c r="AS143" s="87"/>
      <c r="AT143" s="87"/>
      <c r="AU143" s="236">
        <f>'2.入力_使用量(1,2号)'!X112</f>
        <v>0</v>
      </c>
      <c r="AV143" s="87"/>
      <c r="AW143" s="87"/>
      <c r="AX143" s="87"/>
      <c r="AY143" s="236">
        <f>'2.入力_使用量(1,2号)'!Y112</f>
        <v>0</v>
      </c>
      <c r="AZ143" s="87"/>
      <c r="BA143" s="87"/>
      <c r="BB143" s="87"/>
      <c r="BC143" s="236">
        <f>'2.入力_使用量(1,2号)'!Z112</f>
        <v>0</v>
      </c>
      <c r="BD143" s="87"/>
      <c r="BE143" s="87"/>
      <c r="BF143" s="87"/>
      <c r="BG143" s="236">
        <f>'2.入力_使用量(1,2号)'!AA112</f>
        <v>0</v>
      </c>
      <c r="BH143" s="87"/>
      <c r="BI143" s="87"/>
      <c r="BJ143" s="87"/>
      <c r="BK143" s="236">
        <f>'2.入力_使用量(1,2号)'!AB112</f>
        <v>0</v>
      </c>
      <c r="BL143" s="87"/>
      <c r="BM143" s="87"/>
      <c r="BN143" s="87"/>
      <c r="BO143" s="236">
        <f>'2.入力_使用量(1,2号)'!AC112</f>
        <v>0</v>
      </c>
      <c r="BP143" s="87"/>
      <c r="BQ143" s="87"/>
      <c r="BR143" s="87"/>
      <c r="BS143" s="236">
        <f>'2.入力_使用量(1,2号)'!AD112</f>
        <v>0</v>
      </c>
      <c r="BT143" s="87"/>
      <c r="BU143" s="87"/>
      <c r="BV143" s="208"/>
    </row>
    <row r="144" spans="2:74" ht="20.100000000000001" customHeight="1">
      <c r="B144" s="131" t="s">
        <v>1540</v>
      </c>
      <c r="C144" s="253" t="str">
        <f>IF('2.入力_使用量(1,2号)'!F113="","",LEFT('2.入力_使用量(1,2号)'!E113,5))</f>
        <v/>
      </c>
      <c r="D144" s="253" t="str">
        <f>IF('2.入力_使用量(1,2号)'!F113="","",SUBSTITUTE('2.入力_使用量(1,2号)'!E113,LEFT('2.入力_使用量(1,2号)'!E113,6),""))</f>
        <v/>
      </c>
      <c r="E144" s="254" t="str">
        <f>IF('2.入力_使用量(1,2号)'!F113="","",'2.入力_使用量(1,2号)'!G113)</f>
        <v/>
      </c>
      <c r="F144" s="254" t="str">
        <f>'2.入力_使用量(1,2号)'!J113</f>
        <v/>
      </c>
      <c r="G144" s="254" t="str">
        <f>'2.入力_使用量(1,2号)'!K113</f>
        <v/>
      </c>
      <c r="H144" s="134"/>
      <c r="I144" s="130"/>
      <c r="J144" s="130"/>
      <c r="K144" s="236">
        <f>'2.入力_使用量(1,2号)'!N113</f>
        <v>0</v>
      </c>
      <c r="L144" s="87"/>
      <c r="M144" s="87"/>
      <c r="N144" s="87"/>
      <c r="O144" s="236">
        <f>'2.入力_使用量(1,2号)'!O113</f>
        <v>0</v>
      </c>
      <c r="P144" s="87"/>
      <c r="Q144" s="87"/>
      <c r="R144" s="87"/>
      <c r="S144" s="236">
        <f>'2.入力_使用量(1,2号)'!P113</f>
        <v>0</v>
      </c>
      <c r="T144" s="87"/>
      <c r="U144" s="87"/>
      <c r="V144" s="87"/>
      <c r="W144" s="236">
        <f>'2.入力_使用量(1,2号)'!R113</f>
        <v>0</v>
      </c>
      <c r="X144" s="87"/>
      <c r="Y144" s="87"/>
      <c r="Z144" s="87"/>
      <c r="AA144" s="236">
        <f>'2.入力_使用量(1,2号)'!S113</f>
        <v>0</v>
      </c>
      <c r="AB144" s="87"/>
      <c r="AC144" s="87"/>
      <c r="AD144" s="87"/>
      <c r="AE144" s="236">
        <f>'2.入力_使用量(1,2号)'!T113</f>
        <v>0</v>
      </c>
      <c r="AF144" s="87"/>
      <c r="AG144" s="87"/>
      <c r="AH144" s="87"/>
      <c r="AI144" s="236">
        <f>'2.入力_使用量(1,2号)'!U113</f>
        <v>0</v>
      </c>
      <c r="AJ144" s="87"/>
      <c r="AK144" s="87"/>
      <c r="AL144" s="87"/>
      <c r="AM144" s="236">
        <f>'2.入力_使用量(1,2号)'!V113</f>
        <v>0</v>
      </c>
      <c r="AN144" s="87"/>
      <c r="AO144" s="87"/>
      <c r="AP144" s="87"/>
      <c r="AQ144" s="236">
        <f>'2.入力_使用量(1,2号)'!W113</f>
        <v>0</v>
      </c>
      <c r="AR144" s="87"/>
      <c r="AS144" s="87"/>
      <c r="AT144" s="87"/>
      <c r="AU144" s="236">
        <f>'2.入力_使用量(1,2号)'!X113</f>
        <v>0</v>
      </c>
      <c r="AV144" s="87"/>
      <c r="AW144" s="87"/>
      <c r="AX144" s="87"/>
      <c r="AY144" s="236">
        <f>'2.入力_使用量(1,2号)'!Y113</f>
        <v>0</v>
      </c>
      <c r="AZ144" s="87"/>
      <c r="BA144" s="87"/>
      <c r="BB144" s="87"/>
      <c r="BC144" s="236">
        <f>'2.入力_使用量(1,2号)'!Z113</f>
        <v>0</v>
      </c>
      <c r="BD144" s="87"/>
      <c r="BE144" s="87"/>
      <c r="BF144" s="87"/>
      <c r="BG144" s="236">
        <f>'2.入力_使用量(1,2号)'!AA113</f>
        <v>0</v>
      </c>
      <c r="BH144" s="87"/>
      <c r="BI144" s="87"/>
      <c r="BJ144" s="87"/>
      <c r="BK144" s="236">
        <f>'2.入力_使用量(1,2号)'!AB113</f>
        <v>0</v>
      </c>
      <c r="BL144" s="87"/>
      <c r="BM144" s="87"/>
      <c r="BN144" s="87"/>
      <c r="BO144" s="236">
        <f>'2.入力_使用量(1,2号)'!AC113</f>
        <v>0</v>
      </c>
      <c r="BP144" s="87"/>
      <c r="BQ144" s="87"/>
      <c r="BR144" s="87"/>
      <c r="BS144" s="236">
        <f>'2.入力_使用量(1,2号)'!AD113</f>
        <v>0</v>
      </c>
      <c r="BT144" s="87"/>
      <c r="BU144" s="87"/>
      <c r="BV144" s="208"/>
    </row>
    <row r="145" spans="2:74" ht="20.100000000000001" customHeight="1">
      <c r="B145" s="131" t="s">
        <v>1541</v>
      </c>
      <c r="C145" s="253" t="str">
        <f>IF('2.入力_使用量(1,2号)'!F114="","",LEFT('2.入力_使用量(1,2号)'!E114,5))</f>
        <v/>
      </c>
      <c r="D145" s="253" t="str">
        <f>IF('2.入力_使用量(1,2号)'!F114="","",SUBSTITUTE('2.入力_使用量(1,2号)'!E114,LEFT('2.入力_使用量(1,2号)'!E114,6),""))</f>
        <v/>
      </c>
      <c r="E145" s="254" t="str">
        <f>IF('2.入力_使用量(1,2号)'!F114="","",'2.入力_使用量(1,2号)'!G114)</f>
        <v/>
      </c>
      <c r="F145" s="254" t="str">
        <f>'2.入力_使用量(1,2号)'!J114</f>
        <v/>
      </c>
      <c r="G145" s="254" t="str">
        <f>'2.入力_使用量(1,2号)'!K114</f>
        <v/>
      </c>
      <c r="H145" s="134"/>
      <c r="I145" s="130"/>
      <c r="J145" s="130"/>
      <c r="K145" s="236">
        <f>'2.入力_使用量(1,2号)'!N114</f>
        <v>0</v>
      </c>
      <c r="L145" s="87"/>
      <c r="M145" s="87"/>
      <c r="N145" s="87"/>
      <c r="O145" s="236">
        <f>'2.入力_使用量(1,2号)'!O114</f>
        <v>0</v>
      </c>
      <c r="P145" s="87"/>
      <c r="Q145" s="87"/>
      <c r="R145" s="87"/>
      <c r="S145" s="236">
        <f>'2.入力_使用量(1,2号)'!P114</f>
        <v>0</v>
      </c>
      <c r="T145" s="87"/>
      <c r="U145" s="87"/>
      <c r="V145" s="87"/>
      <c r="W145" s="236">
        <f>'2.入力_使用量(1,2号)'!R114</f>
        <v>0</v>
      </c>
      <c r="X145" s="87"/>
      <c r="Y145" s="87"/>
      <c r="Z145" s="87"/>
      <c r="AA145" s="236">
        <f>'2.入力_使用量(1,2号)'!S114</f>
        <v>0</v>
      </c>
      <c r="AB145" s="87"/>
      <c r="AC145" s="87"/>
      <c r="AD145" s="87"/>
      <c r="AE145" s="236">
        <f>'2.入力_使用量(1,2号)'!T114</f>
        <v>0</v>
      </c>
      <c r="AF145" s="87"/>
      <c r="AG145" s="87"/>
      <c r="AH145" s="87"/>
      <c r="AI145" s="236">
        <f>'2.入力_使用量(1,2号)'!U114</f>
        <v>0</v>
      </c>
      <c r="AJ145" s="87"/>
      <c r="AK145" s="87"/>
      <c r="AL145" s="87"/>
      <c r="AM145" s="236">
        <f>'2.入力_使用量(1,2号)'!V114</f>
        <v>0</v>
      </c>
      <c r="AN145" s="87"/>
      <c r="AO145" s="87"/>
      <c r="AP145" s="87"/>
      <c r="AQ145" s="236">
        <f>'2.入力_使用量(1,2号)'!W114</f>
        <v>0</v>
      </c>
      <c r="AR145" s="87"/>
      <c r="AS145" s="87"/>
      <c r="AT145" s="87"/>
      <c r="AU145" s="236">
        <f>'2.入力_使用量(1,2号)'!X114</f>
        <v>0</v>
      </c>
      <c r="AV145" s="87"/>
      <c r="AW145" s="87"/>
      <c r="AX145" s="87"/>
      <c r="AY145" s="236">
        <f>'2.入力_使用量(1,2号)'!Y114</f>
        <v>0</v>
      </c>
      <c r="AZ145" s="87"/>
      <c r="BA145" s="87"/>
      <c r="BB145" s="87"/>
      <c r="BC145" s="236">
        <f>'2.入力_使用量(1,2号)'!Z114</f>
        <v>0</v>
      </c>
      <c r="BD145" s="87"/>
      <c r="BE145" s="87"/>
      <c r="BF145" s="87"/>
      <c r="BG145" s="236">
        <f>'2.入力_使用量(1,2号)'!AA114</f>
        <v>0</v>
      </c>
      <c r="BH145" s="87"/>
      <c r="BI145" s="87"/>
      <c r="BJ145" s="87"/>
      <c r="BK145" s="236">
        <f>'2.入力_使用量(1,2号)'!AB114</f>
        <v>0</v>
      </c>
      <c r="BL145" s="87"/>
      <c r="BM145" s="87"/>
      <c r="BN145" s="87"/>
      <c r="BO145" s="236">
        <f>'2.入力_使用量(1,2号)'!AC114</f>
        <v>0</v>
      </c>
      <c r="BP145" s="87"/>
      <c r="BQ145" s="87"/>
      <c r="BR145" s="87"/>
      <c r="BS145" s="236">
        <f>'2.入力_使用量(1,2号)'!AD114</f>
        <v>0</v>
      </c>
      <c r="BT145" s="87"/>
      <c r="BU145" s="87"/>
      <c r="BV145" s="208"/>
    </row>
    <row r="146" spans="2:74" ht="20.100000000000001" customHeight="1">
      <c r="B146" s="131" t="s">
        <v>1542</v>
      </c>
      <c r="C146" s="253" t="str">
        <f>IF('2.入力_使用量(1,2号)'!F115="","",LEFT('2.入力_使用量(1,2号)'!E115,5))</f>
        <v/>
      </c>
      <c r="D146" s="253" t="str">
        <f>IF('2.入力_使用量(1,2号)'!F115="","",SUBSTITUTE('2.入力_使用量(1,2号)'!E115,LEFT('2.入力_使用量(1,2号)'!E115,6),""))</f>
        <v/>
      </c>
      <c r="E146" s="254" t="str">
        <f>IF('2.入力_使用量(1,2号)'!F115="","",'2.入力_使用量(1,2号)'!G115)</f>
        <v/>
      </c>
      <c r="F146" s="254" t="str">
        <f>'2.入力_使用量(1,2号)'!J115</f>
        <v/>
      </c>
      <c r="G146" s="254" t="str">
        <f>'2.入力_使用量(1,2号)'!K115</f>
        <v/>
      </c>
      <c r="H146" s="134"/>
      <c r="I146" s="130"/>
      <c r="J146" s="130"/>
      <c r="K146" s="236">
        <f>'2.入力_使用量(1,2号)'!N115</f>
        <v>0</v>
      </c>
      <c r="L146" s="87"/>
      <c r="M146" s="87"/>
      <c r="N146" s="87"/>
      <c r="O146" s="236">
        <f>'2.入力_使用量(1,2号)'!O115</f>
        <v>0</v>
      </c>
      <c r="P146" s="87"/>
      <c r="Q146" s="87"/>
      <c r="R146" s="87"/>
      <c r="S146" s="236">
        <f>'2.入力_使用量(1,2号)'!P115</f>
        <v>0</v>
      </c>
      <c r="T146" s="87"/>
      <c r="U146" s="87"/>
      <c r="V146" s="87"/>
      <c r="W146" s="236">
        <f>'2.入力_使用量(1,2号)'!R115</f>
        <v>0</v>
      </c>
      <c r="X146" s="87"/>
      <c r="Y146" s="87"/>
      <c r="Z146" s="87"/>
      <c r="AA146" s="236">
        <f>'2.入力_使用量(1,2号)'!S115</f>
        <v>0</v>
      </c>
      <c r="AB146" s="87"/>
      <c r="AC146" s="87"/>
      <c r="AD146" s="87"/>
      <c r="AE146" s="236">
        <f>'2.入力_使用量(1,2号)'!T115</f>
        <v>0</v>
      </c>
      <c r="AF146" s="87"/>
      <c r="AG146" s="87"/>
      <c r="AH146" s="87"/>
      <c r="AI146" s="236">
        <f>'2.入力_使用量(1,2号)'!U115</f>
        <v>0</v>
      </c>
      <c r="AJ146" s="87"/>
      <c r="AK146" s="87"/>
      <c r="AL146" s="87"/>
      <c r="AM146" s="236">
        <f>'2.入力_使用量(1,2号)'!V115</f>
        <v>0</v>
      </c>
      <c r="AN146" s="87"/>
      <c r="AO146" s="87"/>
      <c r="AP146" s="87"/>
      <c r="AQ146" s="236">
        <f>'2.入力_使用量(1,2号)'!W115</f>
        <v>0</v>
      </c>
      <c r="AR146" s="87"/>
      <c r="AS146" s="87"/>
      <c r="AT146" s="87"/>
      <c r="AU146" s="236">
        <f>'2.入力_使用量(1,2号)'!X115</f>
        <v>0</v>
      </c>
      <c r="AV146" s="87"/>
      <c r="AW146" s="87"/>
      <c r="AX146" s="87"/>
      <c r="AY146" s="236">
        <f>'2.入力_使用量(1,2号)'!Y115</f>
        <v>0</v>
      </c>
      <c r="AZ146" s="87"/>
      <c r="BA146" s="87"/>
      <c r="BB146" s="87"/>
      <c r="BC146" s="236">
        <f>'2.入力_使用量(1,2号)'!Z115</f>
        <v>0</v>
      </c>
      <c r="BD146" s="87"/>
      <c r="BE146" s="87"/>
      <c r="BF146" s="87"/>
      <c r="BG146" s="236">
        <f>'2.入力_使用量(1,2号)'!AA115</f>
        <v>0</v>
      </c>
      <c r="BH146" s="87"/>
      <c r="BI146" s="87"/>
      <c r="BJ146" s="87"/>
      <c r="BK146" s="236">
        <f>'2.入力_使用量(1,2号)'!AB115</f>
        <v>0</v>
      </c>
      <c r="BL146" s="87"/>
      <c r="BM146" s="87"/>
      <c r="BN146" s="87"/>
      <c r="BO146" s="236">
        <f>'2.入力_使用量(1,2号)'!AC115</f>
        <v>0</v>
      </c>
      <c r="BP146" s="87"/>
      <c r="BQ146" s="87"/>
      <c r="BR146" s="87"/>
      <c r="BS146" s="236">
        <f>'2.入力_使用量(1,2号)'!AD115</f>
        <v>0</v>
      </c>
      <c r="BT146" s="87"/>
      <c r="BU146" s="87"/>
      <c r="BV146" s="208"/>
    </row>
    <row r="147" spans="2:74" ht="20.100000000000001" customHeight="1">
      <c r="B147" s="131" t="s">
        <v>1543</v>
      </c>
      <c r="C147" s="253" t="str">
        <f>IF('2.入力_使用量(1,2号)'!F116="","",LEFT('2.入力_使用量(1,2号)'!E116,5))</f>
        <v/>
      </c>
      <c r="D147" s="253" t="str">
        <f>IF('2.入力_使用量(1,2号)'!F116="","",SUBSTITUTE('2.入力_使用量(1,2号)'!E116,LEFT('2.入力_使用量(1,2号)'!E116,6),""))</f>
        <v/>
      </c>
      <c r="E147" s="254" t="str">
        <f>IF('2.入力_使用量(1,2号)'!F116="","",'2.入力_使用量(1,2号)'!G116)</f>
        <v/>
      </c>
      <c r="F147" s="254" t="str">
        <f>'2.入力_使用量(1,2号)'!J116</f>
        <v/>
      </c>
      <c r="G147" s="254" t="str">
        <f>'2.入力_使用量(1,2号)'!K116</f>
        <v/>
      </c>
      <c r="H147" s="134"/>
      <c r="I147" s="130"/>
      <c r="J147" s="130"/>
      <c r="K147" s="236">
        <f>'2.入力_使用量(1,2号)'!N116</f>
        <v>0</v>
      </c>
      <c r="L147" s="87"/>
      <c r="M147" s="87"/>
      <c r="N147" s="87"/>
      <c r="O147" s="236">
        <f>'2.入力_使用量(1,2号)'!O116</f>
        <v>0</v>
      </c>
      <c r="P147" s="87"/>
      <c r="Q147" s="87"/>
      <c r="R147" s="87"/>
      <c r="S147" s="236">
        <f>'2.入力_使用量(1,2号)'!P116</f>
        <v>0</v>
      </c>
      <c r="T147" s="87"/>
      <c r="U147" s="87"/>
      <c r="V147" s="87"/>
      <c r="W147" s="236">
        <f>'2.入力_使用量(1,2号)'!R116</f>
        <v>0</v>
      </c>
      <c r="X147" s="87"/>
      <c r="Y147" s="87"/>
      <c r="Z147" s="87"/>
      <c r="AA147" s="236">
        <f>'2.入力_使用量(1,2号)'!S116</f>
        <v>0</v>
      </c>
      <c r="AB147" s="87"/>
      <c r="AC147" s="87"/>
      <c r="AD147" s="87"/>
      <c r="AE147" s="236">
        <f>'2.入力_使用量(1,2号)'!T116</f>
        <v>0</v>
      </c>
      <c r="AF147" s="87"/>
      <c r="AG147" s="87"/>
      <c r="AH147" s="87"/>
      <c r="AI147" s="236">
        <f>'2.入力_使用量(1,2号)'!U116</f>
        <v>0</v>
      </c>
      <c r="AJ147" s="87"/>
      <c r="AK147" s="87"/>
      <c r="AL147" s="87"/>
      <c r="AM147" s="236">
        <f>'2.入力_使用量(1,2号)'!V116</f>
        <v>0</v>
      </c>
      <c r="AN147" s="87"/>
      <c r="AO147" s="87"/>
      <c r="AP147" s="87"/>
      <c r="AQ147" s="236">
        <f>'2.入力_使用量(1,2号)'!W116</f>
        <v>0</v>
      </c>
      <c r="AR147" s="87"/>
      <c r="AS147" s="87"/>
      <c r="AT147" s="87"/>
      <c r="AU147" s="236">
        <f>'2.入力_使用量(1,2号)'!X116</f>
        <v>0</v>
      </c>
      <c r="AV147" s="87"/>
      <c r="AW147" s="87"/>
      <c r="AX147" s="87"/>
      <c r="AY147" s="236">
        <f>'2.入力_使用量(1,2号)'!Y116</f>
        <v>0</v>
      </c>
      <c r="AZ147" s="87"/>
      <c r="BA147" s="87"/>
      <c r="BB147" s="87"/>
      <c r="BC147" s="236">
        <f>'2.入力_使用量(1,2号)'!Z116</f>
        <v>0</v>
      </c>
      <c r="BD147" s="87"/>
      <c r="BE147" s="87"/>
      <c r="BF147" s="87"/>
      <c r="BG147" s="236">
        <f>'2.入力_使用量(1,2号)'!AA116</f>
        <v>0</v>
      </c>
      <c r="BH147" s="87"/>
      <c r="BI147" s="87"/>
      <c r="BJ147" s="87"/>
      <c r="BK147" s="236">
        <f>'2.入力_使用量(1,2号)'!AB116</f>
        <v>0</v>
      </c>
      <c r="BL147" s="87"/>
      <c r="BM147" s="87"/>
      <c r="BN147" s="87"/>
      <c r="BO147" s="236">
        <f>'2.入力_使用量(1,2号)'!AC116</f>
        <v>0</v>
      </c>
      <c r="BP147" s="87"/>
      <c r="BQ147" s="87"/>
      <c r="BR147" s="87"/>
      <c r="BS147" s="236">
        <f>'2.入力_使用量(1,2号)'!AD116</f>
        <v>0</v>
      </c>
      <c r="BT147" s="87"/>
      <c r="BU147" s="87"/>
      <c r="BV147" s="208"/>
    </row>
    <row r="148" spans="2:74" ht="20.100000000000001" customHeight="1">
      <c r="B148" s="131" t="s">
        <v>1544</v>
      </c>
      <c r="C148" s="253" t="str">
        <f>IF('2.入力_使用量(1,2号)'!F117="","",LEFT('2.入力_使用量(1,2号)'!E117,5))</f>
        <v/>
      </c>
      <c r="D148" s="253" t="str">
        <f>IF('2.入力_使用量(1,2号)'!F117="","",SUBSTITUTE('2.入力_使用量(1,2号)'!E117,LEFT('2.入力_使用量(1,2号)'!E117,6),""))</f>
        <v/>
      </c>
      <c r="E148" s="254" t="str">
        <f>IF('2.入力_使用量(1,2号)'!F117="","",'2.入力_使用量(1,2号)'!G117)</f>
        <v/>
      </c>
      <c r="F148" s="254" t="str">
        <f>'2.入力_使用量(1,2号)'!J117</f>
        <v/>
      </c>
      <c r="G148" s="254" t="str">
        <f>'2.入力_使用量(1,2号)'!K117</f>
        <v/>
      </c>
      <c r="H148" s="134"/>
      <c r="I148" s="130"/>
      <c r="J148" s="130"/>
      <c r="K148" s="236">
        <f>'2.入力_使用量(1,2号)'!N117</f>
        <v>0</v>
      </c>
      <c r="L148" s="87"/>
      <c r="M148" s="87"/>
      <c r="N148" s="87"/>
      <c r="O148" s="236">
        <f>'2.入力_使用量(1,2号)'!O117</f>
        <v>0</v>
      </c>
      <c r="P148" s="87"/>
      <c r="Q148" s="87"/>
      <c r="R148" s="87"/>
      <c r="S148" s="236">
        <f>'2.入力_使用量(1,2号)'!P117</f>
        <v>0</v>
      </c>
      <c r="T148" s="87"/>
      <c r="U148" s="87"/>
      <c r="V148" s="87"/>
      <c r="W148" s="236">
        <f>'2.入力_使用量(1,2号)'!R117</f>
        <v>0</v>
      </c>
      <c r="X148" s="87"/>
      <c r="Y148" s="87"/>
      <c r="Z148" s="87"/>
      <c r="AA148" s="236">
        <f>'2.入力_使用量(1,2号)'!S117</f>
        <v>0</v>
      </c>
      <c r="AB148" s="87"/>
      <c r="AC148" s="87"/>
      <c r="AD148" s="87"/>
      <c r="AE148" s="236">
        <f>'2.入力_使用量(1,2号)'!T117</f>
        <v>0</v>
      </c>
      <c r="AF148" s="87"/>
      <c r="AG148" s="87"/>
      <c r="AH148" s="87"/>
      <c r="AI148" s="236">
        <f>'2.入力_使用量(1,2号)'!U117</f>
        <v>0</v>
      </c>
      <c r="AJ148" s="87"/>
      <c r="AK148" s="87"/>
      <c r="AL148" s="87"/>
      <c r="AM148" s="236">
        <f>'2.入力_使用量(1,2号)'!V117</f>
        <v>0</v>
      </c>
      <c r="AN148" s="87"/>
      <c r="AO148" s="87"/>
      <c r="AP148" s="87"/>
      <c r="AQ148" s="236">
        <f>'2.入力_使用量(1,2号)'!W117</f>
        <v>0</v>
      </c>
      <c r="AR148" s="87"/>
      <c r="AS148" s="87"/>
      <c r="AT148" s="87"/>
      <c r="AU148" s="236">
        <f>'2.入力_使用量(1,2号)'!X117</f>
        <v>0</v>
      </c>
      <c r="AV148" s="87"/>
      <c r="AW148" s="87"/>
      <c r="AX148" s="87"/>
      <c r="AY148" s="236">
        <f>'2.入力_使用量(1,2号)'!Y117</f>
        <v>0</v>
      </c>
      <c r="AZ148" s="87"/>
      <c r="BA148" s="87"/>
      <c r="BB148" s="87"/>
      <c r="BC148" s="236">
        <f>'2.入力_使用量(1,2号)'!Z117</f>
        <v>0</v>
      </c>
      <c r="BD148" s="87"/>
      <c r="BE148" s="87"/>
      <c r="BF148" s="87"/>
      <c r="BG148" s="236">
        <f>'2.入力_使用量(1,2号)'!AA117</f>
        <v>0</v>
      </c>
      <c r="BH148" s="87"/>
      <c r="BI148" s="87"/>
      <c r="BJ148" s="87"/>
      <c r="BK148" s="236">
        <f>'2.入力_使用量(1,2号)'!AB117</f>
        <v>0</v>
      </c>
      <c r="BL148" s="87"/>
      <c r="BM148" s="87"/>
      <c r="BN148" s="87"/>
      <c r="BO148" s="236">
        <f>'2.入力_使用量(1,2号)'!AC117</f>
        <v>0</v>
      </c>
      <c r="BP148" s="87"/>
      <c r="BQ148" s="87"/>
      <c r="BR148" s="87"/>
      <c r="BS148" s="236">
        <f>'2.入力_使用量(1,2号)'!AD117</f>
        <v>0</v>
      </c>
      <c r="BT148" s="87"/>
      <c r="BU148" s="87"/>
      <c r="BV148" s="208"/>
    </row>
    <row r="149" spans="2:74" ht="20.100000000000001" customHeight="1">
      <c r="B149" s="131" t="s">
        <v>1545</v>
      </c>
      <c r="C149" s="253" t="str">
        <f>IF('2.入力_使用量(1,2号)'!F118="","",LEFT('2.入力_使用量(1,2号)'!E118,5))</f>
        <v/>
      </c>
      <c r="D149" s="253" t="str">
        <f>IF('2.入力_使用量(1,2号)'!F118="","",SUBSTITUTE('2.入力_使用量(1,2号)'!E118,LEFT('2.入力_使用量(1,2号)'!E118,6),""))</f>
        <v/>
      </c>
      <c r="E149" s="254" t="str">
        <f>IF('2.入力_使用量(1,2号)'!F118="","",'2.入力_使用量(1,2号)'!G118)</f>
        <v/>
      </c>
      <c r="F149" s="254" t="str">
        <f>'2.入力_使用量(1,2号)'!J118</f>
        <v/>
      </c>
      <c r="G149" s="254" t="str">
        <f>'2.入力_使用量(1,2号)'!K118</f>
        <v/>
      </c>
      <c r="H149" s="134"/>
      <c r="I149" s="130"/>
      <c r="J149" s="130"/>
      <c r="K149" s="236">
        <f>'2.入力_使用量(1,2号)'!N118</f>
        <v>0</v>
      </c>
      <c r="L149" s="87"/>
      <c r="M149" s="87"/>
      <c r="N149" s="87"/>
      <c r="O149" s="236">
        <f>'2.入力_使用量(1,2号)'!O118</f>
        <v>0</v>
      </c>
      <c r="P149" s="87"/>
      <c r="Q149" s="87"/>
      <c r="R149" s="87"/>
      <c r="S149" s="236">
        <f>'2.入力_使用量(1,2号)'!P118</f>
        <v>0</v>
      </c>
      <c r="T149" s="87"/>
      <c r="U149" s="87"/>
      <c r="V149" s="87"/>
      <c r="W149" s="236">
        <f>'2.入力_使用量(1,2号)'!R118</f>
        <v>0</v>
      </c>
      <c r="X149" s="87"/>
      <c r="Y149" s="87"/>
      <c r="Z149" s="87"/>
      <c r="AA149" s="236">
        <f>'2.入力_使用量(1,2号)'!S118</f>
        <v>0</v>
      </c>
      <c r="AB149" s="87"/>
      <c r="AC149" s="87"/>
      <c r="AD149" s="87"/>
      <c r="AE149" s="236">
        <f>'2.入力_使用量(1,2号)'!T118</f>
        <v>0</v>
      </c>
      <c r="AF149" s="87"/>
      <c r="AG149" s="87"/>
      <c r="AH149" s="87"/>
      <c r="AI149" s="236">
        <f>'2.入力_使用量(1,2号)'!U118</f>
        <v>0</v>
      </c>
      <c r="AJ149" s="87"/>
      <c r="AK149" s="87"/>
      <c r="AL149" s="87"/>
      <c r="AM149" s="236">
        <f>'2.入力_使用量(1,2号)'!V118</f>
        <v>0</v>
      </c>
      <c r="AN149" s="87"/>
      <c r="AO149" s="87"/>
      <c r="AP149" s="87"/>
      <c r="AQ149" s="236">
        <f>'2.入力_使用量(1,2号)'!W118</f>
        <v>0</v>
      </c>
      <c r="AR149" s="87"/>
      <c r="AS149" s="87"/>
      <c r="AT149" s="87"/>
      <c r="AU149" s="236">
        <f>'2.入力_使用量(1,2号)'!X118</f>
        <v>0</v>
      </c>
      <c r="AV149" s="87"/>
      <c r="AW149" s="87"/>
      <c r="AX149" s="87"/>
      <c r="AY149" s="236">
        <f>'2.入力_使用量(1,2号)'!Y118</f>
        <v>0</v>
      </c>
      <c r="AZ149" s="87"/>
      <c r="BA149" s="87"/>
      <c r="BB149" s="87"/>
      <c r="BC149" s="236">
        <f>'2.入力_使用量(1,2号)'!Z118</f>
        <v>0</v>
      </c>
      <c r="BD149" s="87"/>
      <c r="BE149" s="87"/>
      <c r="BF149" s="87"/>
      <c r="BG149" s="236">
        <f>'2.入力_使用量(1,2号)'!AA118</f>
        <v>0</v>
      </c>
      <c r="BH149" s="87"/>
      <c r="BI149" s="87"/>
      <c r="BJ149" s="87"/>
      <c r="BK149" s="236">
        <f>'2.入力_使用量(1,2号)'!AB118</f>
        <v>0</v>
      </c>
      <c r="BL149" s="87"/>
      <c r="BM149" s="87"/>
      <c r="BN149" s="87"/>
      <c r="BO149" s="236">
        <f>'2.入力_使用量(1,2号)'!AC118</f>
        <v>0</v>
      </c>
      <c r="BP149" s="87"/>
      <c r="BQ149" s="87"/>
      <c r="BR149" s="87"/>
      <c r="BS149" s="236">
        <f>'2.入力_使用量(1,2号)'!AD118</f>
        <v>0</v>
      </c>
      <c r="BT149" s="87"/>
      <c r="BU149" s="87"/>
      <c r="BV149" s="208"/>
    </row>
    <row r="150" spans="2:74" ht="20.100000000000001" customHeight="1">
      <c r="B150" s="132" t="s">
        <v>1546</v>
      </c>
      <c r="C150" s="257" t="str">
        <f>IF('2.入力_使用量(1,2号)'!F119="","",LEFT('2.入力_使用量(1,2号)'!E119,5))</f>
        <v/>
      </c>
      <c r="D150" s="257" t="str">
        <f>IF('2.入力_使用量(1,2号)'!F119="","",SUBSTITUTE('2.入力_使用量(1,2号)'!E119,LEFT('2.入力_使用量(1,2号)'!E119,6),""))</f>
        <v/>
      </c>
      <c r="E150" s="258" t="str">
        <f>IF('2.入力_使用量(1,2号)'!F119="","",'2.入力_使用量(1,2号)'!G119)</f>
        <v/>
      </c>
      <c r="F150" s="258" t="str">
        <f>'2.入力_使用量(1,2号)'!J119</f>
        <v/>
      </c>
      <c r="G150" s="258" t="str">
        <f>'2.入力_使用量(1,2号)'!K119</f>
        <v/>
      </c>
      <c r="H150" s="136"/>
      <c r="I150" s="130"/>
      <c r="J150" s="130"/>
      <c r="K150" s="236">
        <f>'2.入力_使用量(1,2号)'!N119</f>
        <v>0</v>
      </c>
      <c r="L150" s="87"/>
      <c r="M150" s="87"/>
      <c r="N150" s="87"/>
      <c r="O150" s="236">
        <f>'2.入力_使用量(1,2号)'!O119</f>
        <v>0</v>
      </c>
      <c r="P150" s="87"/>
      <c r="Q150" s="87"/>
      <c r="R150" s="87"/>
      <c r="S150" s="236">
        <f>'2.入力_使用量(1,2号)'!P119</f>
        <v>0</v>
      </c>
      <c r="T150" s="87"/>
      <c r="U150" s="87"/>
      <c r="V150" s="87"/>
      <c r="W150" s="236">
        <f>'2.入力_使用量(1,2号)'!R119</f>
        <v>0</v>
      </c>
      <c r="X150" s="87"/>
      <c r="Y150" s="87"/>
      <c r="Z150" s="87"/>
      <c r="AA150" s="236">
        <f>'2.入力_使用量(1,2号)'!S119</f>
        <v>0</v>
      </c>
      <c r="AB150" s="87"/>
      <c r="AC150" s="87"/>
      <c r="AD150" s="87"/>
      <c r="AE150" s="236">
        <f>'2.入力_使用量(1,2号)'!T119</f>
        <v>0</v>
      </c>
      <c r="AF150" s="87"/>
      <c r="AG150" s="87"/>
      <c r="AH150" s="87"/>
      <c r="AI150" s="236">
        <f>'2.入力_使用量(1,2号)'!U119</f>
        <v>0</v>
      </c>
      <c r="AJ150" s="87"/>
      <c r="AK150" s="87"/>
      <c r="AL150" s="87"/>
      <c r="AM150" s="236">
        <f>'2.入力_使用量(1,2号)'!V119</f>
        <v>0</v>
      </c>
      <c r="AN150" s="87"/>
      <c r="AO150" s="87"/>
      <c r="AP150" s="87"/>
      <c r="AQ150" s="236">
        <f>'2.入力_使用量(1,2号)'!W119</f>
        <v>0</v>
      </c>
      <c r="AR150" s="87"/>
      <c r="AS150" s="87"/>
      <c r="AT150" s="87"/>
      <c r="AU150" s="236">
        <f>'2.入力_使用量(1,2号)'!X119</f>
        <v>0</v>
      </c>
      <c r="AV150" s="87"/>
      <c r="AW150" s="87"/>
      <c r="AX150" s="87"/>
      <c r="AY150" s="236">
        <f>'2.入力_使用量(1,2号)'!Y119</f>
        <v>0</v>
      </c>
      <c r="AZ150" s="87"/>
      <c r="BA150" s="87"/>
      <c r="BB150" s="87"/>
      <c r="BC150" s="236">
        <f>'2.入力_使用量(1,2号)'!Z119</f>
        <v>0</v>
      </c>
      <c r="BD150" s="87"/>
      <c r="BE150" s="87"/>
      <c r="BF150" s="87"/>
      <c r="BG150" s="236">
        <f>'2.入力_使用量(1,2号)'!AA119</f>
        <v>0</v>
      </c>
      <c r="BH150" s="87"/>
      <c r="BI150" s="87"/>
      <c r="BJ150" s="87"/>
      <c r="BK150" s="236">
        <f>'2.入力_使用量(1,2号)'!AB119</f>
        <v>0</v>
      </c>
      <c r="BL150" s="87"/>
      <c r="BM150" s="87"/>
      <c r="BN150" s="87"/>
      <c r="BO150" s="236">
        <f>'2.入力_使用量(1,2号)'!AC119</f>
        <v>0</v>
      </c>
      <c r="BP150" s="87"/>
      <c r="BQ150" s="87"/>
      <c r="BR150" s="87"/>
      <c r="BS150" s="236">
        <f>'2.入力_使用量(1,2号)'!AD119</f>
        <v>0</v>
      </c>
      <c r="BT150" s="87"/>
      <c r="BU150" s="87"/>
      <c r="BV150" s="208"/>
    </row>
    <row r="151" spans="2:74" ht="20.100000000000001" customHeight="1">
      <c r="B151" s="129" t="s">
        <v>1547</v>
      </c>
      <c r="C151" s="682" t="str">
        <f>IF('2.入力_使用量(1,2号)'!F120="","",LEFT('2.入力_使用量(1,2号)'!E120,5))</f>
        <v/>
      </c>
      <c r="D151" s="682" t="str">
        <f>IF('2.入力_使用量(1,2号)'!F120="","",SUBSTITUTE('2.入力_使用量(1,2号)'!E120,LEFT('2.入力_使用量(1,2号)'!E120,6),""))</f>
        <v/>
      </c>
      <c r="E151" s="683" t="str">
        <f>IF('2.入力_使用量(1,2号)'!F120="","",'2.入力_使用量(1,2号)'!G120)</f>
        <v/>
      </c>
      <c r="F151" s="251" t="str">
        <f>'2.入力_使用量(1,2号)'!J120</f>
        <v/>
      </c>
      <c r="G151" s="251" t="str">
        <f>'2.入力_使用量(1,2号)'!K120</f>
        <v/>
      </c>
      <c r="H151" s="133"/>
      <c r="I151" s="130"/>
      <c r="J151" s="130"/>
      <c r="K151" s="236">
        <f>'2.入力_使用量(1,2号)'!N120</f>
        <v>0</v>
      </c>
      <c r="L151" s="87"/>
      <c r="M151" s="87"/>
      <c r="N151" s="87"/>
      <c r="O151" s="236">
        <f>'2.入力_使用量(1,2号)'!O120</f>
        <v>0</v>
      </c>
      <c r="P151" s="87"/>
      <c r="Q151" s="87"/>
      <c r="R151" s="87"/>
      <c r="S151" s="236">
        <f>'2.入力_使用量(1,2号)'!P120</f>
        <v>0</v>
      </c>
      <c r="T151" s="87"/>
      <c r="U151" s="87"/>
      <c r="V151" s="87"/>
      <c r="W151" s="236">
        <f>'2.入力_使用量(1,2号)'!R120</f>
        <v>0</v>
      </c>
      <c r="X151" s="87"/>
      <c r="Y151" s="87"/>
      <c r="Z151" s="87"/>
      <c r="AA151" s="236">
        <f>'2.入力_使用量(1,2号)'!S120</f>
        <v>0</v>
      </c>
      <c r="AB151" s="87"/>
      <c r="AC151" s="87"/>
      <c r="AD151" s="87"/>
      <c r="AE151" s="236">
        <f>'2.入力_使用量(1,2号)'!T120</f>
        <v>0</v>
      </c>
      <c r="AF151" s="87"/>
      <c r="AG151" s="87"/>
      <c r="AH151" s="87"/>
      <c r="AI151" s="236">
        <f>'2.入力_使用量(1,2号)'!U120</f>
        <v>0</v>
      </c>
      <c r="AJ151" s="87"/>
      <c r="AK151" s="87"/>
      <c r="AL151" s="87"/>
      <c r="AM151" s="236">
        <f>'2.入力_使用量(1,2号)'!V120</f>
        <v>0</v>
      </c>
      <c r="AN151" s="87"/>
      <c r="AO151" s="87"/>
      <c r="AP151" s="87"/>
      <c r="AQ151" s="236">
        <f>'2.入力_使用量(1,2号)'!W120</f>
        <v>0</v>
      </c>
      <c r="AR151" s="87"/>
      <c r="AS151" s="87"/>
      <c r="AT151" s="87"/>
      <c r="AU151" s="236">
        <f>'2.入力_使用量(1,2号)'!X120</f>
        <v>0</v>
      </c>
      <c r="AV151" s="87"/>
      <c r="AW151" s="87"/>
      <c r="AX151" s="87"/>
      <c r="AY151" s="236">
        <f>'2.入力_使用量(1,2号)'!Y120</f>
        <v>0</v>
      </c>
      <c r="AZ151" s="87"/>
      <c r="BA151" s="87"/>
      <c r="BB151" s="87"/>
      <c r="BC151" s="236">
        <f>'2.入力_使用量(1,2号)'!Z120</f>
        <v>0</v>
      </c>
      <c r="BD151" s="87"/>
      <c r="BE151" s="87"/>
      <c r="BF151" s="87"/>
      <c r="BG151" s="236">
        <f>'2.入力_使用量(1,2号)'!AA120</f>
        <v>0</v>
      </c>
      <c r="BH151" s="87"/>
      <c r="BI151" s="87"/>
      <c r="BJ151" s="87"/>
      <c r="BK151" s="236">
        <f>'2.入力_使用量(1,2号)'!AB120</f>
        <v>0</v>
      </c>
      <c r="BL151" s="87"/>
      <c r="BM151" s="87"/>
      <c r="BN151" s="87"/>
      <c r="BO151" s="236">
        <f>'2.入力_使用量(1,2号)'!AC120</f>
        <v>0</v>
      </c>
      <c r="BP151" s="87"/>
      <c r="BQ151" s="87"/>
      <c r="BR151" s="87"/>
      <c r="BS151" s="236">
        <f>'2.入力_使用量(1,2号)'!AD120</f>
        <v>0</v>
      </c>
      <c r="BT151" s="87"/>
      <c r="BU151" s="87"/>
      <c r="BV151" s="208"/>
    </row>
    <row r="152" spans="2:74" ht="20.100000000000001" customHeight="1">
      <c r="B152" s="131" t="s">
        <v>1548</v>
      </c>
      <c r="C152" s="253" t="str">
        <f>IF('2.入力_使用量(1,2号)'!F121="","",LEFT('2.入力_使用量(1,2号)'!E121,5))</f>
        <v/>
      </c>
      <c r="D152" s="253" t="str">
        <f>IF('2.入力_使用量(1,2号)'!F121="","",SUBSTITUTE('2.入力_使用量(1,2号)'!E121,LEFT('2.入力_使用量(1,2号)'!E121,6),""))</f>
        <v/>
      </c>
      <c r="E152" s="254" t="str">
        <f>IF('2.入力_使用量(1,2号)'!F121="","",'2.入力_使用量(1,2号)'!G121)</f>
        <v/>
      </c>
      <c r="F152" s="254" t="str">
        <f>'2.入力_使用量(1,2号)'!J121</f>
        <v/>
      </c>
      <c r="G152" s="254" t="str">
        <f>'2.入力_使用量(1,2号)'!K121</f>
        <v/>
      </c>
      <c r="H152" s="134"/>
      <c r="I152" s="130"/>
      <c r="J152" s="130"/>
      <c r="K152" s="236">
        <f>'2.入力_使用量(1,2号)'!N121</f>
        <v>0</v>
      </c>
      <c r="L152" s="87"/>
      <c r="M152" s="87"/>
      <c r="N152" s="87"/>
      <c r="O152" s="236">
        <f>'2.入力_使用量(1,2号)'!O121</f>
        <v>0</v>
      </c>
      <c r="P152" s="87"/>
      <c r="Q152" s="87"/>
      <c r="R152" s="87"/>
      <c r="S152" s="236">
        <f>'2.入力_使用量(1,2号)'!P121</f>
        <v>0</v>
      </c>
      <c r="T152" s="87"/>
      <c r="U152" s="87"/>
      <c r="V152" s="87"/>
      <c r="W152" s="236">
        <f>'2.入力_使用量(1,2号)'!R121</f>
        <v>0</v>
      </c>
      <c r="X152" s="87"/>
      <c r="Y152" s="87"/>
      <c r="Z152" s="87"/>
      <c r="AA152" s="236">
        <f>'2.入力_使用量(1,2号)'!S121</f>
        <v>0</v>
      </c>
      <c r="AB152" s="87"/>
      <c r="AC152" s="87"/>
      <c r="AD152" s="87"/>
      <c r="AE152" s="236">
        <f>'2.入力_使用量(1,2号)'!T121</f>
        <v>0</v>
      </c>
      <c r="AF152" s="87"/>
      <c r="AG152" s="87"/>
      <c r="AH152" s="87"/>
      <c r="AI152" s="236">
        <f>'2.入力_使用量(1,2号)'!U121</f>
        <v>0</v>
      </c>
      <c r="AJ152" s="87"/>
      <c r="AK152" s="87"/>
      <c r="AL152" s="87"/>
      <c r="AM152" s="236">
        <f>'2.入力_使用量(1,2号)'!V121</f>
        <v>0</v>
      </c>
      <c r="AN152" s="87"/>
      <c r="AO152" s="87"/>
      <c r="AP152" s="87"/>
      <c r="AQ152" s="236">
        <f>'2.入力_使用量(1,2号)'!W121</f>
        <v>0</v>
      </c>
      <c r="AR152" s="87"/>
      <c r="AS152" s="87"/>
      <c r="AT152" s="87"/>
      <c r="AU152" s="236">
        <f>'2.入力_使用量(1,2号)'!X121</f>
        <v>0</v>
      </c>
      <c r="AV152" s="87"/>
      <c r="AW152" s="87"/>
      <c r="AX152" s="87"/>
      <c r="AY152" s="236">
        <f>'2.入力_使用量(1,2号)'!Y121</f>
        <v>0</v>
      </c>
      <c r="AZ152" s="87"/>
      <c r="BA152" s="87"/>
      <c r="BB152" s="87"/>
      <c r="BC152" s="236">
        <f>'2.入力_使用量(1,2号)'!Z121</f>
        <v>0</v>
      </c>
      <c r="BD152" s="87"/>
      <c r="BE152" s="87"/>
      <c r="BF152" s="87"/>
      <c r="BG152" s="236">
        <f>'2.入力_使用量(1,2号)'!AA121</f>
        <v>0</v>
      </c>
      <c r="BH152" s="87"/>
      <c r="BI152" s="87"/>
      <c r="BJ152" s="87"/>
      <c r="BK152" s="236">
        <f>'2.入力_使用量(1,2号)'!AB121</f>
        <v>0</v>
      </c>
      <c r="BL152" s="87"/>
      <c r="BM152" s="87"/>
      <c r="BN152" s="87"/>
      <c r="BO152" s="236">
        <f>'2.入力_使用量(1,2号)'!AC121</f>
        <v>0</v>
      </c>
      <c r="BP152" s="87"/>
      <c r="BQ152" s="87"/>
      <c r="BR152" s="87"/>
      <c r="BS152" s="236">
        <f>'2.入力_使用量(1,2号)'!AD121</f>
        <v>0</v>
      </c>
      <c r="BT152" s="87"/>
      <c r="BU152" s="87"/>
      <c r="BV152" s="208"/>
    </row>
    <row r="153" spans="2:74" ht="20.100000000000001" customHeight="1">
      <c r="B153" s="131" t="s">
        <v>1549</v>
      </c>
      <c r="C153" s="253" t="str">
        <f>IF('2.入力_使用量(1,2号)'!F122="","",LEFT('2.入力_使用量(1,2号)'!E122,5))</f>
        <v/>
      </c>
      <c r="D153" s="253" t="str">
        <f>IF('2.入力_使用量(1,2号)'!F122="","",SUBSTITUTE('2.入力_使用量(1,2号)'!E122,LEFT('2.入力_使用量(1,2号)'!E122,6),""))</f>
        <v/>
      </c>
      <c r="E153" s="254" t="str">
        <f>IF('2.入力_使用量(1,2号)'!F122="","",'2.入力_使用量(1,2号)'!G122)</f>
        <v/>
      </c>
      <c r="F153" s="254" t="str">
        <f>'2.入力_使用量(1,2号)'!J122</f>
        <v/>
      </c>
      <c r="G153" s="254" t="str">
        <f>'2.入力_使用量(1,2号)'!K122</f>
        <v/>
      </c>
      <c r="H153" s="134"/>
      <c r="I153" s="130"/>
      <c r="J153" s="130"/>
      <c r="K153" s="236">
        <f>'2.入力_使用量(1,2号)'!N122</f>
        <v>0</v>
      </c>
      <c r="L153" s="87"/>
      <c r="M153" s="87"/>
      <c r="N153" s="87"/>
      <c r="O153" s="236">
        <f>'2.入力_使用量(1,2号)'!O122</f>
        <v>0</v>
      </c>
      <c r="P153" s="87"/>
      <c r="Q153" s="87"/>
      <c r="R153" s="87"/>
      <c r="S153" s="236">
        <f>'2.入力_使用量(1,2号)'!P122</f>
        <v>0</v>
      </c>
      <c r="T153" s="87"/>
      <c r="U153" s="87"/>
      <c r="V153" s="87"/>
      <c r="W153" s="236">
        <f>'2.入力_使用量(1,2号)'!R122</f>
        <v>0</v>
      </c>
      <c r="X153" s="87"/>
      <c r="Y153" s="87"/>
      <c r="Z153" s="87"/>
      <c r="AA153" s="236">
        <f>'2.入力_使用量(1,2号)'!S122</f>
        <v>0</v>
      </c>
      <c r="AB153" s="87"/>
      <c r="AC153" s="87"/>
      <c r="AD153" s="87"/>
      <c r="AE153" s="236">
        <f>'2.入力_使用量(1,2号)'!T122</f>
        <v>0</v>
      </c>
      <c r="AF153" s="87"/>
      <c r="AG153" s="87"/>
      <c r="AH153" s="87"/>
      <c r="AI153" s="236">
        <f>'2.入力_使用量(1,2号)'!U122</f>
        <v>0</v>
      </c>
      <c r="AJ153" s="87"/>
      <c r="AK153" s="87"/>
      <c r="AL153" s="87"/>
      <c r="AM153" s="236">
        <f>'2.入力_使用量(1,2号)'!V122</f>
        <v>0</v>
      </c>
      <c r="AN153" s="87"/>
      <c r="AO153" s="87"/>
      <c r="AP153" s="87"/>
      <c r="AQ153" s="236">
        <f>'2.入力_使用量(1,2号)'!W122</f>
        <v>0</v>
      </c>
      <c r="AR153" s="87"/>
      <c r="AS153" s="87"/>
      <c r="AT153" s="87"/>
      <c r="AU153" s="236">
        <f>'2.入力_使用量(1,2号)'!X122</f>
        <v>0</v>
      </c>
      <c r="AV153" s="87"/>
      <c r="AW153" s="87"/>
      <c r="AX153" s="87"/>
      <c r="AY153" s="236">
        <f>'2.入力_使用量(1,2号)'!Y122</f>
        <v>0</v>
      </c>
      <c r="AZ153" s="87"/>
      <c r="BA153" s="87"/>
      <c r="BB153" s="87"/>
      <c r="BC153" s="236">
        <f>'2.入力_使用量(1,2号)'!Z122</f>
        <v>0</v>
      </c>
      <c r="BD153" s="87"/>
      <c r="BE153" s="87"/>
      <c r="BF153" s="87"/>
      <c r="BG153" s="236">
        <f>'2.入力_使用量(1,2号)'!AA122</f>
        <v>0</v>
      </c>
      <c r="BH153" s="87"/>
      <c r="BI153" s="87"/>
      <c r="BJ153" s="87"/>
      <c r="BK153" s="236">
        <f>'2.入力_使用量(1,2号)'!AB122</f>
        <v>0</v>
      </c>
      <c r="BL153" s="87"/>
      <c r="BM153" s="87"/>
      <c r="BN153" s="87"/>
      <c r="BO153" s="236">
        <f>'2.入力_使用量(1,2号)'!AC122</f>
        <v>0</v>
      </c>
      <c r="BP153" s="87"/>
      <c r="BQ153" s="87"/>
      <c r="BR153" s="87"/>
      <c r="BS153" s="236">
        <f>'2.入力_使用量(1,2号)'!AD122</f>
        <v>0</v>
      </c>
      <c r="BT153" s="87"/>
      <c r="BU153" s="87"/>
      <c r="BV153" s="208"/>
    </row>
    <row r="154" spans="2:74" ht="20.100000000000001" customHeight="1">
      <c r="B154" s="131" t="s">
        <v>1550</v>
      </c>
      <c r="C154" s="253" t="str">
        <f>IF('2.入力_使用量(1,2号)'!F123="","",LEFT('2.入力_使用量(1,2号)'!E123,5))</f>
        <v/>
      </c>
      <c r="D154" s="253" t="str">
        <f>IF('2.入力_使用量(1,2号)'!F123="","",SUBSTITUTE('2.入力_使用量(1,2号)'!E123,LEFT('2.入力_使用量(1,2号)'!E123,6),""))</f>
        <v/>
      </c>
      <c r="E154" s="254" t="str">
        <f>IF('2.入力_使用量(1,2号)'!F123="","",'2.入力_使用量(1,2号)'!G123)</f>
        <v/>
      </c>
      <c r="F154" s="254" t="str">
        <f>'2.入力_使用量(1,2号)'!J123</f>
        <v/>
      </c>
      <c r="G154" s="254" t="str">
        <f>'2.入力_使用量(1,2号)'!K123</f>
        <v/>
      </c>
      <c r="H154" s="134"/>
      <c r="I154" s="130"/>
      <c r="J154" s="130"/>
      <c r="K154" s="236">
        <f>'2.入力_使用量(1,2号)'!N123</f>
        <v>0</v>
      </c>
      <c r="L154" s="87"/>
      <c r="M154" s="87"/>
      <c r="N154" s="87"/>
      <c r="O154" s="236">
        <f>'2.入力_使用量(1,2号)'!O123</f>
        <v>0</v>
      </c>
      <c r="P154" s="87"/>
      <c r="Q154" s="87"/>
      <c r="R154" s="87"/>
      <c r="S154" s="236">
        <f>'2.入力_使用量(1,2号)'!P123</f>
        <v>0</v>
      </c>
      <c r="T154" s="87"/>
      <c r="U154" s="87"/>
      <c r="V154" s="87"/>
      <c r="W154" s="236">
        <f>'2.入力_使用量(1,2号)'!R123</f>
        <v>0</v>
      </c>
      <c r="X154" s="87"/>
      <c r="Y154" s="87"/>
      <c r="Z154" s="87"/>
      <c r="AA154" s="236">
        <f>'2.入力_使用量(1,2号)'!S123</f>
        <v>0</v>
      </c>
      <c r="AB154" s="87"/>
      <c r="AC154" s="87"/>
      <c r="AD154" s="87"/>
      <c r="AE154" s="236">
        <f>'2.入力_使用量(1,2号)'!T123</f>
        <v>0</v>
      </c>
      <c r="AF154" s="87"/>
      <c r="AG154" s="87"/>
      <c r="AH154" s="87"/>
      <c r="AI154" s="236">
        <f>'2.入力_使用量(1,2号)'!U123</f>
        <v>0</v>
      </c>
      <c r="AJ154" s="87"/>
      <c r="AK154" s="87"/>
      <c r="AL154" s="87"/>
      <c r="AM154" s="236">
        <f>'2.入力_使用量(1,2号)'!V123</f>
        <v>0</v>
      </c>
      <c r="AN154" s="87"/>
      <c r="AO154" s="87"/>
      <c r="AP154" s="87"/>
      <c r="AQ154" s="236">
        <f>'2.入力_使用量(1,2号)'!W123</f>
        <v>0</v>
      </c>
      <c r="AR154" s="87"/>
      <c r="AS154" s="87"/>
      <c r="AT154" s="87"/>
      <c r="AU154" s="236">
        <f>'2.入力_使用量(1,2号)'!X123</f>
        <v>0</v>
      </c>
      <c r="AV154" s="87"/>
      <c r="AW154" s="87"/>
      <c r="AX154" s="87"/>
      <c r="AY154" s="236">
        <f>'2.入力_使用量(1,2号)'!Y123</f>
        <v>0</v>
      </c>
      <c r="AZ154" s="87"/>
      <c r="BA154" s="87"/>
      <c r="BB154" s="87"/>
      <c r="BC154" s="236">
        <f>'2.入力_使用量(1,2号)'!Z123</f>
        <v>0</v>
      </c>
      <c r="BD154" s="87"/>
      <c r="BE154" s="87"/>
      <c r="BF154" s="87"/>
      <c r="BG154" s="236">
        <f>'2.入力_使用量(1,2号)'!AA123</f>
        <v>0</v>
      </c>
      <c r="BH154" s="87"/>
      <c r="BI154" s="87"/>
      <c r="BJ154" s="87"/>
      <c r="BK154" s="236">
        <f>'2.入力_使用量(1,2号)'!AB123</f>
        <v>0</v>
      </c>
      <c r="BL154" s="87"/>
      <c r="BM154" s="87"/>
      <c r="BN154" s="87"/>
      <c r="BO154" s="236">
        <f>'2.入力_使用量(1,2号)'!AC123</f>
        <v>0</v>
      </c>
      <c r="BP154" s="87"/>
      <c r="BQ154" s="87"/>
      <c r="BR154" s="87"/>
      <c r="BS154" s="236">
        <f>'2.入力_使用量(1,2号)'!AD123</f>
        <v>0</v>
      </c>
      <c r="BT154" s="87"/>
      <c r="BU154" s="87"/>
      <c r="BV154" s="208"/>
    </row>
    <row r="155" spans="2:74" ht="20.100000000000001" customHeight="1">
      <c r="B155" s="131" t="s">
        <v>1551</v>
      </c>
      <c r="C155" s="253" t="str">
        <f>IF('2.入力_使用量(1,2号)'!F124="","",LEFT('2.入力_使用量(1,2号)'!E124,5))</f>
        <v/>
      </c>
      <c r="D155" s="253" t="str">
        <f>IF('2.入力_使用量(1,2号)'!F124="","",SUBSTITUTE('2.入力_使用量(1,2号)'!E124,LEFT('2.入力_使用量(1,2号)'!E124,6),""))</f>
        <v/>
      </c>
      <c r="E155" s="254" t="str">
        <f>IF('2.入力_使用量(1,2号)'!F124="","",'2.入力_使用量(1,2号)'!G124)</f>
        <v/>
      </c>
      <c r="F155" s="254" t="str">
        <f>'2.入力_使用量(1,2号)'!J124</f>
        <v/>
      </c>
      <c r="G155" s="254" t="str">
        <f>'2.入力_使用量(1,2号)'!K124</f>
        <v/>
      </c>
      <c r="H155" s="134"/>
      <c r="I155" s="130"/>
      <c r="J155" s="130"/>
      <c r="K155" s="236">
        <f>'2.入力_使用量(1,2号)'!N124</f>
        <v>0</v>
      </c>
      <c r="L155" s="87"/>
      <c r="M155" s="87"/>
      <c r="N155" s="87"/>
      <c r="O155" s="236">
        <f>'2.入力_使用量(1,2号)'!O124</f>
        <v>0</v>
      </c>
      <c r="P155" s="87"/>
      <c r="Q155" s="87"/>
      <c r="R155" s="87"/>
      <c r="S155" s="236">
        <f>'2.入力_使用量(1,2号)'!P124</f>
        <v>0</v>
      </c>
      <c r="T155" s="87"/>
      <c r="U155" s="87"/>
      <c r="V155" s="87"/>
      <c r="W155" s="236">
        <f>'2.入力_使用量(1,2号)'!R124</f>
        <v>0</v>
      </c>
      <c r="X155" s="87"/>
      <c r="Y155" s="87"/>
      <c r="Z155" s="87"/>
      <c r="AA155" s="236">
        <f>'2.入力_使用量(1,2号)'!S124</f>
        <v>0</v>
      </c>
      <c r="AB155" s="87"/>
      <c r="AC155" s="87"/>
      <c r="AD155" s="87"/>
      <c r="AE155" s="236">
        <f>'2.入力_使用量(1,2号)'!T124</f>
        <v>0</v>
      </c>
      <c r="AF155" s="87"/>
      <c r="AG155" s="87"/>
      <c r="AH155" s="87"/>
      <c r="AI155" s="236">
        <f>'2.入力_使用量(1,2号)'!U124</f>
        <v>0</v>
      </c>
      <c r="AJ155" s="87"/>
      <c r="AK155" s="87"/>
      <c r="AL155" s="87"/>
      <c r="AM155" s="236">
        <f>'2.入力_使用量(1,2号)'!V124</f>
        <v>0</v>
      </c>
      <c r="AN155" s="87"/>
      <c r="AO155" s="87"/>
      <c r="AP155" s="87"/>
      <c r="AQ155" s="236">
        <f>'2.入力_使用量(1,2号)'!W124</f>
        <v>0</v>
      </c>
      <c r="AR155" s="87"/>
      <c r="AS155" s="87"/>
      <c r="AT155" s="87"/>
      <c r="AU155" s="236">
        <f>'2.入力_使用量(1,2号)'!X124</f>
        <v>0</v>
      </c>
      <c r="AV155" s="87"/>
      <c r="AW155" s="87"/>
      <c r="AX155" s="87"/>
      <c r="AY155" s="236">
        <f>'2.入力_使用量(1,2号)'!Y124</f>
        <v>0</v>
      </c>
      <c r="AZ155" s="87"/>
      <c r="BA155" s="87"/>
      <c r="BB155" s="87"/>
      <c r="BC155" s="236">
        <f>'2.入力_使用量(1,2号)'!Z124</f>
        <v>0</v>
      </c>
      <c r="BD155" s="87"/>
      <c r="BE155" s="87"/>
      <c r="BF155" s="87"/>
      <c r="BG155" s="236">
        <f>'2.入力_使用量(1,2号)'!AA124</f>
        <v>0</v>
      </c>
      <c r="BH155" s="87"/>
      <c r="BI155" s="87"/>
      <c r="BJ155" s="87"/>
      <c r="BK155" s="236">
        <f>'2.入力_使用量(1,2号)'!AB124</f>
        <v>0</v>
      </c>
      <c r="BL155" s="87"/>
      <c r="BM155" s="87"/>
      <c r="BN155" s="87"/>
      <c r="BO155" s="236">
        <f>'2.入力_使用量(1,2号)'!AC124</f>
        <v>0</v>
      </c>
      <c r="BP155" s="87"/>
      <c r="BQ155" s="87"/>
      <c r="BR155" s="87"/>
      <c r="BS155" s="236">
        <f>'2.入力_使用量(1,2号)'!AD124</f>
        <v>0</v>
      </c>
      <c r="BT155" s="87"/>
      <c r="BU155" s="87"/>
      <c r="BV155" s="208"/>
    </row>
    <row r="156" spans="2:74" ht="20.100000000000001" customHeight="1">
      <c r="B156" s="131" t="s">
        <v>1552</v>
      </c>
      <c r="C156" s="253" t="str">
        <f>IF('2.入力_使用量(1,2号)'!F125="","",LEFT('2.入力_使用量(1,2号)'!E125,5))</f>
        <v/>
      </c>
      <c r="D156" s="253" t="str">
        <f>IF('2.入力_使用量(1,2号)'!F125="","",SUBSTITUTE('2.入力_使用量(1,2号)'!E125,LEFT('2.入力_使用量(1,2号)'!E125,6),""))</f>
        <v/>
      </c>
      <c r="E156" s="254" t="str">
        <f>IF('2.入力_使用量(1,2号)'!F125="","",'2.入力_使用量(1,2号)'!G125)</f>
        <v/>
      </c>
      <c r="F156" s="254" t="str">
        <f>'2.入力_使用量(1,2号)'!J125</f>
        <v/>
      </c>
      <c r="G156" s="254" t="str">
        <f>'2.入力_使用量(1,2号)'!K125</f>
        <v/>
      </c>
      <c r="H156" s="134"/>
      <c r="I156" s="130"/>
      <c r="J156" s="130"/>
      <c r="K156" s="236">
        <f>'2.入力_使用量(1,2号)'!N125</f>
        <v>0</v>
      </c>
      <c r="L156" s="87"/>
      <c r="M156" s="87"/>
      <c r="N156" s="87"/>
      <c r="O156" s="236">
        <f>'2.入力_使用量(1,2号)'!O125</f>
        <v>0</v>
      </c>
      <c r="P156" s="87"/>
      <c r="Q156" s="87"/>
      <c r="R156" s="87"/>
      <c r="S156" s="236">
        <f>'2.入力_使用量(1,2号)'!P125</f>
        <v>0</v>
      </c>
      <c r="T156" s="87"/>
      <c r="U156" s="87"/>
      <c r="V156" s="87"/>
      <c r="W156" s="236">
        <f>'2.入力_使用量(1,2号)'!R125</f>
        <v>0</v>
      </c>
      <c r="X156" s="87"/>
      <c r="Y156" s="87"/>
      <c r="Z156" s="87"/>
      <c r="AA156" s="236">
        <f>'2.入力_使用量(1,2号)'!S125</f>
        <v>0</v>
      </c>
      <c r="AB156" s="87"/>
      <c r="AC156" s="87"/>
      <c r="AD156" s="87"/>
      <c r="AE156" s="236">
        <f>'2.入力_使用量(1,2号)'!T125</f>
        <v>0</v>
      </c>
      <c r="AF156" s="87"/>
      <c r="AG156" s="87"/>
      <c r="AH156" s="87"/>
      <c r="AI156" s="236">
        <f>'2.入力_使用量(1,2号)'!U125</f>
        <v>0</v>
      </c>
      <c r="AJ156" s="87"/>
      <c r="AK156" s="87"/>
      <c r="AL156" s="87"/>
      <c r="AM156" s="236">
        <f>'2.入力_使用量(1,2号)'!V125</f>
        <v>0</v>
      </c>
      <c r="AN156" s="87"/>
      <c r="AO156" s="87"/>
      <c r="AP156" s="87"/>
      <c r="AQ156" s="236">
        <f>'2.入力_使用量(1,2号)'!W125</f>
        <v>0</v>
      </c>
      <c r="AR156" s="87"/>
      <c r="AS156" s="87"/>
      <c r="AT156" s="87"/>
      <c r="AU156" s="236">
        <f>'2.入力_使用量(1,2号)'!X125</f>
        <v>0</v>
      </c>
      <c r="AV156" s="87"/>
      <c r="AW156" s="87"/>
      <c r="AX156" s="87"/>
      <c r="AY156" s="236">
        <f>'2.入力_使用量(1,2号)'!Y125</f>
        <v>0</v>
      </c>
      <c r="AZ156" s="87"/>
      <c r="BA156" s="87"/>
      <c r="BB156" s="87"/>
      <c r="BC156" s="236">
        <f>'2.入力_使用量(1,2号)'!Z125</f>
        <v>0</v>
      </c>
      <c r="BD156" s="87"/>
      <c r="BE156" s="87"/>
      <c r="BF156" s="87"/>
      <c r="BG156" s="236">
        <f>'2.入力_使用量(1,2号)'!AA125</f>
        <v>0</v>
      </c>
      <c r="BH156" s="87"/>
      <c r="BI156" s="87"/>
      <c r="BJ156" s="87"/>
      <c r="BK156" s="236">
        <f>'2.入力_使用量(1,2号)'!AB125</f>
        <v>0</v>
      </c>
      <c r="BL156" s="87"/>
      <c r="BM156" s="87"/>
      <c r="BN156" s="87"/>
      <c r="BO156" s="236">
        <f>'2.入力_使用量(1,2号)'!AC125</f>
        <v>0</v>
      </c>
      <c r="BP156" s="87"/>
      <c r="BQ156" s="87"/>
      <c r="BR156" s="87"/>
      <c r="BS156" s="236">
        <f>'2.入力_使用量(1,2号)'!AD125</f>
        <v>0</v>
      </c>
      <c r="BT156" s="87"/>
      <c r="BU156" s="87"/>
      <c r="BV156" s="208"/>
    </row>
    <row r="157" spans="2:74" ht="20.100000000000001" customHeight="1">
      <c r="B157" s="131" t="s">
        <v>1553</v>
      </c>
      <c r="C157" s="253" t="str">
        <f>IF('2.入力_使用量(1,2号)'!F126="","",LEFT('2.入力_使用量(1,2号)'!E126,5))</f>
        <v/>
      </c>
      <c r="D157" s="253" t="str">
        <f>IF('2.入力_使用量(1,2号)'!F126="","",SUBSTITUTE('2.入力_使用量(1,2号)'!E126,LEFT('2.入力_使用量(1,2号)'!E126,6),""))</f>
        <v/>
      </c>
      <c r="E157" s="254" t="str">
        <f>IF('2.入力_使用量(1,2号)'!F126="","",'2.入力_使用量(1,2号)'!G126)</f>
        <v/>
      </c>
      <c r="F157" s="254" t="str">
        <f>'2.入力_使用量(1,2号)'!J126</f>
        <v/>
      </c>
      <c r="G157" s="254" t="str">
        <f>'2.入力_使用量(1,2号)'!K126</f>
        <v/>
      </c>
      <c r="H157" s="134"/>
      <c r="I157" s="130"/>
      <c r="J157" s="130"/>
      <c r="K157" s="236">
        <f>'2.入力_使用量(1,2号)'!N126</f>
        <v>0</v>
      </c>
      <c r="L157" s="87"/>
      <c r="M157" s="87"/>
      <c r="N157" s="87"/>
      <c r="O157" s="236">
        <f>'2.入力_使用量(1,2号)'!O126</f>
        <v>0</v>
      </c>
      <c r="P157" s="87"/>
      <c r="Q157" s="87"/>
      <c r="R157" s="87"/>
      <c r="S157" s="236">
        <f>'2.入力_使用量(1,2号)'!P126</f>
        <v>0</v>
      </c>
      <c r="T157" s="87"/>
      <c r="U157" s="87"/>
      <c r="V157" s="87"/>
      <c r="W157" s="236">
        <f>'2.入力_使用量(1,2号)'!R126</f>
        <v>0</v>
      </c>
      <c r="X157" s="87"/>
      <c r="Y157" s="87"/>
      <c r="Z157" s="87"/>
      <c r="AA157" s="236">
        <f>'2.入力_使用量(1,2号)'!S126</f>
        <v>0</v>
      </c>
      <c r="AB157" s="87"/>
      <c r="AC157" s="87"/>
      <c r="AD157" s="87"/>
      <c r="AE157" s="236">
        <f>'2.入力_使用量(1,2号)'!T126</f>
        <v>0</v>
      </c>
      <c r="AF157" s="87"/>
      <c r="AG157" s="87"/>
      <c r="AH157" s="87"/>
      <c r="AI157" s="236">
        <f>'2.入力_使用量(1,2号)'!U126</f>
        <v>0</v>
      </c>
      <c r="AJ157" s="87"/>
      <c r="AK157" s="87"/>
      <c r="AL157" s="87"/>
      <c r="AM157" s="236">
        <f>'2.入力_使用量(1,2号)'!V126</f>
        <v>0</v>
      </c>
      <c r="AN157" s="87"/>
      <c r="AO157" s="87"/>
      <c r="AP157" s="87"/>
      <c r="AQ157" s="236">
        <f>'2.入力_使用量(1,2号)'!W126</f>
        <v>0</v>
      </c>
      <c r="AR157" s="87"/>
      <c r="AS157" s="87"/>
      <c r="AT157" s="87"/>
      <c r="AU157" s="236">
        <f>'2.入力_使用量(1,2号)'!X126</f>
        <v>0</v>
      </c>
      <c r="AV157" s="87"/>
      <c r="AW157" s="87"/>
      <c r="AX157" s="87"/>
      <c r="AY157" s="236">
        <f>'2.入力_使用量(1,2号)'!Y126</f>
        <v>0</v>
      </c>
      <c r="AZ157" s="87"/>
      <c r="BA157" s="87"/>
      <c r="BB157" s="87"/>
      <c r="BC157" s="236">
        <f>'2.入力_使用量(1,2号)'!Z126</f>
        <v>0</v>
      </c>
      <c r="BD157" s="87"/>
      <c r="BE157" s="87"/>
      <c r="BF157" s="87"/>
      <c r="BG157" s="236">
        <f>'2.入力_使用量(1,2号)'!AA126</f>
        <v>0</v>
      </c>
      <c r="BH157" s="87"/>
      <c r="BI157" s="87"/>
      <c r="BJ157" s="87"/>
      <c r="BK157" s="236">
        <f>'2.入力_使用量(1,2号)'!AB126</f>
        <v>0</v>
      </c>
      <c r="BL157" s="87"/>
      <c r="BM157" s="87"/>
      <c r="BN157" s="87"/>
      <c r="BO157" s="236">
        <f>'2.入力_使用量(1,2号)'!AC126</f>
        <v>0</v>
      </c>
      <c r="BP157" s="87"/>
      <c r="BQ157" s="87"/>
      <c r="BR157" s="87"/>
      <c r="BS157" s="236">
        <f>'2.入力_使用量(1,2号)'!AD126</f>
        <v>0</v>
      </c>
      <c r="BT157" s="87"/>
      <c r="BU157" s="87"/>
      <c r="BV157" s="208"/>
    </row>
    <row r="158" spans="2:74" ht="20.100000000000001" customHeight="1">
      <c r="B158" s="131" t="s">
        <v>1554</v>
      </c>
      <c r="C158" s="253" t="str">
        <f>IF('2.入力_使用量(1,2号)'!F127="","",LEFT('2.入力_使用量(1,2号)'!E127,5))</f>
        <v/>
      </c>
      <c r="D158" s="253" t="str">
        <f>IF('2.入力_使用量(1,2号)'!F127="","",SUBSTITUTE('2.入力_使用量(1,2号)'!E127,LEFT('2.入力_使用量(1,2号)'!E127,6),""))</f>
        <v/>
      </c>
      <c r="E158" s="254" t="str">
        <f>IF('2.入力_使用量(1,2号)'!F127="","",'2.入力_使用量(1,2号)'!G127)</f>
        <v/>
      </c>
      <c r="F158" s="254" t="str">
        <f>'2.入力_使用量(1,2号)'!J127</f>
        <v/>
      </c>
      <c r="G158" s="254" t="str">
        <f>'2.入力_使用量(1,2号)'!K127</f>
        <v/>
      </c>
      <c r="H158" s="134"/>
      <c r="I158" s="130"/>
      <c r="J158" s="130"/>
      <c r="K158" s="236">
        <f>'2.入力_使用量(1,2号)'!N127</f>
        <v>0</v>
      </c>
      <c r="L158" s="87"/>
      <c r="M158" s="87"/>
      <c r="N158" s="87"/>
      <c r="O158" s="236">
        <f>'2.入力_使用量(1,2号)'!O127</f>
        <v>0</v>
      </c>
      <c r="P158" s="87"/>
      <c r="Q158" s="87"/>
      <c r="R158" s="87"/>
      <c r="S158" s="236">
        <f>'2.入力_使用量(1,2号)'!P127</f>
        <v>0</v>
      </c>
      <c r="T158" s="87"/>
      <c r="U158" s="87"/>
      <c r="V158" s="87"/>
      <c r="W158" s="236">
        <f>'2.入力_使用量(1,2号)'!R127</f>
        <v>0</v>
      </c>
      <c r="X158" s="87"/>
      <c r="Y158" s="87"/>
      <c r="Z158" s="87"/>
      <c r="AA158" s="236">
        <f>'2.入力_使用量(1,2号)'!S127</f>
        <v>0</v>
      </c>
      <c r="AB158" s="87"/>
      <c r="AC158" s="87"/>
      <c r="AD158" s="87"/>
      <c r="AE158" s="236">
        <f>'2.入力_使用量(1,2号)'!T127</f>
        <v>0</v>
      </c>
      <c r="AF158" s="87"/>
      <c r="AG158" s="87"/>
      <c r="AH158" s="87"/>
      <c r="AI158" s="236">
        <f>'2.入力_使用量(1,2号)'!U127</f>
        <v>0</v>
      </c>
      <c r="AJ158" s="87"/>
      <c r="AK158" s="87"/>
      <c r="AL158" s="87"/>
      <c r="AM158" s="236">
        <f>'2.入力_使用量(1,2号)'!V127</f>
        <v>0</v>
      </c>
      <c r="AN158" s="87"/>
      <c r="AO158" s="87"/>
      <c r="AP158" s="87"/>
      <c r="AQ158" s="236">
        <f>'2.入力_使用量(1,2号)'!W127</f>
        <v>0</v>
      </c>
      <c r="AR158" s="87"/>
      <c r="AS158" s="87"/>
      <c r="AT158" s="87"/>
      <c r="AU158" s="236">
        <f>'2.入力_使用量(1,2号)'!X127</f>
        <v>0</v>
      </c>
      <c r="AV158" s="87"/>
      <c r="AW158" s="87"/>
      <c r="AX158" s="87"/>
      <c r="AY158" s="236">
        <f>'2.入力_使用量(1,2号)'!Y127</f>
        <v>0</v>
      </c>
      <c r="AZ158" s="87"/>
      <c r="BA158" s="87"/>
      <c r="BB158" s="87"/>
      <c r="BC158" s="236">
        <f>'2.入力_使用量(1,2号)'!Z127</f>
        <v>0</v>
      </c>
      <c r="BD158" s="87"/>
      <c r="BE158" s="87"/>
      <c r="BF158" s="87"/>
      <c r="BG158" s="236">
        <f>'2.入力_使用量(1,2号)'!AA127</f>
        <v>0</v>
      </c>
      <c r="BH158" s="87"/>
      <c r="BI158" s="87"/>
      <c r="BJ158" s="87"/>
      <c r="BK158" s="236">
        <f>'2.入力_使用量(1,2号)'!AB127</f>
        <v>0</v>
      </c>
      <c r="BL158" s="87"/>
      <c r="BM158" s="87"/>
      <c r="BN158" s="87"/>
      <c r="BO158" s="236">
        <f>'2.入力_使用量(1,2号)'!AC127</f>
        <v>0</v>
      </c>
      <c r="BP158" s="87"/>
      <c r="BQ158" s="87"/>
      <c r="BR158" s="87"/>
      <c r="BS158" s="236">
        <f>'2.入力_使用量(1,2号)'!AD127</f>
        <v>0</v>
      </c>
      <c r="BT158" s="87"/>
      <c r="BU158" s="87"/>
      <c r="BV158" s="208"/>
    </row>
    <row r="159" spans="2:74" ht="20.100000000000001" customHeight="1">
      <c r="B159" s="131" t="s">
        <v>1555</v>
      </c>
      <c r="C159" s="253" t="str">
        <f>IF('2.入力_使用量(1,2号)'!F128="","",LEFT('2.入力_使用量(1,2号)'!E128,5))</f>
        <v/>
      </c>
      <c r="D159" s="253" t="str">
        <f>IF('2.入力_使用量(1,2号)'!F128="","",SUBSTITUTE('2.入力_使用量(1,2号)'!E128,LEFT('2.入力_使用量(1,2号)'!E128,6),""))</f>
        <v/>
      </c>
      <c r="E159" s="254" t="str">
        <f>IF('2.入力_使用量(1,2号)'!F128="","",'2.入力_使用量(1,2号)'!G128)</f>
        <v/>
      </c>
      <c r="F159" s="254" t="str">
        <f>'2.入力_使用量(1,2号)'!J128</f>
        <v/>
      </c>
      <c r="G159" s="254" t="str">
        <f>'2.入力_使用量(1,2号)'!K128</f>
        <v/>
      </c>
      <c r="H159" s="134"/>
      <c r="I159" s="130"/>
      <c r="J159" s="130"/>
      <c r="K159" s="236">
        <f>'2.入力_使用量(1,2号)'!N128</f>
        <v>0</v>
      </c>
      <c r="L159" s="87"/>
      <c r="M159" s="87"/>
      <c r="N159" s="87"/>
      <c r="O159" s="236">
        <f>'2.入力_使用量(1,2号)'!O128</f>
        <v>0</v>
      </c>
      <c r="P159" s="87"/>
      <c r="Q159" s="87"/>
      <c r="R159" s="87"/>
      <c r="S159" s="236">
        <f>'2.入力_使用量(1,2号)'!P128</f>
        <v>0</v>
      </c>
      <c r="T159" s="87"/>
      <c r="U159" s="87"/>
      <c r="V159" s="87"/>
      <c r="W159" s="236">
        <f>'2.入力_使用量(1,2号)'!R128</f>
        <v>0</v>
      </c>
      <c r="X159" s="87"/>
      <c r="Y159" s="87"/>
      <c r="Z159" s="87"/>
      <c r="AA159" s="236">
        <f>'2.入力_使用量(1,2号)'!S128</f>
        <v>0</v>
      </c>
      <c r="AB159" s="87"/>
      <c r="AC159" s="87"/>
      <c r="AD159" s="87"/>
      <c r="AE159" s="236">
        <f>'2.入力_使用量(1,2号)'!T128</f>
        <v>0</v>
      </c>
      <c r="AF159" s="87"/>
      <c r="AG159" s="87"/>
      <c r="AH159" s="87"/>
      <c r="AI159" s="236">
        <f>'2.入力_使用量(1,2号)'!U128</f>
        <v>0</v>
      </c>
      <c r="AJ159" s="87"/>
      <c r="AK159" s="87"/>
      <c r="AL159" s="87"/>
      <c r="AM159" s="236">
        <f>'2.入力_使用量(1,2号)'!V128</f>
        <v>0</v>
      </c>
      <c r="AN159" s="87"/>
      <c r="AO159" s="87"/>
      <c r="AP159" s="87"/>
      <c r="AQ159" s="236">
        <f>'2.入力_使用量(1,2号)'!W128</f>
        <v>0</v>
      </c>
      <c r="AR159" s="87"/>
      <c r="AS159" s="87"/>
      <c r="AT159" s="87"/>
      <c r="AU159" s="236">
        <f>'2.入力_使用量(1,2号)'!X128</f>
        <v>0</v>
      </c>
      <c r="AV159" s="87"/>
      <c r="AW159" s="87"/>
      <c r="AX159" s="87"/>
      <c r="AY159" s="236">
        <f>'2.入力_使用量(1,2号)'!Y128</f>
        <v>0</v>
      </c>
      <c r="AZ159" s="87"/>
      <c r="BA159" s="87"/>
      <c r="BB159" s="87"/>
      <c r="BC159" s="236">
        <f>'2.入力_使用量(1,2号)'!Z128</f>
        <v>0</v>
      </c>
      <c r="BD159" s="87"/>
      <c r="BE159" s="87"/>
      <c r="BF159" s="87"/>
      <c r="BG159" s="236">
        <f>'2.入力_使用量(1,2号)'!AA128</f>
        <v>0</v>
      </c>
      <c r="BH159" s="87"/>
      <c r="BI159" s="87"/>
      <c r="BJ159" s="87"/>
      <c r="BK159" s="236">
        <f>'2.入力_使用量(1,2号)'!AB128</f>
        <v>0</v>
      </c>
      <c r="BL159" s="87"/>
      <c r="BM159" s="87"/>
      <c r="BN159" s="87"/>
      <c r="BO159" s="236">
        <f>'2.入力_使用量(1,2号)'!AC128</f>
        <v>0</v>
      </c>
      <c r="BP159" s="87"/>
      <c r="BQ159" s="87"/>
      <c r="BR159" s="87"/>
      <c r="BS159" s="236">
        <f>'2.入力_使用量(1,2号)'!AD128</f>
        <v>0</v>
      </c>
      <c r="BT159" s="87"/>
      <c r="BU159" s="87"/>
      <c r="BV159" s="208"/>
    </row>
    <row r="160" spans="2:74" ht="20.100000000000001" customHeight="1" thickBot="1">
      <c r="B160" s="138" t="s">
        <v>1556</v>
      </c>
      <c r="C160" s="276" t="str">
        <f>IF('2.入力_使用量(1,2号)'!F129="","",LEFT('2.入力_使用量(1,2号)'!E129,5))</f>
        <v/>
      </c>
      <c r="D160" s="276" t="str">
        <f>IF('2.入力_使用量(1,2号)'!F129="","",SUBSTITUTE('2.入力_使用量(1,2号)'!E129,LEFT('2.入力_使用量(1,2号)'!E129,6),""))</f>
        <v/>
      </c>
      <c r="E160" s="277" t="str">
        <f>IF('2.入力_使用量(1,2号)'!F129="","",'2.入力_使用量(1,2号)'!G129)</f>
        <v/>
      </c>
      <c r="F160" s="261" t="str">
        <f>'2.入力_使用量(1,2号)'!J129</f>
        <v/>
      </c>
      <c r="G160" s="261" t="str">
        <f>'2.入力_使用量(1,2号)'!K129</f>
        <v/>
      </c>
      <c r="H160" s="135"/>
      <c r="I160" s="139"/>
      <c r="J160" s="139"/>
      <c r="K160" s="247">
        <f>'2.入力_使用量(1,2号)'!N129</f>
        <v>0</v>
      </c>
      <c r="L160" s="140"/>
      <c r="M160" s="140"/>
      <c r="N160" s="140"/>
      <c r="O160" s="247">
        <f>'2.入力_使用量(1,2号)'!O129</f>
        <v>0</v>
      </c>
      <c r="P160" s="140"/>
      <c r="Q160" s="209"/>
      <c r="R160" s="209"/>
      <c r="S160" s="249">
        <f>'2.入力_使用量(1,2号)'!P129</f>
        <v>0</v>
      </c>
      <c r="T160" s="209"/>
      <c r="U160" s="209"/>
      <c r="V160" s="209"/>
      <c r="W160" s="249">
        <f>'2.入力_使用量(1,2号)'!R129</f>
        <v>0</v>
      </c>
      <c r="X160" s="209"/>
      <c r="Y160" s="209"/>
      <c r="Z160" s="209"/>
      <c r="AA160" s="249">
        <f>'2.入力_使用量(1,2号)'!S129</f>
        <v>0</v>
      </c>
      <c r="AB160" s="209"/>
      <c r="AC160" s="209"/>
      <c r="AD160" s="209"/>
      <c r="AE160" s="249">
        <f>'2.入力_使用量(1,2号)'!T129</f>
        <v>0</v>
      </c>
      <c r="AF160" s="209"/>
      <c r="AG160" s="209"/>
      <c r="AH160" s="209"/>
      <c r="AI160" s="249">
        <f>'2.入力_使用量(1,2号)'!U129</f>
        <v>0</v>
      </c>
      <c r="AJ160" s="209"/>
      <c r="AK160" s="209"/>
      <c r="AL160" s="209"/>
      <c r="AM160" s="249">
        <f>'2.入力_使用量(1,2号)'!V129</f>
        <v>0</v>
      </c>
      <c r="AN160" s="209"/>
      <c r="AO160" s="209"/>
      <c r="AP160" s="209"/>
      <c r="AQ160" s="249">
        <f>'2.入力_使用量(1,2号)'!W129</f>
        <v>0</v>
      </c>
      <c r="AR160" s="209"/>
      <c r="AS160" s="209"/>
      <c r="AT160" s="209"/>
      <c r="AU160" s="249">
        <f>'2.入力_使用量(1,2号)'!X129</f>
        <v>0</v>
      </c>
      <c r="AV160" s="209"/>
      <c r="AW160" s="209"/>
      <c r="AX160" s="209"/>
      <c r="AY160" s="249">
        <f>'2.入力_使用量(1,2号)'!Y129</f>
        <v>0</v>
      </c>
      <c r="AZ160" s="209"/>
      <c r="BA160" s="209"/>
      <c r="BB160" s="209"/>
      <c r="BC160" s="249">
        <f>'2.入力_使用量(1,2号)'!Z129</f>
        <v>0</v>
      </c>
      <c r="BD160" s="209"/>
      <c r="BE160" s="209"/>
      <c r="BF160" s="209"/>
      <c r="BG160" s="249">
        <f>'2.入力_使用量(1,2号)'!AA129</f>
        <v>0</v>
      </c>
      <c r="BH160" s="209"/>
      <c r="BI160" s="209"/>
      <c r="BJ160" s="209"/>
      <c r="BK160" s="249">
        <f>'2.入力_使用量(1,2号)'!AB129</f>
        <v>0</v>
      </c>
      <c r="BL160" s="209"/>
      <c r="BM160" s="209"/>
      <c r="BN160" s="209"/>
      <c r="BO160" s="249">
        <f>'2.入力_使用量(1,2号)'!AC129</f>
        <v>0</v>
      </c>
      <c r="BP160" s="209"/>
      <c r="BQ160" s="209"/>
      <c r="BR160" s="209"/>
      <c r="BS160" s="249">
        <f>'2.入力_使用量(1,2号)'!AD129</f>
        <v>0</v>
      </c>
      <c r="BT160" s="209"/>
      <c r="BU160" s="209"/>
      <c r="BV160" s="210"/>
    </row>
    <row r="161" spans="2:74" ht="20.100000000000001" customHeight="1">
      <c r="B161" s="141" t="s">
        <v>1507</v>
      </c>
      <c r="C161" s="142" t="s">
        <v>761</v>
      </c>
      <c r="D161" s="143"/>
      <c r="E161" s="143"/>
      <c r="F161" s="144"/>
      <c r="G161" s="145" t="s">
        <v>762</v>
      </c>
      <c r="H161" s="146"/>
      <c r="I161" s="147" t="s">
        <v>763</v>
      </c>
      <c r="J161" s="147" t="s">
        <v>764</v>
      </c>
      <c r="K161" s="147" t="s">
        <v>765</v>
      </c>
      <c r="L161" s="147" t="s">
        <v>1475</v>
      </c>
      <c r="M161" s="147" t="s">
        <v>1476</v>
      </c>
      <c r="N161" s="147" t="s">
        <v>1477</v>
      </c>
      <c r="O161" s="187"/>
      <c r="P161" s="207"/>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row>
    <row r="162" spans="2:74" ht="20.100000000000001" customHeight="1">
      <c r="B162" s="148"/>
      <c r="C162" s="149" t="s">
        <v>766</v>
      </c>
      <c r="D162" s="150" t="s">
        <v>767</v>
      </c>
      <c r="E162" s="151"/>
      <c r="F162" s="152"/>
      <c r="G162" s="72" t="s">
        <v>768</v>
      </c>
      <c r="H162" s="121"/>
      <c r="I162" s="262">
        <f>'5.入力_クレジット等'!H6</f>
        <v>0</v>
      </c>
      <c r="J162" s="262">
        <f>'5.入力_クレジット等'!F6</f>
        <v>0</v>
      </c>
      <c r="K162" s="262">
        <f>'5.入力_クレジット等'!G6</f>
        <v>0</v>
      </c>
      <c r="L162" s="262">
        <f>'5.入力_クレジット等'!L6</f>
        <v>0</v>
      </c>
      <c r="M162" s="262">
        <f>'5.入力_クレジット等'!J6</f>
        <v>0</v>
      </c>
      <c r="N162" s="262">
        <f>'5.入力_クレジット等'!K6</f>
        <v>0</v>
      </c>
      <c r="O162" s="87"/>
      <c r="P162" s="87"/>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row>
    <row r="163" spans="2:74" ht="20.100000000000001" customHeight="1">
      <c r="B163" s="148"/>
      <c r="C163" s="153"/>
      <c r="D163" s="150" t="s">
        <v>138</v>
      </c>
      <c r="E163" s="151"/>
      <c r="F163" s="152"/>
      <c r="G163" s="72" t="s">
        <v>768</v>
      </c>
      <c r="H163" s="121"/>
      <c r="I163" s="262">
        <f>'5.入力_クレジット等'!H7</f>
        <v>0</v>
      </c>
      <c r="J163" s="262">
        <f>'5.入力_クレジット等'!F7</f>
        <v>0</v>
      </c>
      <c r="K163" s="262">
        <f>'5.入力_クレジット等'!G7</f>
        <v>0</v>
      </c>
      <c r="L163" s="262">
        <f>'5.入力_クレジット等'!L7</f>
        <v>0</v>
      </c>
      <c r="M163" s="262">
        <f>'5.入力_クレジット等'!J7</f>
        <v>0</v>
      </c>
      <c r="N163" s="262">
        <f>'5.入力_クレジット等'!K7</f>
        <v>0</v>
      </c>
      <c r="O163" s="87"/>
      <c r="P163" s="87"/>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row>
    <row r="164" spans="2:74" ht="20.100000000000001" customHeight="1">
      <c r="B164" s="148"/>
      <c r="C164" s="153"/>
      <c r="D164" s="154" t="s">
        <v>769</v>
      </c>
      <c r="E164" s="155" t="s">
        <v>1674</v>
      </c>
      <c r="F164" s="152"/>
      <c r="G164" s="72" t="s">
        <v>768</v>
      </c>
      <c r="H164" s="121"/>
      <c r="I164" s="262">
        <f>'5.入力_クレジット等'!H8</f>
        <v>0</v>
      </c>
      <c r="J164" s="262">
        <f>'5.入力_クレジット等'!F8</f>
        <v>0</v>
      </c>
      <c r="K164" s="262">
        <f>'5.入力_クレジット等'!G8</f>
        <v>0</v>
      </c>
      <c r="L164" s="262">
        <f>'5.入力_クレジット等'!L8</f>
        <v>0</v>
      </c>
      <c r="M164" s="262">
        <f>'5.入力_クレジット等'!J8</f>
        <v>0</v>
      </c>
      <c r="N164" s="262">
        <f>'5.入力_クレジット等'!K8</f>
        <v>0</v>
      </c>
      <c r="O164" s="87"/>
      <c r="P164" s="87"/>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row>
    <row r="165" spans="2:74" ht="20.100000000000001" customHeight="1">
      <c r="B165" s="148"/>
      <c r="C165" s="153"/>
      <c r="D165" s="156"/>
      <c r="E165" s="155" t="s">
        <v>1675</v>
      </c>
      <c r="F165" s="152"/>
      <c r="G165" s="72" t="s">
        <v>142</v>
      </c>
      <c r="H165" s="121"/>
      <c r="I165" s="262">
        <f>'5.入力_クレジット等'!H9</f>
        <v>0</v>
      </c>
      <c r="J165" s="262">
        <f>'5.入力_クレジット等'!F9</f>
        <v>0</v>
      </c>
      <c r="K165" s="262">
        <f>'5.入力_クレジット等'!G9</f>
        <v>0</v>
      </c>
      <c r="L165" s="262">
        <f>'5.入力_クレジット等'!L9</f>
        <v>0</v>
      </c>
      <c r="M165" s="262">
        <f>'5.入力_クレジット等'!J9</f>
        <v>0</v>
      </c>
      <c r="N165" s="262">
        <f>'5.入力_クレジット等'!K9</f>
        <v>0</v>
      </c>
      <c r="O165" s="87"/>
      <c r="P165" s="87"/>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row>
    <row r="166" spans="2:74" ht="20.100000000000001" customHeight="1">
      <c r="B166" s="148"/>
      <c r="C166" s="153"/>
      <c r="D166" s="156"/>
      <c r="E166" s="155" t="s">
        <v>1676</v>
      </c>
      <c r="F166" s="152"/>
      <c r="G166" s="72" t="s">
        <v>768</v>
      </c>
      <c r="H166" s="121"/>
      <c r="I166" s="262">
        <f>'5.入力_クレジット等'!H10</f>
        <v>0</v>
      </c>
      <c r="J166" s="262">
        <f>'5.入力_クレジット等'!F10</f>
        <v>0</v>
      </c>
      <c r="K166" s="262">
        <f>'5.入力_クレジット等'!G10</f>
        <v>0</v>
      </c>
      <c r="L166" s="262">
        <f>'5.入力_クレジット等'!L10</f>
        <v>0</v>
      </c>
      <c r="M166" s="262">
        <f>'5.入力_クレジット等'!J10</f>
        <v>0</v>
      </c>
      <c r="N166" s="262">
        <f>'5.入力_クレジット等'!K10</f>
        <v>0</v>
      </c>
      <c r="O166" s="87"/>
      <c r="P166" s="87"/>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row>
    <row r="167" spans="2:74" ht="20.100000000000001" customHeight="1">
      <c r="B167" s="148"/>
      <c r="C167" s="153"/>
      <c r="D167" s="156"/>
      <c r="E167" s="155" t="s">
        <v>1677</v>
      </c>
      <c r="F167" s="152"/>
      <c r="G167" s="72" t="s">
        <v>6060</v>
      </c>
      <c r="H167" s="121"/>
      <c r="I167" s="262">
        <f>'5.入力_クレジット等'!H11</f>
        <v>0</v>
      </c>
      <c r="J167" s="262">
        <f>'5.入力_クレジット等'!F11</f>
        <v>0</v>
      </c>
      <c r="K167" s="262">
        <f>'5.入力_クレジット等'!G11</f>
        <v>0</v>
      </c>
      <c r="L167" s="262">
        <f>'5.入力_クレジット等'!L11</f>
        <v>0</v>
      </c>
      <c r="M167" s="262">
        <f>'5.入力_クレジット等'!J11</f>
        <v>0</v>
      </c>
      <c r="N167" s="262">
        <f>'5.入力_クレジット等'!K11</f>
        <v>0</v>
      </c>
      <c r="O167" s="87"/>
      <c r="P167" s="87"/>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row>
    <row r="168" spans="2:74" ht="20.100000000000001" customHeight="1">
      <c r="B168" s="148"/>
      <c r="C168" s="153"/>
      <c r="D168" s="157"/>
      <c r="E168" s="155" t="s">
        <v>1678</v>
      </c>
      <c r="F168" s="152"/>
      <c r="G168" s="72" t="s">
        <v>768</v>
      </c>
      <c r="H168" s="121"/>
      <c r="I168" s="262">
        <f>'5.入力_クレジット等'!H12</f>
        <v>0</v>
      </c>
      <c r="J168" s="262">
        <f>'5.入力_クレジット等'!F12</f>
        <v>0</v>
      </c>
      <c r="K168" s="262">
        <f>'5.入力_クレジット等'!G12</f>
        <v>0</v>
      </c>
      <c r="L168" s="262">
        <f>'5.入力_クレジット等'!L12</f>
        <v>0</v>
      </c>
      <c r="M168" s="262">
        <f>'5.入力_クレジット等'!J12</f>
        <v>0</v>
      </c>
      <c r="N168" s="262">
        <f>'5.入力_クレジット等'!K12</f>
        <v>0</v>
      </c>
      <c r="O168" s="87"/>
      <c r="P168" s="87"/>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row>
    <row r="169" spans="2:74" ht="20.100000000000001" customHeight="1">
      <c r="B169" s="148"/>
      <c r="C169" s="153"/>
      <c r="D169" s="149" t="s">
        <v>770</v>
      </c>
      <c r="E169" s="150" t="s">
        <v>1679</v>
      </c>
      <c r="F169" s="152"/>
      <c r="G169" s="72" t="s">
        <v>768</v>
      </c>
      <c r="H169" s="121"/>
      <c r="I169" s="262">
        <f>'5.入力_クレジット等'!H13</f>
        <v>0</v>
      </c>
      <c r="J169" s="262">
        <f>'5.入力_クレジット等'!F13</f>
        <v>0</v>
      </c>
      <c r="K169" s="262">
        <f>'5.入力_クレジット等'!G13</f>
        <v>0</v>
      </c>
      <c r="L169" s="262">
        <f>'5.入力_クレジット等'!L13</f>
        <v>0</v>
      </c>
      <c r="M169" s="262">
        <f>'5.入力_クレジット等'!J13</f>
        <v>0</v>
      </c>
      <c r="N169" s="262">
        <f>'5.入力_クレジット等'!K13</f>
        <v>0</v>
      </c>
      <c r="O169" s="87"/>
      <c r="P169" s="87"/>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row>
    <row r="170" spans="2:74" ht="20.100000000000001" customHeight="1">
      <c r="B170" s="148"/>
      <c r="C170" s="153"/>
      <c r="D170" s="153"/>
      <c r="E170" s="150" t="s">
        <v>1680</v>
      </c>
      <c r="F170" s="152"/>
      <c r="G170" s="72" t="s">
        <v>142</v>
      </c>
      <c r="H170" s="121"/>
      <c r="I170" s="262">
        <f>'5.入力_クレジット等'!H14</f>
        <v>0</v>
      </c>
      <c r="J170" s="262">
        <f>'5.入力_クレジット等'!F14</f>
        <v>0</v>
      </c>
      <c r="K170" s="262">
        <f>'5.入力_クレジット等'!G14</f>
        <v>0</v>
      </c>
      <c r="L170" s="262">
        <f>'5.入力_クレジット等'!L14</f>
        <v>0</v>
      </c>
      <c r="M170" s="262">
        <f>'5.入力_クレジット等'!J14</f>
        <v>0</v>
      </c>
      <c r="N170" s="262">
        <f>'5.入力_クレジット等'!K14</f>
        <v>0</v>
      </c>
      <c r="O170" s="87"/>
      <c r="P170" s="87"/>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row>
    <row r="171" spans="2:74" ht="20.100000000000001" customHeight="1">
      <c r="B171" s="148"/>
      <c r="C171" s="153"/>
      <c r="D171" s="153"/>
      <c r="E171" s="150" t="s">
        <v>1681</v>
      </c>
      <c r="F171" s="158"/>
      <c r="G171" s="72" t="s">
        <v>768</v>
      </c>
      <c r="H171" s="121"/>
      <c r="I171" s="262">
        <f>'5.入力_クレジット等'!H15</f>
        <v>0</v>
      </c>
      <c r="J171" s="262">
        <f>'5.入力_クレジット等'!F15</f>
        <v>0</v>
      </c>
      <c r="K171" s="262">
        <f>'5.入力_クレジット等'!G15</f>
        <v>0</v>
      </c>
      <c r="L171" s="262">
        <f>'5.入力_クレジット等'!L15</f>
        <v>0</v>
      </c>
      <c r="M171" s="262">
        <f>'5.入力_クレジット等'!J15</f>
        <v>0</v>
      </c>
      <c r="N171" s="262">
        <f>'5.入力_クレジット等'!K15</f>
        <v>0</v>
      </c>
      <c r="O171" s="87"/>
      <c r="P171" s="87"/>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row>
    <row r="172" spans="2:74" ht="20.100000000000001" customHeight="1">
      <c r="B172" s="148"/>
      <c r="C172" s="153"/>
      <c r="D172" s="159"/>
      <c r="E172" s="150" t="s">
        <v>1682</v>
      </c>
      <c r="F172" s="158"/>
      <c r="G172" s="72" t="s">
        <v>6060</v>
      </c>
      <c r="H172" s="121"/>
      <c r="I172" s="262">
        <f>'5.入力_クレジット等'!H16</f>
        <v>0</v>
      </c>
      <c r="J172" s="262">
        <f>'5.入力_クレジット等'!F16</f>
        <v>0</v>
      </c>
      <c r="K172" s="262">
        <f>'5.入力_クレジット等'!G16</f>
        <v>0</v>
      </c>
      <c r="L172" s="262">
        <f>'5.入力_クレジット等'!L16</f>
        <v>0</v>
      </c>
      <c r="M172" s="262">
        <f>'5.入力_クレジット等'!J16</f>
        <v>0</v>
      </c>
      <c r="N172" s="262">
        <f>'5.入力_クレジット等'!K16</f>
        <v>0</v>
      </c>
      <c r="O172" s="87"/>
      <c r="P172" s="87"/>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row>
    <row r="173" spans="2:74" ht="20.100000000000001" customHeight="1">
      <c r="B173" s="148"/>
      <c r="C173" s="159"/>
      <c r="D173" s="160" t="s">
        <v>771</v>
      </c>
      <c r="E173" s="263">
        <f>'5.入力_クレジット等'!C17</f>
        <v>0</v>
      </c>
      <c r="F173" s="158"/>
      <c r="G173" s="72" t="s">
        <v>768</v>
      </c>
      <c r="H173" s="121"/>
      <c r="I173" s="262">
        <f>'5.入力_クレジット等'!H17</f>
        <v>0</v>
      </c>
      <c r="J173" s="262">
        <f>'5.入力_クレジット等'!F17</f>
        <v>0</v>
      </c>
      <c r="K173" s="262">
        <f>'5.入力_クレジット等'!G17</f>
        <v>0</v>
      </c>
      <c r="L173" s="262">
        <f>'5.入力_クレジット等'!L17</f>
        <v>0</v>
      </c>
      <c r="M173" s="262">
        <f>'5.入力_クレジット等'!J17</f>
        <v>0</v>
      </c>
      <c r="N173" s="262">
        <f>'5.入力_クレジット等'!K17</f>
        <v>0</v>
      </c>
      <c r="O173" s="87"/>
      <c r="P173" s="87"/>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row>
    <row r="174" spans="2:74" ht="20.100000000000001" customHeight="1" thickBot="1">
      <c r="B174" s="148"/>
      <c r="C174" s="161" t="s">
        <v>772</v>
      </c>
      <c r="D174" s="162"/>
      <c r="E174" s="162"/>
      <c r="F174" s="163"/>
      <c r="G174" s="72" t="s">
        <v>768</v>
      </c>
      <c r="H174" s="121"/>
      <c r="I174" s="262">
        <f>'5.入力_クレジット等'!H18</f>
        <v>0</v>
      </c>
      <c r="J174" s="262">
        <f>'5.入力_クレジット等'!F18</f>
        <v>0</v>
      </c>
      <c r="K174" s="262">
        <f>'5.入力_クレジット等'!G18</f>
        <v>0</v>
      </c>
      <c r="L174" s="262">
        <f>'5.入力_クレジット等'!L18</f>
        <v>0</v>
      </c>
      <c r="M174" s="262">
        <f>'5.入力_クレジット等'!J18</f>
        <v>0</v>
      </c>
      <c r="N174" s="262">
        <f>'5.入力_クレジット等'!K18</f>
        <v>0</v>
      </c>
      <c r="O174" s="87"/>
      <c r="P174" s="87"/>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row>
    <row r="175" spans="2:74" ht="20.100000000000001" customHeight="1">
      <c r="B175" s="148"/>
      <c r="C175" s="149" t="s">
        <v>773</v>
      </c>
      <c r="D175" s="154" t="s">
        <v>1663</v>
      </c>
      <c r="E175" s="151"/>
      <c r="F175" s="152"/>
      <c r="G175" s="72" t="s">
        <v>142</v>
      </c>
      <c r="H175" s="121"/>
      <c r="I175" s="262">
        <f>'5.入力_クレジット等'!H19</f>
        <v>0</v>
      </c>
      <c r="J175" s="262">
        <f>'5.入力_クレジット等'!F19</f>
        <v>0</v>
      </c>
      <c r="K175" s="262">
        <f>'5.入力_クレジット等'!G19</f>
        <v>0</v>
      </c>
      <c r="L175" s="262">
        <f>'5.入力_クレジット等'!L19</f>
        <v>0</v>
      </c>
      <c r="M175" s="262">
        <f>'5.入力_クレジット等'!J19</f>
        <v>0</v>
      </c>
      <c r="N175" s="262">
        <f>'5.入力_クレジット等'!K19</f>
        <v>0</v>
      </c>
      <c r="O175" s="821" t="s">
        <v>5087</v>
      </c>
      <c r="P175" s="822">
        <f>'5.入力_クレジット等'!C25</f>
        <v>4.2299999999999998E-4</v>
      </c>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row>
    <row r="176" spans="2:74" ht="20.100000000000001" customHeight="1">
      <c r="B176" s="148"/>
      <c r="C176" s="153"/>
      <c r="D176" s="154" t="s">
        <v>1665</v>
      </c>
      <c r="E176" s="151"/>
      <c r="F176" s="152"/>
      <c r="G176" s="72" t="s">
        <v>142</v>
      </c>
      <c r="H176" s="121"/>
      <c r="I176" s="262">
        <f>'5.入力_クレジット等'!H20</f>
        <v>0</v>
      </c>
      <c r="J176" s="262">
        <f>'5.入力_クレジット等'!F20</f>
        <v>0</v>
      </c>
      <c r="K176" s="262">
        <f>'5.入力_クレジット等'!G20</f>
        <v>0</v>
      </c>
      <c r="L176" s="262">
        <f>'5.入力_クレジット等'!L20</f>
        <v>0</v>
      </c>
      <c r="M176" s="262">
        <f>'5.入力_クレジット等'!J20</f>
        <v>0</v>
      </c>
      <c r="N176" s="262">
        <f>'5.入力_クレジット等'!K20</f>
        <v>0</v>
      </c>
      <c r="O176" s="823" t="s">
        <v>1672</v>
      </c>
      <c r="P176" s="824">
        <f>'5.入力_クレジット等'!C26</f>
        <v>1.02</v>
      </c>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row>
    <row r="177" spans="2:74" ht="20.100000000000001" customHeight="1">
      <c r="B177" s="148"/>
      <c r="C177" s="153"/>
      <c r="D177" s="154" t="s">
        <v>1667</v>
      </c>
      <c r="E177" s="177"/>
      <c r="F177" s="178"/>
      <c r="G177" s="102" t="s">
        <v>142</v>
      </c>
      <c r="H177" s="179"/>
      <c r="I177" s="264">
        <f>'5.入力_クレジット等'!H21</f>
        <v>0</v>
      </c>
      <c r="J177" s="264">
        <f>'5.入力_クレジット等'!F21</f>
        <v>0</v>
      </c>
      <c r="K177" s="264">
        <f>'5.入力_クレジット等'!G21</f>
        <v>0</v>
      </c>
      <c r="L177" s="264">
        <f>'5.入力_クレジット等'!L21</f>
        <v>0</v>
      </c>
      <c r="M177" s="264">
        <f>'5.入力_クレジット等'!J21</f>
        <v>0</v>
      </c>
      <c r="N177" s="264">
        <f>'5.入力_クレジット等'!K21</f>
        <v>0</v>
      </c>
      <c r="O177" s="100" t="s">
        <v>1673</v>
      </c>
      <c r="P177" s="825">
        <f>'5.入力_クレジット等'!C27</f>
        <v>1</v>
      </c>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row>
    <row r="178" spans="2:74" ht="20.100000000000001" hidden="1" customHeight="1" outlineLevel="1">
      <c r="B178" s="183" t="s">
        <v>1683</v>
      </c>
      <c r="C178" s="169"/>
      <c r="D178" s="169"/>
      <c r="E178" s="184"/>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69"/>
      <c r="BF178" s="169"/>
      <c r="BG178" s="169"/>
      <c r="BH178" s="169"/>
      <c r="BI178" s="169"/>
      <c r="BJ178" s="169"/>
      <c r="BK178" s="169"/>
      <c r="BL178" s="169"/>
      <c r="BM178" s="169"/>
      <c r="BN178" s="169"/>
      <c r="BO178" s="169"/>
      <c r="BP178" s="169"/>
      <c r="BQ178" s="169"/>
      <c r="BR178" s="169"/>
      <c r="BS178" s="169"/>
      <c r="BT178" s="169"/>
      <c r="BU178" s="169"/>
      <c r="BV178" s="170"/>
    </row>
    <row r="179" spans="2:74" ht="20.100000000000001" hidden="1" customHeight="1" outlineLevel="1">
      <c r="B179" s="96" t="s">
        <v>1684</v>
      </c>
      <c r="C179" s="88"/>
      <c r="D179" s="88"/>
      <c r="E179" s="110"/>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171"/>
    </row>
    <row r="180" spans="2:74" ht="20.100000000000001" hidden="1" customHeight="1" outlineLevel="1">
      <c r="B180" s="96" t="s">
        <v>1685</v>
      </c>
      <c r="C180" s="88"/>
      <c r="D180" s="88"/>
      <c r="E180" s="110"/>
      <c r="F180" s="88"/>
      <c r="G180" s="88"/>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8"/>
      <c r="BB180" s="88"/>
      <c r="BC180" s="88"/>
      <c r="BD180" s="88"/>
      <c r="BE180" s="88"/>
      <c r="BF180" s="88"/>
      <c r="BG180" s="88"/>
      <c r="BH180" s="88"/>
      <c r="BI180" s="88"/>
      <c r="BJ180" s="88"/>
      <c r="BK180" s="88"/>
      <c r="BL180" s="88"/>
      <c r="BM180" s="88"/>
      <c r="BN180" s="88"/>
      <c r="BO180" s="88"/>
      <c r="BP180" s="88"/>
      <c r="BQ180" s="88"/>
      <c r="BR180" s="88"/>
      <c r="BS180" s="88"/>
      <c r="BT180" s="88"/>
      <c r="BU180" s="88"/>
      <c r="BV180" s="171"/>
    </row>
    <row r="181" spans="2:74" ht="20.100000000000001" hidden="1" customHeight="1" outlineLevel="1">
      <c r="B181" s="96" t="s">
        <v>1686</v>
      </c>
      <c r="C181" s="88"/>
      <c r="D181" s="88"/>
      <c r="E181" s="110"/>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8"/>
      <c r="BB181" s="88"/>
      <c r="BC181" s="88"/>
      <c r="BD181" s="88"/>
      <c r="BE181" s="88"/>
      <c r="BF181" s="88"/>
      <c r="BG181" s="88"/>
      <c r="BH181" s="88"/>
      <c r="BI181" s="88"/>
      <c r="BJ181" s="88"/>
      <c r="BK181" s="88"/>
      <c r="BL181" s="88"/>
      <c r="BM181" s="88"/>
      <c r="BN181" s="88"/>
      <c r="BO181" s="88"/>
      <c r="BP181" s="88"/>
      <c r="BQ181" s="88"/>
      <c r="BR181" s="88"/>
      <c r="BS181" s="88"/>
      <c r="BT181" s="88"/>
      <c r="BU181" s="88"/>
      <c r="BV181" s="171"/>
    </row>
    <row r="182" spans="2:74" ht="20.100000000000001" hidden="1" customHeight="1" outlineLevel="1">
      <c r="B182" s="96" t="s">
        <v>1687</v>
      </c>
      <c r="C182" s="88"/>
      <c r="D182" s="88"/>
      <c r="E182" s="110"/>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8"/>
      <c r="BB182" s="88"/>
      <c r="BC182" s="88"/>
      <c r="BD182" s="88"/>
      <c r="BE182" s="88"/>
      <c r="BF182" s="88"/>
      <c r="BG182" s="88"/>
      <c r="BH182" s="88"/>
      <c r="BI182" s="88"/>
      <c r="BJ182" s="88"/>
      <c r="BK182" s="88"/>
      <c r="BL182" s="88"/>
      <c r="BM182" s="88"/>
      <c r="BN182" s="88"/>
      <c r="BO182" s="88"/>
      <c r="BP182" s="88"/>
      <c r="BQ182" s="88"/>
      <c r="BR182" s="88"/>
      <c r="BS182" s="88"/>
      <c r="BT182" s="88"/>
      <c r="BU182" s="88"/>
      <c r="BV182" s="171"/>
    </row>
    <row r="183" spans="2:74" ht="20.100000000000001" hidden="1" customHeight="1" outlineLevel="1">
      <c r="B183" s="96" t="s">
        <v>1688</v>
      </c>
      <c r="C183" s="88"/>
      <c r="D183" s="88"/>
      <c r="E183" s="110"/>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c r="BE183" s="88"/>
      <c r="BF183" s="88"/>
      <c r="BG183" s="88"/>
      <c r="BH183" s="88"/>
      <c r="BI183" s="88"/>
      <c r="BJ183" s="88"/>
      <c r="BK183" s="88"/>
      <c r="BL183" s="88"/>
      <c r="BM183" s="88"/>
      <c r="BN183" s="88"/>
      <c r="BO183" s="88"/>
      <c r="BP183" s="88"/>
      <c r="BQ183" s="88"/>
      <c r="BR183" s="88"/>
      <c r="BS183" s="88"/>
      <c r="BT183" s="88"/>
      <c r="BU183" s="88"/>
      <c r="BV183" s="171"/>
    </row>
    <row r="184" spans="2:74" ht="20.100000000000001" hidden="1" customHeight="1" outlineLevel="1">
      <c r="B184" s="96" t="s">
        <v>1689</v>
      </c>
      <c r="C184" s="88"/>
      <c r="D184" s="88"/>
      <c r="E184" s="110"/>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c r="BE184" s="88"/>
      <c r="BF184" s="88"/>
      <c r="BG184" s="88"/>
      <c r="BH184" s="88"/>
      <c r="BI184" s="88"/>
      <c r="BJ184" s="88"/>
      <c r="BK184" s="88"/>
      <c r="BL184" s="88"/>
      <c r="BM184" s="88"/>
      <c r="BN184" s="88"/>
      <c r="BO184" s="88"/>
      <c r="BP184" s="88"/>
      <c r="BQ184" s="88"/>
      <c r="BR184" s="88"/>
      <c r="BS184" s="88"/>
      <c r="BT184" s="88"/>
      <c r="BU184" s="88"/>
      <c r="BV184" s="171"/>
    </row>
    <row r="185" spans="2:74" ht="20.100000000000001" hidden="1" customHeight="1" outlineLevel="1">
      <c r="B185" s="96" t="s">
        <v>1690</v>
      </c>
      <c r="C185" s="88"/>
      <c r="D185" s="88"/>
      <c r="E185" s="110"/>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c r="BE185" s="88"/>
      <c r="BF185" s="88"/>
      <c r="BG185" s="88"/>
      <c r="BH185" s="88"/>
      <c r="BI185" s="88"/>
      <c r="BJ185" s="88"/>
      <c r="BK185" s="88"/>
      <c r="BL185" s="88"/>
      <c r="BM185" s="88"/>
      <c r="BN185" s="88"/>
      <c r="BO185" s="88"/>
      <c r="BP185" s="88"/>
      <c r="BQ185" s="88"/>
      <c r="BR185" s="88"/>
      <c r="BS185" s="88"/>
      <c r="BT185" s="88"/>
      <c r="BU185" s="88"/>
      <c r="BV185" s="171"/>
    </row>
    <row r="186" spans="2:74" ht="20.100000000000001" hidden="1" customHeight="1" outlineLevel="1">
      <c r="B186" s="96" t="s">
        <v>1691</v>
      </c>
      <c r="C186" s="88"/>
      <c r="D186" s="88"/>
      <c r="E186" s="110"/>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8"/>
      <c r="BB186" s="88"/>
      <c r="BC186" s="88"/>
      <c r="BD186" s="88"/>
      <c r="BE186" s="88"/>
      <c r="BF186" s="88"/>
      <c r="BG186" s="88"/>
      <c r="BH186" s="88"/>
      <c r="BI186" s="88"/>
      <c r="BJ186" s="88"/>
      <c r="BK186" s="88"/>
      <c r="BL186" s="88"/>
      <c r="BM186" s="88"/>
      <c r="BN186" s="88"/>
      <c r="BO186" s="88"/>
      <c r="BP186" s="88"/>
      <c r="BQ186" s="88"/>
      <c r="BR186" s="88"/>
      <c r="BS186" s="88"/>
      <c r="BT186" s="88"/>
      <c r="BU186" s="88"/>
      <c r="BV186" s="171"/>
    </row>
    <row r="187" spans="2:74" ht="20.100000000000001" hidden="1" customHeight="1" outlineLevel="1">
      <c r="B187" s="96" t="s">
        <v>1692</v>
      </c>
      <c r="C187" s="88"/>
      <c r="D187" s="88"/>
      <c r="E187" s="110"/>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8"/>
      <c r="BB187" s="88"/>
      <c r="BC187" s="88"/>
      <c r="BD187" s="88"/>
      <c r="BE187" s="88"/>
      <c r="BF187" s="88"/>
      <c r="BG187" s="88"/>
      <c r="BH187" s="88"/>
      <c r="BI187" s="88"/>
      <c r="BJ187" s="88"/>
      <c r="BK187" s="88"/>
      <c r="BL187" s="88"/>
      <c r="BM187" s="88"/>
      <c r="BN187" s="88"/>
      <c r="BO187" s="88"/>
      <c r="BP187" s="88"/>
      <c r="BQ187" s="88"/>
      <c r="BR187" s="88"/>
      <c r="BS187" s="88"/>
      <c r="BT187" s="88"/>
      <c r="BU187" s="88"/>
      <c r="BV187" s="171"/>
    </row>
    <row r="188" spans="2:74" ht="20.100000000000001" hidden="1" customHeight="1" outlineLevel="1">
      <c r="B188" s="96" t="s">
        <v>1693</v>
      </c>
      <c r="C188" s="88"/>
      <c r="D188" s="88"/>
      <c r="E188" s="110"/>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8"/>
      <c r="AQ188" s="88"/>
      <c r="AR188" s="88"/>
      <c r="AS188" s="88"/>
      <c r="AT188" s="88"/>
      <c r="AU188" s="88"/>
      <c r="AV188" s="88"/>
      <c r="AW188" s="88"/>
      <c r="AX188" s="88"/>
      <c r="AY188" s="88"/>
      <c r="AZ188" s="88"/>
      <c r="BA188" s="88"/>
      <c r="BB188" s="88"/>
      <c r="BC188" s="88"/>
      <c r="BD188" s="88"/>
      <c r="BE188" s="88"/>
      <c r="BF188" s="88"/>
      <c r="BG188" s="88"/>
      <c r="BH188" s="88"/>
      <c r="BI188" s="88"/>
      <c r="BJ188" s="88"/>
      <c r="BK188" s="88"/>
      <c r="BL188" s="88"/>
      <c r="BM188" s="88"/>
      <c r="BN188" s="88"/>
      <c r="BO188" s="88"/>
      <c r="BP188" s="88"/>
      <c r="BQ188" s="88"/>
      <c r="BR188" s="88"/>
      <c r="BS188" s="88"/>
      <c r="BT188" s="88"/>
      <c r="BU188" s="88"/>
      <c r="BV188" s="171"/>
    </row>
    <row r="189" spans="2:74" ht="20.100000000000001" hidden="1" customHeight="1" outlineLevel="1">
      <c r="B189" s="96" t="s">
        <v>1694</v>
      </c>
      <c r="C189" s="88"/>
      <c r="D189" s="88"/>
      <c r="E189" s="110"/>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8"/>
      <c r="AQ189" s="88"/>
      <c r="AR189" s="88"/>
      <c r="AS189" s="88"/>
      <c r="AT189" s="88"/>
      <c r="AU189" s="88"/>
      <c r="AV189" s="88"/>
      <c r="AW189" s="88"/>
      <c r="AX189" s="88"/>
      <c r="AY189" s="88"/>
      <c r="AZ189" s="88"/>
      <c r="BA189" s="88"/>
      <c r="BB189" s="88"/>
      <c r="BC189" s="88"/>
      <c r="BD189" s="88"/>
      <c r="BE189" s="88"/>
      <c r="BF189" s="88"/>
      <c r="BG189" s="88"/>
      <c r="BH189" s="88"/>
      <c r="BI189" s="88"/>
      <c r="BJ189" s="88"/>
      <c r="BK189" s="88"/>
      <c r="BL189" s="88"/>
      <c r="BM189" s="88"/>
      <c r="BN189" s="88"/>
      <c r="BO189" s="88"/>
      <c r="BP189" s="88"/>
      <c r="BQ189" s="88"/>
      <c r="BR189" s="88"/>
      <c r="BS189" s="88"/>
      <c r="BT189" s="88"/>
      <c r="BU189" s="88"/>
      <c r="BV189" s="171"/>
    </row>
    <row r="190" spans="2:74" ht="20.100000000000001" hidden="1" customHeight="1" outlineLevel="1">
      <c r="B190" s="96" t="s">
        <v>1695</v>
      </c>
      <c r="C190" s="88"/>
      <c r="D190" s="88"/>
      <c r="E190" s="110"/>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8"/>
      <c r="AQ190" s="88"/>
      <c r="AR190" s="88"/>
      <c r="AS190" s="88"/>
      <c r="AT190" s="88"/>
      <c r="AU190" s="88"/>
      <c r="AV190" s="88"/>
      <c r="AW190" s="88"/>
      <c r="AX190" s="88"/>
      <c r="AY190" s="88"/>
      <c r="AZ190" s="88"/>
      <c r="BA190" s="88"/>
      <c r="BB190" s="88"/>
      <c r="BC190" s="88"/>
      <c r="BD190" s="88"/>
      <c r="BE190" s="88"/>
      <c r="BF190" s="88"/>
      <c r="BG190" s="88"/>
      <c r="BH190" s="88"/>
      <c r="BI190" s="88"/>
      <c r="BJ190" s="88"/>
      <c r="BK190" s="88"/>
      <c r="BL190" s="88"/>
      <c r="BM190" s="88"/>
      <c r="BN190" s="88"/>
      <c r="BO190" s="88"/>
      <c r="BP190" s="88"/>
      <c r="BQ190" s="88"/>
      <c r="BR190" s="88"/>
      <c r="BS190" s="88"/>
      <c r="BT190" s="88"/>
      <c r="BU190" s="88"/>
      <c r="BV190" s="171"/>
    </row>
    <row r="191" spans="2:74" ht="20.100000000000001" hidden="1" customHeight="1" outlineLevel="1">
      <c r="B191" s="96" t="s">
        <v>1696</v>
      </c>
      <c r="C191" s="88"/>
      <c r="D191" s="88"/>
      <c r="E191" s="110"/>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8"/>
      <c r="AQ191" s="88"/>
      <c r="AR191" s="88"/>
      <c r="AS191" s="88"/>
      <c r="AT191" s="88"/>
      <c r="AU191" s="88"/>
      <c r="AV191" s="88"/>
      <c r="AW191" s="88"/>
      <c r="AX191" s="88"/>
      <c r="AY191" s="88"/>
      <c r="AZ191" s="88"/>
      <c r="BA191" s="88"/>
      <c r="BB191" s="88"/>
      <c r="BC191" s="88"/>
      <c r="BD191" s="88"/>
      <c r="BE191" s="88"/>
      <c r="BF191" s="88"/>
      <c r="BG191" s="88"/>
      <c r="BH191" s="88"/>
      <c r="BI191" s="88"/>
      <c r="BJ191" s="88"/>
      <c r="BK191" s="88"/>
      <c r="BL191" s="88"/>
      <c r="BM191" s="88"/>
      <c r="BN191" s="88"/>
      <c r="BO191" s="88"/>
      <c r="BP191" s="88"/>
      <c r="BQ191" s="88"/>
      <c r="BR191" s="88"/>
      <c r="BS191" s="88"/>
      <c r="BT191" s="88"/>
      <c r="BU191" s="88"/>
      <c r="BV191" s="171"/>
    </row>
    <row r="192" spans="2:74" ht="20.100000000000001" hidden="1" customHeight="1" outlineLevel="1">
      <c r="B192" s="96" t="s">
        <v>1697</v>
      </c>
      <c r="C192" s="88"/>
      <c r="D192" s="88"/>
      <c r="E192" s="110"/>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8"/>
      <c r="AQ192" s="88"/>
      <c r="AR192" s="88"/>
      <c r="AS192" s="88"/>
      <c r="AT192" s="88"/>
      <c r="AU192" s="88"/>
      <c r="AV192" s="88"/>
      <c r="AW192" s="88"/>
      <c r="AX192" s="88"/>
      <c r="AY192" s="88"/>
      <c r="AZ192" s="88"/>
      <c r="BA192" s="88"/>
      <c r="BB192" s="88"/>
      <c r="BC192" s="88"/>
      <c r="BD192" s="88"/>
      <c r="BE192" s="88"/>
      <c r="BF192" s="88"/>
      <c r="BG192" s="88"/>
      <c r="BH192" s="88"/>
      <c r="BI192" s="88"/>
      <c r="BJ192" s="88"/>
      <c r="BK192" s="88"/>
      <c r="BL192" s="88"/>
      <c r="BM192" s="88"/>
      <c r="BN192" s="88"/>
      <c r="BO192" s="88"/>
      <c r="BP192" s="88"/>
      <c r="BQ192" s="88"/>
      <c r="BR192" s="88"/>
      <c r="BS192" s="88"/>
      <c r="BT192" s="88"/>
      <c r="BU192" s="88"/>
      <c r="BV192" s="171"/>
    </row>
    <row r="193" spans="2:74" ht="20.100000000000001" hidden="1" customHeight="1" outlineLevel="1">
      <c r="B193" s="96" t="s">
        <v>1698</v>
      </c>
      <c r="C193" s="88"/>
      <c r="D193" s="88"/>
      <c r="E193" s="110"/>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8"/>
      <c r="AQ193" s="88"/>
      <c r="AR193" s="88"/>
      <c r="AS193" s="88"/>
      <c r="AT193" s="88"/>
      <c r="AU193" s="88"/>
      <c r="AV193" s="88"/>
      <c r="AW193" s="88"/>
      <c r="AX193" s="88"/>
      <c r="AY193" s="88"/>
      <c r="AZ193" s="88"/>
      <c r="BA193" s="88"/>
      <c r="BB193" s="88"/>
      <c r="BC193" s="88"/>
      <c r="BD193" s="88"/>
      <c r="BE193" s="88"/>
      <c r="BF193" s="88"/>
      <c r="BG193" s="88"/>
      <c r="BH193" s="88"/>
      <c r="BI193" s="88"/>
      <c r="BJ193" s="88"/>
      <c r="BK193" s="88"/>
      <c r="BL193" s="88"/>
      <c r="BM193" s="88"/>
      <c r="BN193" s="88"/>
      <c r="BO193" s="88"/>
      <c r="BP193" s="88"/>
      <c r="BQ193" s="88"/>
      <c r="BR193" s="88"/>
      <c r="BS193" s="88"/>
      <c r="BT193" s="88"/>
      <c r="BU193" s="88"/>
      <c r="BV193" s="171"/>
    </row>
    <row r="194" spans="2:74" ht="20.100000000000001" hidden="1" customHeight="1" outlineLevel="1">
      <c r="B194" s="96" t="s">
        <v>1699</v>
      </c>
      <c r="C194" s="88"/>
      <c r="D194" s="88"/>
      <c r="E194" s="110"/>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8"/>
      <c r="AQ194" s="88"/>
      <c r="AR194" s="88"/>
      <c r="AS194" s="88"/>
      <c r="AT194" s="88"/>
      <c r="AU194" s="88"/>
      <c r="AV194" s="88"/>
      <c r="AW194" s="88"/>
      <c r="AX194" s="88"/>
      <c r="AY194" s="88"/>
      <c r="AZ194" s="88"/>
      <c r="BA194" s="88"/>
      <c r="BB194" s="88"/>
      <c r="BC194" s="88"/>
      <c r="BD194" s="88"/>
      <c r="BE194" s="88"/>
      <c r="BF194" s="88"/>
      <c r="BG194" s="88"/>
      <c r="BH194" s="88"/>
      <c r="BI194" s="88"/>
      <c r="BJ194" s="88"/>
      <c r="BK194" s="88"/>
      <c r="BL194" s="88"/>
      <c r="BM194" s="88"/>
      <c r="BN194" s="88"/>
      <c r="BO194" s="88"/>
      <c r="BP194" s="88"/>
      <c r="BQ194" s="88"/>
      <c r="BR194" s="88"/>
      <c r="BS194" s="88"/>
      <c r="BT194" s="88"/>
      <c r="BU194" s="88"/>
      <c r="BV194" s="171"/>
    </row>
    <row r="195" spans="2:74" ht="20.100000000000001" hidden="1" customHeight="1" outlineLevel="1">
      <c r="B195" s="96" t="s">
        <v>1700</v>
      </c>
      <c r="C195" s="88"/>
      <c r="D195" s="88"/>
      <c r="E195" s="110"/>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c r="BK195" s="88"/>
      <c r="BL195" s="88"/>
      <c r="BM195" s="88"/>
      <c r="BN195" s="88"/>
      <c r="BO195" s="88"/>
      <c r="BP195" s="88"/>
      <c r="BQ195" s="88"/>
      <c r="BR195" s="88"/>
      <c r="BS195" s="88"/>
      <c r="BT195" s="88"/>
      <c r="BU195" s="88"/>
      <c r="BV195" s="171"/>
    </row>
    <row r="196" spans="2:74" ht="20.100000000000001" hidden="1" customHeight="1" outlineLevel="1">
      <c r="B196" s="96" t="s">
        <v>1701</v>
      </c>
      <c r="C196" s="88"/>
      <c r="D196" s="88"/>
      <c r="E196" s="110"/>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c r="BK196" s="88"/>
      <c r="BL196" s="88"/>
      <c r="BM196" s="88"/>
      <c r="BN196" s="88"/>
      <c r="BO196" s="88"/>
      <c r="BP196" s="88"/>
      <c r="BQ196" s="88"/>
      <c r="BR196" s="88"/>
      <c r="BS196" s="88"/>
      <c r="BT196" s="88"/>
      <c r="BU196" s="88"/>
      <c r="BV196" s="171"/>
    </row>
    <row r="197" spans="2:74" ht="20.100000000000001" hidden="1" customHeight="1" outlineLevel="1">
      <c r="B197" s="96" t="s">
        <v>1702</v>
      </c>
      <c r="C197" s="88"/>
      <c r="D197" s="88"/>
      <c r="E197" s="110"/>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c r="BK197" s="88"/>
      <c r="BL197" s="88"/>
      <c r="BM197" s="88"/>
      <c r="BN197" s="88"/>
      <c r="BO197" s="88"/>
      <c r="BP197" s="88"/>
      <c r="BQ197" s="88"/>
      <c r="BR197" s="88"/>
      <c r="BS197" s="88"/>
      <c r="BT197" s="88"/>
      <c r="BU197" s="88"/>
      <c r="BV197" s="171"/>
    </row>
    <row r="198" spans="2:74" ht="20.100000000000001" hidden="1" customHeight="1" outlineLevel="1">
      <c r="B198" s="96" t="s">
        <v>1703</v>
      </c>
      <c r="C198" s="88"/>
      <c r="D198" s="88"/>
      <c r="E198" s="110"/>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c r="BK198" s="88"/>
      <c r="BL198" s="88"/>
      <c r="BM198" s="88"/>
      <c r="BN198" s="88"/>
      <c r="BO198" s="88"/>
      <c r="BP198" s="88"/>
      <c r="BQ198" s="88"/>
      <c r="BR198" s="88"/>
      <c r="BS198" s="88"/>
      <c r="BT198" s="88"/>
      <c r="BU198" s="88"/>
      <c r="BV198" s="171"/>
    </row>
    <row r="199" spans="2:74" ht="20.100000000000001" hidden="1" customHeight="1" outlineLevel="1">
      <c r="B199" s="96" t="s">
        <v>1704</v>
      </c>
      <c r="C199" s="88"/>
      <c r="D199" s="88"/>
      <c r="E199" s="110"/>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c r="BK199" s="88"/>
      <c r="BL199" s="88"/>
      <c r="BM199" s="88"/>
      <c r="BN199" s="88"/>
      <c r="BO199" s="88"/>
      <c r="BP199" s="88"/>
      <c r="BQ199" s="88"/>
      <c r="BR199" s="88"/>
      <c r="BS199" s="88"/>
      <c r="BT199" s="88"/>
      <c r="BU199" s="88"/>
      <c r="BV199" s="171"/>
    </row>
    <row r="200" spans="2:74" ht="20.100000000000001" hidden="1" customHeight="1" outlineLevel="1">
      <c r="B200" s="96" t="s">
        <v>1705</v>
      </c>
      <c r="C200" s="88"/>
      <c r="D200" s="88"/>
      <c r="E200" s="110"/>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c r="BK200" s="88"/>
      <c r="BL200" s="88"/>
      <c r="BM200" s="88"/>
      <c r="BN200" s="88"/>
      <c r="BO200" s="88"/>
      <c r="BP200" s="88"/>
      <c r="BQ200" s="88"/>
      <c r="BR200" s="88"/>
      <c r="BS200" s="88"/>
      <c r="BT200" s="88"/>
      <c r="BU200" s="88"/>
      <c r="BV200" s="171"/>
    </row>
    <row r="201" spans="2:74" ht="20.100000000000001" hidden="1" customHeight="1" outlineLevel="1">
      <c r="B201" s="96" t="s">
        <v>1706</v>
      </c>
      <c r="C201" s="88"/>
      <c r="D201" s="88"/>
      <c r="E201" s="110"/>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c r="BK201" s="88"/>
      <c r="BL201" s="88"/>
      <c r="BM201" s="88"/>
      <c r="BN201" s="88"/>
      <c r="BO201" s="88"/>
      <c r="BP201" s="88"/>
      <c r="BQ201" s="88"/>
      <c r="BR201" s="88"/>
      <c r="BS201" s="88"/>
      <c r="BT201" s="88"/>
      <c r="BU201" s="88"/>
      <c r="BV201" s="171"/>
    </row>
    <row r="202" spans="2:74" ht="20.100000000000001" hidden="1" customHeight="1" outlineLevel="1">
      <c r="B202" s="96" t="s">
        <v>1707</v>
      </c>
      <c r="C202" s="88"/>
      <c r="D202" s="88"/>
      <c r="E202" s="110"/>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c r="BK202" s="88"/>
      <c r="BL202" s="88"/>
      <c r="BM202" s="88"/>
      <c r="BN202" s="88"/>
      <c r="BO202" s="88"/>
      <c r="BP202" s="88"/>
      <c r="BQ202" s="88"/>
      <c r="BR202" s="88"/>
      <c r="BS202" s="88"/>
      <c r="BT202" s="88"/>
      <c r="BU202" s="88"/>
      <c r="BV202" s="171"/>
    </row>
    <row r="203" spans="2:74" ht="20.100000000000001" hidden="1" customHeight="1" outlineLevel="1">
      <c r="B203" s="96" t="s">
        <v>1708</v>
      </c>
      <c r="C203" s="88"/>
      <c r="D203" s="88"/>
      <c r="E203" s="110"/>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c r="BK203" s="88"/>
      <c r="BL203" s="88"/>
      <c r="BM203" s="88"/>
      <c r="BN203" s="88"/>
      <c r="BO203" s="88"/>
      <c r="BP203" s="88"/>
      <c r="BQ203" s="88"/>
      <c r="BR203" s="88"/>
      <c r="BS203" s="88"/>
      <c r="BT203" s="88"/>
      <c r="BU203" s="88"/>
      <c r="BV203" s="171"/>
    </row>
    <row r="204" spans="2:74" ht="20.100000000000001" hidden="1" customHeight="1" outlineLevel="1">
      <c r="B204" s="96" t="s">
        <v>1709</v>
      </c>
      <c r="C204" s="88"/>
      <c r="D204" s="88"/>
      <c r="E204" s="110"/>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c r="BK204" s="88"/>
      <c r="BL204" s="88"/>
      <c r="BM204" s="88"/>
      <c r="BN204" s="88"/>
      <c r="BO204" s="88"/>
      <c r="BP204" s="88"/>
      <c r="BQ204" s="88"/>
      <c r="BR204" s="88"/>
      <c r="BS204" s="88"/>
      <c r="BT204" s="88"/>
      <c r="BU204" s="88"/>
      <c r="BV204" s="171"/>
    </row>
    <row r="205" spans="2:74" ht="20.100000000000001" hidden="1" customHeight="1" outlineLevel="1">
      <c r="B205" s="96" t="s">
        <v>1710</v>
      </c>
      <c r="C205" s="88"/>
      <c r="D205" s="88"/>
      <c r="E205" s="110"/>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c r="BK205" s="88"/>
      <c r="BL205" s="88"/>
      <c r="BM205" s="88"/>
      <c r="BN205" s="88"/>
      <c r="BO205" s="88"/>
      <c r="BP205" s="88"/>
      <c r="BQ205" s="88"/>
      <c r="BR205" s="88"/>
      <c r="BS205" s="88"/>
      <c r="BT205" s="88"/>
      <c r="BU205" s="88"/>
      <c r="BV205" s="171"/>
    </row>
    <row r="206" spans="2:74" ht="20.100000000000001" hidden="1" customHeight="1" outlineLevel="1">
      <c r="B206" s="96" t="s">
        <v>1711</v>
      </c>
      <c r="C206" s="88"/>
      <c r="D206" s="88"/>
      <c r="E206" s="110"/>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c r="BK206" s="88"/>
      <c r="BL206" s="88"/>
      <c r="BM206" s="88"/>
      <c r="BN206" s="88"/>
      <c r="BO206" s="88"/>
      <c r="BP206" s="88"/>
      <c r="BQ206" s="88"/>
      <c r="BR206" s="88"/>
      <c r="BS206" s="88"/>
      <c r="BT206" s="88"/>
      <c r="BU206" s="88"/>
      <c r="BV206" s="171"/>
    </row>
    <row r="207" spans="2:74" ht="20.100000000000001" hidden="1" customHeight="1" outlineLevel="1" thickBot="1">
      <c r="B207" s="185" t="s">
        <v>1712</v>
      </c>
      <c r="C207" s="172"/>
      <c r="D207" s="172"/>
      <c r="E207" s="186"/>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c r="AM207" s="172"/>
      <c r="AN207" s="172"/>
      <c r="AO207" s="172"/>
      <c r="AP207" s="172"/>
      <c r="AQ207" s="172"/>
      <c r="AR207" s="172"/>
      <c r="AS207" s="172"/>
      <c r="AT207" s="172"/>
      <c r="AU207" s="172"/>
      <c r="AV207" s="172"/>
      <c r="AW207" s="172"/>
      <c r="AX207" s="172"/>
      <c r="AY207" s="172"/>
      <c r="AZ207" s="172"/>
      <c r="BA207" s="172"/>
      <c r="BB207" s="172"/>
      <c r="BC207" s="172"/>
      <c r="BD207" s="172"/>
      <c r="BE207" s="172"/>
      <c r="BF207" s="172"/>
      <c r="BG207" s="172"/>
      <c r="BH207" s="172"/>
      <c r="BI207" s="172"/>
      <c r="BJ207" s="172"/>
      <c r="BK207" s="172"/>
      <c r="BL207" s="172"/>
      <c r="BM207" s="172"/>
      <c r="BN207" s="172"/>
      <c r="BO207" s="172"/>
      <c r="BP207" s="172"/>
      <c r="BQ207" s="172"/>
      <c r="BR207" s="172"/>
      <c r="BS207" s="172"/>
      <c r="BT207" s="172"/>
      <c r="BU207" s="172"/>
      <c r="BV207" s="173"/>
    </row>
    <row r="208" spans="2:74" ht="20.100000000000001" customHeight="1" collapsed="1">
      <c r="B208" s="164" t="s">
        <v>1483</v>
      </c>
      <c r="C208" s="165" t="s">
        <v>753</v>
      </c>
      <c r="D208" s="70" t="s">
        <v>754</v>
      </c>
      <c r="E208" s="70" t="s">
        <v>755</v>
      </c>
      <c r="F208" s="103" t="s">
        <v>756</v>
      </c>
      <c r="G208" s="166" t="s">
        <v>757</v>
      </c>
      <c r="H208" s="201" t="s">
        <v>758</v>
      </c>
      <c r="I208" s="167" t="s">
        <v>1484</v>
      </c>
      <c r="J208" s="168" t="s">
        <v>1485</v>
      </c>
      <c r="K208" s="820" t="s">
        <v>1570</v>
      </c>
      <c r="L208" s="165" t="s">
        <v>1572</v>
      </c>
      <c r="M208" s="180" t="s">
        <v>1573</v>
      </c>
      <c r="N208" s="820" t="s">
        <v>1587</v>
      </c>
      <c r="O208" s="165" t="s">
        <v>1588</v>
      </c>
      <c r="P208" s="181" t="s">
        <v>1643</v>
      </c>
      <c r="Q208" s="165" t="s">
        <v>1589</v>
      </c>
      <c r="R208" s="181" t="s">
        <v>1590</v>
      </c>
      <c r="S208" s="181" t="s">
        <v>1591</v>
      </c>
      <c r="T208" s="181" t="s">
        <v>1572</v>
      </c>
      <c r="U208" s="182" t="s">
        <v>1573</v>
      </c>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row>
    <row r="209" spans="2:74" ht="20.100000000000001" customHeight="1">
      <c r="B209" s="129" t="s">
        <v>1486</v>
      </c>
      <c r="C209" s="250" t="str">
        <f>IF('4.入力_使用量(3号)'!F36="","",LEFT('4.入力_使用量(3号)'!E36,5))</f>
        <v/>
      </c>
      <c r="D209" s="250" t="str">
        <f>IF('4.入力_使用量(3号)'!F36="","",SUBSTITUTE('4.入力_使用量(3号)'!E36,LEFT('4.入力_使用量(3号)'!E36,6),""))</f>
        <v/>
      </c>
      <c r="E209" s="251" t="str">
        <f>IF('4.入力_使用量(3号)'!F36="","",'4.入力_使用量(3号)'!G36)</f>
        <v/>
      </c>
      <c r="F209" s="723" t="str">
        <f>'4.入力_使用量(3号)'!J36</f>
        <v/>
      </c>
      <c r="G209" s="723" t="str">
        <f>'4.入力_使用量(3号)'!K36</f>
        <v/>
      </c>
      <c r="H209" s="729">
        <f>'4.入力_使用量(3号)'!I36*1000</f>
        <v>45</v>
      </c>
      <c r="I209" s="265">
        <f>'4.入力_使用量(3号)'!N36/1000</f>
        <v>0</v>
      </c>
      <c r="J209" s="266">
        <f>'4.入力_使用量(3号)'!O36/1000</f>
        <v>0</v>
      </c>
      <c r="K209" s="52" t="s">
        <v>1571</v>
      </c>
      <c r="L209" s="267" t="str">
        <f>'4.入力_使用量(3号)'!N6</f>
        <v/>
      </c>
      <c r="M209" s="268" t="str">
        <f>'4.入力_使用量(3号)'!O6</f>
        <v/>
      </c>
      <c r="N209" s="47" t="s">
        <v>36</v>
      </c>
      <c r="O209" s="267">
        <f>'4.入力_使用量(3号)'!E41</f>
        <v>0</v>
      </c>
      <c r="P209" s="236" t="s">
        <v>712</v>
      </c>
      <c r="Q209" s="740">
        <f>'4.入力_使用量(3号)'!I41</f>
        <v>0</v>
      </c>
      <c r="R209" s="740">
        <f>'4.入力_使用量(3号)'!J41</f>
        <v>0</v>
      </c>
      <c r="S209" s="740" t="str">
        <f>'4.入力_使用量(3号)'!K41</f>
        <v/>
      </c>
      <c r="T209" s="734">
        <f>I45</f>
        <v>0</v>
      </c>
      <c r="U209" s="743">
        <f>J45</f>
        <v>0</v>
      </c>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row>
    <row r="210" spans="2:74" ht="20.100000000000001" customHeight="1">
      <c r="B210" s="131" t="s">
        <v>1487</v>
      </c>
      <c r="C210" s="253" t="str">
        <f>IF('4.入力_使用量(3号)'!F37="","",LEFT('4.入力_使用量(3号)'!E37,5))</f>
        <v/>
      </c>
      <c r="D210" s="253" t="str">
        <f>IF('4.入力_使用量(3号)'!F37="","",SUBSTITUTE('4.入力_使用量(3号)'!E37,LEFT('4.入力_使用量(3号)'!E37,6),""))</f>
        <v/>
      </c>
      <c r="E210" s="254" t="str">
        <f>IF('4.入力_使用量(3号)'!F37="","",'4.入力_使用量(3号)'!G37)</f>
        <v/>
      </c>
      <c r="F210" s="724" t="str">
        <f>'4.入力_使用量(3号)'!J37</f>
        <v/>
      </c>
      <c r="G210" s="724" t="str">
        <f>'4.入力_使用量(3号)'!K37</f>
        <v/>
      </c>
      <c r="H210" s="270">
        <f>'4.入力_使用量(3号)'!I37*1000</f>
        <v>45</v>
      </c>
      <c r="I210" s="269">
        <f>'4.入力_使用量(3号)'!N37/1000</f>
        <v>0</v>
      </c>
      <c r="J210" s="271">
        <f>'4.入力_使用量(3号)'!O37/1000</f>
        <v>0</v>
      </c>
      <c r="K210" s="112" t="s">
        <v>1574</v>
      </c>
      <c r="L210" s="267">
        <f>'4.入力_使用量(3号)'!N7</f>
        <v>0</v>
      </c>
      <c r="M210" s="268">
        <f>'4.入力_使用量(3号)'!O7</f>
        <v>0</v>
      </c>
      <c r="N210" s="52" t="s">
        <v>172</v>
      </c>
      <c r="O210" s="267">
        <f>'4.入力_使用量(3号)'!E46</f>
        <v>0</v>
      </c>
      <c r="P210" s="236" t="s">
        <v>712</v>
      </c>
      <c r="Q210" s="740">
        <f>'4.入力_使用量(3号)'!I46</f>
        <v>0</v>
      </c>
      <c r="R210" s="740">
        <f>'4.入力_使用量(3号)'!J46</f>
        <v>0</v>
      </c>
      <c r="S210" s="740" t="str">
        <f>'4.入力_使用量(3号)'!K46</f>
        <v/>
      </c>
      <c r="T210" s="734">
        <f>I63</f>
        <v>0</v>
      </c>
      <c r="U210" s="743">
        <f>J63</f>
        <v>0</v>
      </c>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row>
    <row r="211" spans="2:74" ht="20.100000000000001" customHeight="1">
      <c r="B211" s="131" t="s">
        <v>1488</v>
      </c>
      <c r="C211" s="253" t="str">
        <f>IF('4.入力_使用量(3号)'!F38="","",LEFT('4.入力_使用量(3号)'!E38,5))</f>
        <v/>
      </c>
      <c r="D211" s="253" t="str">
        <f>IF('4.入力_使用量(3号)'!F38="","",SUBSTITUTE('4.入力_使用量(3号)'!E38,LEFT('4.入力_使用量(3号)'!E38,6),""))</f>
        <v/>
      </c>
      <c r="E211" s="254" t="str">
        <f>IF('4.入力_使用量(3号)'!F38="","",'4.入力_使用量(3号)'!G38)</f>
        <v/>
      </c>
      <c r="F211" s="724" t="str">
        <f>'4.入力_使用量(3号)'!J38</f>
        <v/>
      </c>
      <c r="G211" s="724" t="str">
        <f>'4.入力_使用量(3号)'!K38</f>
        <v/>
      </c>
      <c r="H211" s="270">
        <f>'4.入力_使用量(3号)'!I38*1000</f>
        <v>45</v>
      </c>
      <c r="I211" s="269">
        <f>'4.入力_使用量(3号)'!N38/1000</f>
        <v>0</v>
      </c>
      <c r="J211" s="271">
        <f>'4.入力_使用量(3号)'!O38/1000</f>
        <v>0</v>
      </c>
      <c r="K211" s="52" t="s">
        <v>1575</v>
      </c>
      <c r="L211" s="267">
        <f>'4.入力_使用量(3号)'!N8</f>
        <v>0</v>
      </c>
      <c r="M211" s="268">
        <f>'4.入力_使用量(3号)'!O8</f>
        <v>0</v>
      </c>
      <c r="N211" s="52" t="s">
        <v>73</v>
      </c>
      <c r="O211" s="267">
        <f>'4.入力_使用量(3号)'!E59</f>
        <v>0</v>
      </c>
      <c r="P211" s="267" t="s">
        <v>4942</v>
      </c>
      <c r="Q211" s="737">
        <f>'4.入力_使用量(3号)'!I59*1000</f>
        <v>8.64</v>
      </c>
      <c r="R211" s="740">
        <f>'4.入力_使用量(3号)'!J59</f>
        <v>0</v>
      </c>
      <c r="S211" s="740" t="str">
        <f>'4.入力_使用量(3号)'!K59</f>
        <v/>
      </c>
      <c r="T211" s="734">
        <f>I86</f>
        <v>0</v>
      </c>
      <c r="U211" s="743">
        <f>J86</f>
        <v>0</v>
      </c>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row>
    <row r="212" spans="2:74" ht="20.100000000000001" customHeight="1">
      <c r="B212" s="131" t="s">
        <v>1489</v>
      </c>
      <c r="C212" s="253" t="str">
        <f>IF('4.入力_使用量(3号)'!F39="","",LEFT('4.入力_使用量(3号)'!E39,5))</f>
        <v/>
      </c>
      <c r="D212" s="253" t="str">
        <f>IF('4.入力_使用量(3号)'!F39="","",SUBSTITUTE('4.入力_使用量(3号)'!E39,LEFT('4.入力_使用量(3号)'!E39,6),""))</f>
        <v/>
      </c>
      <c r="E212" s="254" t="str">
        <f>IF('4.入力_使用量(3号)'!F39="","",'4.入力_使用量(3号)'!G39)</f>
        <v/>
      </c>
      <c r="F212" s="724" t="str">
        <f>'4.入力_使用量(3号)'!J39</f>
        <v/>
      </c>
      <c r="G212" s="724" t="str">
        <f>'4.入力_使用量(3号)'!K39</f>
        <v/>
      </c>
      <c r="H212" s="270">
        <f>'4.入力_使用量(3号)'!I39*1000</f>
        <v>45</v>
      </c>
      <c r="I212" s="269">
        <f>'4.入力_使用量(3号)'!N39/1000</f>
        <v>0</v>
      </c>
      <c r="J212" s="271">
        <f>'4.入力_使用量(3号)'!O39/1000</f>
        <v>0</v>
      </c>
      <c r="K212" s="112" t="s">
        <v>1574</v>
      </c>
      <c r="L212" s="267">
        <f>'4.入力_使用量(3号)'!N9</f>
        <v>0</v>
      </c>
      <c r="M212" s="268">
        <f>'4.入力_使用量(3号)'!O9</f>
        <v>0</v>
      </c>
      <c r="N212" s="52" t="s">
        <v>74</v>
      </c>
      <c r="O212" s="267">
        <f>'4.入力_使用量(3号)'!E60</f>
        <v>0</v>
      </c>
      <c r="P212" s="267" t="s">
        <v>4942</v>
      </c>
      <c r="Q212" s="737">
        <f>'4.入力_使用量(3号)'!I60*1000</f>
        <v>8.64</v>
      </c>
      <c r="R212" s="740">
        <f>'4.入力_使用量(3号)'!J60</f>
        <v>0</v>
      </c>
      <c r="S212" s="740" t="str">
        <f>'4.入力_使用量(3号)'!K60</f>
        <v/>
      </c>
      <c r="T212" s="734">
        <f>I89</f>
        <v>0</v>
      </c>
      <c r="U212" s="743">
        <f>J89</f>
        <v>0</v>
      </c>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row>
    <row r="213" spans="2:74" ht="20.100000000000001" customHeight="1">
      <c r="B213" s="131" t="s">
        <v>1490</v>
      </c>
      <c r="C213" s="681" t="str">
        <f>IF('4.入力_使用量(3号)'!F40="","",LEFT('4.入力_使用量(3号)'!E40,5))</f>
        <v/>
      </c>
      <c r="D213" s="681" t="str">
        <f>IF('4.入力_使用量(3号)'!F40="","",SUBSTITUTE('4.入力_使用量(3号)'!E40,LEFT('4.入力_使用量(3号)'!E40,6),""))</f>
        <v/>
      </c>
      <c r="E213" s="261" t="str">
        <f>IF('4.入力_使用量(3号)'!F40="","",'4.入力_使用量(3号)'!G40)</f>
        <v/>
      </c>
      <c r="F213" s="725" t="str">
        <f>'4.入力_使用量(3号)'!J40</f>
        <v/>
      </c>
      <c r="G213" s="725" t="str">
        <f>'4.入力_使用量(3号)'!K40</f>
        <v/>
      </c>
      <c r="H213" s="273">
        <f>'4.入力_使用量(3号)'!I40*1000</f>
        <v>45</v>
      </c>
      <c r="I213" s="272">
        <f>'4.入力_使用量(3号)'!N40/1000</f>
        <v>0</v>
      </c>
      <c r="J213" s="274">
        <f>'4.入力_使用量(3号)'!O40/1000</f>
        <v>0</v>
      </c>
      <c r="K213" s="52" t="s">
        <v>1576</v>
      </c>
      <c r="L213" s="267">
        <f>'4.入力_使用量(3号)'!N12</f>
        <v>0</v>
      </c>
      <c r="M213" s="268">
        <f>'4.入力_使用量(3号)'!O12</f>
        <v>0</v>
      </c>
      <c r="N213" s="52" t="s">
        <v>1592</v>
      </c>
      <c r="O213" s="267">
        <f>'4.入力_使用量(3号)'!E69</f>
        <v>0</v>
      </c>
      <c r="P213" s="267" t="s">
        <v>4942</v>
      </c>
      <c r="Q213" s="737">
        <f>'4.入力_使用量(3号)'!I69*1000</f>
        <v>3.6</v>
      </c>
      <c r="R213" s="740">
        <f>'4.入力_使用量(3号)'!J69</f>
        <v>0</v>
      </c>
      <c r="S213" s="740" t="str">
        <f>'4.入力_使用量(3号)'!K69</f>
        <v/>
      </c>
      <c r="T213" s="734">
        <f>I100</f>
        <v>0</v>
      </c>
      <c r="U213" s="743">
        <f>J100</f>
        <v>0</v>
      </c>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row>
    <row r="214" spans="2:74" ht="20.100000000000001" customHeight="1">
      <c r="B214" s="129" t="s">
        <v>1491</v>
      </c>
      <c r="C214" s="250" t="str">
        <f>IF('4.入力_使用量(3号)'!F47="","",LEFT('4.入力_使用量(3号)'!E47,5))</f>
        <v/>
      </c>
      <c r="D214" s="250" t="str">
        <f>IF('4.入力_使用量(3号)'!F47="","",SUBSTITUTE('4.入力_使用量(3号)'!E47,LEFT('4.入力_使用量(3号)'!E47,6),""))</f>
        <v/>
      </c>
      <c r="E214" s="251" t="str">
        <f>IF('4.入力_使用量(3号)'!F47="","",'4.入力_使用量(3号)'!G47)</f>
        <v/>
      </c>
      <c r="F214" s="726" t="str">
        <f>'4.入力_使用量(3号)'!J47</f>
        <v/>
      </c>
      <c r="G214" s="726" t="str">
        <f>'4.入力_使用量(3号)'!K47</f>
        <v/>
      </c>
      <c r="H214" s="219"/>
      <c r="I214" s="265">
        <f>'4.入力_使用量(3号)'!N47/1000</f>
        <v>0</v>
      </c>
      <c r="J214" s="266">
        <f>'4.入力_使用量(3号)'!O47/1000</f>
        <v>0</v>
      </c>
      <c r="K214" s="52" t="s">
        <v>1578</v>
      </c>
      <c r="L214" s="267">
        <f>'4.入力_使用量(3号)'!N13</f>
        <v>0</v>
      </c>
      <c r="M214" s="268">
        <f>'4.入力_使用量(3号)'!O13</f>
        <v>0</v>
      </c>
      <c r="N214" s="52" t="s">
        <v>1592</v>
      </c>
      <c r="O214" s="267">
        <f>'4.入力_使用量(3号)'!E69</f>
        <v>0</v>
      </c>
      <c r="P214" s="267" t="s">
        <v>740</v>
      </c>
      <c r="Q214" s="738"/>
      <c r="R214" s="741"/>
      <c r="S214" s="741"/>
      <c r="T214" s="735"/>
      <c r="U214" s="744"/>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row>
    <row r="215" spans="2:74" ht="20.100000000000001" customHeight="1">
      <c r="B215" s="131" t="s">
        <v>1492</v>
      </c>
      <c r="C215" s="253" t="str">
        <f>IF('4.入力_使用量(3号)'!F48="","",LEFT('4.入力_使用量(3号)'!E48,5))</f>
        <v/>
      </c>
      <c r="D215" s="253" t="str">
        <f>IF('4.入力_使用量(3号)'!F48="","",SUBSTITUTE('4.入力_使用量(3号)'!E48,LEFT('4.入力_使用量(3号)'!E48,6),""))</f>
        <v/>
      </c>
      <c r="E215" s="254" t="str">
        <f>IF('4.入力_使用量(3号)'!F48="","",'4.入力_使用量(3号)'!G48)</f>
        <v/>
      </c>
      <c r="F215" s="727" t="str">
        <f>'4.入力_使用量(3号)'!J48</f>
        <v/>
      </c>
      <c r="G215" s="727" t="str">
        <f>'4.入力_使用量(3号)'!K48</f>
        <v/>
      </c>
      <c r="H215" s="220"/>
      <c r="I215" s="269">
        <f>'4.入力_使用量(3号)'!N48/1000</f>
        <v>0</v>
      </c>
      <c r="J215" s="271">
        <f>'4.入力_使用量(3号)'!O48/1000</f>
        <v>0</v>
      </c>
      <c r="K215" s="52" t="s">
        <v>1579</v>
      </c>
      <c r="L215" s="267">
        <f>'4.入力_使用量(3号)'!N14</f>
        <v>0</v>
      </c>
      <c r="M215" s="268">
        <f>'4.入力_使用量(3号)'!O14</f>
        <v>0</v>
      </c>
      <c r="N215" s="52" t="s">
        <v>1593</v>
      </c>
      <c r="O215" s="267">
        <f>'4.入力_使用量(3号)'!E71</f>
        <v>0</v>
      </c>
      <c r="P215" s="267" t="s">
        <v>4942</v>
      </c>
      <c r="Q215" s="737">
        <f>'4.入力_使用量(3号)'!I71*1000</f>
        <v>3.6</v>
      </c>
      <c r="R215" s="740">
        <f>'4.入力_使用量(3号)'!J71</f>
        <v>0</v>
      </c>
      <c r="S215" s="740" t="str">
        <f>'4.入力_使用量(3号)'!K71</f>
        <v/>
      </c>
      <c r="T215" s="734">
        <f>I102</f>
        <v>0</v>
      </c>
      <c r="U215" s="743">
        <f>J102</f>
        <v>0</v>
      </c>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row>
    <row r="216" spans="2:74" ht="20.100000000000001" customHeight="1">
      <c r="B216" s="131" t="s">
        <v>1493</v>
      </c>
      <c r="C216" s="253" t="str">
        <f>IF('4.入力_使用量(3号)'!F49="","",LEFT('4.入力_使用量(3号)'!E49,5))</f>
        <v/>
      </c>
      <c r="D216" s="253" t="str">
        <f>IF('4.入力_使用量(3号)'!F49="","",SUBSTITUTE('4.入力_使用量(3号)'!E49,LEFT('4.入力_使用量(3号)'!E49,6),""))</f>
        <v/>
      </c>
      <c r="E216" s="254" t="str">
        <f>IF('4.入力_使用量(3号)'!F49="","",'4.入力_使用量(3号)'!G49)</f>
        <v/>
      </c>
      <c r="F216" s="727" t="str">
        <f>'4.入力_使用量(3号)'!J49</f>
        <v/>
      </c>
      <c r="G216" s="727" t="str">
        <f>'4.入力_使用量(3号)'!K49</f>
        <v/>
      </c>
      <c r="H216" s="220"/>
      <c r="I216" s="269">
        <f>'4.入力_使用量(3号)'!N49/1000</f>
        <v>0</v>
      </c>
      <c r="J216" s="271">
        <f>'4.入力_使用量(3号)'!O49/1000</f>
        <v>0</v>
      </c>
      <c r="K216" s="52" t="s">
        <v>1580</v>
      </c>
      <c r="L216" s="267">
        <f>'4.入力_使用量(3号)'!N15</f>
        <v>0</v>
      </c>
      <c r="M216" s="268">
        <f>'4.入力_使用量(3号)'!O15</f>
        <v>0</v>
      </c>
      <c r="N216" s="52" t="s">
        <v>1593</v>
      </c>
      <c r="O216" s="267">
        <f>'4.入力_使用量(3号)'!E71</f>
        <v>0</v>
      </c>
      <c r="P216" s="267" t="s">
        <v>740</v>
      </c>
      <c r="Q216" s="738"/>
      <c r="R216" s="741"/>
      <c r="S216" s="741"/>
      <c r="T216" s="735"/>
      <c r="U216" s="744"/>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row>
    <row r="217" spans="2:74" ht="20.100000000000001" customHeight="1">
      <c r="B217" s="131" t="s">
        <v>1494</v>
      </c>
      <c r="C217" s="253" t="str">
        <f>IF('4.入力_使用量(3号)'!F50="","",LEFT('4.入力_使用量(3号)'!E50,5))</f>
        <v/>
      </c>
      <c r="D217" s="253" t="str">
        <f>IF('4.入力_使用量(3号)'!F50="","",SUBSTITUTE('4.入力_使用量(3号)'!E50,LEFT('4.入力_使用量(3号)'!E50,6),""))</f>
        <v/>
      </c>
      <c r="E217" s="254" t="str">
        <f>IF('4.入力_使用量(3号)'!F50="","",'4.入力_使用量(3号)'!G50)</f>
        <v/>
      </c>
      <c r="F217" s="727" t="str">
        <f>'4.入力_使用量(3号)'!J50</f>
        <v/>
      </c>
      <c r="G217" s="727" t="str">
        <f>'4.入力_使用量(3号)'!K50</f>
        <v/>
      </c>
      <c r="H217" s="220"/>
      <c r="I217" s="269">
        <f>'4.入力_使用量(3号)'!N50/1000</f>
        <v>0</v>
      </c>
      <c r="J217" s="271">
        <f>'4.入力_使用量(3号)'!O50/1000</f>
        <v>0</v>
      </c>
      <c r="K217" s="52" t="s">
        <v>1581</v>
      </c>
      <c r="L217" s="267">
        <f>'4.入力_使用量(3号)'!N16</f>
        <v>0</v>
      </c>
      <c r="M217" s="268">
        <f>'4.入力_使用量(3号)'!O16</f>
        <v>0</v>
      </c>
      <c r="N217" s="52" t="s">
        <v>76</v>
      </c>
      <c r="O217" s="267">
        <f>'4.入力_使用量(3号)'!E73</f>
        <v>0</v>
      </c>
      <c r="P217" s="267" t="s">
        <v>4942</v>
      </c>
      <c r="Q217" s="737">
        <f>'4.入力_使用量(3号)'!I73*1000</f>
        <v>8.64</v>
      </c>
      <c r="R217" s="740">
        <f>'4.入力_使用量(3号)'!J73</f>
        <v>0</v>
      </c>
      <c r="S217" s="740" t="str">
        <f>'4.入力_使用量(3号)'!K73</f>
        <v/>
      </c>
      <c r="T217" s="734">
        <f>I104</f>
        <v>0</v>
      </c>
      <c r="U217" s="743">
        <f>J104</f>
        <v>0</v>
      </c>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row>
    <row r="218" spans="2:74" ht="20.100000000000001" customHeight="1">
      <c r="B218" s="131" t="s">
        <v>1495</v>
      </c>
      <c r="C218" s="253" t="str">
        <f>IF('4.入力_使用量(3号)'!F51="","",LEFT('4.入力_使用量(3号)'!E51,5))</f>
        <v/>
      </c>
      <c r="D218" s="253" t="str">
        <f>IF('4.入力_使用量(3号)'!F51="","",SUBSTITUTE('4.入力_使用量(3号)'!E51,LEFT('4.入力_使用量(3号)'!E51,6),""))</f>
        <v/>
      </c>
      <c r="E218" s="254" t="str">
        <f>IF('4.入力_使用量(3号)'!F51="","",'4.入力_使用量(3号)'!G51)</f>
        <v/>
      </c>
      <c r="F218" s="727" t="str">
        <f>'4.入力_使用量(3号)'!J51</f>
        <v/>
      </c>
      <c r="G218" s="727" t="str">
        <f>'4.入力_使用量(3号)'!K51</f>
        <v/>
      </c>
      <c r="H218" s="220"/>
      <c r="I218" s="269">
        <f>'4.入力_使用量(3号)'!N51/1000</f>
        <v>0</v>
      </c>
      <c r="J218" s="271">
        <f>'4.入力_使用量(3号)'!O51/1000</f>
        <v>0</v>
      </c>
      <c r="K218" s="52" t="s">
        <v>1577</v>
      </c>
      <c r="L218" s="267">
        <f>'4.入力_使用量(3号)'!N18</f>
        <v>0</v>
      </c>
      <c r="M218" s="268">
        <f>'4.入力_使用量(3号)'!O18</f>
        <v>0</v>
      </c>
      <c r="N218" s="52" t="s">
        <v>78</v>
      </c>
      <c r="O218" s="267">
        <f>'4.入力_使用量(3号)'!E74</f>
        <v>0</v>
      </c>
      <c r="P218" s="267" t="s">
        <v>4942</v>
      </c>
      <c r="Q218" s="737">
        <f>'4.入力_使用量(3号)'!I74*1000</f>
        <v>8.64</v>
      </c>
      <c r="R218" s="740">
        <f>'4.入力_使用量(3号)'!J74</f>
        <v>0</v>
      </c>
      <c r="S218" s="740" t="str">
        <f>'4.入力_使用量(3号)'!K74</f>
        <v/>
      </c>
      <c r="T218" s="734">
        <f t="shared" ref="T218:U218" si="64">I105</f>
        <v>0</v>
      </c>
      <c r="U218" s="743">
        <f t="shared" si="64"/>
        <v>0</v>
      </c>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row>
    <row r="219" spans="2:74" ht="20.100000000000001" customHeight="1">
      <c r="B219" s="131" t="s">
        <v>1496</v>
      </c>
      <c r="C219" s="253" t="str">
        <f>IF('4.入力_使用量(3号)'!F52="","",LEFT('4.入力_使用量(3号)'!E52,5))</f>
        <v/>
      </c>
      <c r="D219" s="253" t="str">
        <f>IF('4.入力_使用量(3号)'!F52="","",SUBSTITUTE('4.入力_使用量(3号)'!E52,LEFT('4.入力_使用量(3号)'!E52,6),""))</f>
        <v/>
      </c>
      <c r="E219" s="254" t="str">
        <f>IF('4.入力_使用量(3号)'!F52="","",'4.入力_使用量(3号)'!G52)</f>
        <v/>
      </c>
      <c r="F219" s="727" t="str">
        <f>'4.入力_使用量(3号)'!J52</f>
        <v/>
      </c>
      <c r="G219" s="727" t="str">
        <f>'4.入力_使用量(3号)'!K52</f>
        <v/>
      </c>
      <c r="H219" s="220"/>
      <c r="I219" s="269">
        <f>'4.入力_使用量(3号)'!N52/1000</f>
        <v>0</v>
      </c>
      <c r="J219" s="271">
        <f>'4.入力_使用量(3号)'!O52/1000</f>
        <v>0</v>
      </c>
      <c r="K219" s="52" t="s">
        <v>1582</v>
      </c>
      <c r="L219" s="267">
        <f>'4.入力_使用量(3号)'!N19</f>
        <v>0</v>
      </c>
      <c r="M219" s="268">
        <f>'4.入力_使用量(3号)'!O19</f>
        <v>0</v>
      </c>
      <c r="N219" s="52" t="s">
        <v>80</v>
      </c>
      <c r="O219" s="267">
        <f>'4.入力_使用量(3号)'!E75</f>
        <v>0</v>
      </c>
      <c r="P219" s="267" t="s">
        <v>4942</v>
      </c>
      <c r="Q219" s="737">
        <f>'4.入力_使用量(3号)'!I75*1000</f>
        <v>8.64</v>
      </c>
      <c r="R219" s="740">
        <f>'4.入力_使用量(3号)'!J75</f>
        <v>0</v>
      </c>
      <c r="S219" s="740" t="str">
        <f>'4.入力_使用量(3号)'!K75</f>
        <v/>
      </c>
      <c r="T219" s="734">
        <f t="shared" ref="T219:U219" si="65">I106</f>
        <v>0</v>
      </c>
      <c r="U219" s="743">
        <f t="shared" si="65"/>
        <v>0</v>
      </c>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row>
    <row r="220" spans="2:74" ht="20.100000000000001" customHeight="1" thickBot="1">
      <c r="B220" s="131" t="s">
        <v>1497</v>
      </c>
      <c r="C220" s="253" t="str">
        <f>IF('4.入力_使用量(3号)'!F53="","",LEFT('4.入力_使用量(3号)'!E53,5))</f>
        <v/>
      </c>
      <c r="D220" s="253" t="str">
        <f>IF('4.入力_使用量(3号)'!F53="","",SUBSTITUTE('4.入力_使用量(3号)'!E53,LEFT('4.入力_使用量(3号)'!E53,6),""))</f>
        <v/>
      </c>
      <c r="E220" s="254" t="str">
        <f>IF('4.入力_使用量(3号)'!F53="","",'4.入力_使用量(3号)'!G53)</f>
        <v/>
      </c>
      <c r="F220" s="727" t="str">
        <f>'4.入力_使用量(3号)'!J53</f>
        <v/>
      </c>
      <c r="G220" s="727" t="str">
        <f>'4.入力_使用量(3号)'!K53</f>
        <v/>
      </c>
      <c r="H220" s="220"/>
      <c r="I220" s="269">
        <f>'4.入力_使用量(3号)'!N53/1000</f>
        <v>0</v>
      </c>
      <c r="J220" s="271">
        <f>'4.入力_使用量(3号)'!O53/1000</f>
        <v>0</v>
      </c>
      <c r="K220" s="52" t="s">
        <v>1583</v>
      </c>
      <c r="L220" s="267">
        <f>'4.入力_使用量(3号)'!N20</f>
        <v>0</v>
      </c>
      <c r="M220" s="268">
        <f>'4.入力_使用量(3号)'!O20</f>
        <v>0</v>
      </c>
      <c r="N220" s="63" t="s">
        <v>82</v>
      </c>
      <c r="O220" s="275">
        <f>'4.入力_使用量(3号)'!E76</f>
        <v>0</v>
      </c>
      <c r="P220" s="275" t="s">
        <v>4942</v>
      </c>
      <c r="Q220" s="739">
        <f>'4.入力_使用量(3号)'!I76*1000</f>
        <v>8.64</v>
      </c>
      <c r="R220" s="742">
        <f>'4.入力_使用量(3号)'!J76</f>
        <v>0</v>
      </c>
      <c r="S220" s="742" t="str">
        <f>'4.入力_使用量(3号)'!K76</f>
        <v/>
      </c>
      <c r="T220" s="736">
        <f t="shared" ref="T220:U220" si="66">I107</f>
        <v>0</v>
      </c>
      <c r="U220" s="745">
        <f t="shared" si="66"/>
        <v>0</v>
      </c>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row>
    <row r="221" spans="2:74" ht="20.100000000000001" customHeight="1">
      <c r="B221" s="131" t="s">
        <v>1498</v>
      </c>
      <c r="C221" s="253" t="str">
        <f>IF('4.入力_使用量(3号)'!F54="","",LEFT('4.入力_使用量(3号)'!E54,5))</f>
        <v/>
      </c>
      <c r="D221" s="253" t="str">
        <f>IF('4.入力_使用量(3号)'!F54="","",SUBSTITUTE('4.入力_使用量(3号)'!E54,LEFT('4.入力_使用量(3号)'!E54,6),""))</f>
        <v/>
      </c>
      <c r="E221" s="254" t="str">
        <f>IF('4.入力_使用量(3号)'!F54="","",'4.入力_使用量(3号)'!G54)</f>
        <v/>
      </c>
      <c r="F221" s="727" t="str">
        <f>'4.入力_使用量(3号)'!J54</f>
        <v/>
      </c>
      <c r="G221" s="727" t="str">
        <f>'4.入力_使用量(3号)'!K54</f>
        <v/>
      </c>
      <c r="H221" s="220"/>
      <c r="I221" s="269">
        <f>'4.入力_使用量(3号)'!N54/1000</f>
        <v>0</v>
      </c>
      <c r="J221" s="271">
        <f>'4.入力_使用量(3号)'!O54/1000</f>
        <v>0</v>
      </c>
      <c r="K221" s="52" t="s">
        <v>1584</v>
      </c>
      <c r="L221" s="267">
        <f>'4.入力_使用量(3号)'!N21</f>
        <v>0</v>
      </c>
      <c r="M221" s="268">
        <f>'4.入力_使用量(3号)'!O21</f>
        <v>0</v>
      </c>
      <c r="N221" s="174"/>
      <c r="O221" s="174"/>
      <c r="P221" s="174"/>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row>
    <row r="222" spans="2:74" ht="20.100000000000001" customHeight="1">
      <c r="B222" s="131" t="s">
        <v>1499</v>
      </c>
      <c r="C222" s="253" t="str">
        <f>IF('4.入力_使用量(3号)'!F55="","",LEFT('4.入力_使用量(3号)'!E55,5))</f>
        <v/>
      </c>
      <c r="D222" s="253" t="str">
        <f>IF('4.入力_使用量(3号)'!F55="","",SUBSTITUTE('4.入力_使用量(3号)'!E55,LEFT('4.入力_使用量(3号)'!E55,6),""))</f>
        <v/>
      </c>
      <c r="E222" s="254" t="str">
        <f>IF('4.入力_使用量(3号)'!F55="","",'4.入力_使用量(3号)'!G55)</f>
        <v/>
      </c>
      <c r="F222" s="727" t="str">
        <f>'4.入力_使用量(3号)'!J55</f>
        <v/>
      </c>
      <c r="G222" s="727" t="str">
        <f>'4.入力_使用量(3号)'!K55</f>
        <v/>
      </c>
      <c r="H222" s="220"/>
      <c r="I222" s="269">
        <f>'4.入力_使用量(3号)'!N55/1000</f>
        <v>0</v>
      </c>
      <c r="J222" s="271">
        <f>'4.入力_使用量(3号)'!O55/1000</f>
        <v>0</v>
      </c>
      <c r="K222" s="52" t="s">
        <v>1585</v>
      </c>
      <c r="L222" s="267">
        <f>'4.入力_使用量(3号)'!N22</f>
        <v>0</v>
      </c>
      <c r="M222" s="268">
        <f>'4.入力_使用量(3号)'!O22</f>
        <v>0</v>
      </c>
      <c r="N222" s="174"/>
      <c r="O222" s="174"/>
      <c r="P222" s="174"/>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row>
    <row r="223" spans="2:74" ht="20.100000000000001" customHeight="1" thickBot="1">
      <c r="B223" s="175" t="s">
        <v>1500</v>
      </c>
      <c r="C223" s="276" t="str">
        <f>IF('4.入力_使用量(3号)'!F56="","",LEFT('4.入力_使用量(3号)'!E56,5))</f>
        <v/>
      </c>
      <c r="D223" s="276" t="str">
        <f>IF('4.入力_使用量(3号)'!F56="","",SUBSTITUTE('4.入力_使用量(3号)'!E56,LEFT('4.入力_使用量(3号)'!E56,6),""))</f>
        <v/>
      </c>
      <c r="E223" s="277" t="str">
        <f>IF('4.入力_使用量(3号)'!F56="","",'4.入力_使用量(3号)'!G56)</f>
        <v/>
      </c>
      <c r="F223" s="728" t="str">
        <f>'4.入力_使用量(3号)'!J56</f>
        <v/>
      </c>
      <c r="G223" s="728" t="str">
        <f>'4.入力_使用量(3号)'!K56</f>
        <v/>
      </c>
      <c r="H223" s="221"/>
      <c r="I223" s="278">
        <f>'4.入力_使用量(3号)'!N56/1000</f>
        <v>0</v>
      </c>
      <c r="J223" s="279">
        <f>'4.入力_使用量(3号)'!O56/1000</f>
        <v>0</v>
      </c>
      <c r="K223" s="63" t="s">
        <v>1586</v>
      </c>
      <c r="L223" s="275" t="str">
        <f>'4.入力_使用量(3号)'!N23</f>
        <v/>
      </c>
      <c r="M223" s="280" t="str">
        <f>'4.入力_使用量(3号)'!O23</f>
        <v/>
      </c>
      <c r="N223" s="174"/>
      <c r="O223" s="174"/>
      <c r="P223" s="174"/>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row>
  </sheetData>
  <sheetProtection password="E7B8" sheet="1" formatCells="0"/>
  <phoneticPr fontId="3"/>
  <pageMargins left="0.23622047244094491" right="0.23622047244094491" top="0.55118110236220474" bottom="0.55118110236220474" header="0.31496062992125984" footer="0.31496062992125984"/>
  <pageSetup paperSize="8" scale="27" fitToHeight="0" orientation="landscape" r:id="rId1"/>
  <rowBreaks count="1" manualBreakCount="1">
    <brk id="107"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53.59765625" style="8" customWidth="1"/>
    <col min="3" max="3" width="12.19921875" style="8" bestFit="1" customWidth="1"/>
    <col min="4" max="4" width="14.59765625" style="8" customWidth="1"/>
    <col min="5" max="5" width="15.59765625" style="8" customWidth="1"/>
    <col min="6" max="6" width="10.5" style="8" bestFit="1" customWidth="1"/>
    <col min="7" max="7" width="28.09765625" style="8" customWidth="1"/>
    <col min="8" max="11" width="30.59765625" style="8" hidden="1" customWidth="1" outlineLevel="1"/>
    <col min="12" max="12" width="14.09765625" style="8" hidden="1" customWidth="1" outlineLevel="1"/>
    <col min="13" max="13" width="16.59765625" style="8" hidden="1" customWidth="1" outlineLevel="1"/>
    <col min="14" max="14" width="9" style="8" collapsed="1"/>
    <col min="15" max="16384" width="9" style="8"/>
  </cols>
  <sheetData>
    <row r="1" spans="1:20" s="1" customFormat="1" ht="26.4" hidden="1" outlineLevel="1">
      <c r="A1" s="684" t="s">
        <v>4838</v>
      </c>
      <c r="B1" s="630"/>
      <c r="C1" s="630"/>
      <c r="D1" s="630"/>
      <c r="E1" s="630"/>
      <c r="F1" s="630"/>
      <c r="G1" s="630"/>
      <c r="H1" s="630"/>
      <c r="I1" s="630"/>
      <c r="J1" s="630"/>
      <c r="K1" s="630"/>
      <c r="L1" s="630"/>
      <c r="M1" s="630"/>
      <c r="N1" s="630"/>
      <c r="O1" s="630"/>
      <c r="P1" s="630"/>
      <c r="Q1" s="630"/>
      <c r="R1" s="630"/>
      <c r="S1" s="630"/>
      <c r="T1" s="630"/>
    </row>
    <row r="2" spans="1:20" s="1" customFormat="1" hidden="1" outlineLevel="1">
      <c r="A2" s="633">
        <v>1</v>
      </c>
      <c r="B2" s="633" t="s">
        <v>4801</v>
      </c>
      <c r="C2" s="630"/>
      <c r="D2" s="630"/>
      <c r="E2" s="630"/>
      <c r="F2" s="630"/>
      <c r="G2" s="630"/>
      <c r="H2" s="630"/>
      <c r="I2" s="630"/>
      <c r="J2" s="630"/>
      <c r="K2" s="630"/>
      <c r="L2" s="630"/>
      <c r="M2" s="630"/>
      <c r="N2" s="630"/>
      <c r="O2" s="630"/>
      <c r="P2" s="630"/>
      <c r="Q2" s="630"/>
      <c r="R2" s="630"/>
      <c r="S2" s="630"/>
      <c r="T2" s="630"/>
    </row>
    <row r="3" spans="1:20" s="1" customFormat="1" hidden="1" outlineLevel="1">
      <c r="A3" s="630"/>
      <c r="B3" s="633" t="s">
        <v>4823</v>
      </c>
      <c r="C3" s="630"/>
      <c r="D3" s="630"/>
      <c r="E3" s="630"/>
      <c r="F3" s="630"/>
      <c r="G3" s="630"/>
      <c r="H3" s="630"/>
      <c r="I3" s="630"/>
      <c r="J3" s="630"/>
      <c r="K3" s="630"/>
      <c r="L3" s="630"/>
      <c r="M3" s="630"/>
      <c r="N3" s="630"/>
      <c r="O3" s="630"/>
      <c r="P3" s="630"/>
      <c r="Q3" s="630"/>
      <c r="R3" s="630"/>
      <c r="S3" s="630"/>
      <c r="T3" s="630"/>
    </row>
    <row r="4" spans="1:20" s="1" customFormat="1" hidden="1" outlineLevel="1">
      <c r="A4" s="630"/>
      <c r="B4" s="630" t="s">
        <v>4824</v>
      </c>
      <c r="C4" s="630"/>
      <c r="D4" s="630"/>
      <c r="E4" s="630"/>
      <c r="F4" s="630"/>
      <c r="G4" s="630"/>
      <c r="H4" s="630"/>
      <c r="I4" s="630"/>
      <c r="J4" s="630"/>
      <c r="K4" s="630"/>
      <c r="L4" s="630"/>
      <c r="M4" s="630"/>
      <c r="N4" s="630"/>
      <c r="O4" s="630"/>
      <c r="P4" s="630"/>
      <c r="Q4" s="630"/>
      <c r="R4" s="630"/>
      <c r="S4" s="630"/>
      <c r="T4" s="630"/>
    </row>
    <row r="5" spans="1:20" s="1" customFormat="1" hidden="1" outlineLevel="1">
      <c r="A5" s="630"/>
      <c r="B5" s="630" t="s">
        <v>4815</v>
      </c>
      <c r="C5" s="630"/>
      <c r="D5" s="630"/>
      <c r="E5" s="630"/>
      <c r="F5" s="630"/>
      <c r="G5" s="630"/>
      <c r="H5" s="630"/>
      <c r="I5" s="630"/>
      <c r="J5" s="630"/>
      <c r="K5" s="630"/>
      <c r="L5" s="630"/>
      <c r="M5" s="630"/>
      <c r="N5" s="630"/>
      <c r="O5" s="630"/>
      <c r="P5" s="630"/>
      <c r="Q5" s="630"/>
      <c r="R5" s="630"/>
      <c r="S5" s="630"/>
      <c r="T5" s="630"/>
    </row>
    <row r="6" spans="1:20" s="1" customFormat="1" hidden="1" outlineLevel="1">
      <c r="A6" s="630"/>
      <c r="B6" s="633"/>
      <c r="C6" s="630"/>
      <c r="D6" s="630"/>
      <c r="E6" s="630"/>
      <c r="F6" s="630"/>
      <c r="G6" s="630"/>
      <c r="H6" s="630"/>
      <c r="I6" s="630"/>
      <c r="J6" s="630"/>
      <c r="K6" s="630"/>
      <c r="L6" s="630"/>
      <c r="M6" s="630"/>
      <c r="N6" s="630"/>
      <c r="O6" s="630"/>
      <c r="P6" s="630"/>
      <c r="Q6" s="630"/>
      <c r="R6" s="630"/>
      <c r="S6" s="630"/>
      <c r="T6" s="630"/>
    </row>
    <row r="7" spans="1:20" s="1" customFormat="1" hidden="1" outlineLevel="1">
      <c r="A7" s="633">
        <v>2</v>
      </c>
      <c r="B7" s="633" t="s">
        <v>4804</v>
      </c>
      <c r="C7" s="630"/>
      <c r="D7" s="630"/>
      <c r="E7" s="630"/>
      <c r="F7" s="630"/>
      <c r="G7" s="630"/>
      <c r="H7" s="630"/>
      <c r="I7" s="630"/>
      <c r="J7" s="630"/>
      <c r="K7" s="630"/>
      <c r="L7" s="630"/>
      <c r="M7" s="630"/>
      <c r="N7" s="630"/>
      <c r="O7" s="630"/>
      <c r="P7" s="630"/>
      <c r="Q7" s="630"/>
      <c r="R7" s="630"/>
      <c r="S7" s="630"/>
      <c r="T7" s="630"/>
    </row>
    <row r="8" spans="1:20" s="1" customFormat="1" hidden="1" outlineLevel="1">
      <c r="A8" s="630"/>
      <c r="B8" s="630" t="s">
        <v>4833</v>
      </c>
      <c r="C8" s="630"/>
      <c r="D8" s="630"/>
      <c r="E8" s="630"/>
      <c r="F8" s="630"/>
      <c r="G8" s="630"/>
      <c r="H8" s="630"/>
      <c r="I8" s="630"/>
      <c r="J8" s="630"/>
      <c r="K8" s="630"/>
      <c r="L8" s="630"/>
      <c r="M8" s="630"/>
      <c r="N8" s="630"/>
      <c r="O8" s="630"/>
      <c r="P8" s="630"/>
      <c r="Q8" s="630"/>
      <c r="R8" s="630"/>
      <c r="S8" s="630"/>
      <c r="T8" s="630"/>
    </row>
    <row r="9" spans="1:20" s="1" customFormat="1" hidden="1" outlineLevel="1">
      <c r="A9" s="630"/>
      <c r="B9" s="630" t="s">
        <v>4805</v>
      </c>
      <c r="C9" s="630"/>
      <c r="D9" s="630"/>
      <c r="E9" s="630"/>
      <c r="F9" s="630"/>
      <c r="G9" s="630"/>
      <c r="H9" s="630"/>
      <c r="I9" s="630"/>
      <c r="J9" s="630"/>
      <c r="K9" s="630"/>
      <c r="L9" s="630"/>
      <c r="M9" s="630"/>
      <c r="N9" s="630"/>
      <c r="O9" s="630"/>
      <c r="P9" s="630"/>
      <c r="Q9" s="630"/>
      <c r="R9" s="630"/>
      <c r="S9" s="630"/>
      <c r="T9" s="630"/>
    </row>
    <row r="10" spans="1:20" s="1" customFormat="1" hidden="1" outlineLevel="1">
      <c r="A10" s="630"/>
      <c r="B10" s="630" t="s">
        <v>4825</v>
      </c>
      <c r="C10" s="630"/>
      <c r="D10" s="630"/>
      <c r="E10" s="630"/>
      <c r="F10" s="630"/>
      <c r="G10" s="630"/>
      <c r="H10" s="630"/>
      <c r="I10" s="630"/>
      <c r="J10" s="630"/>
      <c r="K10" s="630"/>
      <c r="L10" s="630"/>
      <c r="M10" s="630"/>
      <c r="N10" s="630"/>
      <c r="O10" s="630"/>
      <c r="P10" s="630"/>
      <c r="Q10" s="630"/>
      <c r="R10" s="630"/>
      <c r="S10" s="630"/>
      <c r="T10" s="630"/>
    </row>
    <row r="11" spans="1:20" s="1" customFormat="1" hidden="1" outlineLevel="1">
      <c r="A11" s="630"/>
      <c r="B11" s="630"/>
      <c r="C11" s="630"/>
      <c r="D11" s="630"/>
      <c r="E11" s="630"/>
      <c r="F11" s="630"/>
      <c r="G11" s="630"/>
      <c r="H11" s="630"/>
      <c r="I11" s="630"/>
      <c r="J11" s="630"/>
      <c r="K11" s="630"/>
      <c r="L11" s="630"/>
      <c r="M11" s="630"/>
      <c r="N11" s="630"/>
      <c r="O11" s="630"/>
      <c r="P11" s="630"/>
      <c r="Q11" s="630"/>
      <c r="R11" s="630"/>
      <c r="S11" s="630"/>
      <c r="T11" s="630"/>
    </row>
    <row r="12" spans="1:20" s="1" customFormat="1" hidden="1" outlineLevel="1">
      <c r="A12" s="633">
        <v>3</v>
      </c>
      <c r="B12" s="633" t="s">
        <v>4818</v>
      </c>
      <c r="C12" s="630"/>
      <c r="D12" s="630"/>
      <c r="E12" s="630"/>
      <c r="F12" s="630"/>
      <c r="G12" s="630"/>
      <c r="H12" s="630"/>
      <c r="I12" s="630"/>
      <c r="J12" s="630"/>
      <c r="K12" s="630"/>
      <c r="L12" s="630"/>
      <c r="M12" s="630"/>
      <c r="N12" s="630"/>
      <c r="O12" s="630"/>
      <c r="P12" s="630"/>
      <c r="Q12" s="630"/>
      <c r="R12" s="630"/>
      <c r="S12" s="630"/>
      <c r="T12" s="630"/>
    </row>
    <row r="13" spans="1:20" s="1" customFormat="1" hidden="1" outlineLevel="1">
      <c r="A13" s="630"/>
      <c r="B13" s="630" t="s">
        <v>4819</v>
      </c>
      <c r="C13" s="630"/>
      <c r="D13" s="630"/>
      <c r="E13" s="630"/>
      <c r="F13" s="630"/>
      <c r="G13" s="630"/>
      <c r="H13" s="630"/>
      <c r="I13" s="630"/>
      <c r="J13" s="630"/>
      <c r="K13" s="630"/>
      <c r="L13" s="630"/>
      <c r="M13" s="630"/>
      <c r="N13" s="630"/>
      <c r="O13" s="630"/>
      <c r="P13" s="630"/>
      <c r="Q13" s="630"/>
      <c r="R13" s="630"/>
      <c r="S13" s="630"/>
      <c r="T13" s="630"/>
    </row>
    <row r="14" spans="1:20" s="1" customFormat="1" hidden="1" outlineLevel="1">
      <c r="A14" s="630"/>
      <c r="B14" s="630" t="s">
        <v>4810</v>
      </c>
      <c r="C14" s="630"/>
      <c r="D14" s="630"/>
      <c r="E14" s="630"/>
      <c r="F14" s="630"/>
      <c r="G14" s="630"/>
      <c r="H14" s="630"/>
      <c r="I14" s="630"/>
      <c r="J14" s="630"/>
      <c r="K14" s="630"/>
      <c r="L14" s="630"/>
      <c r="M14" s="630"/>
      <c r="N14" s="630"/>
      <c r="O14" s="630"/>
      <c r="P14" s="630"/>
      <c r="Q14" s="630"/>
      <c r="R14" s="630"/>
      <c r="S14" s="630"/>
      <c r="T14" s="630"/>
    </row>
    <row r="15" spans="1:20" s="1" customFormat="1" hidden="1" outlineLevel="1">
      <c r="A15" s="630"/>
      <c r="B15" s="630" t="s">
        <v>4811</v>
      </c>
      <c r="C15" s="630"/>
      <c r="D15" s="630"/>
      <c r="E15" s="630"/>
      <c r="F15" s="630"/>
      <c r="G15" s="630"/>
      <c r="H15" s="630"/>
      <c r="I15" s="630"/>
      <c r="J15" s="630"/>
      <c r="K15" s="630"/>
      <c r="L15" s="630"/>
      <c r="M15" s="630"/>
      <c r="N15" s="630"/>
      <c r="O15" s="630"/>
      <c r="P15" s="630"/>
      <c r="Q15" s="630"/>
      <c r="R15" s="630"/>
      <c r="S15" s="630"/>
      <c r="T15" s="630"/>
    </row>
    <row r="16" spans="1:20" s="1" customFormat="1" hidden="1" outlineLevel="1">
      <c r="A16" s="630"/>
      <c r="B16" s="630" t="s">
        <v>4812</v>
      </c>
      <c r="C16" s="630"/>
      <c r="D16" s="630"/>
      <c r="E16" s="630"/>
      <c r="F16" s="630"/>
      <c r="G16" s="630"/>
      <c r="H16" s="630"/>
      <c r="I16" s="630"/>
      <c r="J16" s="630"/>
      <c r="K16" s="630"/>
      <c r="L16" s="630"/>
      <c r="M16" s="630"/>
      <c r="N16" s="630"/>
      <c r="O16" s="630"/>
      <c r="P16" s="630"/>
      <c r="Q16" s="630"/>
      <c r="R16" s="630"/>
      <c r="S16" s="630"/>
      <c r="T16" s="630"/>
    </row>
    <row r="17" spans="1:20" s="1" customFormat="1" hidden="1" outlineLevel="1">
      <c r="A17" s="630"/>
      <c r="B17" s="630" t="s">
        <v>4835</v>
      </c>
      <c r="C17" s="630"/>
      <c r="D17" s="630"/>
      <c r="E17" s="630"/>
      <c r="F17" s="630"/>
      <c r="G17" s="630"/>
      <c r="H17" s="630"/>
      <c r="I17" s="630"/>
      <c r="J17" s="630"/>
      <c r="K17" s="630"/>
      <c r="L17" s="630"/>
      <c r="M17" s="630"/>
      <c r="N17" s="630"/>
      <c r="O17" s="630"/>
      <c r="P17" s="630"/>
      <c r="Q17" s="630"/>
      <c r="R17" s="630"/>
      <c r="S17" s="630"/>
      <c r="T17" s="630"/>
    </row>
    <row r="18" spans="1:20" s="1" customFormat="1" hidden="1" outlineLevel="1">
      <c r="A18" s="630"/>
      <c r="B18" s="630" t="s">
        <v>4836</v>
      </c>
      <c r="C18" s="630"/>
      <c r="D18" s="630"/>
      <c r="E18" s="630"/>
      <c r="F18" s="630"/>
      <c r="G18" s="630"/>
      <c r="H18" s="630"/>
      <c r="I18" s="630"/>
      <c r="J18" s="630"/>
      <c r="K18" s="630"/>
      <c r="L18" s="630"/>
      <c r="M18" s="630"/>
      <c r="N18" s="630"/>
      <c r="O18" s="630"/>
      <c r="P18" s="630"/>
      <c r="Q18" s="630"/>
      <c r="R18" s="630"/>
      <c r="S18" s="630"/>
      <c r="T18" s="630"/>
    </row>
    <row r="19" spans="1:20" s="1" customFormat="1" hidden="1" outlineLevel="1">
      <c r="A19" s="630"/>
      <c r="B19" s="630" t="s">
        <v>4837</v>
      </c>
      <c r="C19" s="630"/>
      <c r="D19" s="630"/>
      <c r="E19" s="630"/>
      <c r="F19" s="630"/>
      <c r="G19" s="630"/>
      <c r="H19" s="630"/>
      <c r="I19" s="630"/>
      <c r="J19" s="630"/>
      <c r="K19" s="630"/>
      <c r="L19" s="630"/>
      <c r="M19" s="630"/>
      <c r="N19" s="630"/>
      <c r="O19" s="630"/>
      <c r="P19" s="630"/>
      <c r="Q19" s="630"/>
      <c r="R19" s="630"/>
      <c r="S19" s="630"/>
      <c r="T19" s="630"/>
    </row>
    <row r="20" spans="1:20" s="1" customFormat="1" hidden="1" outlineLevel="1">
      <c r="A20" s="630"/>
      <c r="B20" s="630" t="s">
        <v>4813</v>
      </c>
      <c r="C20" s="630"/>
      <c r="D20" s="630"/>
      <c r="E20" s="630"/>
      <c r="F20" s="630"/>
      <c r="G20" s="630"/>
      <c r="H20" s="630"/>
      <c r="I20" s="630"/>
      <c r="J20" s="630"/>
      <c r="K20" s="630"/>
      <c r="L20" s="630"/>
      <c r="M20" s="630"/>
      <c r="N20" s="630"/>
      <c r="O20" s="630"/>
      <c r="P20" s="630"/>
      <c r="Q20" s="630"/>
      <c r="R20" s="630"/>
      <c r="S20" s="630"/>
      <c r="T20" s="630"/>
    </row>
    <row r="21" spans="1:20" s="1" customFormat="1" hidden="1" outlineLevel="1">
      <c r="A21" s="630"/>
      <c r="B21" s="630"/>
      <c r="C21" s="630"/>
      <c r="D21" s="630"/>
      <c r="E21" s="630"/>
      <c r="F21" s="630"/>
      <c r="G21" s="630"/>
      <c r="H21" s="630"/>
      <c r="I21" s="630"/>
      <c r="J21" s="630"/>
      <c r="K21" s="630"/>
      <c r="L21" s="630"/>
      <c r="M21" s="630"/>
      <c r="N21" s="630"/>
      <c r="O21" s="630"/>
      <c r="P21" s="630"/>
      <c r="Q21" s="630"/>
      <c r="R21" s="630"/>
      <c r="S21" s="630"/>
      <c r="T21" s="630"/>
    </row>
    <row r="22" spans="1:20" s="1" customFormat="1" hidden="1" outlineLevel="1">
      <c r="A22" s="630"/>
      <c r="B22" s="630"/>
      <c r="C22" s="630"/>
      <c r="D22" s="630"/>
      <c r="E22" s="630"/>
      <c r="F22" s="630"/>
      <c r="G22" s="630"/>
      <c r="H22" s="630"/>
      <c r="I22" s="630"/>
      <c r="J22" s="630"/>
      <c r="K22" s="630"/>
      <c r="L22" s="630"/>
      <c r="M22" s="630"/>
      <c r="N22" s="630"/>
      <c r="O22" s="630"/>
      <c r="P22" s="630"/>
      <c r="Q22" s="630"/>
      <c r="R22" s="630"/>
      <c r="S22" s="630"/>
      <c r="T22" s="630"/>
    </row>
    <row r="23" spans="1:20" s="1" customFormat="1" hidden="1" outlineLevel="1">
      <c r="A23" s="630"/>
      <c r="B23" s="630"/>
      <c r="C23" s="630"/>
      <c r="D23" s="630"/>
      <c r="E23" s="630"/>
      <c r="F23" s="630"/>
      <c r="G23" s="630"/>
      <c r="H23" s="630"/>
      <c r="I23" s="630"/>
      <c r="J23" s="630"/>
      <c r="K23" s="630"/>
      <c r="L23" s="630"/>
      <c r="M23" s="630"/>
      <c r="N23" s="630"/>
      <c r="O23" s="630"/>
      <c r="P23" s="630"/>
      <c r="Q23" s="630"/>
      <c r="R23" s="630"/>
      <c r="S23" s="630"/>
      <c r="T23" s="630"/>
    </row>
    <row r="24" spans="1:20" s="638" customFormat="1" ht="39.9" customHeight="1" collapsed="1">
      <c r="A24" s="554" t="s">
        <v>4755</v>
      </c>
      <c r="B24" s="1"/>
      <c r="C24" s="21"/>
      <c r="D24" s="1"/>
      <c r="E24" s="642" t="s">
        <v>4073</v>
      </c>
      <c r="F24" s="643" t="s">
        <v>4060</v>
      </c>
      <c r="G24" s="1"/>
      <c r="H24" s="630"/>
      <c r="I24" s="630"/>
      <c r="J24" s="630"/>
      <c r="K24" s="630"/>
      <c r="L24" s="630"/>
      <c r="M24" s="630"/>
    </row>
    <row r="25" spans="1:20">
      <c r="A25" s="213">
        <v>45838</v>
      </c>
      <c r="B25" s="7" t="s">
        <v>2185</v>
      </c>
      <c r="C25" s="1"/>
      <c r="D25" s="1"/>
      <c r="E25" s="6" t="s">
        <v>2184</v>
      </c>
      <c r="F25" s="212" t="s">
        <v>4061</v>
      </c>
      <c r="G25" s="1"/>
      <c r="H25" s="630"/>
      <c r="I25" s="630"/>
      <c r="J25" s="630"/>
      <c r="K25" s="630"/>
      <c r="L25" s="630"/>
      <c r="M25" s="630"/>
    </row>
    <row r="26" spans="1:20">
      <c r="A26" s="12" t="s">
        <v>2186</v>
      </c>
      <c r="B26" s="1"/>
      <c r="C26" s="21"/>
      <c r="D26" s="1"/>
      <c r="E26" s="1"/>
      <c r="F26" s="1"/>
      <c r="G26" s="1"/>
      <c r="H26" s="633" t="s">
        <v>4713</v>
      </c>
      <c r="I26" s="633" t="s">
        <v>4743</v>
      </c>
      <c r="J26" s="633" t="s">
        <v>4714</v>
      </c>
      <c r="K26" s="633" t="s">
        <v>4716</v>
      </c>
      <c r="L26" s="633" t="s">
        <v>4723</v>
      </c>
      <c r="M26" s="633" t="s">
        <v>4715</v>
      </c>
    </row>
    <row r="27" spans="1:20" ht="39.6">
      <c r="A27" s="645"/>
      <c r="B27" s="645"/>
      <c r="C27" s="650"/>
      <c r="D27" s="650"/>
      <c r="E27" s="650"/>
      <c r="F27" s="645"/>
      <c r="G27" s="645"/>
      <c r="H27" s="637" t="s">
        <v>4718</v>
      </c>
      <c r="I27" s="637" t="s">
        <v>4718</v>
      </c>
      <c r="J27" s="634" t="s">
        <v>4719</v>
      </c>
      <c r="K27" s="637" t="s">
        <v>4717</v>
      </c>
      <c r="L27" s="634" t="s">
        <v>4724</v>
      </c>
      <c r="M27" s="634" t="s">
        <v>4724</v>
      </c>
    </row>
    <row r="28" spans="1:20" s="639" customFormat="1" ht="39.6">
      <c r="A28" s="674" t="s">
        <v>4174</v>
      </c>
      <c r="B28" s="674" t="s">
        <v>4834</v>
      </c>
      <c r="C28" s="657" t="s">
        <v>4176</v>
      </c>
      <c r="D28" s="658" t="s">
        <v>6178</v>
      </c>
      <c r="E28" s="658" t="s">
        <v>6179</v>
      </c>
      <c r="F28" s="675" t="s">
        <v>4756</v>
      </c>
      <c r="G28" s="651"/>
      <c r="H28" s="678" t="s">
        <v>4782</v>
      </c>
      <c r="I28" s="678"/>
      <c r="J28" s="679" t="str">
        <f>H28</f>
        <v>ガス事業者名を選択</v>
      </c>
      <c r="K28" s="678" t="str">
        <f>H28</f>
        <v>ガス事業者名を選択</v>
      </c>
      <c r="L28" s="631">
        <f>COUNTA($K$29:$K$323)</f>
        <v>30</v>
      </c>
      <c r="M28" s="631"/>
    </row>
    <row r="29" spans="1:20">
      <c r="A29" s="666" t="s">
        <v>199</v>
      </c>
      <c r="B29" s="660" t="s">
        <v>6070</v>
      </c>
      <c r="C29" s="667"/>
      <c r="D29" s="849">
        <v>2.0499999999999998</v>
      </c>
      <c r="E29" s="849">
        <v>2.0499999999999998</v>
      </c>
      <c r="F29" s="676"/>
      <c r="G29" s="652"/>
      <c r="H29" s="630" t="str">
        <f>A29&amp;"_"&amp;B29</f>
        <v>A0002_東京電力エナジーパートナー株式会社</v>
      </c>
      <c r="I29" s="630" t="str">
        <f>A29&amp;"_"&amp;B29&amp;"_"&amp;C29</f>
        <v>A0002_東京電力エナジーパートナー株式会社_</v>
      </c>
      <c r="J29" s="632"/>
      <c r="K29" s="630" t="s">
        <v>4757</v>
      </c>
      <c r="L29" s="630"/>
      <c r="M29" s="630">
        <f t="shared" ref="M29:M92" si="0">COUNTIF($H$29:$H$323,K29)</f>
        <v>1</v>
      </c>
    </row>
    <row r="30" spans="1:20">
      <c r="A30" s="670" t="s">
        <v>200</v>
      </c>
      <c r="B30" s="671" t="s">
        <v>6071</v>
      </c>
      <c r="C30" s="667" t="s">
        <v>226</v>
      </c>
      <c r="D30" s="849">
        <v>2.0499999999999998</v>
      </c>
      <c r="E30" s="849">
        <v>0</v>
      </c>
      <c r="F30" s="676"/>
      <c r="G30" s="652"/>
      <c r="H30" s="630" t="str">
        <f t="shared" ref="H30:H37" si="1">A30&amp;"_"&amp;B30</f>
        <v>A0003_中部電力ミライズ株式会社</v>
      </c>
      <c r="I30" s="630" t="str">
        <f t="shared" ref="I30:I37" si="2">A30&amp;"_"&amp;B30&amp;"_"&amp;C30</f>
        <v>A0003_中部電力ミライズ株式会社_メニューA</v>
      </c>
      <c r="J30" s="630"/>
      <c r="K30" s="630" t="s">
        <v>6082</v>
      </c>
      <c r="L30" s="630"/>
      <c r="M30" s="630">
        <f t="shared" si="0"/>
        <v>2</v>
      </c>
    </row>
    <row r="31" spans="1:20">
      <c r="A31" s="670" t="str">
        <f t="shared" ref="A31:B31" si="3">A30</f>
        <v>A0003</v>
      </c>
      <c r="B31" s="671" t="str">
        <f t="shared" si="3"/>
        <v>中部電力ミライズ株式会社</v>
      </c>
      <c r="C31" s="667" t="s">
        <v>6081</v>
      </c>
      <c r="D31" s="849">
        <v>2.0499999999999998</v>
      </c>
      <c r="E31" s="849">
        <v>2.0499999999999998</v>
      </c>
      <c r="F31" s="677"/>
      <c r="G31" s="653"/>
      <c r="H31" s="630" t="str">
        <f t="shared" si="1"/>
        <v>A0003_中部電力ミライズ株式会社</v>
      </c>
      <c r="I31" s="630" t="str">
        <f t="shared" si="2"/>
        <v>A0003_中部電力ミライズ株式会社_残差</v>
      </c>
      <c r="J31" s="630"/>
      <c r="K31" s="630" t="s">
        <v>6083</v>
      </c>
      <c r="L31" s="630"/>
      <c r="M31" s="630">
        <f t="shared" si="0"/>
        <v>1</v>
      </c>
    </row>
    <row r="32" spans="1:20">
      <c r="A32" s="670" t="s">
        <v>211</v>
      </c>
      <c r="B32" s="671" t="s">
        <v>6072</v>
      </c>
      <c r="C32" s="667"/>
      <c r="D32" s="849">
        <v>2.31</v>
      </c>
      <c r="E32" s="849">
        <v>2.31</v>
      </c>
      <c r="F32" s="677"/>
      <c r="G32" s="653"/>
      <c r="H32" s="630" t="str">
        <f t="shared" si="1"/>
        <v>A0018_レモンガス株式会社</v>
      </c>
      <c r="I32" s="630" t="str">
        <f t="shared" si="2"/>
        <v>A0018_レモンガス株式会社_</v>
      </c>
      <c r="J32" s="630"/>
      <c r="K32" s="630" t="s">
        <v>4758</v>
      </c>
      <c r="L32" s="630"/>
      <c r="M32" s="630">
        <f t="shared" si="0"/>
        <v>2</v>
      </c>
    </row>
    <row r="33" spans="1:13">
      <c r="A33" s="670" t="s">
        <v>213</v>
      </c>
      <c r="B33" s="671" t="s">
        <v>2199</v>
      </c>
      <c r="C33" s="667" t="s">
        <v>226</v>
      </c>
      <c r="D33" s="849">
        <v>2.0499999999999998</v>
      </c>
      <c r="E33" s="849">
        <v>0</v>
      </c>
      <c r="F33" s="677"/>
      <c r="G33" s="653"/>
      <c r="H33" s="630" t="str">
        <f t="shared" si="1"/>
        <v>A0020_東京瓦斯株式会社</v>
      </c>
      <c r="I33" s="630" t="str">
        <f t="shared" si="2"/>
        <v>A0020_東京瓦斯株式会社_メニューA</v>
      </c>
      <c r="J33" s="630"/>
      <c r="K33" s="630" t="s">
        <v>6107</v>
      </c>
      <c r="L33" s="630"/>
      <c r="M33" s="630">
        <f t="shared" si="0"/>
        <v>1</v>
      </c>
    </row>
    <row r="34" spans="1:13">
      <c r="A34" s="666" t="str">
        <f t="shared" ref="A34:B34" si="4">A33</f>
        <v>A0020</v>
      </c>
      <c r="B34" s="671" t="str">
        <f t="shared" si="4"/>
        <v>東京瓦斯株式会社</v>
      </c>
      <c r="C34" s="667" t="s">
        <v>6081</v>
      </c>
      <c r="D34" s="849">
        <v>2.0499999999999998</v>
      </c>
      <c r="E34" s="849">
        <v>2.0499999999999998</v>
      </c>
      <c r="F34" s="677"/>
      <c r="G34" s="653"/>
      <c r="H34" s="630" t="str">
        <f t="shared" si="1"/>
        <v>A0020_東京瓦斯株式会社</v>
      </c>
      <c r="I34" s="630" t="str">
        <f t="shared" si="2"/>
        <v>A0020_東京瓦斯株式会社_残差</v>
      </c>
      <c r="J34" s="630"/>
      <c r="K34" s="630" t="s">
        <v>6108</v>
      </c>
      <c r="L34" s="630"/>
      <c r="M34" s="630">
        <f t="shared" si="0"/>
        <v>1</v>
      </c>
    </row>
    <row r="35" spans="1:13">
      <c r="A35" s="670" t="s">
        <v>6061</v>
      </c>
      <c r="B35" s="671" t="s">
        <v>6090</v>
      </c>
      <c r="C35" s="667"/>
      <c r="D35" s="849">
        <v>2.31</v>
      </c>
      <c r="E35" s="849">
        <v>2.31</v>
      </c>
      <c r="F35" s="677"/>
      <c r="G35" s="653"/>
      <c r="H35" s="630" t="str">
        <f t="shared" si="1"/>
        <v>A0023_株式会社サイサン_株式会社エナジー宇宙の供給区域（越谷・春日部エリア、蓮田南エリア）</v>
      </c>
      <c r="I35" s="630" t="str">
        <f t="shared" si="2"/>
        <v>A0023_株式会社サイサン_株式会社エナジー宇宙の供給区域（越谷・春日部エリア、蓮田南エリア）_</v>
      </c>
      <c r="J35" s="630"/>
      <c r="K35" s="630" t="s">
        <v>6109</v>
      </c>
      <c r="L35" s="630"/>
      <c r="M35" s="630">
        <f t="shared" si="0"/>
        <v>1</v>
      </c>
    </row>
    <row r="36" spans="1:13">
      <c r="A36" s="670" t="str">
        <f t="shared" ref="A36:A47" si="5">A35</f>
        <v>A0023</v>
      </c>
      <c r="B36" s="671" t="s">
        <v>6091</v>
      </c>
      <c r="C36" s="667"/>
      <c r="D36" s="849">
        <v>2.31</v>
      </c>
      <c r="E36" s="849">
        <v>2.31</v>
      </c>
      <c r="F36" s="677"/>
      <c r="G36" s="653"/>
      <c r="H36" s="630" t="str">
        <f t="shared" si="1"/>
        <v>A0023_株式会社サイサン_株式会社エナジー宇宙の供給区域（取手・我孫子エリア）</v>
      </c>
      <c r="I36" s="630" t="str">
        <f t="shared" si="2"/>
        <v>A0023_株式会社サイサン_株式会社エナジー宇宙の供給区域（取手・我孫子エリア）_</v>
      </c>
      <c r="J36" s="630"/>
      <c r="K36" s="630" t="s">
        <v>6110</v>
      </c>
      <c r="L36" s="630"/>
      <c r="M36" s="630">
        <f t="shared" si="0"/>
        <v>1</v>
      </c>
    </row>
    <row r="37" spans="1:13">
      <c r="A37" s="666" t="str">
        <f t="shared" si="5"/>
        <v>A0023</v>
      </c>
      <c r="B37" s="673" t="s">
        <v>6092</v>
      </c>
      <c r="C37" s="673"/>
      <c r="D37" s="850">
        <v>2.31</v>
      </c>
      <c r="E37" s="850">
        <v>2.31</v>
      </c>
      <c r="F37" s="676"/>
      <c r="G37" s="652"/>
      <c r="H37" s="630" t="str">
        <f t="shared" si="1"/>
        <v>A0023_株式会社サイサン_株式会社エナジー宇宙の供給区域（小山エリア、鹿沼エリア）</v>
      </c>
      <c r="I37" s="630" t="str">
        <f t="shared" si="2"/>
        <v>A0023_株式会社サイサン_株式会社エナジー宇宙の供給区域（小山エリア、鹿沼エリア）_</v>
      </c>
      <c r="J37" s="630"/>
      <c r="K37" s="630" t="s">
        <v>6111</v>
      </c>
      <c r="L37" s="630"/>
      <c r="M37" s="630">
        <f t="shared" si="0"/>
        <v>1</v>
      </c>
    </row>
    <row r="38" spans="1:13">
      <c r="A38" s="660" t="str">
        <f t="shared" si="5"/>
        <v>A0023</v>
      </c>
      <c r="B38" s="661" t="s">
        <v>6093</v>
      </c>
      <c r="C38" s="211"/>
      <c r="D38" s="850">
        <v>2.31</v>
      </c>
      <c r="E38" s="850">
        <v>2.31</v>
      </c>
      <c r="F38" s="641"/>
      <c r="G38" s="640"/>
      <c r="H38" s="630" t="str">
        <f t="shared" ref="H38" si="6">A38&amp;"_"&amp;B38</f>
        <v>A0023_株式会社サイサン_株式会社エナジー宇宙の供給区域（蓮田北・白岡エリア）</v>
      </c>
      <c r="I38" s="630" t="str">
        <f t="shared" ref="I38" si="7">A38&amp;"_"&amp;B38&amp;"_"&amp;C38</f>
        <v>A0023_株式会社サイサン_株式会社エナジー宇宙の供給区域（蓮田北・白岡エリア）_</v>
      </c>
      <c r="J38" s="630"/>
      <c r="K38" s="630" t="s">
        <v>6112</v>
      </c>
      <c r="L38" s="630"/>
      <c r="M38" s="630">
        <f t="shared" si="0"/>
        <v>1</v>
      </c>
    </row>
    <row r="39" spans="1:13">
      <c r="A39" s="211" t="str">
        <f t="shared" si="5"/>
        <v>A0023</v>
      </c>
      <c r="B39" s="817" t="s">
        <v>6094</v>
      </c>
      <c r="C39" s="211"/>
      <c r="D39" s="849">
        <v>2.31</v>
      </c>
      <c r="E39" s="849">
        <v>2.31</v>
      </c>
      <c r="F39" s="644"/>
      <c r="G39" s="640"/>
      <c r="H39" s="630" t="str">
        <f t="shared" ref="H39:H67" si="8">A39&amp;"_"&amp;B39</f>
        <v>A0023_株式会社サイサン_株式会社エナジー宇宙の供給区域（新木野・布佐エリア）</v>
      </c>
      <c r="I39" s="630" t="str">
        <f t="shared" ref="I39:I67" si="9">A39&amp;"_"&amp;B39&amp;"_"&amp;C39</f>
        <v>A0023_株式会社サイサン_株式会社エナジー宇宙の供給区域（新木野・布佐エリア）_</v>
      </c>
      <c r="J39" s="630"/>
      <c r="K39" s="630" t="s">
        <v>6113</v>
      </c>
      <c r="L39" s="630"/>
      <c r="M39" s="630">
        <f t="shared" si="0"/>
        <v>1</v>
      </c>
    </row>
    <row r="40" spans="1:13">
      <c r="A40" s="211" t="str">
        <f t="shared" si="5"/>
        <v>A0023</v>
      </c>
      <c r="B40" s="817" t="s">
        <v>6095</v>
      </c>
      <c r="C40" s="211"/>
      <c r="D40" s="849">
        <v>2.31</v>
      </c>
      <c r="E40" s="849">
        <v>2.31</v>
      </c>
      <c r="F40" s="644"/>
      <c r="G40" s="640"/>
      <c r="H40" s="630" t="str">
        <f t="shared" si="8"/>
        <v>A0023_株式会社サイサン_株式会社エナジー宇宙の供給区域（富里・成田エリア）</v>
      </c>
      <c r="I40" s="630" t="str">
        <f t="shared" si="9"/>
        <v>A0023_株式会社サイサン_株式会社エナジー宇宙の供給区域（富里・成田エリア）_</v>
      </c>
      <c r="J40" s="630"/>
      <c r="K40" s="630" t="s">
        <v>6114</v>
      </c>
      <c r="L40" s="630"/>
      <c r="M40" s="630">
        <f t="shared" si="0"/>
        <v>1</v>
      </c>
    </row>
    <row r="41" spans="1:13">
      <c r="A41" s="211" t="str">
        <f t="shared" si="5"/>
        <v>A0023</v>
      </c>
      <c r="B41" s="817" t="s">
        <v>6096</v>
      </c>
      <c r="C41" s="211"/>
      <c r="D41" s="849">
        <v>2.31</v>
      </c>
      <c r="E41" s="849">
        <v>2.31</v>
      </c>
      <c r="F41" s="644"/>
      <c r="G41" s="640"/>
      <c r="H41" s="630" t="str">
        <f t="shared" si="8"/>
        <v>A0023_株式会社サイサン_東邦ガスネットワーク株式会社の供給区域</v>
      </c>
      <c r="I41" s="630" t="str">
        <f t="shared" si="9"/>
        <v>A0023_株式会社サイサン_東邦ガスネットワーク株式会社の供給区域_</v>
      </c>
      <c r="J41" s="630"/>
      <c r="K41" s="630" t="s">
        <v>6115</v>
      </c>
      <c r="L41" s="630"/>
      <c r="M41" s="630">
        <f t="shared" si="0"/>
        <v>1</v>
      </c>
    </row>
    <row r="42" spans="1:13">
      <c r="A42" s="211" t="str">
        <f t="shared" si="5"/>
        <v>A0023</v>
      </c>
      <c r="B42" s="817" t="s">
        <v>6097</v>
      </c>
      <c r="C42" s="211"/>
      <c r="D42" s="849">
        <v>2.31</v>
      </c>
      <c r="E42" s="849">
        <v>2.31</v>
      </c>
      <c r="F42" s="644"/>
      <c r="G42" s="640"/>
      <c r="H42" s="630" t="str">
        <f t="shared" si="8"/>
        <v>A0023_株式会社サイサン_東京ガスネットワーク株式会社の供給区域（東京地区等）</v>
      </c>
      <c r="I42" s="630" t="str">
        <f t="shared" si="9"/>
        <v>A0023_株式会社サイサン_東京ガスネットワーク株式会社の供給区域（東京地区等）_</v>
      </c>
      <c r="J42" s="630"/>
      <c r="K42" s="630" t="s">
        <v>6116</v>
      </c>
      <c r="L42" s="630"/>
      <c r="M42" s="630">
        <f t="shared" si="0"/>
        <v>1</v>
      </c>
    </row>
    <row r="43" spans="1:13">
      <c r="A43" s="211" t="str">
        <f t="shared" si="5"/>
        <v>A0023</v>
      </c>
      <c r="B43" s="817" t="s">
        <v>6098</v>
      </c>
      <c r="C43" s="211"/>
      <c r="D43" s="849">
        <v>2.31</v>
      </c>
      <c r="E43" s="849">
        <v>2.31</v>
      </c>
      <c r="F43" s="644"/>
      <c r="G43" s="640"/>
      <c r="H43" s="630" t="str">
        <f t="shared" si="8"/>
        <v>A0023_株式会社サイサン_大阪ガスネットワーク株式会社の供給区域（西播磨サテライトエリアを除く）</v>
      </c>
      <c r="I43" s="630" t="str">
        <f t="shared" si="9"/>
        <v>A0023_株式会社サイサン_大阪ガスネットワーク株式会社の供給区域（西播磨サテライトエリアを除く）_</v>
      </c>
      <c r="J43" s="630"/>
      <c r="K43" s="630" t="s">
        <v>6117</v>
      </c>
      <c r="L43" s="630"/>
      <c r="M43" s="630">
        <f t="shared" si="0"/>
        <v>1</v>
      </c>
    </row>
    <row r="44" spans="1:13">
      <c r="A44" s="211" t="str">
        <f t="shared" si="5"/>
        <v>A0023</v>
      </c>
      <c r="B44" s="817" t="s">
        <v>6099</v>
      </c>
      <c r="C44" s="211"/>
      <c r="D44" s="849">
        <v>2.31</v>
      </c>
      <c r="E44" s="849">
        <v>2.31</v>
      </c>
      <c r="F44" s="644"/>
      <c r="G44" s="640"/>
      <c r="H44" s="630" t="str">
        <f t="shared" si="8"/>
        <v>A0023_株式会社サイサン_西部ガス株式会社の供給区域(福岡エリア）</v>
      </c>
      <c r="I44" s="630" t="str">
        <f t="shared" si="9"/>
        <v>A0023_株式会社サイサン_西部ガス株式会社の供給区域(福岡エリア）_</v>
      </c>
      <c r="J44" s="630"/>
      <c r="K44" s="630" t="s">
        <v>6118</v>
      </c>
      <c r="L44" s="630"/>
      <c r="M44" s="630">
        <f t="shared" si="0"/>
        <v>1</v>
      </c>
    </row>
    <row r="45" spans="1:13">
      <c r="A45" s="211" t="str">
        <f t="shared" si="5"/>
        <v>A0023</v>
      </c>
      <c r="B45" s="817" t="s">
        <v>6100</v>
      </c>
      <c r="C45" s="211"/>
      <c r="D45" s="849">
        <v>2.36</v>
      </c>
      <c r="E45" s="849">
        <v>2.36</v>
      </c>
      <c r="F45" s="644"/>
      <c r="G45" s="640"/>
      <c r="H45" s="630" t="str">
        <f t="shared" si="8"/>
        <v>A0023_株式会社サイサン_西部ガス株式会社の供給区域(佐世保エリア）</v>
      </c>
      <c r="I45" s="630" t="str">
        <f t="shared" si="9"/>
        <v>A0023_株式会社サイサン_西部ガス株式会社の供給区域(佐世保エリア）_</v>
      </c>
      <c r="J45" s="630"/>
      <c r="K45" s="630" t="s">
        <v>6119</v>
      </c>
      <c r="L45" s="630"/>
      <c r="M45" s="630">
        <f t="shared" si="0"/>
        <v>1</v>
      </c>
    </row>
    <row r="46" spans="1:13">
      <c r="A46" s="211" t="str">
        <f t="shared" si="5"/>
        <v>A0023</v>
      </c>
      <c r="B46" s="817" t="s">
        <v>6101</v>
      </c>
      <c r="C46" s="211"/>
      <c r="D46" s="849">
        <v>2.36</v>
      </c>
      <c r="E46" s="849">
        <v>2.36</v>
      </c>
      <c r="F46" s="644"/>
      <c r="G46" s="640"/>
      <c r="H46" s="630" t="str">
        <f t="shared" si="8"/>
        <v>A0023_株式会社サイサン_西部ガス株式会社の供給区域(長崎エリア）</v>
      </c>
      <c r="I46" s="630" t="str">
        <f t="shared" si="9"/>
        <v>A0023_株式会社サイサン_西部ガス株式会社の供給区域(長崎エリア）_</v>
      </c>
      <c r="J46" s="630"/>
      <c r="K46" s="630" t="s">
        <v>6084</v>
      </c>
      <c r="L46" s="630"/>
      <c r="M46" s="630">
        <f t="shared" si="0"/>
        <v>2</v>
      </c>
    </row>
    <row r="47" spans="1:13">
      <c r="A47" s="211" t="str">
        <f t="shared" si="5"/>
        <v>A0023</v>
      </c>
      <c r="B47" s="817" t="s">
        <v>6102</v>
      </c>
      <c r="C47" s="211"/>
      <c r="D47" s="849">
        <v>2.36</v>
      </c>
      <c r="E47" s="849">
        <v>2.36</v>
      </c>
      <c r="F47" s="644"/>
      <c r="G47" s="640"/>
      <c r="H47" s="630" t="str">
        <f t="shared" si="8"/>
        <v>A0023_株式会社サイサン_西部ガス株式会社の供給区域(熊本エリア）</v>
      </c>
      <c r="I47" s="630" t="str">
        <f t="shared" si="9"/>
        <v>A0023_株式会社サイサン_西部ガス株式会社の供給区域(熊本エリア）_</v>
      </c>
      <c r="J47" s="630"/>
      <c r="K47" s="630" t="s">
        <v>4759</v>
      </c>
      <c r="L47" s="630"/>
      <c r="M47" s="630">
        <f t="shared" si="0"/>
        <v>2</v>
      </c>
    </row>
    <row r="48" spans="1:13">
      <c r="A48" s="211" t="s">
        <v>215</v>
      </c>
      <c r="B48" s="817" t="s">
        <v>6073</v>
      </c>
      <c r="C48" s="211" t="s">
        <v>226</v>
      </c>
      <c r="D48" s="849">
        <v>2.09</v>
      </c>
      <c r="E48" s="849">
        <v>0</v>
      </c>
      <c r="F48" s="644"/>
      <c r="G48" s="640"/>
      <c r="H48" s="630" t="str">
        <f t="shared" si="8"/>
        <v>A0024_大阪ガス株式会社</v>
      </c>
      <c r="I48" s="630" t="str">
        <f t="shared" si="9"/>
        <v>A0024_大阪ガス株式会社_メニューA</v>
      </c>
      <c r="J48" s="630"/>
      <c r="K48" s="630" t="s">
        <v>6085</v>
      </c>
      <c r="L48" s="630"/>
      <c r="M48" s="630">
        <f t="shared" si="0"/>
        <v>1</v>
      </c>
    </row>
    <row r="49" spans="1:13">
      <c r="A49" s="211" t="str">
        <f t="shared" ref="A49:B49" si="10">A48</f>
        <v>A0024</v>
      </c>
      <c r="B49" s="817" t="str">
        <f t="shared" si="10"/>
        <v>大阪ガス株式会社</v>
      </c>
      <c r="C49" s="211" t="s">
        <v>6081</v>
      </c>
      <c r="D49" s="849">
        <v>2.09</v>
      </c>
      <c r="E49" s="849">
        <v>2.09</v>
      </c>
      <c r="F49" s="644"/>
      <c r="G49" s="640"/>
      <c r="H49" s="630" t="str">
        <f t="shared" si="8"/>
        <v>A0024_大阪ガス株式会社</v>
      </c>
      <c r="I49" s="630" t="str">
        <f t="shared" si="9"/>
        <v>A0024_大阪ガス株式会社_残差</v>
      </c>
      <c r="J49" s="630"/>
      <c r="K49" s="630" t="s">
        <v>6086</v>
      </c>
      <c r="L49" s="630"/>
      <c r="M49" s="630">
        <f t="shared" si="0"/>
        <v>2</v>
      </c>
    </row>
    <row r="50" spans="1:13">
      <c r="A50" s="211" t="s">
        <v>216</v>
      </c>
      <c r="B50" s="817" t="s">
        <v>2200</v>
      </c>
      <c r="C50" s="211" t="s">
        <v>226</v>
      </c>
      <c r="D50" s="849">
        <v>0</v>
      </c>
      <c r="E50" s="849">
        <v>0</v>
      </c>
      <c r="F50" s="644"/>
      <c r="G50" s="640"/>
      <c r="H50" s="630" t="str">
        <f t="shared" si="8"/>
        <v>A0025_東邦ガス株式会社</v>
      </c>
      <c r="I50" s="630" t="str">
        <f t="shared" si="9"/>
        <v>A0025_東邦ガス株式会社_メニューA</v>
      </c>
      <c r="J50" s="630"/>
      <c r="K50" s="630" t="s">
        <v>4760</v>
      </c>
      <c r="L50" s="630"/>
      <c r="M50" s="630">
        <f t="shared" si="0"/>
        <v>2</v>
      </c>
    </row>
    <row r="51" spans="1:13">
      <c r="A51" s="211" t="str">
        <f t="shared" ref="A51:B51" si="11">A50</f>
        <v>A0025</v>
      </c>
      <c r="B51" s="817" t="str">
        <f t="shared" si="11"/>
        <v>東邦ガス株式会社</v>
      </c>
      <c r="C51" s="211" t="s">
        <v>6081</v>
      </c>
      <c r="D51" s="849">
        <v>2.09</v>
      </c>
      <c r="E51" s="849">
        <v>2.09</v>
      </c>
      <c r="F51" s="644"/>
      <c r="G51" s="640"/>
      <c r="H51" s="630" t="str">
        <f t="shared" si="8"/>
        <v>A0025_東邦ガス株式会社</v>
      </c>
      <c r="I51" s="630" t="str">
        <f t="shared" si="9"/>
        <v>A0025_東邦ガス株式会社_残差</v>
      </c>
      <c r="J51" s="630"/>
      <c r="K51" s="630" t="s">
        <v>6120</v>
      </c>
      <c r="L51" s="630"/>
      <c r="M51" s="630">
        <f t="shared" si="0"/>
        <v>1</v>
      </c>
    </row>
    <row r="52" spans="1:13">
      <c r="A52" s="211" t="s">
        <v>6062</v>
      </c>
      <c r="B52" s="817" t="s">
        <v>6074</v>
      </c>
      <c r="C52" s="211"/>
      <c r="D52" s="849">
        <v>2.0499999999999998</v>
      </c>
      <c r="E52" s="849">
        <v>2.0499999999999998</v>
      </c>
      <c r="F52" s="644"/>
      <c r="G52" s="640"/>
      <c r="H52" s="630" t="str">
        <f t="shared" si="8"/>
        <v>A0096_京葉瓦斯株式会社</v>
      </c>
      <c r="I52" s="630" t="str">
        <f t="shared" si="9"/>
        <v>A0096_京葉瓦斯株式会社_</v>
      </c>
      <c r="J52" s="630"/>
      <c r="K52" s="630" t="s">
        <v>6121</v>
      </c>
      <c r="L52" s="630"/>
      <c r="M52" s="630">
        <f t="shared" si="0"/>
        <v>1</v>
      </c>
    </row>
    <row r="53" spans="1:13">
      <c r="A53" s="211" t="s">
        <v>6063</v>
      </c>
      <c r="B53" s="817" t="s">
        <v>6075</v>
      </c>
      <c r="C53" s="211" t="s">
        <v>226</v>
      </c>
      <c r="D53" s="849">
        <v>2.0499999999999998</v>
      </c>
      <c r="E53" s="849">
        <v>0</v>
      </c>
      <c r="F53" s="644"/>
      <c r="G53" s="640"/>
      <c r="H53" s="630" t="str">
        <f t="shared" si="8"/>
        <v>C0011_にかほガス株式会社</v>
      </c>
      <c r="I53" s="630" t="str">
        <f t="shared" si="9"/>
        <v>C0011_にかほガス株式会社_メニューA</v>
      </c>
      <c r="J53" s="630"/>
      <c r="K53" s="630" t="s">
        <v>6122</v>
      </c>
      <c r="L53" s="630"/>
      <c r="M53" s="630">
        <f t="shared" si="0"/>
        <v>1</v>
      </c>
    </row>
    <row r="54" spans="1:13">
      <c r="A54" s="211" t="str">
        <f t="shared" ref="A54:B54" si="12">A53</f>
        <v>C0011</v>
      </c>
      <c r="B54" s="817" t="str">
        <f t="shared" si="12"/>
        <v>にかほガス株式会社</v>
      </c>
      <c r="C54" s="211" t="s">
        <v>6081</v>
      </c>
      <c r="D54" s="849">
        <v>2.0499999999999998</v>
      </c>
      <c r="E54" s="849">
        <v>2.0499999999999998</v>
      </c>
      <c r="F54" s="644"/>
      <c r="G54" s="640"/>
      <c r="H54" s="630" t="str">
        <f t="shared" si="8"/>
        <v>C0011_にかほガス株式会社</v>
      </c>
      <c r="I54" s="630" t="str">
        <f t="shared" si="9"/>
        <v>C0011_にかほガス株式会社_残差</v>
      </c>
      <c r="J54" s="630"/>
      <c r="K54" s="630" t="s">
        <v>6087</v>
      </c>
      <c r="L54" s="630"/>
      <c r="M54" s="630">
        <f t="shared" si="0"/>
        <v>2</v>
      </c>
    </row>
    <row r="55" spans="1:13">
      <c r="A55" s="211" t="s">
        <v>6064</v>
      </c>
      <c r="B55" s="817" t="s">
        <v>2201</v>
      </c>
      <c r="C55" s="211" t="s">
        <v>226</v>
      </c>
      <c r="D55" s="849">
        <v>2.0499999999999998</v>
      </c>
      <c r="E55" s="849">
        <v>0</v>
      </c>
      <c r="F55" s="644"/>
      <c r="G55" s="640"/>
      <c r="H55" s="630" t="str">
        <f t="shared" si="8"/>
        <v>D0028_東海ガス株式会社</v>
      </c>
      <c r="I55" s="630" t="str">
        <f t="shared" si="9"/>
        <v>D0028_東海ガス株式会社_メニューA</v>
      </c>
      <c r="J55" s="630"/>
      <c r="K55" s="630" t="s">
        <v>6088</v>
      </c>
      <c r="L55" s="630"/>
      <c r="M55" s="630">
        <f t="shared" si="0"/>
        <v>2</v>
      </c>
    </row>
    <row r="56" spans="1:13">
      <c r="A56" s="211" t="str">
        <f t="shared" ref="A56:B56" si="13">A55</f>
        <v>D0028</v>
      </c>
      <c r="B56" s="817" t="str">
        <f t="shared" si="13"/>
        <v>東海ガス株式会社</v>
      </c>
      <c r="C56" s="211" t="s">
        <v>6081</v>
      </c>
      <c r="D56" s="849">
        <v>2.0499999999999998</v>
      </c>
      <c r="E56" s="849">
        <v>2.0499999999999998</v>
      </c>
      <c r="F56" s="644"/>
      <c r="G56" s="640"/>
      <c r="H56" s="630" t="str">
        <f t="shared" si="8"/>
        <v>D0028_東海ガス株式会社</v>
      </c>
      <c r="I56" s="630" t="str">
        <f t="shared" si="9"/>
        <v>D0028_東海ガス株式会社_残差</v>
      </c>
      <c r="J56" s="630"/>
      <c r="K56" s="630" t="s">
        <v>6089</v>
      </c>
      <c r="L56" s="630"/>
      <c r="M56" s="630">
        <f t="shared" si="0"/>
        <v>2</v>
      </c>
    </row>
    <row r="57" spans="1:13">
      <c r="A57" s="211" t="s">
        <v>6065</v>
      </c>
      <c r="B57" s="817" t="s">
        <v>6103</v>
      </c>
      <c r="C57" s="211"/>
      <c r="D57" s="849">
        <v>1.81</v>
      </c>
      <c r="E57" s="849">
        <v>1.81</v>
      </c>
      <c r="F57" s="644"/>
      <c r="G57" s="640"/>
      <c r="H57" s="630" t="str">
        <f t="shared" si="8"/>
        <v>D0035_大多喜ガス株式会社_大多喜ガス株式会社の供給エリア（払出エリアA）</v>
      </c>
      <c r="I57" s="630" t="str">
        <f t="shared" si="9"/>
        <v>D0035_大多喜ガス株式会社_大多喜ガス株式会社の供給エリア（払出エリアA）_</v>
      </c>
      <c r="J57" s="630"/>
      <c r="K57" s="630" t="s">
        <v>6123</v>
      </c>
      <c r="L57" s="630"/>
      <c r="M57" s="630">
        <f t="shared" si="0"/>
        <v>1</v>
      </c>
    </row>
    <row r="58" spans="1:13">
      <c r="A58" s="851" t="str">
        <f t="shared" ref="A58:A59" si="14">A57</f>
        <v>D0035</v>
      </c>
      <c r="B58" s="817" t="s">
        <v>6104</v>
      </c>
      <c r="C58" s="211"/>
      <c r="D58" s="849">
        <v>2.0499999999999998</v>
      </c>
      <c r="E58" s="849">
        <v>2.0499999999999998</v>
      </c>
      <c r="F58" s="644"/>
      <c r="G58" s="640"/>
      <c r="H58" s="630" t="str">
        <f t="shared" si="8"/>
        <v>D0035_大多喜ガス株式会社_大多喜ガス株式会社の供給エリア（払出エリアB）</v>
      </c>
      <c r="I58" s="630" t="str">
        <f t="shared" si="9"/>
        <v>D0035_大多喜ガス株式会社_大多喜ガス株式会社の供給エリア（払出エリアB）_</v>
      </c>
      <c r="J58" s="630"/>
      <c r="K58" s="630" t="s">
        <v>4735</v>
      </c>
      <c r="L58" s="630"/>
      <c r="M58" s="630">
        <f t="shared" si="0"/>
        <v>1</v>
      </c>
    </row>
    <row r="59" spans="1:13">
      <c r="A59" s="211" t="str">
        <f t="shared" si="14"/>
        <v>D0035</v>
      </c>
      <c r="B59" s="817" t="s">
        <v>6105</v>
      </c>
      <c r="C59" s="211"/>
      <c r="D59" s="849">
        <v>2.0499999999999998</v>
      </c>
      <c r="E59" s="849">
        <v>2.0499999999999998</v>
      </c>
      <c r="F59" s="644"/>
      <c r="G59" s="640"/>
      <c r="H59" s="630" t="str">
        <f t="shared" si="8"/>
        <v>D0035_大多喜ガス株式会社_大多喜ガス株式会社の供給エリア（払出エリアC）</v>
      </c>
      <c r="I59" s="630" t="str">
        <f t="shared" si="9"/>
        <v>D0035_大多喜ガス株式会社_大多喜ガス株式会社の供給エリア（払出エリアC）_</v>
      </c>
      <c r="J59" s="630"/>
      <c r="K59" s="630"/>
      <c r="L59" s="630"/>
      <c r="M59" s="630">
        <f t="shared" si="0"/>
        <v>0</v>
      </c>
    </row>
    <row r="60" spans="1:13">
      <c r="A60" s="211" t="s">
        <v>6066</v>
      </c>
      <c r="B60" s="817" t="s">
        <v>6076</v>
      </c>
      <c r="C60" s="211" t="s">
        <v>226</v>
      </c>
      <c r="D60" s="849">
        <v>2.0499999999999998</v>
      </c>
      <c r="E60" s="849">
        <v>0</v>
      </c>
      <c r="F60" s="644"/>
      <c r="G60" s="640"/>
      <c r="H60" s="630" t="str">
        <f t="shared" si="8"/>
        <v>D0046_武陽ガス株式会社</v>
      </c>
      <c r="I60" s="630" t="str">
        <f t="shared" si="9"/>
        <v>D0046_武陽ガス株式会社_メニューA</v>
      </c>
      <c r="J60" s="630"/>
      <c r="K60" s="630"/>
      <c r="L60" s="630"/>
      <c r="M60" s="630">
        <f t="shared" si="0"/>
        <v>0</v>
      </c>
    </row>
    <row r="61" spans="1:13">
      <c r="A61" s="211" t="str">
        <f t="shared" ref="A61:B61" si="15">A60</f>
        <v>D0046</v>
      </c>
      <c r="B61" s="817" t="str">
        <f t="shared" si="15"/>
        <v>武陽ガス株式会社</v>
      </c>
      <c r="C61" s="211" t="s">
        <v>6081</v>
      </c>
      <c r="D61" s="849">
        <v>2.0499999999999998</v>
      </c>
      <c r="E61" s="849">
        <v>2.0499999999999998</v>
      </c>
      <c r="F61" s="644"/>
      <c r="G61" s="640"/>
      <c r="H61" s="630" t="str">
        <f t="shared" si="8"/>
        <v>D0046_武陽ガス株式会社</v>
      </c>
      <c r="I61" s="630" t="str">
        <f t="shared" si="9"/>
        <v>D0046_武陽ガス株式会社_残差</v>
      </c>
      <c r="J61" s="630"/>
      <c r="K61" s="630"/>
      <c r="L61" s="630"/>
      <c r="M61" s="630">
        <f t="shared" si="0"/>
        <v>0</v>
      </c>
    </row>
    <row r="62" spans="1:13">
      <c r="A62" s="211" t="s">
        <v>6067</v>
      </c>
      <c r="B62" s="817" t="s">
        <v>6077</v>
      </c>
      <c r="C62" s="211" t="s">
        <v>226</v>
      </c>
      <c r="D62" s="849">
        <v>2.14</v>
      </c>
      <c r="E62" s="849">
        <v>0</v>
      </c>
      <c r="F62" s="644"/>
      <c r="G62" s="640"/>
      <c r="H62" s="630" t="str">
        <f t="shared" si="8"/>
        <v>F0002_金沢エナジー株式会社</v>
      </c>
      <c r="I62" s="630" t="str">
        <f t="shared" si="9"/>
        <v>F0002_金沢エナジー株式会社_メニューA</v>
      </c>
      <c r="J62" s="630"/>
      <c r="K62" s="630"/>
      <c r="L62" s="630"/>
      <c r="M62" s="630">
        <f t="shared" si="0"/>
        <v>0</v>
      </c>
    </row>
    <row r="63" spans="1:13">
      <c r="A63" s="211" t="str">
        <f t="shared" ref="A63:B63" si="16">A62</f>
        <v>F0002</v>
      </c>
      <c r="B63" s="817" t="str">
        <f t="shared" si="16"/>
        <v>金沢エナジー株式会社</v>
      </c>
      <c r="C63" s="211" t="s">
        <v>6081</v>
      </c>
      <c r="D63" s="849">
        <v>2.14</v>
      </c>
      <c r="E63" s="849">
        <v>2.14</v>
      </c>
      <c r="F63" s="644"/>
      <c r="G63" s="640"/>
      <c r="H63" s="630" t="str">
        <f t="shared" si="8"/>
        <v>F0002_金沢エナジー株式会社</v>
      </c>
      <c r="I63" s="630" t="str">
        <f t="shared" si="9"/>
        <v>F0002_金沢エナジー株式会社_残差</v>
      </c>
      <c r="J63" s="630"/>
      <c r="K63" s="630"/>
      <c r="L63" s="630"/>
      <c r="M63" s="630">
        <f t="shared" si="0"/>
        <v>0</v>
      </c>
    </row>
    <row r="64" spans="1:13">
      <c r="A64" s="211" t="s">
        <v>6068</v>
      </c>
      <c r="B64" s="817" t="s">
        <v>6078</v>
      </c>
      <c r="C64" s="211" t="s">
        <v>226</v>
      </c>
      <c r="D64" s="849">
        <v>2.0499999999999998</v>
      </c>
      <c r="E64" s="849">
        <v>0</v>
      </c>
      <c r="F64" s="644"/>
      <c r="G64" s="640"/>
      <c r="H64" s="630" t="str">
        <f t="shared" si="8"/>
        <v>H0001_広島ガス株式会社</v>
      </c>
      <c r="I64" s="630" t="str">
        <f t="shared" si="9"/>
        <v>H0001_広島ガス株式会社_メニューA</v>
      </c>
      <c r="J64" s="630"/>
      <c r="K64" s="630"/>
      <c r="L64" s="630"/>
      <c r="M64" s="630">
        <f t="shared" si="0"/>
        <v>0</v>
      </c>
    </row>
    <row r="65" spans="1:13">
      <c r="A65" s="211" t="str">
        <f t="shared" ref="A65:B65" si="17">A64</f>
        <v>H0001</v>
      </c>
      <c r="B65" s="817" t="str">
        <f t="shared" si="17"/>
        <v>広島ガス株式会社</v>
      </c>
      <c r="C65" s="211" t="s">
        <v>6081</v>
      </c>
      <c r="D65" s="849">
        <v>2.0499999999999998</v>
      </c>
      <c r="E65" s="849">
        <v>2.0499999999999998</v>
      </c>
      <c r="F65" s="644"/>
      <c r="G65" s="640"/>
      <c r="H65" s="630" t="str">
        <f t="shared" si="8"/>
        <v>H0001_広島ガス株式会社</v>
      </c>
      <c r="I65" s="630" t="str">
        <f t="shared" si="9"/>
        <v>H0001_広島ガス株式会社_残差</v>
      </c>
      <c r="J65" s="630"/>
      <c r="K65" s="630"/>
      <c r="L65" s="630"/>
      <c r="M65" s="630">
        <f t="shared" si="0"/>
        <v>0</v>
      </c>
    </row>
    <row r="66" spans="1:13">
      <c r="A66" s="211" t="s">
        <v>6069</v>
      </c>
      <c r="B66" s="817" t="s">
        <v>6106</v>
      </c>
      <c r="C66" s="211"/>
      <c r="D66" s="849">
        <v>2.13</v>
      </c>
      <c r="E66" s="849">
        <v>2.13</v>
      </c>
      <c r="F66" s="644"/>
      <c r="G66" s="640"/>
      <c r="H66" s="630" t="str">
        <f t="shared" si="8"/>
        <v>H0004_山口合同ガス株式会社_下関市、山陽小野田市、宇部市、山口市、防府市、周南市、下松市、光市</v>
      </c>
      <c r="I66" s="630" t="str">
        <f t="shared" si="9"/>
        <v>H0004_山口合同ガス株式会社_下関市、山陽小野田市、宇部市、山口市、防府市、周南市、下松市、光市_</v>
      </c>
      <c r="J66" s="630"/>
      <c r="K66" s="630"/>
      <c r="L66" s="630"/>
      <c r="M66" s="630">
        <f t="shared" si="0"/>
        <v>0</v>
      </c>
    </row>
    <row r="67" spans="1:13">
      <c r="A67" s="852" t="s">
        <v>6079</v>
      </c>
      <c r="B67" s="817" t="s">
        <v>6080</v>
      </c>
      <c r="C67" s="211"/>
      <c r="D67" s="668">
        <v>2.0499999999999998</v>
      </c>
      <c r="E67" s="668">
        <v>2.0499999999999998</v>
      </c>
      <c r="F67" s="644"/>
      <c r="G67" s="640"/>
      <c r="H67" s="630" t="str">
        <f t="shared" si="8"/>
        <v>99999_代替値</v>
      </c>
      <c r="I67" s="630" t="str">
        <f t="shared" si="9"/>
        <v>99999_代替値_</v>
      </c>
      <c r="J67" s="630"/>
      <c r="K67" s="630"/>
      <c r="L67" s="630"/>
      <c r="M67" s="630">
        <f t="shared" si="0"/>
        <v>0</v>
      </c>
    </row>
    <row r="68" spans="1:13">
      <c r="A68" s="1"/>
      <c r="B68" s="1"/>
      <c r="C68" s="1"/>
      <c r="D68" s="1"/>
      <c r="E68" s="1"/>
      <c r="F68" s="1"/>
      <c r="G68" s="1"/>
      <c r="H68" s="630"/>
      <c r="I68" s="630"/>
      <c r="J68" s="630"/>
      <c r="K68" s="630"/>
      <c r="L68" s="630"/>
      <c r="M68" s="630">
        <f t="shared" si="0"/>
        <v>0</v>
      </c>
    </row>
    <row r="69" spans="1:13">
      <c r="A69" s="1"/>
      <c r="B69" s="1"/>
      <c r="C69" s="1"/>
      <c r="D69" s="1"/>
      <c r="E69" s="1"/>
      <c r="F69" s="1"/>
      <c r="G69" s="1"/>
      <c r="H69" s="630"/>
      <c r="I69" s="630"/>
      <c r="J69" s="630"/>
      <c r="K69" s="630"/>
      <c r="L69" s="630"/>
      <c r="M69" s="630">
        <f t="shared" si="0"/>
        <v>0</v>
      </c>
    </row>
    <row r="70" spans="1:13">
      <c r="A70" s="1"/>
      <c r="B70" s="1"/>
      <c r="C70" s="1"/>
      <c r="D70" s="1"/>
      <c r="E70" s="1"/>
      <c r="F70" s="1"/>
      <c r="G70" s="1"/>
      <c r="H70" s="630"/>
      <c r="I70" s="630"/>
      <c r="J70" s="630"/>
      <c r="K70" s="630"/>
      <c r="L70" s="630"/>
      <c r="M70" s="630">
        <f t="shared" si="0"/>
        <v>0</v>
      </c>
    </row>
    <row r="71" spans="1:13">
      <c r="A71" s="1"/>
      <c r="B71" s="1"/>
      <c r="C71" s="1"/>
      <c r="D71" s="1"/>
      <c r="E71" s="1"/>
      <c r="F71" s="1"/>
      <c r="G71" s="1"/>
      <c r="H71" s="630"/>
      <c r="I71" s="630"/>
      <c r="J71" s="630"/>
      <c r="K71" s="630"/>
      <c r="L71" s="630"/>
      <c r="M71" s="630">
        <f t="shared" si="0"/>
        <v>0</v>
      </c>
    </row>
    <row r="72" spans="1:13">
      <c r="A72" s="1"/>
      <c r="B72" s="1"/>
      <c r="C72" s="1"/>
      <c r="D72" s="1"/>
      <c r="E72" s="1"/>
      <c r="F72" s="1"/>
      <c r="G72" s="1"/>
      <c r="H72" s="630"/>
      <c r="I72" s="630"/>
      <c r="J72" s="630"/>
      <c r="K72" s="630"/>
      <c r="L72" s="630"/>
      <c r="M72" s="630">
        <f t="shared" si="0"/>
        <v>0</v>
      </c>
    </row>
    <row r="73" spans="1:13">
      <c r="A73" s="1"/>
      <c r="B73" s="1"/>
      <c r="C73" s="1"/>
      <c r="D73" s="1"/>
      <c r="E73" s="1"/>
      <c r="F73" s="1"/>
      <c r="G73" s="1"/>
      <c r="H73" s="630"/>
      <c r="I73" s="630"/>
      <c r="J73" s="630"/>
      <c r="K73" s="630"/>
      <c r="L73" s="630"/>
      <c r="M73" s="630">
        <f t="shared" si="0"/>
        <v>0</v>
      </c>
    </row>
    <row r="74" spans="1:13">
      <c r="A74" s="1"/>
      <c r="B74" s="1"/>
      <c r="C74" s="1"/>
      <c r="D74" s="1"/>
      <c r="E74" s="1"/>
      <c r="F74" s="1"/>
      <c r="G74" s="1"/>
      <c r="H74" s="630"/>
      <c r="I74" s="630"/>
      <c r="J74" s="630"/>
      <c r="K74" s="630"/>
      <c r="L74" s="630"/>
      <c r="M74" s="630">
        <f t="shared" si="0"/>
        <v>0</v>
      </c>
    </row>
    <row r="75" spans="1:13">
      <c r="A75" s="1"/>
      <c r="B75" s="1"/>
      <c r="C75" s="1"/>
      <c r="D75" s="1"/>
      <c r="E75" s="1"/>
      <c r="F75" s="1"/>
      <c r="G75" s="1"/>
      <c r="H75" s="630"/>
      <c r="I75" s="630"/>
      <c r="J75" s="630"/>
      <c r="K75" s="630"/>
      <c r="L75" s="630"/>
      <c r="M75" s="630">
        <f t="shared" si="0"/>
        <v>0</v>
      </c>
    </row>
    <row r="76" spans="1:13">
      <c r="A76" s="1"/>
      <c r="B76" s="1"/>
      <c r="C76" s="1"/>
      <c r="D76" s="1"/>
      <c r="E76" s="1"/>
      <c r="F76" s="1"/>
      <c r="G76" s="1"/>
      <c r="H76" s="630"/>
      <c r="I76" s="630"/>
      <c r="J76" s="630"/>
      <c r="K76" s="630"/>
      <c r="L76" s="630"/>
      <c r="M76" s="630">
        <f t="shared" si="0"/>
        <v>0</v>
      </c>
    </row>
    <row r="77" spans="1:13">
      <c r="A77" s="1"/>
      <c r="B77" s="1"/>
      <c r="C77" s="1"/>
      <c r="D77" s="1"/>
      <c r="E77" s="1"/>
      <c r="F77" s="1"/>
      <c r="G77" s="1"/>
      <c r="H77" s="630"/>
      <c r="I77" s="630"/>
      <c r="J77" s="630"/>
      <c r="K77" s="630"/>
      <c r="L77" s="630"/>
      <c r="M77" s="630">
        <f t="shared" si="0"/>
        <v>0</v>
      </c>
    </row>
    <row r="78" spans="1:13">
      <c r="A78" s="1"/>
      <c r="B78" s="1"/>
      <c r="C78" s="1"/>
      <c r="D78" s="1"/>
      <c r="E78" s="1"/>
      <c r="F78" s="1"/>
      <c r="G78" s="1"/>
      <c r="H78" s="630"/>
      <c r="I78" s="630"/>
      <c r="J78" s="630"/>
      <c r="K78" s="630"/>
      <c r="L78" s="630"/>
      <c r="M78" s="630">
        <f t="shared" si="0"/>
        <v>0</v>
      </c>
    </row>
    <row r="79" spans="1:13">
      <c r="A79" s="1"/>
      <c r="B79" s="1"/>
      <c r="C79" s="1"/>
      <c r="D79" s="1"/>
      <c r="E79" s="1"/>
      <c r="F79" s="1"/>
      <c r="G79" s="1"/>
      <c r="H79" s="630"/>
      <c r="I79" s="630"/>
      <c r="J79" s="630"/>
      <c r="K79" s="630"/>
      <c r="L79" s="630"/>
      <c r="M79" s="630">
        <f t="shared" si="0"/>
        <v>0</v>
      </c>
    </row>
    <row r="80" spans="1:13">
      <c r="A80" s="1"/>
      <c r="B80" s="1"/>
      <c r="C80" s="1"/>
      <c r="D80" s="1"/>
      <c r="E80" s="1"/>
      <c r="F80" s="1"/>
      <c r="G80" s="1"/>
      <c r="H80" s="630"/>
      <c r="I80" s="630"/>
      <c r="J80" s="630"/>
      <c r="K80" s="630"/>
      <c r="L80" s="630"/>
      <c r="M80" s="630">
        <f t="shared" si="0"/>
        <v>0</v>
      </c>
    </row>
    <row r="81" spans="1:13">
      <c r="A81" s="1"/>
      <c r="B81" s="1"/>
      <c r="C81" s="1"/>
      <c r="D81" s="1"/>
      <c r="E81" s="1"/>
      <c r="F81" s="1"/>
      <c r="G81" s="1"/>
      <c r="H81" s="630"/>
      <c r="I81" s="630"/>
      <c r="J81" s="630"/>
      <c r="K81" s="630"/>
      <c r="L81" s="630"/>
      <c r="M81" s="630">
        <f t="shared" si="0"/>
        <v>0</v>
      </c>
    </row>
    <row r="82" spans="1:13">
      <c r="A82" s="1"/>
      <c r="B82" s="1"/>
      <c r="C82" s="1"/>
      <c r="D82" s="1"/>
      <c r="E82" s="1"/>
      <c r="F82" s="1"/>
      <c r="G82" s="1"/>
      <c r="H82" s="630"/>
      <c r="I82" s="630"/>
      <c r="J82" s="630"/>
      <c r="K82" s="630"/>
      <c r="L82" s="630"/>
      <c r="M82" s="630">
        <f t="shared" si="0"/>
        <v>0</v>
      </c>
    </row>
    <row r="83" spans="1:13">
      <c r="A83" s="1"/>
      <c r="B83" s="1"/>
      <c r="C83" s="1"/>
      <c r="D83" s="1"/>
      <c r="E83" s="1"/>
      <c r="F83" s="1"/>
      <c r="G83" s="1"/>
      <c r="H83" s="630"/>
      <c r="I83" s="630"/>
      <c r="J83" s="630"/>
      <c r="K83" s="630"/>
      <c r="L83" s="630"/>
      <c r="M83" s="630">
        <f t="shared" si="0"/>
        <v>0</v>
      </c>
    </row>
    <row r="84" spans="1:13">
      <c r="A84" s="1"/>
      <c r="B84" s="1"/>
      <c r="C84" s="1"/>
      <c r="D84" s="1"/>
      <c r="E84" s="1"/>
      <c r="F84" s="1"/>
      <c r="G84" s="1"/>
      <c r="H84" s="630"/>
      <c r="I84" s="630"/>
      <c r="J84" s="630"/>
      <c r="K84" s="630"/>
      <c r="L84" s="630"/>
      <c r="M84" s="630">
        <f t="shared" si="0"/>
        <v>0</v>
      </c>
    </row>
    <row r="85" spans="1:13">
      <c r="A85" s="1"/>
      <c r="B85" s="1"/>
      <c r="C85" s="1"/>
      <c r="D85" s="1"/>
      <c r="E85" s="1"/>
      <c r="F85" s="1"/>
      <c r="G85" s="1"/>
      <c r="H85" s="630"/>
      <c r="I85" s="630"/>
      <c r="J85" s="630"/>
      <c r="K85" s="630"/>
      <c r="L85" s="630"/>
      <c r="M85" s="630">
        <f t="shared" si="0"/>
        <v>0</v>
      </c>
    </row>
    <row r="86" spans="1:13">
      <c r="A86" s="1"/>
      <c r="B86" s="1"/>
      <c r="C86" s="1"/>
      <c r="D86" s="1"/>
      <c r="E86" s="1"/>
      <c r="F86" s="1"/>
      <c r="G86" s="1"/>
      <c r="H86" s="630"/>
      <c r="I86" s="630"/>
      <c r="J86" s="630"/>
      <c r="K86" s="630"/>
      <c r="L86" s="630"/>
      <c r="M86" s="630">
        <f t="shared" si="0"/>
        <v>0</v>
      </c>
    </row>
    <row r="87" spans="1:13">
      <c r="A87" s="1"/>
      <c r="B87" s="1"/>
      <c r="C87" s="1"/>
      <c r="D87" s="1"/>
      <c r="E87" s="1"/>
      <c r="F87" s="1"/>
      <c r="G87" s="1"/>
      <c r="H87" s="630"/>
      <c r="I87" s="630"/>
      <c r="J87" s="630"/>
      <c r="K87" s="630"/>
      <c r="L87" s="630"/>
      <c r="M87" s="630">
        <f t="shared" si="0"/>
        <v>0</v>
      </c>
    </row>
    <row r="88" spans="1:13">
      <c r="A88" s="1"/>
      <c r="B88" s="1"/>
      <c r="C88" s="1"/>
      <c r="D88" s="1"/>
      <c r="E88" s="1"/>
      <c r="F88" s="1"/>
      <c r="G88" s="1"/>
      <c r="H88" s="630"/>
      <c r="I88" s="630"/>
      <c r="J88" s="630"/>
      <c r="K88" s="630"/>
      <c r="L88" s="630"/>
      <c r="M88" s="630">
        <f t="shared" si="0"/>
        <v>0</v>
      </c>
    </row>
    <row r="89" spans="1:13">
      <c r="A89" s="1"/>
      <c r="B89" s="1"/>
      <c r="C89" s="1"/>
      <c r="D89" s="1"/>
      <c r="E89" s="1"/>
      <c r="F89" s="1"/>
      <c r="G89" s="1"/>
      <c r="H89" s="630"/>
      <c r="I89" s="630"/>
      <c r="J89" s="630"/>
      <c r="K89" s="630"/>
      <c r="L89" s="630"/>
      <c r="M89" s="630">
        <f t="shared" si="0"/>
        <v>0</v>
      </c>
    </row>
    <row r="90" spans="1:13">
      <c r="A90" s="1"/>
      <c r="B90" s="1"/>
      <c r="C90" s="1"/>
      <c r="D90" s="1"/>
      <c r="E90" s="1"/>
      <c r="F90" s="1"/>
      <c r="G90" s="1"/>
      <c r="H90" s="630"/>
      <c r="I90" s="630"/>
      <c r="J90" s="630"/>
      <c r="K90" s="630"/>
      <c r="L90" s="630"/>
      <c r="M90" s="630">
        <f t="shared" si="0"/>
        <v>0</v>
      </c>
    </row>
    <row r="91" spans="1:13">
      <c r="A91" s="1"/>
      <c r="B91" s="1"/>
      <c r="C91" s="1"/>
      <c r="D91" s="1"/>
      <c r="E91" s="1"/>
      <c r="F91" s="1"/>
      <c r="G91" s="1"/>
      <c r="H91" s="630"/>
      <c r="I91" s="630"/>
      <c r="J91" s="630"/>
      <c r="K91" s="630"/>
      <c r="L91" s="630"/>
      <c r="M91" s="630">
        <f t="shared" si="0"/>
        <v>0</v>
      </c>
    </row>
    <row r="92" spans="1:13">
      <c r="A92" s="1"/>
      <c r="B92" s="1"/>
      <c r="C92" s="1"/>
      <c r="D92" s="1"/>
      <c r="E92" s="1"/>
      <c r="F92" s="1"/>
      <c r="G92" s="1"/>
      <c r="H92" s="630"/>
      <c r="I92" s="630"/>
      <c r="J92" s="630"/>
      <c r="K92" s="630"/>
      <c r="L92" s="630"/>
      <c r="M92" s="630">
        <f t="shared" si="0"/>
        <v>0</v>
      </c>
    </row>
    <row r="93" spans="1:13">
      <c r="A93" s="1"/>
      <c r="B93" s="1"/>
      <c r="C93" s="1"/>
      <c r="D93" s="1"/>
      <c r="E93" s="1"/>
      <c r="F93" s="1"/>
      <c r="G93" s="1"/>
      <c r="H93" s="630"/>
      <c r="I93" s="630"/>
      <c r="J93" s="630"/>
      <c r="K93" s="630"/>
      <c r="L93" s="630"/>
      <c r="M93" s="630">
        <f t="shared" ref="M93:M156" si="18">COUNTIF($H$29:$H$323,K93)</f>
        <v>0</v>
      </c>
    </row>
    <row r="94" spans="1:13">
      <c r="A94" s="1"/>
      <c r="B94" s="1"/>
      <c r="C94" s="1"/>
      <c r="D94" s="1"/>
      <c r="E94" s="1"/>
      <c r="F94" s="1"/>
      <c r="G94" s="1"/>
      <c r="H94" s="630"/>
      <c r="I94" s="630"/>
      <c r="J94" s="630"/>
      <c r="K94" s="630"/>
      <c r="L94" s="630"/>
      <c r="M94" s="630">
        <f t="shared" si="18"/>
        <v>0</v>
      </c>
    </row>
    <row r="95" spans="1:13">
      <c r="A95" s="1"/>
      <c r="B95" s="1"/>
      <c r="C95" s="1"/>
      <c r="D95" s="1"/>
      <c r="E95" s="1"/>
      <c r="F95" s="1"/>
      <c r="G95" s="1"/>
      <c r="H95" s="630"/>
      <c r="I95" s="630"/>
      <c r="J95" s="630"/>
      <c r="K95" s="630"/>
      <c r="L95" s="630"/>
      <c r="M95" s="630">
        <f t="shared" si="18"/>
        <v>0</v>
      </c>
    </row>
    <row r="96" spans="1:13">
      <c r="A96" s="1"/>
      <c r="B96" s="1"/>
      <c r="C96" s="1"/>
      <c r="D96" s="1"/>
      <c r="E96" s="1"/>
      <c r="F96" s="1"/>
      <c r="G96" s="1"/>
      <c r="H96" s="630"/>
      <c r="I96" s="630"/>
      <c r="J96" s="630"/>
      <c r="K96" s="630"/>
      <c r="L96" s="630"/>
      <c r="M96" s="630">
        <f t="shared" si="18"/>
        <v>0</v>
      </c>
    </row>
    <row r="97" spans="1:13">
      <c r="A97" s="1"/>
      <c r="B97" s="1"/>
      <c r="C97" s="1"/>
      <c r="D97" s="1"/>
      <c r="E97" s="1"/>
      <c r="F97" s="1"/>
      <c r="G97" s="1"/>
      <c r="H97" s="630"/>
      <c r="I97" s="630"/>
      <c r="J97" s="630"/>
      <c r="K97" s="630"/>
      <c r="L97" s="630"/>
      <c r="M97" s="630">
        <f t="shared" si="18"/>
        <v>0</v>
      </c>
    </row>
    <row r="98" spans="1:13">
      <c r="A98" s="1"/>
      <c r="B98" s="1"/>
      <c r="C98" s="1"/>
      <c r="D98" s="1"/>
      <c r="E98" s="1"/>
      <c r="F98" s="1"/>
      <c r="G98" s="1"/>
      <c r="H98" s="630"/>
      <c r="I98" s="630"/>
      <c r="J98" s="630"/>
      <c r="K98" s="630"/>
      <c r="L98" s="630"/>
      <c r="M98" s="630">
        <f t="shared" si="18"/>
        <v>0</v>
      </c>
    </row>
    <row r="99" spans="1:13">
      <c r="A99" s="1"/>
      <c r="B99" s="1"/>
      <c r="C99" s="1"/>
      <c r="D99" s="1"/>
      <c r="E99" s="1"/>
      <c r="F99" s="1"/>
      <c r="G99" s="1"/>
      <c r="H99" s="630"/>
      <c r="I99" s="630"/>
      <c r="J99" s="630"/>
      <c r="K99" s="630"/>
      <c r="L99" s="630"/>
      <c r="M99" s="630">
        <f t="shared" si="18"/>
        <v>0</v>
      </c>
    </row>
    <row r="100" spans="1:13">
      <c r="A100" s="1"/>
      <c r="B100" s="1"/>
      <c r="C100" s="1"/>
      <c r="D100" s="1"/>
      <c r="E100" s="1"/>
      <c r="F100" s="1"/>
      <c r="G100" s="1"/>
      <c r="H100" s="630"/>
      <c r="I100" s="630"/>
      <c r="J100" s="630"/>
      <c r="K100" s="630"/>
      <c r="L100" s="630"/>
      <c r="M100" s="630">
        <f t="shared" si="18"/>
        <v>0</v>
      </c>
    </row>
    <row r="101" spans="1:13">
      <c r="A101" s="1"/>
      <c r="B101" s="1"/>
      <c r="C101" s="1"/>
      <c r="D101" s="1"/>
      <c r="E101" s="1"/>
      <c r="F101" s="1"/>
      <c r="G101" s="1"/>
      <c r="H101" s="630"/>
      <c r="I101" s="630"/>
      <c r="J101" s="630"/>
      <c r="K101" s="630"/>
      <c r="L101" s="630"/>
      <c r="M101" s="630">
        <f t="shared" si="18"/>
        <v>0</v>
      </c>
    </row>
    <row r="102" spans="1:13">
      <c r="A102" s="1"/>
      <c r="B102" s="1"/>
      <c r="C102" s="1"/>
      <c r="D102" s="1"/>
      <c r="E102" s="1"/>
      <c r="F102" s="1"/>
      <c r="G102" s="1"/>
      <c r="H102" s="630"/>
      <c r="I102" s="630"/>
      <c r="J102" s="630"/>
      <c r="K102" s="630"/>
      <c r="L102" s="630"/>
      <c r="M102" s="630">
        <f t="shared" si="18"/>
        <v>0</v>
      </c>
    </row>
    <row r="103" spans="1:13">
      <c r="A103" s="1"/>
      <c r="B103" s="1"/>
      <c r="C103" s="1"/>
      <c r="D103" s="1"/>
      <c r="E103" s="1"/>
      <c r="F103" s="1"/>
      <c r="G103" s="1"/>
      <c r="H103" s="630"/>
      <c r="I103" s="630"/>
      <c r="J103" s="630"/>
      <c r="K103" s="630"/>
      <c r="L103" s="630"/>
      <c r="M103" s="630">
        <f t="shared" si="18"/>
        <v>0</v>
      </c>
    </row>
    <row r="104" spans="1:13">
      <c r="A104" s="1"/>
      <c r="B104" s="1"/>
      <c r="C104" s="1"/>
      <c r="D104" s="1"/>
      <c r="E104" s="1"/>
      <c r="F104" s="1"/>
      <c r="G104" s="1"/>
      <c r="H104" s="630"/>
      <c r="I104" s="630"/>
      <c r="J104" s="630"/>
      <c r="K104" s="630"/>
      <c r="L104" s="630"/>
      <c r="M104" s="630">
        <f t="shared" si="18"/>
        <v>0</v>
      </c>
    </row>
    <row r="105" spans="1:13">
      <c r="A105" s="1"/>
      <c r="B105" s="1"/>
      <c r="C105" s="1"/>
      <c r="D105" s="1"/>
      <c r="E105" s="1"/>
      <c r="F105" s="1"/>
      <c r="G105" s="1"/>
      <c r="H105" s="630"/>
      <c r="I105" s="630"/>
      <c r="J105" s="630"/>
      <c r="K105" s="630"/>
      <c r="L105" s="630"/>
      <c r="M105" s="630">
        <f t="shared" si="18"/>
        <v>0</v>
      </c>
    </row>
    <row r="106" spans="1:13">
      <c r="A106" s="1"/>
      <c r="B106" s="1"/>
      <c r="C106" s="1"/>
      <c r="D106" s="1"/>
      <c r="E106" s="1"/>
      <c r="F106" s="1"/>
      <c r="G106" s="1"/>
      <c r="H106" s="630"/>
      <c r="I106" s="630"/>
      <c r="J106" s="630"/>
      <c r="K106" s="630"/>
      <c r="L106" s="630"/>
      <c r="M106" s="630">
        <f t="shared" si="18"/>
        <v>0</v>
      </c>
    </row>
    <row r="107" spans="1:13">
      <c r="A107" s="1"/>
      <c r="B107" s="1"/>
      <c r="C107" s="1"/>
      <c r="D107" s="1"/>
      <c r="E107" s="1"/>
      <c r="F107" s="1"/>
      <c r="G107" s="1"/>
      <c r="H107" s="630"/>
      <c r="I107" s="630"/>
      <c r="J107" s="630"/>
      <c r="K107" s="630"/>
      <c r="L107" s="630"/>
      <c r="M107" s="630">
        <f t="shared" si="18"/>
        <v>0</v>
      </c>
    </row>
    <row r="108" spans="1:13">
      <c r="A108" s="1"/>
      <c r="B108" s="1"/>
      <c r="C108" s="1"/>
      <c r="D108" s="1"/>
      <c r="E108" s="1"/>
      <c r="F108" s="1"/>
      <c r="G108" s="1"/>
      <c r="H108" s="630"/>
      <c r="I108" s="630"/>
      <c r="J108" s="630"/>
      <c r="K108" s="630"/>
      <c r="L108" s="630"/>
      <c r="M108" s="630">
        <f t="shared" si="18"/>
        <v>0</v>
      </c>
    </row>
    <row r="109" spans="1:13">
      <c r="A109" s="1"/>
      <c r="B109" s="1"/>
      <c r="C109" s="1"/>
      <c r="D109" s="1"/>
      <c r="E109" s="1"/>
      <c r="F109" s="1"/>
      <c r="G109" s="1"/>
      <c r="H109" s="630"/>
      <c r="I109" s="630"/>
      <c r="J109" s="630"/>
      <c r="K109" s="630"/>
      <c r="L109" s="630"/>
      <c r="M109" s="630">
        <f t="shared" si="18"/>
        <v>0</v>
      </c>
    </row>
    <row r="110" spans="1:13">
      <c r="A110" s="1"/>
      <c r="B110" s="1"/>
      <c r="C110" s="1"/>
      <c r="D110" s="1"/>
      <c r="E110" s="1"/>
      <c r="F110" s="1"/>
      <c r="G110" s="1"/>
      <c r="H110" s="630"/>
      <c r="I110" s="630"/>
      <c r="J110" s="630"/>
      <c r="K110" s="630"/>
      <c r="L110" s="630"/>
      <c r="M110" s="630">
        <f t="shared" si="18"/>
        <v>0</v>
      </c>
    </row>
    <row r="111" spans="1:13">
      <c r="A111" s="1"/>
      <c r="B111" s="1"/>
      <c r="C111" s="1"/>
      <c r="D111" s="1"/>
      <c r="E111" s="1"/>
      <c r="F111" s="1"/>
      <c r="G111" s="1"/>
      <c r="H111" s="630"/>
      <c r="I111" s="630"/>
      <c r="J111" s="630"/>
      <c r="K111" s="630"/>
      <c r="L111" s="630"/>
      <c r="M111" s="630">
        <f t="shared" si="18"/>
        <v>0</v>
      </c>
    </row>
    <row r="112" spans="1:13">
      <c r="A112" s="1"/>
      <c r="B112" s="1"/>
      <c r="C112" s="1"/>
      <c r="D112" s="1"/>
      <c r="E112" s="1"/>
      <c r="F112" s="1"/>
      <c r="G112" s="1"/>
      <c r="H112" s="630"/>
      <c r="I112" s="630"/>
      <c r="J112" s="630"/>
      <c r="K112" s="630"/>
      <c r="L112" s="630"/>
      <c r="M112" s="630">
        <f t="shared" si="18"/>
        <v>0</v>
      </c>
    </row>
    <row r="113" spans="1:13">
      <c r="A113" s="1"/>
      <c r="B113" s="1"/>
      <c r="C113" s="1"/>
      <c r="D113" s="1"/>
      <c r="E113" s="1"/>
      <c r="F113" s="1"/>
      <c r="G113" s="1"/>
      <c r="H113" s="630"/>
      <c r="I113" s="630"/>
      <c r="J113" s="630"/>
      <c r="K113" s="630"/>
      <c r="L113" s="630"/>
      <c r="M113" s="630">
        <f t="shared" si="18"/>
        <v>0</v>
      </c>
    </row>
    <row r="114" spans="1:13">
      <c r="A114" s="1"/>
      <c r="B114" s="1"/>
      <c r="C114" s="1"/>
      <c r="D114" s="1"/>
      <c r="E114" s="1"/>
      <c r="F114" s="1"/>
      <c r="G114" s="1"/>
      <c r="H114" s="630"/>
      <c r="I114" s="630"/>
      <c r="J114" s="630"/>
      <c r="K114" s="630"/>
      <c r="L114" s="630"/>
      <c r="M114" s="630">
        <f t="shared" si="18"/>
        <v>0</v>
      </c>
    </row>
    <row r="115" spans="1:13">
      <c r="A115" s="1"/>
      <c r="B115" s="1"/>
      <c r="C115" s="1"/>
      <c r="D115" s="1"/>
      <c r="E115" s="1"/>
      <c r="F115" s="1"/>
      <c r="G115" s="1"/>
      <c r="H115" s="630"/>
      <c r="I115" s="630"/>
      <c r="J115" s="630"/>
      <c r="K115" s="630"/>
      <c r="L115" s="630"/>
      <c r="M115" s="630">
        <f t="shared" si="18"/>
        <v>0</v>
      </c>
    </row>
    <row r="116" spans="1:13">
      <c r="A116" s="1"/>
      <c r="B116" s="1"/>
      <c r="C116" s="1"/>
      <c r="D116" s="1"/>
      <c r="E116" s="1"/>
      <c r="F116" s="1"/>
      <c r="G116" s="1"/>
      <c r="H116" s="630"/>
      <c r="I116" s="630"/>
      <c r="J116" s="630"/>
      <c r="K116" s="630"/>
      <c r="L116" s="630"/>
      <c r="M116" s="630">
        <f t="shared" si="18"/>
        <v>0</v>
      </c>
    </row>
    <row r="117" spans="1:13">
      <c r="A117" s="1"/>
      <c r="B117" s="1"/>
      <c r="C117" s="1"/>
      <c r="D117" s="1"/>
      <c r="E117" s="1"/>
      <c r="F117" s="1"/>
      <c r="G117" s="1"/>
      <c r="H117" s="630"/>
      <c r="I117" s="630"/>
      <c r="J117" s="630"/>
      <c r="K117" s="630"/>
      <c r="L117" s="630"/>
      <c r="M117" s="630">
        <f t="shared" si="18"/>
        <v>0</v>
      </c>
    </row>
    <row r="118" spans="1:13">
      <c r="A118" s="1"/>
      <c r="B118" s="1"/>
      <c r="C118" s="1"/>
      <c r="D118" s="1"/>
      <c r="E118" s="1"/>
      <c r="F118" s="1"/>
      <c r="G118" s="1"/>
      <c r="H118" s="630"/>
      <c r="I118" s="630"/>
      <c r="J118" s="630"/>
      <c r="K118" s="630"/>
      <c r="L118" s="630"/>
      <c r="M118" s="630">
        <f t="shared" si="18"/>
        <v>0</v>
      </c>
    </row>
    <row r="119" spans="1:13">
      <c r="A119" s="1"/>
      <c r="B119" s="1"/>
      <c r="C119" s="1"/>
      <c r="D119" s="1"/>
      <c r="E119" s="1"/>
      <c r="F119" s="1"/>
      <c r="G119" s="1"/>
      <c r="H119" s="630"/>
      <c r="I119" s="630"/>
      <c r="J119" s="630"/>
      <c r="K119" s="630"/>
      <c r="L119" s="630"/>
      <c r="M119" s="630">
        <f t="shared" si="18"/>
        <v>0</v>
      </c>
    </row>
    <row r="120" spans="1:13">
      <c r="A120" s="1"/>
      <c r="B120" s="1"/>
      <c r="C120" s="1"/>
      <c r="D120" s="1"/>
      <c r="E120" s="1"/>
      <c r="F120" s="1"/>
      <c r="G120" s="1"/>
      <c r="H120" s="630"/>
      <c r="I120" s="630"/>
      <c r="J120" s="630"/>
      <c r="K120" s="630"/>
      <c r="L120" s="630"/>
      <c r="M120" s="630">
        <f t="shared" si="18"/>
        <v>0</v>
      </c>
    </row>
    <row r="121" spans="1:13">
      <c r="A121" s="1"/>
      <c r="B121" s="1"/>
      <c r="C121" s="1"/>
      <c r="D121" s="1"/>
      <c r="E121" s="1"/>
      <c r="F121" s="1"/>
      <c r="G121" s="1"/>
      <c r="H121" s="630"/>
      <c r="I121" s="630"/>
      <c r="J121" s="630"/>
      <c r="K121" s="630"/>
      <c r="L121" s="630"/>
      <c r="M121" s="630">
        <f t="shared" si="18"/>
        <v>0</v>
      </c>
    </row>
    <row r="122" spans="1:13">
      <c r="A122" s="1"/>
      <c r="B122" s="1"/>
      <c r="C122" s="1"/>
      <c r="D122" s="1"/>
      <c r="E122" s="1"/>
      <c r="F122" s="1"/>
      <c r="G122" s="1"/>
      <c r="H122" s="630"/>
      <c r="I122" s="630"/>
      <c r="J122" s="630"/>
      <c r="K122" s="630"/>
      <c r="L122" s="630"/>
      <c r="M122" s="630">
        <f t="shared" si="18"/>
        <v>0</v>
      </c>
    </row>
    <row r="123" spans="1:13">
      <c r="A123" s="1"/>
      <c r="B123" s="1"/>
      <c r="C123" s="1"/>
      <c r="D123" s="1"/>
      <c r="E123" s="1"/>
      <c r="F123" s="1"/>
      <c r="G123" s="1"/>
      <c r="H123" s="630"/>
      <c r="I123" s="630"/>
      <c r="J123" s="630"/>
      <c r="K123" s="630"/>
      <c r="L123" s="630"/>
      <c r="M123" s="630">
        <f t="shared" si="18"/>
        <v>0</v>
      </c>
    </row>
    <row r="124" spans="1:13">
      <c r="A124" s="1"/>
      <c r="B124" s="1"/>
      <c r="C124" s="1"/>
      <c r="D124" s="1"/>
      <c r="E124" s="1"/>
      <c r="F124" s="1"/>
      <c r="G124" s="1"/>
      <c r="H124" s="630"/>
      <c r="I124" s="630"/>
      <c r="J124" s="630"/>
      <c r="K124" s="630"/>
      <c r="L124" s="630"/>
      <c r="M124" s="630">
        <f t="shared" si="18"/>
        <v>0</v>
      </c>
    </row>
    <row r="125" spans="1:13">
      <c r="A125" s="1"/>
      <c r="B125" s="1"/>
      <c r="C125" s="1"/>
      <c r="D125" s="1"/>
      <c r="E125" s="1"/>
      <c r="F125" s="1"/>
      <c r="G125" s="1"/>
      <c r="H125" s="630"/>
      <c r="I125" s="630"/>
      <c r="J125" s="630"/>
      <c r="K125" s="630"/>
      <c r="L125" s="630"/>
      <c r="M125" s="630">
        <f t="shared" si="18"/>
        <v>0</v>
      </c>
    </row>
    <row r="126" spans="1:13">
      <c r="A126" s="1"/>
      <c r="B126" s="1"/>
      <c r="C126" s="1"/>
      <c r="D126" s="1"/>
      <c r="E126" s="1"/>
      <c r="F126" s="1"/>
      <c r="G126" s="1"/>
      <c r="H126" s="630"/>
      <c r="I126" s="630"/>
      <c r="J126" s="630"/>
      <c r="K126" s="630"/>
      <c r="L126" s="630"/>
      <c r="M126" s="630">
        <f t="shared" si="18"/>
        <v>0</v>
      </c>
    </row>
    <row r="127" spans="1:13">
      <c r="A127" s="1"/>
      <c r="B127" s="1"/>
      <c r="C127" s="1"/>
      <c r="D127" s="1"/>
      <c r="E127" s="1"/>
      <c r="F127" s="1"/>
      <c r="G127" s="1"/>
      <c r="H127" s="630"/>
      <c r="I127" s="630"/>
      <c r="J127" s="630"/>
      <c r="K127" s="630"/>
      <c r="L127" s="630"/>
      <c r="M127" s="630">
        <f t="shared" si="18"/>
        <v>0</v>
      </c>
    </row>
    <row r="128" spans="1:13">
      <c r="A128" s="1"/>
      <c r="B128" s="1"/>
      <c r="C128" s="1"/>
      <c r="D128" s="1"/>
      <c r="E128" s="1"/>
      <c r="F128" s="1"/>
      <c r="G128" s="1"/>
      <c r="H128" s="630"/>
      <c r="I128" s="630"/>
      <c r="J128" s="630"/>
      <c r="K128" s="630"/>
      <c r="L128" s="630"/>
      <c r="M128" s="630">
        <f t="shared" si="18"/>
        <v>0</v>
      </c>
    </row>
    <row r="129" spans="1:13">
      <c r="A129" s="1"/>
      <c r="B129" s="1"/>
      <c r="C129" s="1"/>
      <c r="D129" s="1"/>
      <c r="E129" s="1"/>
      <c r="F129" s="1"/>
      <c r="G129" s="1"/>
      <c r="H129" s="630"/>
      <c r="I129" s="630"/>
      <c r="J129" s="630"/>
      <c r="K129" s="630"/>
      <c r="L129" s="630"/>
      <c r="M129" s="630">
        <f t="shared" si="18"/>
        <v>0</v>
      </c>
    </row>
    <row r="130" spans="1:13">
      <c r="A130" s="1"/>
      <c r="B130" s="1"/>
      <c r="C130" s="1"/>
      <c r="D130" s="1"/>
      <c r="E130" s="1"/>
      <c r="F130" s="1"/>
      <c r="G130" s="1"/>
      <c r="H130" s="630"/>
      <c r="I130" s="630"/>
      <c r="J130" s="630"/>
      <c r="K130" s="630"/>
      <c r="L130" s="630"/>
      <c r="M130" s="630">
        <f t="shared" si="18"/>
        <v>0</v>
      </c>
    </row>
    <row r="131" spans="1:13">
      <c r="A131" s="1"/>
      <c r="B131" s="1"/>
      <c r="C131" s="1"/>
      <c r="D131" s="1"/>
      <c r="E131" s="1"/>
      <c r="F131" s="1"/>
      <c r="G131" s="1"/>
      <c r="H131" s="630"/>
      <c r="I131" s="630"/>
      <c r="J131" s="630"/>
      <c r="K131" s="630"/>
      <c r="L131" s="630"/>
      <c r="M131" s="630">
        <f t="shared" si="18"/>
        <v>0</v>
      </c>
    </row>
    <row r="132" spans="1:13">
      <c r="A132" s="1"/>
      <c r="B132" s="1"/>
      <c r="C132" s="1"/>
      <c r="D132" s="1"/>
      <c r="E132" s="1"/>
      <c r="F132" s="1"/>
      <c r="G132" s="1"/>
      <c r="H132" s="630"/>
      <c r="I132" s="630"/>
      <c r="J132" s="630"/>
      <c r="K132" s="630"/>
      <c r="L132" s="630"/>
      <c r="M132" s="630">
        <f t="shared" si="18"/>
        <v>0</v>
      </c>
    </row>
    <row r="133" spans="1:13">
      <c r="A133" s="1"/>
      <c r="B133" s="1"/>
      <c r="C133" s="1"/>
      <c r="D133" s="1"/>
      <c r="E133" s="1"/>
      <c r="F133" s="1"/>
      <c r="G133" s="1"/>
      <c r="H133" s="630"/>
      <c r="I133" s="630"/>
      <c r="J133" s="630"/>
      <c r="K133" s="630"/>
      <c r="L133" s="630"/>
      <c r="M133" s="630">
        <f t="shared" si="18"/>
        <v>0</v>
      </c>
    </row>
    <row r="134" spans="1:13">
      <c r="A134" s="1"/>
      <c r="B134" s="1"/>
      <c r="C134" s="1"/>
      <c r="D134" s="1"/>
      <c r="E134" s="1"/>
      <c r="F134" s="1"/>
      <c r="G134" s="1"/>
      <c r="H134" s="630"/>
      <c r="I134" s="630"/>
      <c r="J134" s="630"/>
      <c r="K134" s="630"/>
      <c r="L134" s="630"/>
      <c r="M134" s="630">
        <f t="shared" si="18"/>
        <v>0</v>
      </c>
    </row>
    <row r="135" spans="1:13">
      <c r="A135" s="1"/>
      <c r="B135" s="1"/>
      <c r="C135" s="1"/>
      <c r="D135" s="1"/>
      <c r="E135" s="1"/>
      <c r="F135" s="1"/>
      <c r="G135" s="1"/>
      <c r="H135" s="630"/>
      <c r="I135" s="630"/>
      <c r="J135" s="630"/>
      <c r="K135" s="630"/>
      <c r="L135" s="630"/>
      <c r="M135" s="630">
        <f t="shared" si="18"/>
        <v>0</v>
      </c>
    </row>
    <row r="136" spans="1:13">
      <c r="A136" s="1"/>
      <c r="B136" s="1"/>
      <c r="C136" s="1"/>
      <c r="D136" s="1"/>
      <c r="E136" s="1"/>
      <c r="F136" s="1"/>
      <c r="G136" s="1"/>
      <c r="H136" s="630"/>
      <c r="I136" s="630"/>
      <c r="J136" s="630"/>
      <c r="K136" s="630"/>
      <c r="L136" s="630"/>
      <c r="M136" s="630">
        <f t="shared" si="18"/>
        <v>0</v>
      </c>
    </row>
    <row r="137" spans="1:13">
      <c r="A137" s="1"/>
      <c r="B137" s="1"/>
      <c r="C137" s="1"/>
      <c r="D137" s="1"/>
      <c r="E137" s="1"/>
      <c r="F137" s="1"/>
      <c r="G137" s="1"/>
      <c r="H137" s="630"/>
      <c r="I137" s="630"/>
      <c r="J137" s="630"/>
      <c r="K137" s="630"/>
      <c r="L137" s="630"/>
      <c r="M137" s="630">
        <f t="shared" si="18"/>
        <v>0</v>
      </c>
    </row>
    <row r="138" spans="1:13">
      <c r="A138" s="1"/>
      <c r="B138" s="1"/>
      <c r="C138" s="1"/>
      <c r="D138" s="1"/>
      <c r="E138" s="1"/>
      <c r="F138" s="1"/>
      <c r="G138" s="1"/>
      <c r="H138" s="630"/>
      <c r="I138" s="630"/>
      <c r="J138" s="630"/>
      <c r="K138" s="630"/>
      <c r="L138" s="630"/>
      <c r="M138" s="630">
        <f t="shared" si="18"/>
        <v>0</v>
      </c>
    </row>
    <row r="139" spans="1:13">
      <c r="A139" s="1"/>
      <c r="B139" s="1"/>
      <c r="C139" s="1"/>
      <c r="D139" s="1"/>
      <c r="E139" s="1"/>
      <c r="F139" s="1"/>
      <c r="G139" s="1"/>
      <c r="H139" s="630"/>
      <c r="I139" s="630"/>
      <c r="J139" s="630"/>
      <c r="K139" s="630"/>
      <c r="L139" s="630"/>
      <c r="M139" s="630">
        <f t="shared" si="18"/>
        <v>0</v>
      </c>
    </row>
    <row r="140" spans="1:13">
      <c r="A140" s="1"/>
      <c r="B140" s="1"/>
      <c r="C140" s="1"/>
      <c r="D140" s="1"/>
      <c r="E140" s="1"/>
      <c r="F140" s="1"/>
      <c r="G140" s="1"/>
      <c r="H140" s="630"/>
      <c r="I140" s="630"/>
      <c r="J140" s="630"/>
      <c r="K140" s="630"/>
      <c r="L140" s="630"/>
      <c r="M140" s="630">
        <f t="shared" si="18"/>
        <v>0</v>
      </c>
    </row>
    <row r="141" spans="1:13">
      <c r="A141" s="1"/>
      <c r="B141" s="1"/>
      <c r="C141" s="1"/>
      <c r="D141" s="1"/>
      <c r="E141" s="1"/>
      <c r="F141" s="1"/>
      <c r="G141" s="1"/>
      <c r="H141" s="630"/>
      <c r="I141" s="630"/>
      <c r="J141" s="630"/>
      <c r="K141" s="630"/>
      <c r="L141" s="630"/>
      <c r="M141" s="630">
        <f t="shared" si="18"/>
        <v>0</v>
      </c>
    </row>
    <row r="142" spans="1:13">
      <c r="A142" s="1"/>
      <c r="B142" s="1"/>
      <c r="C142" s="1"/>
      <c r="D142" s="1"/>
      <c r="E142" s="1"/>
      <c r="F142" s="1"/>
      <c r="G142" s="1"/>
      <c r="H142" s="630"/>
      <c r="I142" s="630"/>
      <c r="J142" s="630"/>
      <c r="K142" s="630"/>
      <c r="L142" s="630"/>
      <c r="M142" s="630">
        <f t="shared" si="18"/>
        <v>0</v>
      </c>
    </row>
    <row r="143" spans="1:13">
      <c r="A143" s="1"/>
      <c r="B143" s="1"/>
      <c r="C143" s="1"/>
      <c r="D143" s="1"/>
      <c r="E143" s="1"/>
      <c r="F143" s="1"/>
      <c r="G143" s="1"/>
      <c r="H143" s="630"/>
      <c r="I143" s="630"/>
      <c r="J143" s="630"/>
      <c r="K143" s="630"/>
      <c r="L143" s="630"/>
      <c r="M143" s="630">
        <f t="shared" si="18"/>
        <v>0</v>
      </c>
    </row>
    <row r="144" spans="1:13">
      <c r="A144" s="1"/>
      <c r="B144" s="1"/>
      <c r="C144" s="1"/>
      <c r="D144" s="1"/>
      <c r="E144" s="1"/>
      <c r="F144" s="1"/>
      <c r="G144" s="1"/>
      <c r="H144" s="630"/>
      <c r="I144" s="630"/>
      <c r="J144" s="630"/>
      <c r="K144" s="630"/>
      <c r="L144" s="630"/>
      <c r="M144" s="630">
        <f t="shared" si="18"/>
        <v>0</v>
      </c>
    </row>
    <row r="145" spans="1:13">
      <c r="A145" s="1"/>
      <c r="B145" s="1"/>
      <c r="C145" s="1"/>
      <c r="D145" s="1"/>
      <c r="E145" s="1"/>
      <c r="F145" s="1"/>
      <c r="G145" s="1"/>
      <c r="H145" s="630"/>
      <c r="I145" s="630"/>
      <c r="J145" s="630"/>
      <c r="K145" s="630"/>
      <c r="L145" s="630"/>
      <c r="M145" s="630">
        <f t="shared" si="18"/>
        <v>0</v>
      </c>
    </row>
    <row r="146" spans="1:13">
      <c r="A146" s="1"/>
      <c r="B146" s="1"/>
      <c r="C146" s="1"/>
      <c r="D146" s="1"/>
      <c r="E146" s="1"/>
      <c r="F146" s="1"/>
      <c r="G146" s="1"/>
      <c r="H146" s="630"/>
      <c r="I146" s="630"/>
      <c r="J146" s="630"/>
      <c r="K146" s="630"/>
      <c r="L146" s="630"/>
      <c r="M146" s="630">
        <f t="shared" si="18"/>
        <v>0</v>
      </c>
    </row>
    <row r="147" spans="1:13">
      <c r="A147" s="1"/>
      <c r="B147" s="1"/>
      <c r="C147" s="1"/>
      <c r="D147" s="1"/>
      <c r="E147" s="1"/>
      <c r="F147" s="1"/>
      <c r="G147" s="1"/>
      <c r="H147" s="630"/>
      <c r="I147" s="630"/>
      <c r="J147" s="630"/>
      <c r="K147" s="630"/>
      <c r="L147" s="630"/>
      <c r="M147" s="630">
        <f t="shared" si="18"/>
        <v>0</v>
      </c>
    </row>
    <row r="148" spans="1:13">
      <c r="A148" s="1"/>
      <c r="B148" s="1"/>
      <c r="C148" s="1"/>
      <c r="D148" s="1"/>
      <c r="E148" s="1"/>
      <c r="F148" s="1"/>
      <c r="G148" s="1"/>
      <c r="H148" s="630"/>
      <c r="I148" s="630"/>
      <c r="J148" s="630"/>
      <c r="K148" s="630"/>
      <c r="L148" s="630"/>
      <c r="M148" s="630">
        <f t="shared" si="18"/>
        <v>0</v>
      </c>
    </row>
    <row r="149" spans="1:13">
      <c r="A149" s="1"/>
      <c r="B149" s="1"/>
      <c r="C149" s="1"/>
      <c r="D149" s="1"/>
      <c r="E149" s="1"/>
      <c r="F149" s="1"/>
      <c r="G149" s="1"/>
      <c r="H149" s="630"/>
      <c r="I149" s="630"/>
      <c r="J149" s="630"/>
      <c r="K149" s="630"/>
      <c r="L149" s="630"/>
      <c r="M149" s="630">
        <f t="shared" si="18"/>
        <v>0</v>
      </c>
    </row>
    <row r="150" spans="1:13">
      <c r="A150" s="1"/>
      <c r="B150" s="1"/>
      <c r="C150" s="1"/>
      <c r="D150" s="1"/>
      <c r="E150" s="1"/>
      <c r="F150" s="1"/>
      <c r="G150" s="1"/>
      <c r="H150" s="630"/>
      <c r="I150" s="630"/>
      <c r="J150" s="630"/>
      <c r="K150" s="630"/>
      <c r="L150" s="630"/>
      <c r="M150" s="630">
        <f t="shared" si="18"/>
        <v>0</v>
      </c>
    </row>
    <row r="151" spans="1:13">
      <c r="A151" s="1"/>
      <c r="B151" s="1"/>
      <c r="C151" s="1"/>
      <c r="D151" s="1"/>
      <c r="E151" s="1"/>
      <c r="F151" s="1"/>
      <c r="G151" s="1"/>
      <c r="H151" s="630"/>
      <c r="I151" s="630"/>
      <c r="J151" s="630"/>
      <c r="K151" s="630"/>
      <c r="L151" s="630"/>
      <c r="M151" s="630">
        <f t="shared" si="18"/>
        <v>0</v>
      </c>
    </row>
    <row r="152" spans="1:13">
      <c r="A152" s="1"/>
      <c r="B152" s="1"/>
      <c r="C152" s="1"/>
      <c r="D152" s="1"/>
      <c r="E152" s="1"/>
      <c r="F152" s="1"/>
      <c r="G152" s="1"/>
      <c r="H152" s="630"/>
      <c r="I152" s="630"/>
      <c r="J152" s="630"/>
      <c r="K152" s="630"/>
      <c r="L152" s="630"/>
      <c r="M152" s="630">
        <f t="shared" si="18"/>
        <v>0</v>
      </c>
    </row>
    <row r="153" spans="1:13">
      <c r="A153" s="1"/>
      <c r="B153" s="1"/>
      <c r="C153" s="1"/>
      <c r="D153" s="1"/>
      <c r="E153" s="1"/>
      <c r="F153" s="1"/>
      <c r="G153" s="1"/>
      <c r="H153" s="630"/>
      <c r="I153" s="630"/>
      <c r="J153" s="630"/>
      <c r="K153" s="630"/>
      <c r="L153" s="630"/>
      <c r="M153" s="630">
        <f t="shared" si="18"/>
        <v>0</v>
      </c>
    </row>
    <row r="154" spans="1:13">
      <c r="A154" s="1"/>
      <c r="B154" s="1"/>
      <c r="C154" s="1"/>
      <c r="D154" s="1"/>
      <c r="E154" s="1"/>
      <c r="F154" s="1"/>
      <c r="G154" s="1"/>
      <c r="H154" s="630"/>
      <c r="I154" s="630"/>
      <c r="J154" s="630"/>
      <c r="K154" s="630"/>
      <c r="L154" s="630"/>
      <c r="M154" s="630">
        <f t="shared" si="18"/>
        <v>0</v>
      </c>
    </row>
    <row r="155" spans="1:13">
      <c r="A155" s="1"/>
      <c r="B155" s="1"/>
      <c r="C155" s="1"/>
      <c r="D155" s="1"/>
      <c r="E155" s="1"/>
      <c r="F155" s="1"/>
      <c r="G155" s="1"/>
      <c r="H155" s="630"/>
      <c r="I155" s="630"/>
      <c r="J155" s="630"/>
      <c r="K155" s="630"/>
      <c r="L155" s="630"/>
      <c r="M155" s="630">
        <f t="shared" si="18"/>
        <v>0</v>
      </c>
    </row>
    <row r="156" spans="1:13">
      <c r="A156" s="1"/>
      <c r="B156" s="1"/>
      <c r="C156" s="1"/>
      <c r="D156" s="1"/>
      <c r="E156" s="1"/>
      <c r="F156" s="1"/>
      <c r="G156" s="1"/>
      <c r="H156" s="630"/>
      <c r="I156" s="630"/>
      <c r="J156" s="630"/>
      <c r="K156" s="630"/>
      <c r="L156" s="630"/>
      <c r="M156" s="630">
        <f t="shared" si="18"/>
        <v>0</v>
      </c>
    </row>
    <row r="157" spans="1:13">
      <c r="A157" s="1"/>
      <c r="B157" s="1"/>
      <c r="C157" s="1"/>
      <c r="D157" s="1"/>
      <c r="E157" s="1"/>
      <c r="F157" s="1"/>
      <c r="G157" s="1"/>
      <c r="H157" s="630"/>
      <c r="I157" s="630"/>
      <c r="J157" s="630"/>
      <c r="K157" s="630"/>
      <c r="L157" s="630"/>
      <c r="M157" s="630">
        <f t="shared" ref="M157:M220" si="19">COUNTIF($H$29:$H$323,K157)</f>
        <v>0</v>
      </c>
    </row>
    <row r="158" spans="1:13">
      <c r="A158" s="1"/>
      <c r="B158" s="1"/>
      <c r="C158" s="1"/>
      <c r="D158" s="1"/>
      <c r="E158" s="1"/>
      <c r="F158" s="1"/>
      <c r="G158" s="1"/>
      <c r="H158" s="630"/>
      <c r="I158" s="630"/>
      <c r="J158" s="630"/>
      <c r="K158" s="630"/>
      <c r="L158" s="630"/>
      <c r="M158" s="630">
        <f t="shared" si="19"/>
        <v>0</v>
      </c>
    </row>
    <row r="159" spans="1:13">
      <c r="A159" s="1"/>
      <c r="B159" s="1"/>
      <c r="C159" s="1"/>
      <c r="D159" s="1"/>
      <c r="E159" s="1"/>
      <c r="F159" s="1"/>
      <c r="G159" s="1"/>
      <c r="H159" s="630"/>
      <c r="I159" s="630"/>
      <c r="J159" s="630"/>
      <c r="K159" s="630"/>
      <c r="L159" s="630"/>
      <c r="M159" s="630">
        <f t="shared" si="19"/>
        <v>0</v>
      </c>
    </row>
    <row r="160" spans="1:13">
      <c r="A160" s="1"/>
      <c r="B160" s="1"/>
      <c r="C160" s="1"/>
      <c r="D160" s="1"/>
      <c r="E160" s="1"/>
      <c r="F160" s="1"/>
      <c r="G160" s="1"/>
      <c r="H160" s="630"/>
      <c r="I160" s="630"/>
      <c r="J160" s="630"/>
      <c r="K160" s="630"/>
      <c r="L160" s="630"/>
      <c r="M160" s="630">
        <f t="shared" si="19"/>
        <v>0</v>
      </c>
    </row>
    <row r="161" spans="1:13">
      <c r="A161" s="1"/>
      <c r="B161" s="1"/>
      <c r="C161" s="1"/>
      <c r="D161" s="1"/>
      <c r="E161" s="1"/>
      <c r="F161" s="1"/>
      <c r="G161" s="1"/>
      <c r="H161" s="630"/>
      <c r="I161" s="630"/>
      <c r="J161" s="630"/>
      <c r="K161" s="630"/>
      <c r="L161" s="630"/>
      <c r="M161" s="630">
        <f t="shared" si="19"/>
        <v>0</v>
      </c>
    </row>
    <row r="162" spans="1:13">
      <c r="A162" s="1"/>
      <c r="B162" s="1"/>
      <c r="C162" s="1"/>
      <c r="D162" s="1"/>
      <c r="E162" s="1"/>
      <c r="F162" s="1"/>
      <c r="G162" s="1"/>
      <c r="H162" s="630"/>
      <c r="I162" s="630"/>
      <c r="J162" s="630"/>
      <c r="K162" s="630"/>
      <c r="L162" s="630"/>
      <c r="M162" s="630">
        <f t="shared" si="19"/>
        <v>0</v>
      </c>
    </row>
    <row r="163" spans="1:13">
      <c r="A163" s="1"/>
      <c r="B163" s="1"/>
      <c r="C163" s="1"/>
      <c r="D163" s="1"/>
      <c r="E163" s="1"/>
      <c r="F163" s="1"/>
      <c r="G163" s="1"/>
      <c r="H163" s="630"/>
      <c r="I163" s="630"/>
      <c r="J163" s="630"/>
      <c r="K163" s="630"/>
      <c r="L163" s="630"/>
      <c r="M163" s="630">
        <f t="shared" si="19"/>
        <v>0</v>
      </c>
    </row>
    <row r="164" spans="1:13">
      <c r="A164" s="1"/>
      <c r="B164" s="1"/>
      <c r="C164" s="1"/>
      <c r="D164" s="1"/>
      <c r="E164" s="1"/>
      <c r="F164" s="1"/>
      <c r="G164" s="1"/>
      <c r="H164" s="630"/>
      <c r="I164" s="630"/>
      <c r="J164" s="630"/>
      <c r="K164" s="630"/>
      <c r="L164" s="630"/>
      <c r="M164" s="630">
        <f t="shared" si="19"/>
        <v>0</v>
      </c>
    </row>
    <row r="165" spans="1:13">
      <c r="A165" s="1"/>
      <c r="B165" s="1"/>
      <c r="C165" s="1"/>
      <c r="D165" s="1"/>
      <c r="E165" s="1"/>
      <c r="F165" s="1"/>
      <c r="G165" s="1"/>
      <c r="H165" s="630"/>
      <c r="I165" s="630"/>
      <c r="J165" s="630"/>
      <c r="K165" s="630"/>
      <c r="L165" s="630"/>
      <c r="M165" s="630">
        <f t="shared" si="19"/>
        <v>0</v>
      </c>
    </row>
    <row r="166" spans="1:13">
      <c r="A166" s="1"/>
      <c r="B166" s="1"/>
      <c r="C166" s="1"/>
      <c r="D166" s="1"/>
      <c r="E166" s="1"/>
      <c r="F166" s="1"/>
      <c r="G166" s="1"/>
      <c r="H166" s="630"/>
      <c r="I166" s="630"/>
      <c r="J166" s="630"/>
      <c r="K166" s="630"/>
      <c r="L166" s="630"/>
      <c r="M166" s="630">
        <f t="shared" si="19"/>
        <v>0</v>
      </c>
    </row>
    <row r="167" spans="1:13">
      <c r="A167" s="1"/>
      <c r="B167" s="1"/>
      <c r="C167" s="1"/>
      <c r="D167" s="1"/>
      <c r="E167" s="1"/>
      <c r="F167" s="1"/>
      <c r="G167" s="1"/>
      <c r="H167" s="630"/>
      <c r="I167" s="630"/>
      <c r="J167" s="630"/>
      <c r="K167" s="630"/>
      <c r="L167" s="630"/>
      <c r="M167" s="630">
        <f t="shared" si="19"/>
        <v>0</v>
      </c>
    </row>
    <row r="168" spans="1:13">
      <c r="A168" s="1"/>
      <c r="B168" s="1"/>
      <c r="C168" s="1"/>
      <c r="D168" s="1"/>
      <c r="E168" s="1"/>
      <c r="F168" s="1"/>
      <c r="G168" s="1"/>
      <c r="H168" s="630"/>
      <c r="I168" s="630"/>
      <c r="J168" s="630"/>
      <c r="K168" s="630"/>
      <c r="L168" s="630"/>
      <c r="M168" s="630">
        <f t="shared" si="19"/>
        <v>0</v>
      </c>
    </row>
    <row r="169" spans="1:13">
      <c r="A169" s="1"/>
      <c r="B169" s="1"/>
      <c r="C169" s="1"/>
      <c r="D169" s="1"/>
      <c r="E169" s="1"/>
      <c r="F169" s="1"/>
      <c r="G169" s="1"/>
      <c r="H169" s="630"/>
      <c r="I169" s="630"/>
      <c r="J169" s="630"/>
      <c r="K169" s="630"/>
      <c r="L169" s="630"/>
      <c r="M169" s="630">
        <f t="shared" si="19"/>
        <v>0</v>
      </c>
    </row>
    <row r="170" spans="1:13">
      <c r="A170" s="1"/>
      <c r="B170" s="1"/>
      <c r="C170" s="1"/>
      <c r="D170" s="1"/>
      <c r="E170" s="1"/>
      <c r="F170" s="1"/>
      <c r="G170" s="1"/>
      <c r="H170" s="630"/>
      <c r="I170" s="630"/>
      <c r="J170" s="630"/>
      <c r="K170" s="630"/>
      <c r="L170" s="630"/>
      <c r="M170" s="630">
        <f t="shared" si="19"/>
        <v>0</v>
      </c>
    </row>
    <row r="171" spans="1:13">
      <c r="A171" s="1"/>
      <c r="B171" s="1"/>
      <c r="C171" s="1"/>
      <c r="D171" s="1"/>
      <c r="E171" s="1"/>
      <c r="F171" s="1"/>
      <c r="G171" s="1"/>
      <c r="H171" s="630"/>
      <c r="I171" s="630"/>
      <c r="J171" s="630"/>
      <c r="K171" s="630"/>
      <c r="L171" s="630"/>
      <c r="M171" s="630">
        <f t="shared" si="19"/>
        <v>0</v>
      </c>
    </row>
    <row r="172" spans="1:13">
      <c r="A172" s="1"/>
      <c r="B172" s="1"/>
      <c r="C172" s="1"/>
      <c r="D172" s="1"/>
      <c r="E172" s="1"/>
      <c r="F172" s="1"/>
      <c r="G172" s="1"/>
      <c r="H172" s="630"/>
      <c r="I172" s="630"/>
      <c r="J172" s="630"/>
      <c r="K172" s="630"/>
      <c r="L172" s="630"/>
      <c r="M172" s="630">
        <f t="shared" si="19"/>
        <v>0</v>
      </c>
    </row>
    <row r="173" spans="1:13">
      <c r="A173" s="1"/>
      <c r="B173" s="1"/>
      <c r="C173" s="1"/>
      <c r="D173" s="1"/>
      <c r="E173" s="1"/>
      <c r="F173" s="1"/>
      <c r="G173" s="1"/>
      <c r="H173" s="630"/>
      <c r="I173" s="630"/>
      <c r="J173" s="630"/>
      <c r="K173" s="630"/>
      <c r="L173" s="630"/>
      <c r="M173" s="630">
        <f t="shared" si="19"/>
        <v>0</v>
      </c>
    </row>
    <row r="174" spans="1:13">
      <c r="A174" s="1"/>
      <c r="B174" s="1"/>
      <c r="C174" s="1"/>
      <c r="D174" s="1"/>
      <c r="E174" s="1"/>
      <c r="F174" s="1"/>
      <c r="G174" s="1"/>
      <c r="H174" s="630"/>
      <c r="I174" s="630"/>
      <c r="J174" s="630"/>
      <c r="K174" s="630"/>
      <c r="L174" s="630"/>
      <c r="M174" s="630">
        <f t="shared" si="19"/>
        <v>0</v>
      </c>
    </row>
    <row r="175" spans="1:13">
      <c r="A175" s="1"/>
      <c r="B175" s="1"/>
      <c r="C175" s="1"/>
      <c r="D175" s="1"/>
      <c r="E175" s="1"/>
      <c r="F175" s="1"/>
      <c r="G175" s="1"/>
      <c r="H175" s="630"/>
      <c r="I175" s="630"/>
      <c r="J175" s="630"/>
      <c r="K175" s="630"/>
      <c r="L175" s="630"/>
      <c r="M175" s="630">
        <f t="shared" si="19"/>
        <v>0</v>
      </c>
    </row>
    <row r="176" spans="1:13">
      <c r="A176" s="1"/>
      <c r="B176" s="1"/>
      <c r="C176" s="1"/>
      <c r="D176" s="1"/>
      <c r="E176" s="1"/>
      <c r="F176" s="1"/>
      <c r="G176" s="1"/>
      <c r="H176" s="630"/>
      <c r="I176" s="630"/>
      <c r="J176" s="630"/>
      <c r="K176" s="630"/>
      <c r="L176" s="630"/>
      <c r="M176" s="630">
        <f t="shared" si="19"/>
        <v>0</v>
      </c>
    </row>
    <row r="177" spans="1:13">
      <c r="A177" s="1"/>
      <c r="B177" s="1"/>
      <c r="C177" s="1"/>
      <c r="D177" s="1"/>
      <c r="E177" s="1"/>
      <c r="F177" s="1"/>
      <c r="G177" s="1"/>
      <c r="H177" s="630"/>
      <c r="I177" s="630"/>
      <c r="J177" s="630"/>
      <c r="K177" s="630"/>
      <c r="L177" s="630"/>
      <c r="M177" s="630">
        <f t="shared" si="19"/>
        <v>0</v>
      </c>
    </row>
    <row r="178" spans="1:13">
      <c r="A178" s="1"/>
      <c r="B178" s="1"/>
      <c r="C178" s="1"/>
      <c r="D178" s="1"/>
      <c r="E178" s="1"/>
      <c r="F178" s="1"/>
      <c r="G178" s="1"/>
      <c r="H178" s="630"/>
      <c r="I178" s="630"/>
      <c r="J178" s="630"/>
      <c r="K178" s="630"/>
      <c r="L178" s="630"/>
      <c r="M178" s="630">
        <f t="shared" si="19"/>
        <v>0</v>
      </c>
    </row>
    <row r="179" spans="1:13">
      <c r="A179" s="1"/>
      <c r="B179" s="1"/>
      <c r="C179" s="1"/>
      <c r="D179" s="1"/>
      <c r="E179" s="1"/>
      <c r="F179" s="1"/>
      <c r="G179" s="1"/>
      <c r="H179" s="630"/>
      <c r="I179" s="630"/>
      <c r="J179" s="630"/>
      <c r="K179" s="630"/>
      <c r="L179" s="630"/>
      <c r="M179" s="630">
        <f t="shared" si="19"/>
        <v>0</v>
      </c>
    </row>
    <row r="180" spans="1:13">
      <c r="A180" s="1"/>
      <c r="B180" s="1"/>
      <c r="C180" s="1"/>
      <c r="D180" s="1"/>
      <c r="E180" s="1"/>
      <c r="F180" s="1"/>
      <c r="G180" s="1"/>
      <c r="H180" s="630"/>
      <c r="I180" s="630"/>
      <c r="J180" s="630"/>
      <c r="K180" s="630"/>
      <c r="L180" s="630"/>
      <c r="M180" s="630">
        <f t="shared" si="19"/>
        <v>0</v>
      </c>
    </row>
    <row r="181" spans="1:13">
      <c r="A181" s="1"/>
      <c r="B181" s="1"/>
      <c r="C181" s="1"/>
      <c r="D181" s="1"/>
      <c r="E181" s="1"/>
      <c r="F181" s="1"/>
      <c r="G181" s="1"/>
      <c r="H181" s="630"/>
      <c r="I181" s="630"/>
      <c r="J181" s="630"/>
      <c r="K181" s="630"/>
      <c r="L181" s="630"/>
      <c r="M181" s="630">
        <f t="shared" si="19"/>
        <v>0</v>
      </c>
    </row>
    <row r="182" spans="1:13">
      <c r="A182" s="1"/>
      <c r="B182" s="1"/>
      <c r="C182" s="1"/>
      <c r="D182" s="1"/>
      <c r="E182" s="1"/>
      <c r="F182" s="1"/>
      <c r="G182" s="1"/>
      <c r="H182" s="630"/>
      <c r="I182" s="630"/>
      <c r="J182" s="630"/>
      <c r="K182" s="630"/>
      <c r="L182" s="630"/>
      <c r="M182" s="630">
        <f t="shared" si="19"/>
        <v>0</v>
      </c>
    </row>
    <row r="183" spans="1:13">
      <c r="A183" s="1"/>
      <c r="B183" s="1"/>
      <c r="C183" s="1"/>
      <c r="D183" s="1"/>
      <c r="E183" s="1"/>
      <c r="F183" s="1"/>
      <c r="G183" s="1"/>
      <c r="H183" s="630"/>
      <c r="I183" s="630"/>
      <c r="J183" s="630"/>
      <c r="K183" s="630"/>
      <c r="L183" s="630"/>
      <c r="M183" s="630">
        <f t="shared" si="19"/>
        <v>0</v>
      </c>
    </row>
    <row r="184" spans="1:13">
      <c r="A184" s="1"/>
      <c r="B184" s="1"/>
      <c r="C184" s="1"/>
      <c r="D184" s="1"/>
      <c r="E184" s="1"/>
      <c r="F184" s="1"/>
      <c r="G184" s="1"/>
      <c r="H184" s="630"/>
      <c r="I184" s="630"/>
      <c r="J184" s="630"/>
      <c r="K184" s="630"/>
      <c r="L184" s="630"/>
      <c r="M184" s="630">
        <f t="shared" si="19"/>
        <v>0</v>
      </c>
    </row>
    <row r="185" spans="1:13">
      <c r="A185" s="1"/>
      <c r="B185" s="1"/>
      <c r="C185" s="1"/>
      <c r="D185" s="1"/>
      <c r="E185" s="1"/>
      <c r="F185" s="1"/>
      <c r="G185" s="1"/>
      <c r="H185" s="630"/>
      <c r="I185" s="630"/>
      <c r="J185" s="630"/>
      <c r="K185" s="630"/>
      <c r="L185" s="630"/>
      <c r="M185" s="630">
        <f t="shared" si="19"/>
        <v>0</v>
      </c>
    </row>
    <row r="186" spans="1:13">
      <c r="A186" s="1"/>
      <c r="B186" s="1"/>
      <c r="C186" s="1"/>
      <c r="D186" s="1"/>
      <c r="E186" s="1"/>
      <c r="F186" s="1"/>
      <c r="G186" s="1"/>
      <c r="H186" s="630"/>
      <c r="I186" s="630"/>
      <c r="J186" s="630"/>
      <c r="K186" s="630"/>
      <c r="L186" s="630"/>
      <c r="M186" s="630">
        <f t="shared" si="19"/>
        <v>0</v>
      </c>
    </row>
    <row r="187" spans="1:13">
      <c r="A187" s="1"/>
      <c r="B187" s="1"/>
      <c r="C187" s="1"/>
      <c r="D187" s="1"/>
      <c r="E187" s="1"/>
      <c r="F187" s="1"/>
      <c r="G187" s="1"/>
      <c r="H187" s="630"/>
      <c r="I187" s="630"/>
      <c r="J187" s="630"/>
      <c r="K187" s="630"/>
      <c r="L187" s="630"/>
      <c r="M187" s="630">
        <f t="shared" si="19"/>
        <v>0</v>
      </c>
    </row>
    <row r="188" spans="1:13">
      <c r="A188" s="1"/>
      <c r="B188" s="1"/>
      <c r="C188" s="1"/>
      <c r="D188" s="1"/>
      <c r="E188" s="1"/>
      <c r="F188" s="1"/>
      <c r="G188" s="1"/>
      <c r="H188" s="630"/>
      <c r="I188" s="630"/>
      <c r="J188" s="630"/>
      <c r="K188" s="630"/>
      <c r="L188" s="630"/>
      <c r="M188" s="630">
        <f t="shared" si="19"/>
        <v>0</v>
      </c>
    </row>
    <row r="189" spans="1:13">
      <c r="A189" s="1"/>
      <c r="B189" s="1"/>
      <c r="C189" s="1"/>
      <c r="D189" s="1"/>
      <c r="E189" s="1"/>
      <c r="F189" s="1"/>
      <c r="G189" s="1"/>
      <c r="H189" s="630"/>
      <c r="I189" s="630"/>
      <c r="J189" s="630"/>
      <c r="K189" s="630"/>
      <c r="L189" s="630"/>
      <c r="M189" s="630">
        <f t="shared" si="19"/>
        <v>0</v>
      </c>
    </row>
    <row r="190" spans="1:13">
      <c r="A190" s="1"/>
      <c r="B190" s="1"/>
      <c r="C190" s="1"/>
      <c r="D190" s="1"/>
      <c r="E190" s="1"/>
      <c r="F190" s="1"/>
      <c r="G190" s="1"/>
      <c r="H190" s="630"/>
      <c r="I190" s="630"/>
      <c r="J190" s="630"/>
      <c r="K190" s="630"/>
      <c r="L190" s="630"/>
      <c r="M190" s="630">
        <f t="shared" si="19"/>
        <v>0</v>
      </c>
    </row>
    <row r="191" spans="1:13">
      <c r="A191" s="1"/>
      <c r="B191" s="1"/>
      <c r="C191" s="1"/>
      <c r="D191" s="1"/>
      <c r="E191" s="1"/>
      <c r="F191" s="1"/>
      <c r="G191" s="1"/>
      <c r="H191" s="630"/>
      <c r="I191" s="630"/>
      <c r="J191" s="630"/>
      <c r="K191" s="630"/>
      <c r="L191" s="630"/>
      <c r="M191" s="630">
        <f t="shared" si="19"/>
        <v>0</v>
      </c>
    </row>
    <row r="192" spans="1:13">
      <c r="A192" s="1"/>
      <c r="B192" s="1"/>
      <c r="C192" s="1"/>
      <c r="D192" s="1"/>
      <c r="E192" s="1"/>
      <c r="F192" s="1"/>
      <c r="G192" s="1"/>
      <c r="H192" s="630"/>
      <c r="I192" s="630"/>
      <c r="J192" s="630"/>
      <c r="K192" s="630"/>
      <c r="L192" s="630"/>
      <c r="M192" s="630">
        <f t="shared" si="19"/>
        <v>0</v>
      </c>
    </row>
    <row r="193" spans="1:13">
      <c r="A193" s="1"/>
      <c r="B193" s="1"/>
      <c r="C193" s="1"/>
      <c r="D193" s="1"/>
      <c r="E193" s="1"/>
      <c r="F193" s="1"/>
      <c r="G193" s="1"/>
      <c r="H193" s="630"/>
      <c r="I193" s="630"/>
      <c r="J193" s="630"/>
      <c r="K193" s="630"/>
      <c r="L193" s="630"/>
      <c r="M193" s="630">
        <f t="shared" si="19"/>
        <v>0</v>
      </c>
    </row>
    <row r="194" spans="1:13">
      <c r="A194" s="1"/>
      <c r="B194" s="1"/>
      <c r="C194" s="1"/>
      <c r="D194" s="1"/>
      <c r="E194" s="1"/>
      <c r="F194" s="1"/>
      <c r="G194" s="1"/>
      <c r="H194" s="630"/>
      <c r="I194" s="630"/>
      <c r="J194" s="630"/>
      <c r="K194" s="630"/>
      <c r="L194" s="630"/>
      <c r="M194" s="630">
        <f t="shared" si="19"/>
        <v>0</v>
      </c>
    </row>
    <row r="195" spans="1:13">
      <c r="A195" s="1"/>
      <c r="B195" s="1"/>
      <c r="C195" s="1"/>
      <c r="D195" s="1"/>
      <c r="E195" s="1"/>
      <c r="F195" s="1"/>
      <c r="G195" s="1"/>
      <c r="H195" s="630"/>
      <c r="I195" s="630"/>
      <c r="J195" s="630"/>
      <c r="K195" s="630"/>
      <c r="L195" s="630"/>
      <c r="M195" s="630">
        <f t="shared" si="19"/>
        <v>0</v>
      </c>
    </row>
    <row r="196" spans="1:13">
      <c r="A196" s="1"/>
      <c r="B196" s="1"/>
      <c r="C196" s="1"/>
      <c r="D196" s="1"/>
      <c r="E196" s="1"/>
      <c r="F196" s="1"/>
      <c r="G196" s="1"/>
      <c r="H196" s="630"/>
      <c r="I196" s="630"/>
      <c r="J196" s="630"/>
      <c r="K196" s="630"/>
      <c r="L196" s="630"/>
      <c r="M196" s="630">
        <f t="shared" si="19"/>
        <v>0</v>
      </c>
    </row>
    <row r="197" spans="1:13">
      <c r="A197" s="1"/>
      <c r="B197" s="1"/>
      <c r="C197" s="1"/>
      <c r="D197" s="1"/>
      <c r="E197" s="1"/>
      <c r="F197" s="1"/>
      <c r="G197" s="1"/>
      <c r="H197" s="630"/>
      <c r="I197" s="630"/>
      <c r="J197" s="630"/>
      <c r="K197" s="630"/>
      <c r="L197" s="630"/>
      <c r="M197" s="630">
        <f t="shared" si="19"/>
        <v>0</v>
      </c>
    </row>
    <row r="198" spans="1:13">
      <c r="A198" s="1"/>
      <c r="B198" s="1"/>
      <c r="C198" s="1"/>
      <c r="D198" s="1"/>
      <c r="E198" s="1"/>
      <c r="F198" s="1"/>
      <c r="G198" s="1"/>
      <c r="H198" s="630"/>
      <c r="I198" s="630"/>
      <c r="J198" s="630"/>
      <c r="K198" s="630"/>
      <c r="L198" s="630"/>
      <c r="M198" s="630">
        <f t="shared" si="19"/>
        <v>0</v>
      </c>
    </row>
    <row r="199" spans="1:13">
      <c r="A199" s="1"/>
      <c r="B199" s="1"/>
      <c r="C199" s="1"/>
      <c r="D199" s="1"/>
      <c r="E199" s="1"/>
      <c r="F199" s="1"/>
      <c r="G199" s="1"/>
      <c r="H199" s="630"/>
      <c r="I199" s="630"/>
      <c r="J199" s="630"/>
      <c r="K199" s="630"/>
      <c r="L199" s="630"/>
      <c r="M199" s="630">
        <f t="shared" si="19"/>
        <v>0</v>
      </c>
    </row>
    <row r="200" spans="1:13">
      <c r="A200" s="1"/>
      <c r="B200" s="1"/>
      <c r="C200" s="1"/>
      <c r="D200" s="1"/>
      <c r="E200" s="1"/>
      <c r="F200" s="1"/>
      <c r="G200" s="1"/>
      <c r="H200" s="630"/>
      <c r="I200" s="630"/>
      <c r="J200" s="630"/>
      <c r="K200" s="630"/>
      <c r="L200" s="630"/>
      <c r="M200" s="630">
        <f t="shared" si="19"/>
        <v>0</v>
      </c>
    </row>
    <row r="201" spans="1:13">
      <c r="A201" s="1"/>
      <c r="B201" s="1"/>
      <c r="C201" s="1"/>
      <c r="D201" s="1"/>
      <c r="E201" s="1"/>
      <c r="F201" s="1"/>
      <c r="G201" s="1"/>
      <c r="H201" s="630"/>
      <c r="I201" s="630"/>
      <c r="J201" s="630"/>
      <c r="K201" s="630"/>
      <c r="L201" s="630"/>
      <c r="M201" s="630">
        <f t="shared" si="19"/>
        <v>0</v>
      </c>
    </row>
    <row r="202" spans="1:13">
      <c r="A202" s="1"/>
      <c r="B202" s="1"/>
      <c r="C202" s="1"/>
      <c r="D202" s="1"/>
      <c r="E202" s="1"/>
      <c r="F202" s="1"/>
      <c r="G202" s="1"/>
      <c r="H202" s="630"/>
      <c r="I202" s="630"/>
      <c r="J202" s="630"/>
      <c r="K202" s="630"/>
      <c r="L202" s="630"/>
      <c r="M202" s="630">
        <f t="shared" si="19"/>
        <v>0</v>
      </c>
    </row>
    <row r="203" spans="1:13">
      <c r="A203" s="1"/>
      <c r="B203" s="1"/>
      <c r="C203" s="1"/>
      <c r="D203" s="1"/>
      <c r="E203" s="1"/>
      <c r="F203" s="1"/>
      <c r="G203" s="1"/>
      <c r="H203" s="630"/>
      <c r="I203" s="630"/>
      <c r="J203" s="630"/>
      <c r="K203" s="630"/>
      <c r="L203" s="630"/>
      <c r="M203" s="630">
        <f t="shared" si="19"/>
        <v>0</v>
      </c>
    </row>
    <row r="204" spans="1:13">
      <c r="A204" s="1"/>
      <c r="B204" s="1"/>
      <c r="C204" s="1"/>
      <c r="D204" s="1"/>
      <c r="E204" s="1"/>
      <c r="F204" s="1"/>
      <c r="G204" s="1"/>
      <c r="H204" s="630"/>
      <c r="I204" s="630"/>
      <c r="J204" s="630"/>
      <c r="K204" s="630"/>
      <c r="L204" s="630"/>
      <c r="M204" s="630">
        <f t="shared" si="19"/>
        <v>0</v>
      </c>
    </row>
    <row r="205" spans="1:13">
      <c r="A205" s="1"/>
      <c r="B205" s="1"/>
      <c r="C205" s="1"/>
      <c r="D205" s="1"/>
      <c r="E205" s="1"/>
      <c r="F205" s="1"/>
      <c r="G205" s="1"/>
      <c r="H205" s="630"/>
      <c r="I205" s="630"/>
      <c r="J205" s="630"/>
      <c r="K205" s="630"/>
      <c r="L205" s="630"/>
      <c r="M205" s="630">
        <f t="shared" si="19"/>
        <v>0</v>
      </c>
    </row>
    <row r="206" spans="1:13">
      <c r="A206" s="1"/>
      <c r="B206" s="1"/>
      <c r="C206" s="1"/>
      <c r="D206" s="1"/>
      <c r="E206" s="1"/>
      <c r="F206" s="1"/>
      <c r="G206" s="1"/>
      <c r="H206" s="630"/>
      <c r="I206" s="630"/>
      <c r="J206" s="630"/>
      <c r="K206" s="630"/>
      <c r="L206" s="630"/>
      <c r="M206" s="630">
        <f t="shared" si="19"/>
        <v>0</v>
      </c>
    </row>
    <row r="207" spans="1:13">
      <c r="A207" s="1"/>
      <c r="B207" s="1"/>
      <c r="C207" s="1"/>
      <c r="D207" s="1"/>
      <c r="E207" s="1"/>
      <c r="F207" s="1"/>
      <c r="G207" s="1"/>
      <c r="H207" s="630"/>
      <c r="I207" s="630"/>
      <c r="J207" s="630"/>
      <c r="K207" s="630"/>
      <c r="L207" s="630"/>
      <c r="M207" s="630">
        <f t="shared" si="19"/>
        <v>0</v>
      </c>
    </row>
    <row r="208" spans="1:13">
      <c r="A208" s="1"/>
      <c r="B208" s="1"/>
      <c r="C208" s="1"/>
      <c r="D208" s="1"/>
      <c r="E208" s="1"/>
      <c r="F208" s="1"/>
      <c r="G208" s="1"/>
      <c r="H208" s="630"/>
      <c r="I208" s="630"/>
      <c r="J208" s="630"/>
      <c r="K208" s="630"/>
      <c r="L208" s="630"/>
      <c r="M208" s="630">
        <f t="shared" si="19"/>
        <v>0</v>
      </c>
    </row>
    <row r="209" spans="1:13">
      <c r="A209" s="1"/>
      <c r="B209" s="1"/>
      <c r="C209" s="1"/>
      <c r="D209" s="1"/>
      <c r="E209" s="1"/>
      <c r="F209" s="1"/>
      <c r="G209" s="1"/>
      <c r="H209" s="630"/>
      <c r="I209" s="630"/>
      <c r="J209" s="630"/>
      <c r="K209" s="630"/>
      <c r="L209" s="630"/>
      <c r="M209" s="630">
        <f t="shared" si="19"/>
        <v>0</v>
      </c>
    </row>
    <row r="210" spans="1:13">
      <c r="A210" s="1"/>
      <c r="B210" s="1"/>
      <c r="C210" s="1"/>
      <c r="D210" s="1"/>
      <c r="E210" s="1"/>
      <c r="F210" s="1"/>
      <c r="G210" s="1"/>
      <c r="H210" s="630"/>
      <c r="I210" s="630"/>
      <c r="J210" s="630"/>
      <c r="K210" s="630"/>
      <c r="L210" s="630"/>
      <c r="M210" s="630">
        <f t="shared" si="19"/>
        <v>0</v>
      </c>
    </row>
    <row r="211" spans="1:13">
      <c r="A211" s="1"/>
      <c r="B211" s="1"/>
      <c r="C211" s="1"/>
      <c r="D211" s="1"/>
      <c r="E211" s="1"/>
      <c r="F211" s="1"/>
      <c r="G211" s="1"/>
      <c r="H211" s="630"/>
      <c r="I211" s="630"/>
      <c r="J211" s="630"/>
      <c r="K211" s="630"/>
      <c r="L211" s="630"/>
      <c r="M211" s="630">
        <f t="shared" si="19"/>
        <v>0</v>
      </c>
    </row>
    <row r="212" spans="1:13">
      <c r="A212" s="1"/>
      <c r="B212" s="1"/>
      <c r="C212" s="1"/>
      <c r="D212" s="1"/>
      <c r="E212" s="1"/>
      <c r="F212" s="1"/>
      <c r="G212" s="1"/>
      <c r="H212" s="630"/>
      <c r="I212" s="630"/>
      <c r="J212" s="630"/>
      <c r="K212" s="630"/>
      <c r="L212" s="630"/>
      <c r="M212" s="630">
        <f t="shared" si="19"/>
        <v>0</v>
      </c>
    </row>
    <row r="213" spans="1:13">
      <c r="A213" s="1"/>
      <c r="B213" s="1"/>
      <c r="C213" s="1"/>
      <c r="D213" s="1"/>
      <c r="E213" s="1"/>
      <c r="F213" s="1"/>
      <c r="G213" s="1"/>
      <c r="H213" s="630"/>
      <c r="I213" s="630"/>
      <c r="J213" s="630"/>
      <c r="K213" s="630"/>
      <c r="L213" s="630"/>
      <c r="M213" s="630">
        <f t="shared" si="19"/>
        <v>0</v>
      </c>
    </row>
    <row r="214" spans="1:13">
      <c r="A214" s="1"/>
      <c r="B214" s="1"/>
      <c r="C214" s="1"/>
      <c r="D214" s="1"/>
      <c r="E214" s="1"/>
      <c r="F214" s="1"/>
      <c r="G214" s="1"/>
      <c r="H214" s="630"/>
      <c r="I214" s="630"/>
      <c r="J214" s="630"/>
      <c r="K214" s="630"/>
      <c r="L214" s="630"/>
      <c r="M214" s="630">
        <f t="shared" si="19"/>
        <v>0</v>
      </c>
    </row>
    <row r="215" spans="1:13">
      <c r="A215" s="1"/>
      <c r="B215" s="1"/>
      <c r="C215" s="1"/>
      <c r="D215" s="1"/>
      <c r="E215" s="1"/>
      <c r="F215" s="1"/>
      <c r="G215" s="1"/>
      <c r="H215" s="630"/>
      <c r="I215" s="630"/>
      <c r="J215" s="630"/>
      <c r="K215" s="630"/>
      <c r="L215" s="630"/>
      <c r="M215" s="630">
        <f t="shared" si="19"/>
        <v>0</v>
      </c>
    </row>
    <row r="216" spans="1:13">
      <c r="A216" s="1"/>
      <c r="B216" s="1"/>
      <c r="C216" s="1"/>
      <c r="D216" s="1"/>
      <c r="E216" s="1"/>
      <c r="F216" s="1"/>
      <c r="G216" s="1"/>
      <c r="H216" s="630"/>
      <c r="I216" s="630"/>
      <c r="J216" s="630"/>
      <c r="K216" s="630"/>
      <c r="L216" s="630"/>
      <c r="M216" s="630">
        <f t="shared" si="19"/>
        <v>0</v>
      </c>
    </row>
    <row r="217" spans="1:13">
      <c r="A217" s="1"/>
      <c r="B217" s="1"/>
      <c r="C217" s="1"/>
      <c r="D217" s="1"/>
      <c r="E217" s="1"/>
      <c r="F217" s="1"/>
      <c r="G217" s="1"/>
      <c r="H217" s="630"/>
      <c r="I217" s="630"/>
      <c r="J217" s="630"/>
      <c r="K217" s="630"/>
      <c r="L217" s="630"/>
      <c r="M217" s="630">
        <f t="shared" si="19"/>
        <v>0</v>
      </c>
    </row>
    <row r="218" spans="1:13">
      <c r="A218" s="1"/>
      <c r="B218" s="1"/>
      <c r="C218" s="1"/>
      <c r="D218" s="1"/>
      <c r="E218" s="1"/>
      <c r="F218" s="1"/>
      <c r="G218" s="1"/>
      <c r="H218" s="630"/>
      <c r="I218" s="630"/>
      <c r="J218" s="630"/>
      <c r="K218" s="630"/>
      <c r="L218" s="630"/>
      <c r="M218" s="630">
        <f t="shared" si="19"/>
        <v>0</v>
      </c>
    </row>
    <row r="219" spans="1:13">
      <c r="A219" s="1"/>
      <c r="B219" s="1"/>
      <c r="C219" s="1"/>
      <c r="D219" s="1"/>
      <c r="E219" s="1"/>
      <c r="F219" s="1"/>
      <c r="G219" s="1"/>
      <c r="H219" s="630"/>
      <c r="I219" s="630"/>
      <c r="J219" s="630"/>
      <c r="K219" s="630"/>
      <c r="L219" s="630"/>
      <c r="M219" s="630">
        <f t="shared" si="19"/>
        <v>0</v>
      </c>
    </row>
    <row r="220" spans="1:13">
      <c r="A220" s="1"/>
      <c r="B220" s="1"/>
      <c r="C220" s="1"/>
      <c r="D220" s="1"/>
      <c r="E220" s="1"/>
      <c r="F220" s="1"/>
      <c r="G220" s="1"/>
      <c r="H220" s="630"/>
      <c r="I220" s="630"/>
      <c r="J220" s="630"/>
      <c r="K220" s="630"/>
      <c r="L220" s="630"/>
      <c r="M220" s="630">
        <f t="shared" si="19"/>
        <v>0</v>
      </c>
    </row>
    <row r="221" spans="1:13">
      <c r="A221" s="1"/>
      <c r="B221" s="1"/>
      <c r="C221" s="1"/>
      <c r="D221" s="1"/>
      <c r="E221" s="1"/>
      <c r="F221" s="1"/>
      <c r="G221" s="1"/>
      <c r="H221" s="630"/>
      <c r="I221" s="630"/>
      <c r="J221" s="630"/>
      <c r="K221" s="630"/>
      <c r="L221" s="630"/>
      <c r="M221" s="630">
        <f t="shared" ref="M221:M284" si="20">COUNTIF($H$29:$H$323,K221)</f>
        <v>0</v>
      </c>
    </row>
    <row r="222" spans="1:13">
      <c r="A222" s="1"/>
      <c r="B222" s="1"/>
      <c r="C222" s="1"/>
      <c r="D222" s="1"/>
      <c r="E222" s="1"/>
      <c r="F222" s="1"/>
      <c r="G222" s="1"/>
      <c r="H222" s="630"/>
      <c r="I222" s="630"/>
      <c r="J222" s="630"/>
      <c r="K222" s="630"/>
      <c r="L222" s="630"/>
      <c r="M222" s="630">
        <f t="shared" si="20"/>
        <v>0</v>
      </c>
    </row>
    <row r="223" spans="1:13">
      <c r="A223" s="1"/>
      <c r="B223" s="1"/>
      <c r="C223" s="1"/>
      <c r="D223" s="1"/>
      <c r="E223" s="1"/>
      <c r="F223" s="1"/>
      <c r="G223" s="1"/>
      <c r="H223" s="630"/>
      <c r="I223" s="630"/>
      <c r="J223" s="630"/>
      <c r="K223" s="630"/>
      <c r="L223" s="630"/>
      <c r="M223" s="630">
        <f t="shared" si="20"/>
        <v>0</v>
      </c>
    </row>
    <row r="224" spans="1:13">
      <c r="A224" s="1"/>
      <c r="B224" s="1"/>
      <c r="C224" s="1"/>
      <c r="D224" s="1"/>
      <c r="E224" s="1"/>
      <c r="F224" s="1"/>
      <c r="G224" s="1"/>
      <c r="H224" s="630"/>
      <c r="I224" s="630"/>
      <c r="J224" s="630"/>
      <c r="K224" s="630"/>
      <c r="L224" s="630"/>
      <c r="M224" s="630">
        <f t="shared" si="20"/>
        <v>0</v>
      </c>
    </row>
    <row r="225" spans="1:13">
      <c r="A225" s="1"/>
      <c r="B225" s="1"/>
      <c r="C225" s="1"/>
      <c r="D225" s="1"/>
      <c r="E225" s="1"/>
      <c r="F225" s="1"/>
      <c r="G225" s="1"/>
      <c r="H225" s="630"/>
      <c r="I225" s="630"/>
      <c r="J225" s="630"/>
      <c r="K225" s="630"/>
      <c r="L225" s="630"/>
      <c r="M225" s="630">
        <f t="shared" si="20"/>
        <v>0</v>
      </c>
    </row>
    <row r="226" spans="1:13">
      <c r="A226" s="1"/>
      <c r="B226" s="1"/>
      <c r="C226" s="1"/>
      <c r="D226" s="1"/>
      <c r="E226" s="1"/>
      <c r="F226" s="1"/>
      <c r="G226" s="1"/>
      <c r="H226" s="630"/>
      <c r="I226" s="630"/>
      <c r="J226" s="630"/>
      <c r="K226" s="630"/>
      <c r="L226" s="630"/>
      <c r="M226" s="630">
        <f t="shared" si="20"/>
        <v>0</v>
      </c>
    </row>
    <row r="227" spans="1:13">
      <c r="A227" s="1"/>
      <c r="B227" s="1"/>
      <c r="C227" s="1"/>
      <c r="D227" s="1"/>
      <c r="E227" s="1"/>
      <c r="F227" s="1"/>
      <c r="G227" s="1"/>
      <c r="H227" s="630"/>
      <c r="I227" s="630"/>
      <c r="J227" s="630"/>
      <c r="K227" s="630"/>
      <c r="L227" s="630"/>
      <c r="M227" s="630">
        <f t="shared" si="20"/>
        <v>0</v>
      </c>
    </row>
    <row r="228" spans="1:13">
      <c r="A228" s="1"/>
      <c r="B228" s="1"/>
      <c r="C228" s="1"/>
      <c r="D228" s="1"/>
      <c r="E228" s="1"/>
      <c r="F228" s="1"/>
      <c r="G228" s="1"/>
      <c r="H228" s="630"/>
      <c r="I228" s="630"/>
      <c r="J228" s="630"/>
      <c r="K228" s="630"/>
      <c r="L228" s="630"/>
      <c r="M228" s="630">
        <f t="shared" si="20"/>
        <v>0</v>
      </c>
    </row>
    <row r="229" spans="1:13">
      <c r="A229" s="1"/>
      <c r="B229" s="1"/>
      <c r="C229" s="1"/>
      <c r="D229" s="1"/>
      <c r="E229" s="1"/>
      <c r="F229" s="1"/>
      <c r="G229" s="1"/>
      <c r="H229" s="630"/>
      <c r="I229" s="630"/>
      <c r="J229" s="630"/>
      <c r="K229" s="630"/>
      <c r="L229" s="630"/>
      <c r="M229" s="630">
        <f t="shared" si="20"/>
        <v>0</v>
      </c>
    </row>
    <row r="230" spans="1:13">
      <c r="A230" s="1"/>
      <c r="B230" s="1"/>
      <c r="C230" s="1"/>
      <c r="D230" s="1"/>
      <c r="E230" s="1"/>
      <c r="F230" s="1"/>
      <c r="G230" s="1"/>
      <c r="H230" s="630"/>
      <c r="I230" s="630"/>
      <c r="J230" s="630"/>
      <c r="K230" s="630"/>
      <c r="L230" s="630"/>
      <c r="M230" s="630">
        <f t="shared" si="20"/>
        <v>0</v>
      </c>
    </row>
    <row r="231" spans="1:13">
      <c r="A231" s="1"/>
      <c r="B231" s="1"/>
      <c r="C231" s="1"/>
      <c r="D231" s="1"/>
      <c r="E231" s="1"/>
      <c r="F231" s="1"/>
      <c r="G231" s="1"/>
      <c r="H231" s="630"/>
      <c r="I231" s="630"/>
      <c r="J231" s="630"/>
      <c r="K231" s="630"/>
      <c r="L231" s="630"/>
      <c r="M231" s="630">
        <f t="shared" si="20"/>
        <v>0</v>
      </c>
    </row>
    <row r="232" spans="1:13">
      <c r="A232" s="1"/>
      <c r="B232" s="1"/>
      <c r="C232" s="1"/>
      <c r="D232" s="1"/>
      <c r="E232" s="1"/>
      <c r="F232" s="1"/>
      <c r="G232" s="1"/>
      <c r="H232" s="630"/>
      <c r="I232" s="630"/>
      <c r="J232" s="630"/>
      <c r="K232" s="630"/>
      <c r="L232" s="630"/>
      <c r="M232" s="630">
        <f t="shared" si="20"/>
        <v>0</v>
      </c>
    </row>
    <row r="233" spans="1:13">
      <c r="A233" s="1"/>
      <c r="B233" s="1"/>
      <c r="C233" s="1"/>
      <c r="D233" s="1"/>
      <c r="E233" s="1"/>
      <c r="F233" s="1"/>
      <c r="G233" s="1"/>
      <c r="H233" s="630"/>
      <c r="I233" s="630"/>
      <c r="J233" s="630"/>
      <c r="K233" s="630"/>
      <c r="L233" s="630"/>
      <c r="M233" s="630">
        <f t="shared" si="20"/>
        <v>0</v>
      </c>
    </row>
    <row r="234" spans="1:13">
      <c r="A234" s="1"/>
      <c r="B234" s="1"/>
      <c r="C234" s="1"/>
      <c r="D234" s="1"/>
      <c r="E234" s="1"/>
      <c r="F234" s="1"/>
      <c r="G234" s="1"/>
      <c r="H234" s="630"/>
      <c r="I234" s="630"/>
      <c r="J234" s="630"/>
      <c r="K234" s="630"/>
      <c r="L234" s="630"/>
      <c r="M234" s="630">
        <f t="shared" si="20"/>
        <v>0</v>
      </c>
    </row>
    <row r="235" spans="1:13">
      <c r="A235" s="1"/>
      <c r="B235" s="1"/>
      <c r="C235" s="1"/>
      <c r="D235" s="1"/>
      <c r="E235" s="1"/>
      <c r="F235" s="1"/>
      <c r="G235" s="1"/>
      <c r="H235" s="630"/>
      <c r="I235" s="630"/>
      <c r="J235" s="630"/>
      <c r="K235" s="630"/>
      <c r="L235" s="630"/>
      <c r="M235" s="630">
        <f t="shared" si="20"/>
        <v>0</v>
      </c>
    </row>
    <row r="236" spans="1:13">
      <c r="A236" s="1"/>
      <c r="B236" s="1"/>
      <c r="C236" s="1"/>
      <c r="D236" s="1"/>
      <c r="E236" s="1"/>
      <c r="F236" s="1"/>
      <c r="G236" s="1"/>
      <c r="H236" s="630"/>
      <c r="I236" s="630"/>
      <c r="J236" s="630"/>
      <c r="K236" s="630"/>
      <c r="L236" s="630"/>
      <c r="M236" s="630">
        <f t="shared" si="20"/>
        <v>0</v>
      </c>
    </row>
    <row r="237" spans="1:13">
      <c r="A237" s="1"/>
      <c r="B237" s="1"/>
      <c r="C237" s="1"/>
      <c r="D237" s="1"/>
      <c r="E237" s="1"/>
      <c r="F237" s="1"/>
      <c r="G237" s="1"/>
      <c r="H237" s="630"/>
      <c r="I237" s="630"/>
      <c r="J237" s="630"/>
      <c r="K237" s="630"/>
      <c r="L237" s="630"/>
      <c r="M237" s="630">
        <f t="shared" si="20"/>
        <v>0</v>
      </c>
    </row>
    <row r="238" spans="1:13">
      <c r="A238" s="1"/>
      <c r="B238" s="1"/>
      <c r="C238" s="1"/>
      <c r="D238" s="1"/>
      <c r="E238" s="1"/>
      <c r="F238" s="1"/>
      <c r="G238" s="1"/>
      <c r="H238" s="630"/>
      <c r="I238" s="630"/>
      <c r="J238" s="630"/>
      <c r="K238" s="630"/>
      <c r="L238" s="630"/>
      <c r="M238" s="630">
        <f t="shared" si="20"/>
        <v>0</v>
      </c>
    </row>
    <row r="239" spans="1:13">
      <c r="A239" s="1"/>
      <c r="B239" s="1"/>
      <c r="C239" s="1"/>
      <c r="D239" s="1"/>
      <c r="E239" s="1"/>
      <c r="F239" s="1"/>
      <c r="G239" s="1"/>
      <c r="H239" s="630"/>
      <c r="I239" s="630"/>
      <c r="J239" s="630"/>
      <c r="K239" s="630"/>
      <c r="L239" s="630"/>
      <c r="M239" s="630">
        <f t="shared" si="20"/>
        <v>0</v>
      </c>
    </row>
    <row r="240" spans="1:13">
      <c r="A240" s="1"/>
      <c r="B240" s="1"/>
      <c r="C240" s="1"/>
      <c r="D240" s="1"/>
      <c r="E240" s="1"/>
      <c r="F240" s="1"/>
      <c r="G240" s="1"/>
      <c r="H240" s="630"/>
      <c r="I240" s="630"/>
      <c r="J240" s="630"/>
      <c r="K240" s="630"/>
      <c r="L240" s="630"/>
      <c r="M240" s="630">
        <f t="shared" si="20"/>
        <v>0</v>
      </c>
    </row>
    <row r="241" spans="1:13">
      <c r="A241" s="1"/>
      <c r="B241" s="1"/>
      <c r="C241" s="1"/>
      <c r="D241" s="1"/>
      <c r="E241" s="1"/>
      <c r="F241" s="1"/>
      <c r="G241" s="1"/>
      <c r="H241" s="630"/>
      <c r="I241" s="630"/>
      <c r="J241" s="630"/>
      <c r="K241" s="630"/>
      <c r="L241" s="630"/>
      <c r="M241" s="630">
        <f t="shared" si="20"/>
        <v>0</v>
      </c>
    </row>
    <row r="242" spans="1:13">
      <c r="A242" s="1"/>
      <c r="B242" s="1"/>
      <c r="C242" s="1"/>
      <c r="D242" s="1"/>
      <c r="E242" s="1"/>
      <c r="F242" s="1"/>
      <c r="G242" s="1"/>
      <c r="H242" s="630"/>
      <c r="I242" s="630"/>
      <c r="J242" s="630"/>
      <c r="K242" s="630"/>
      <c r="L242" s="630"/>
      <c r="M242" s="630">
        <f t="shared" si="20"/>
        <v>0</v>
      </c>
    </row>
    <row r="243" spans="1:13">
      <c r="A243" s="1"/>
      <c r="B243" s="1"/>
      <c r="C243" s="1"/>
      <c r="D243" s="1"/>
      <c r="E243" s="1"/>
      <c r="F243" s="1"/>
      <c r="G243" s="1"/>
      <c r="H243" s="630"/>
      <c r="I243" s="630"/>
      <c r="J243" s="630"/>
      <c r="K243" s="630"/>
      <c r="L243" s="630"/>
      <c r="M243" s="630">
        <f t="shared" si="20"/>
        <v>0</v>
      </c>
    </row>
    <row r="244" spans="1:13">
      <c r="A244" s="1"/>
      <c r="B244" s="1"/>
      <c r="C244" s="1"/>
      <c r="D244" s="1"/>
      <c r="E244" s="1"/>
      <c r="F244" s="1"/>
      <c r="G244" s="1"/>
      <c r="H244" s="630"/>
      <c r="I244" s="630"/>
      <c r="J244" s="630"/>
      <c r="K244" s="630"/>
      <c r="L244" s="630"/>
      <c r="M244" s="630">
        <f t="shared" si="20"/>
        <v>0</v>
      </c>
    </row>
    <row r="245" spans="1:13">
      <c r="A245" s="1"/>
      <c r="B245" s="1"/>
      <c r="C245" s="1"/>
      <c r="D245" s="1"/>
      <c r="E245" s="1"/>
      <c r="F245" s="1"/>
      <c r="G245" s="1"/>
      <c r="H245" s="630"/>
      <c r="I245" s="630"/>
      <c r="J245" s="630"/>
      <c r="K245" s="630"/>
      <c r="L245" s="630"/>
      <c r="M245" s="630">
        <f t="shared" si="20"/>
        <v>0</v>
      </c>
    </row>
    <row r="246" spans="1:13">
      <c r="A246" s="1"/>
      <c r="B246" s="1"/>
      <c r="C246" s="1"/>
      <c r="D246" s="1"/>
      <c r="E246" s="1"/>
      <c r="F246" s="1"/>
      <c r="G246" s="1"/>
      <c r="H246" s="630"/>
      <c r="I246" s="630"/>
      <c r="J246" s="630"/>
      <c r="K246" s="630"/>
      <c r="L246" s="630"/>
      <c r="M246" s="630">
        <f t="shared" si="20"/>
        <v>0</v>
      </c>
    </row>
    <row r="247" spans="1:13">
      <c r="A247" s="1"/>
      <c r="B247" s="1"/>
      <c r="C247" s="1"/>
      <c r="D247" s="1"/>
      <c r="E247" s="1"/>
      <c r="F247" s="1"/>
      <c r="G247" s="1"/>
      <c r="H247" s="630"/>
      <c r="I247" s="630"/>
      <c r="J247" s="630"/>
      <c r="K247" s="630"/>
      <c r="L247" s="630"/>
      <c r="M247" s="630">
        <f t="shared" si="20"/>
        <v>0</v>
      </c>
    </row>
    <row r="248" spans="1:13">
      <c r="A248" s="1"/>
      <c r="B248" s="1"/>
      <c r="C248" s="1"/>
      <c r="D248" s="1"/>
      <c r="E248" s="1"/>
      <c r="F248" s="1"/>
      <c r="G248" s="1"/>
      <c r="H248" s="630"/>
      <c r="I248" s="630"/>
      <c r="J248" s="630"/>
      <c r="K248" s="630"/>
      <c r="L248" s="630"/>
      <c r="M248" s="630">
        <f t="shared" si="20"/>
        <v>0</v>
      </c>
    </row>
    <row r="249" spans="1:13">
      <c r="A249" s="1"/>
      <c r="B249" s="1"/>
      <c r="C249" s="1"/>
      <c r="D249" s="1"/>
      <c r="E249" s="1"/>
      <c r="F249" s="1"/>
      <c r="G249" s="1"/>
      <c r="H249" s="630"/>
      <c r="I249" s="630"/>
      <c r="J249" s="630"/>
      <c r="K249" s="630"/>
      <c r="L249" s="630"/>
      <c r="M249" s="630">
        <f t="shared" si="20"/>
        <v>0</v>
      </c>
    </row>
    <row r="250" spans="1:13">
      <c r="A250" s="1"/>
      <c r="B250" s="1"/>
      <c r="C250" s="1"/>
      <c r="D250" s="1"/>
      <c r="E250" s="1"/>
      <c r="F250" s="1"/>
      <c r="G250" s="1"/>
      <c r="H250" s="630"/>
      <c r="I250" s="630"/>
      <c r="J250" s="630"/>
      <c r="K250" s="630"/>
      <c r="L250" s="630"/>
      <c r="M250" s="630">
        <f t="shared" si="20"/>
        <v>0</v>
      </c>
    </row>
    <row r="251" spans="1:13">
      <c r="A251" s="1"/>
      <c r="B251" s="1"/>
      <c r="C251" s="1"/>
      <c r="D251" s="1"/>
      <c r="E251" s="1"/>
      <c r="F251" s="1"/>
      <c r="G251" s="1"/>
      <c r="H251" s="630"/>
      <c r="I251" s="630"/>
      <c r="J251" s="630"/>
      <c r="K251" s="630"/>
      <c r="L251" s="630"/>
      <c r="M251" s="630">
        <f t="shared" si="20"/>
        <v>0</v>
      </c>
    </row>
    <row r="252" spans="1:13">
      <c r="A252" s="1"/>
      <c r="B252" s="1"/>
      <c r="C252" s="1"/>
      <c r="D252" s="1"/>
      <c r="E252" s="1"/>
      <c r="F252" s="1"/>
      <c r="G252" s="1"/>
      <c r="H252" s="630"/>
      <c r="I252" s="630"/>
      <c r="J252" s="630"/>
      <c r="K252" s="630"/>
      <c r="L252" s="630"/>
      <c r="M252" s="630">
        <f t="shared" si="20"/>
        <v>0</v>
      </c>
    </row>
    <row r="253" spans="1:13">
      <c r="A253" s="1"/>
      <c r="B253" s="1"/>
      <c r="C253" s="1"/>
      <c r="D253" s="1"/>
      <c r="E253" s="1"/>
      <c r="F253" s="1"/>
      <c r="G253" s="1"/>
      <c r="H253" s="630"/>
      <c r="I253" s="630"/>
      <c r="J253" s="630"/>
      <c r="K253" s="630"/>
      <c r="L253" s="630"/>
      <c r="M253" s="630">
        <f t="shared" si="20"/>
        <v>0</v>
      </c>
    </row>
    <row r="254" spans="1:13">
      <c r="A254" s="1"/>
      <c r="B254" s="1"/>
      <c r="C254" s="1"/>
      <c r="D254" s="1"/>
      <c r="E254" s="1"/>
      <c r="F254" s="1"/>
      <c r="G254" s="1"/>
      <c r="H254" s="630"/>
      <c r="I254" s="630"/>
      <c r="J254" s="630"/>
      <c r="K254" s="630"/>
      <c r="L254" s="630"/>
      <c r="M254" s="630">
        <f t="shared" si="20"/>
        <v>0</v>
      </c>
    </row>
    <row r="255" spans="1:13">
      <c r="A255" s="1"/>
      <c r="B255" s="1"/>
      <c r="C255" s="1"/>
      <c r="D255" s="1"/>
      <c r="E255" s="1"/>
      <c r="F255" s="1"/>
      <c r="G255" s="1"/>
      <c r="H255" s="630"/>
      <c r="I255" s="630"/>
      <c r="J255" s="630"/>
      <c r="K255" s="630"/>
      <c r="L255" s="630"/>
      <c r="M255" s="630">
        <f t="shared" si="20"/>
        <v>0</v>
      </c>
    </row>
    <row r="256" spans="1:13">
      <c r="A256" s="1"/>
      <c r="B256" s="1"/>
      <c r="C256" s="1"/>
      <c r="D256" s="1"/>
      <c r="E256" s="1"/>
      <c r="F256" s="1"/>
      <c r="G256" s="1"/>
      <c r="H256" s="630"/>
      <c r="I256" s="630"/>
      <c r="J256" s="630"/>
      <c r="K256" s="630"/>
      <c r="L256" s="630"/>
      <c r="M256" s="630">
        <f t="shared" si="20"/>
        <v>0</v>
      </c>
    </row>
    <row r="257" spans="1:13">
      <c r="A257" s="1"/>
      <c r="B257" s="1"/>
      <c r="C257" s="1"/>
      <c r="D257" s="1"/>
      <c r="E257" s="1"/>
      <c r="F257" s="1"/>
      <c r="G257" s="1"/>
      <c r="H257" s="630"/>
      <c r="I257" s="630"/>
      <c r="J257" s="630"/>
      <c r="K257" s="630"/>
      <c r="L257" s="630"/>
      <c r="M257" s="630">
        <f t="shared" si="20"/>
        <v>0</v>
      </c>
    </row>
    <row r="258" spans="1:13">
      <c r="A258" s="1"/>
      <c r="B258" s="1"/>
      <c r="C258" s="1"/>
      <c r="D258" s="1"/>
      <c r="E258" s="1"/>
      <c r="F258" s="1"/>
      <c r="G258" s="1"/>
      <c r="H258" s="630"/>
      <c r="I258" s="630"/>
      <c r="J258" s="630"/>
      <c r="K258" s="630"/>
      <c r="L258" s="630"/>
      <c r="M258" s="630">
        <f t="shared" si="20"/>
        <v>0</v>
      </c>
    </row>
    <row r="259" spans="1:13">
      <c r="A259" s="1"/>
      <c r="B259" s="1"/>
      <c r="C259" s="1"/>
      <c r="D259" s="1"/>
      <c r="E259" s="1"/>
      <c r="F259" s="1"/>
      <c r="G259" s="1"/>
      <c r="H259" s="630"/>
      <c r="I259" s="630"/>
      <c r="J259" s="630"/>
      <c r="K259" s="630"/>
      <c r="L259" s="630"/>
      <c r="M259" s="630">
        <f t="shared" si="20"/>
        <v>0</v>
      </c>
    </row>
    <row r="260" spans="1:13">
      <c r="A260" s="1"/>
      <c r="B260" s="1"/>
      <c r="C260" s="1"/>
      <c r="D260" s="1"/>
      <c r="E260" s="1"/>
      <c r="F260" s="1"/>
      <c r="G260" s="1"/>
      <c r="H260" s="630"/>
      <c r="I260" s="630"/>
      <c r="J260" s="630"/>
      <c r="K260" s="630"/>
      <c r="L260" s="630"/>
      <c r="M260" s="630">
        <f t="shared" si="20"/>
        <v>0</v>
      </c>
    </row>
    <row r="261" spans="1:13">
      <c r="A261" s="1"/>
      <c r="B261" s="1"/>
      <c r="C261" s="1"/>
      <c r="D261" s="1"/>
      <c r="E261" s="1"/>
      <c r="F261" s="1"/>
      <c r="G261" s="1"/>
      <c r="H261" s="630"/>
      <c r="I261" s="630"/>
      <c r="J261" s="630"/>
      <c r="K261" s="630"/>
      <c r="L261" s="630"/>
      <c r="M261" s="630">
        <f t="shared" si="20"/>
        <v>0</v>
      </c>
    </row>
    <row r="262" spans="1:13">
      <c r="A262" s="1"/>
      <c r="B262" s="1"/>
      <c r="C262" s="1"/>
      <c r="D262" s="1"/>
      <c r="E262" s="1"/>
      <c r="F262" s="1"/>
      <c r="G262" s="1"/>
      <c r="H262" s="630"/>
      <c r="I262" s="630"/>
      <c r="J262" s="630"/>
      <c r="K262" s="630"/>
      <c r="L262" s="630"/>
      <c r="M262" s="630">
        <f t="shared" si="20"/>
        <v>0</v>
      </c>
    </row>
    <row r="263" spans="1:13">
      <c r="A263" s="1"/>
      <c r="B263" s="1"/>
      <c r="C263" s="1"/>
      <c r="D263" s="1"/>
      <c r="E263" s="1"/>
      <c r="F263" s="1"/>
      <c r="G263" s="1"/>
      <c r="H263" s="630"/>
      <c r="I263" s="630"/>
      <c r="J263" s="630"/>
      <c r="K263" s="630"/>
      <c r="L263" s="630"/>
      <c r="M263" s="630">
        <f t="shared" si="20"/>
        <v>0</v>
      </c>
    </row>
    <row r="264" spans="1:13">
      <c r="A264" s="1"/>
      <c r="B264" s="1"/>
      <c r="C264" s="1"/>
      <c r="D264" s="1"/>
      <c r="E264" s="1"/>
      <c r="F264" s="1"/>
      <c r="G264" s="1"/>
      <c r="H264" s="630"/>
      <c r="I264" s="630"/>
      <c r="J264" s="630"/>
      <c r="K264" s="630"/>
      <c r="L264" s="630"/>
      <c r="M264" s="630">
        <f t="shared" si="20"/>
        <v>0</v>
      </c>
    </row>
    <row r="265" spans="1:13">
      <c r="A265" s="1"/>
      <c r="B265" s="1"/>
      <c r="C265" s="1"/>
      <c r="D265" s="1"/>
      <c r="E265" s="1"/>
      <c r="F265" s="1"/>
      <c r="G265" s="1"/>
      <c r="H265" s="630"/>
      <c r="I265" s="630"/>
      <c r="J265" s="630"/>
      <c r="K265" s="630"/>
      <c r="L265" s="630"/>
      <c r="M265" s="630">
        <f t="shared" si="20"/>
        <v>0</v>
      </c>
    </row>
    <row r="266" spans="1:13">
      <c r="A266" s="1"/>
      <c r="B266" s="1"/>
      <c r="C266" s="1"/>
      <c r="D266" s="1"/>
      <c r="E266" s="1"/>
      <c r="F266" s="1"/>
      <c r="G266" s="1"/>
      <c r="H266" s="630"/>
      <c r="I266" s="630"/>
      <c r="J266" s="630"/>
      <c r="K266" s="630"/>
      <c r="L266" s="630"/>
      <c r="M266" s="630">
        <f t="shared" si="20"/>
        <v>0</v>
      </c>
    </row>
    <row r="267" spans="1:13">
      <c r="A267" s="1"/>
      <c r="B267" s="1"/>
      <c r="C267" s="1"/>
      <c r="D267" s="1"/>
      <c r="E267" s="1"/>
      <c r="F267" s="1"/>
      <c r="G267" s="1"/>
      <c r="H267" s="630"/>
      <c r="I267" s="630"/>
      <c r="J267" s="630"/>
      <c r="K267" s="630"/>
      <c r="L267" s="630"/>
      <c r="M267" s="630">
        <f t="shared" si="20"/>
        <v>0</v>
      </c>
    </row>
    <row r="268" spans="1:13">
      <c r="A268" s="1"/>
      <c r="B268" s="1"/>
      <c r="C268" s="1"/>
      <c r="D268" s="1"/>
      <c r="E268" s="1"/>
      <c r="F268" s="1"/>
      <c r="G268" s="1"/>
      <c r="H268" s="630"/>
      <c r="I268" s="630"/>
      <c r="J268" s="630"/>
      <c r="K268" s="630"/>
      <c r="L268" s="630"/>
      <c r="M268" s="630">
        <f t="shared" si="20"/>
        <v>0</v>
      </c>
    </row>
    <row r="269" spans="1:13">
      <c r="A269" s="1"/>
      <c r="B269" s="1"/>
      <c r="C269" s="1"/>
      <c r="D269" s="1"/>
      <c r="E269" s="1"/>
      <c r="F269" s="1"/>
      <c r="G269" s="1"/>
      <c r="H269" s="630"/>
      <c r="I269" s="630"/>
      <c r="J269" s="630"/>
      <c r="K269" s="630"/>
      <c r="L269" s="630"/>
      <c r="M269" s="630">
        <f t="shared" si="20"/>
        <v>0</v>
      </c>
    </row>
    <row r="270" spans="1:13">
      <c r="A270" s="1"/>
      <c r="B270" s="1"/>
      <c r="C270" s="1"/>
      <c r="D270" s="1"/>
      <c r="E270" s="1"/>
      <c r="F270" s="1"/>
      <c r="G270" s="1"/>
      <c r="H270" s="630"/>
      <c r="I270" s="630"/>
      <c r="J270" s="630"/>
      <c r="K270" s="630"/>
      <c r="L270" s="630"/>
      <c r="M270" s="630">
        <f t="shared" si="20"/>
        <v>0</v>
      </c>
    </row>
    <row r="271" spans="1:13">
      <c r="A271" s="1"/>
      <c r="B271" s="1"/>
      <c r="C271" s="1"/>
      <c r="D271" s="1"/>
      <c r="E271" s="1"/>
      <c r="F271" s="1"/>
      <c r="G271" s="1"/>
      <c r="H271" s="630"/>
      <c r="I271" s="630"/>
      <c r="J271" s="630"/>
      <c r="K271" s="630"/>
      <c r="L271" s="630"/>
      <c r="M271" s="630">
        <f t="shared" si="20"/>
        <v>0</v>
      </c>
    </row>
    <row r="272" spans="1:13">
      <c r="A272" s="1"/>
      <c r="B272" s="1"/>
      <c r="C272" s="1"/>
      <c r="D272" s="1"/>
      <c r="E272" s="1"/>
      <c r="F272" s="1"/>
      <c r="G272" s="1"/>
      <c r="H272" s="630"/>
      <c r="I272" s="630"/>
      <c r="J272" s="630"/>
      <c r="K272" s="630"/>
      <c r="L272" s="630"/>
      <c r="M272" s="630">
        <f t="shared" si="20"/>
        <v>0</v>
      </c>
    </row>
    <row r="273" spans="1:13">
      <c r="A273" s="1"/>
      <c r="B273" s="1"/>
      <c r="C273" s="1"/>
      <c r="D273" s="1"/>
      <c r="E273" s="1"/>
      <c r="F273" s="1"/>
      <c r="G273" s="1"/>
      <c r="H273" s="630"/>
      <c r="I273" s="630"/>
      <c r="J273" s="630"/>
      <c r="K273" s="630"/>
      <c r="L273" s="630"/>
      <c r="M273" s="630">
        <f t="shared" si="20"/>
        <v>0</v>
      </c>
    </row>
    <row r="274" spans="1:13">
      <c r="A274" s="1"/>
      <c r="B274" s="1"/>
      <c r="C274" s="1"/>
      <c r="D274" s="1"/>
      <c r="E274" s="1"/>
      <c r="F274" s="1"/>
      <c r="G274" s="1"/>
      <c r="H274" s="630"/>
      <c r="I274" s="630"/>
      <c r="J274" s="630"/>
      <c r="K274" s="630"/>
      <c r="L274" s="630"/>
      <c r="M274" s="630">
        <f t="shared" si="20"/>
        <v>0</v>
      </c>
    </row>
    <row r="275" spans="1:13">
      <c r="A275" s="1"/>
      <c r="B275" s="1"/>
      <c r="C275" s="1"/>
      <c r="D275" s="1"/>
      <c r="E275" s="1"/>
      <c r="F275" s="1"/>
      <c r="G275" s="1"/>
      <c r="H275" s="630"/>
      <c r="I275" s="630"/>
      <c r="J275" s="630"/>
      <c r="K275" s="630"/>
      <c r="L275" s="630"/>
      <c r="M275" s="630">
        <f t="shared" si="20"/>
        <v>0</v>
      </c>
    </row>
    <row r="276" spans="1:13">
      <c r="A276" s="1"/>
      <c r="B276" s="1"/>
      <c r="C276" s="1"/>
      <c r="D276" s="1"/>
      <c r="E276" s="1"/>
      <c r="F276" s="1"/>
      <c r="G276" s="1"/>
      <c r="H276" s="630"/>
      <c r="I276" s="630"/>
      <c r="J276" s="630"/>
      <c r="K276" s="630"/>
      <c r="L276" s="630"/>
      <c r="M276" s="630">
        <f t="shared" si="20"/>
        <v>0</v>
      </c>
    </row>
    <row r="277" spans="1:13">
      <c r="A277" s="1"/>
      <c r="B277" s="1"/>
      <c r="C277" s="1"/>
      <c r="D277" s="1"/>
      <c r="E277" s="1"/>
      <c r="F277" s="1"/>
      <c r="G277" s="1"/>
      <c r="H277" s="630"/>
      <c r="I277" s="630"/>
      <c r="J277" s="630"/>
      <c r="K277" s="630"/>
      <c r="L277" s="630"/>
      <c r="M277" s="630">
        <f t="shared" si="20"/>
        <v>0</v>
      </c>
    </row>
    <row r="278" spans="1:13">
      <c r="A278" s="1"/>
      <c r="B278" s="1"/>
      <c r="C278" s="1"/>
      <c r="D278" s="1"/>
      <c r="E278" s="1"/>
      <c r="F278" s="1"/>
      <c r="G278" s="1"/>
      <c r="H278" s="630"/>
      <c r="I278" s="630"/>
      <c r="J278" s="630"/>
      <c r="K278" s="630"/>
      <c r="L278" s="630"/>
      <c r="M278" s="630">
        <f t="shared" si="20"/>
        <v>0</v>
      </c>
    </row>
    <row r="279" spans="1:13">
      <c r="A279" s="1"/>
      <c r="B279" s="1"/>
      <c r="C279" s="1"/>
      <c r="D279" s="1"/>
      <c r="E279" s="1"/>
      <c r="F279" s="1"/>
      <c r="G279" s="1"/>
      <c r="H279" s="630"/>
      <c r="I279" s="630"/>
      <c r="J279" s="630"/>
      <c r="K279" s="630"/>
      <c r="L279" s="630"/>
      <c r="M279" s="630">
        <f t="shared" si="20"/>
        <v>0</v>
      </c>
    </row>
    <row r="280" spans="1:13">
      <c r="A280" s="1"/>
      <c r="B280" s="1"/>
      <c r="C280" s="1"/>
      <c r="D280" s="1"/>
      <c r="E280" s="1"/>
      <c r="F280" s="1"/>
      <c r="G280" s="1"/>
      <c r="H280" s="630"/>
      <c r="I280" s="630"/>
      <c r="J280" s="630"/>
      <c r="K280" s="630"/>
      <c r="L280" s="630"/>
      <c r="M280" s="630">
        <f t="shared" si="20"/>
        <v>0</v>
      </c>
    </row>
    <row r="281" spans="1:13">
      <c r="A281" s="1"/>
      <c r="B281" s="1"/>
      <c r="C281" s="1"/>
      <c r="D281" s="1"/>
      <c r="E281" s="1"/>
      <c r="F281" s="1"/>
      <c r="G281" s="1"/>
      <c r="H281" s="630"/>
      <c r="I281" s="630"/>
      <c r="J281" s="630"/>
      <c r="K281" s="630"/>
      <c r="L281" s="630"/>
      <c r="M281" s="630">
        <f t="shared" si="20"/>
        <v>0</v>
      </c>
    </row>
    <row r="282" spans="1:13">
      <c r="A282" s="1"/>
      <c r="B282" s="1"/>
      <c r="C282" s="1"/>
      <c r="D282" s="1"/>
      <c r="E282" s="1"/>
      <c r="F282" s="1"/>
      <c r="G282" s="1"/>
      <c r="H282" s="630"/>
      <c r="I282" s="630"/>
      <c r="J282" s="630"/>
      <c r="K282" s="630"/>
      <c r="L282" s="630"/>
      <c r="M282" s="630">
        <f t="shared" si="20"/>
        <v>0</v>
      </c>
    </row>
    <row r="283" spans="1:13">
      <c r="A283" s="1"/>
      <c r="B283" s="1"/>
      <c r="C283" s="1"/>
      <c r="D283" s="1"/>
      <c r="E283" s="1"/>
      <c r="F283" s="1"/>
      <c r="G283" s="1"/>
      <c r="H283" s="630"/>
      <c r="I283" s="630"/>
      <c r="J283" s="630"/>
      <c r="K283" s="630"/>
      <c r="L283" s="630"/>
      <c r="M283" s="630">
        <f t="shared" si="20"/>
        <v>0</v>
      </c>
    </row>
    <row r="284" spans="1:13">
      <c r="A284" s="1"/>
      <c r="B284" s="1"/>
      <c r="C284" s="1"/>
      <c r="D284" s="1"/>
      <c r="E284" s="1"/>
      <c r="F284" s="1"/>
      <c r="G284" s="1"/>
      <c r="H284" s="630"/>
      <c r="I284" s="630"/>
      <c r="J284" s="630"/>
      <c r="K284" s="630"/>
      <c r="L284" s="630"/>
      <c r="M284" s="630">
        <f t="shared" si="20"/>
        <v>0</v>
      </c>
    </row>
    <row r="285" spans="1:13">
      <c r="A285" s="1"/>
      <c r="B285" s="1"/>
      <c r="C285" s="1"/>
      <c r="D285" s="1"/>
      <c r="E285" s="1"/>
      <c r="F285" s="1"/>
      <c r="G285" s="1"/>
      <c r="H285" s="630"/>
      <c r="I285" s="630"/>
      <c r="J285" s="630"/>
      <c r="K285" s="630"/>
      <c r="L285" s="630"/>
      <c r="M285" s="630">
        <f t="shared" ref="M285:M323" si="21">COUNTIF($H$29:$H$323,K285)</f>
        <v>0</v>
      </c>
    </row>
    <row r="286" spans="1:13">
      <c r="A286" s="1"/>
      <c r="B286" s="1"/>
      <c r="C286" s="1"/>
      <c r="D286" s="1"/>
      <c r="E286" s="1"/>
      <c r="F286" s="1"/>
      <c r="G286" s="1"/>
      <c r="H286" s="630"/>
      <c r="I286" s="630"/>
      <c r="J286" s="630"/>
      <c r="K286" s="630"/>
      <c r="L286" s="630"/>
      <c r="M286" s="630">
        <f t="shared" si="21"/>
        <v>0</v>
      </c>
    </row>
    <row r="287" spans="1:13">
      <c r="A287" s="1"/>
      <c r="B287" s="1"/>
      <c r="C287" s="1"/>
      <c r="D287" s="1"/>
      <c r="E287" s="1"/>
      <c r="F287" s="1"/>
      <c r="G287" s="1"/>
      <c r="H287" s="630"/>
      <c r="I287" s="630"/>
      <c r="J287" s="630"/>
      <c r="K287" s="630"/>
      <c r="L287" s="630"/>
      <c r="M287" s="630">
        <f t="shared" si="21"/>
        <v>0</v>
      </c>
    </row>
    <row r="288" spans="1:13">
      <c r="A288" s="1"/>
      <c r="B288" s="1"/>
      <c r="C288" s="1"/>
      <c r="D288" s="1"/>
      <c r="E288" s="1"/>
      <c r="F288" s="1"/>
      <c r="G288" s="1"/>
      <c r="H288" s="630"/>
      <c r="I288" s="630"/>
      <c r="J288" s="630"/>
      <c r="K288" s="630"/>
      <c r="L288" s="630"/>
      <c r="M288" s="630">
        <f t="shared" si="21"/>
        <v>0</v>
      </c>
    </row>
    <row r="289" spans="1:13">
      <c r="A289" s="1"/>
      <c r="B289" s="1"/>
      <c r="C289" s="1"/>
      <c r="D289" s="1"/>
      <c r="E289" s="1"/>
      <c r="F289" s="1"/>
      <c r="G289" s="1"/>
      <c r="H289" s="630"/>
      <c r="I289" s="630"/>
      <c r="J289" s="630"/>
      <c r="K289" s="630"/>
      <c r="L289" s="630"/>
      <c r="M289" s="630">
        <f t="shared" si="21"/>
        <v>0</v>
      </c>
    </row>
    <row r="290" spans="1:13">
      <c r="A290" s="1"/>
      <c r="B290" s="1"/>
      <c r="C290" s="1"/>
      <c r="D290" s="1"/>
      <c r="E290" s="1"/>
      <c r="F290" s="1"/>
      <c r="G290" s="1"/>
      <c r="H290" s="630"/>
      <c r="I290" s="630"/>
      <c r="J290" s="630"/>
      <c r="K290" s="630"/>
      <c r="L290" s="630"/>
      <c r="M290" s="630">
        <f t="shared" si="21"/>
        <v>0</v>
      </c>
    </row>
    <row r="291" spans="1:13">
      <c r="A291" s="1"/>
      <c r="B291" s="1"/>
      <c r="C291" s="1"/>
      <c r="D291" s="1"/>
      <c r="E291" s="1"/>
      <c r="F291" s="1"/>
      <c r="G291" s="1"/>
      <c r="H291" s="630"/>
      <c r="I291" s="630"/>
      <c r="J291" s="630"/>
      <c r="K291" s="630"/>
      <c r="L291" s="630"/>
      <c r="M291" s="630">
        <f t="shared" si="21"/>
        <v>0</v>
      </c>
    </row>
    <row r="292" spans="1:13">
      <c r="A292" s="1"/>
      <c r="B292" s="1"/>
      <c r="C292" s="1"/>
      <c r="D292" s="1"/>
      <c r="E292" s="1"/>
      <c r="F292" s="1"/>
      <c r="G292" s="1"/>
      <c r="H292" s="630"/>
      <c r="I292" s="630"/>
      <c r="J292" s="630"/>
      <c r="K292" s="630"/>
      <c r="L292" s="630"/>
      <c r="M292" s="630">
        <f t="shared" si="21"/>
        <v>0</v>
      </c>
    </row>
    <row r="293" spans="1:13">
      <c r="A293" s="1"/>
      <c r="B293" s="1"/>
      <c r="C293" s="1"/>
      <c r="D293" s="1"/>
      <c r="E293" s="1"/>
      <c r="F293" s="1"/>
      <c r="G293" s="1"/>
      <c r="H293" s="630"/>
      <c r="I293" s="630"/>
      <c r="J293" s="630"/>
      <c r="K293" s="630"/>
      <c r="L293" s="630"/>
      <c r="M293" s="630">
        <f t="shared" si="21"/>
        <v>0</v>
      </c>
    </row>
    <row r="294" spans="1:13">
      <c r="A294" s="1"/>
      <c r="B294" s="1"/>
      <c r="C294" s="1"/>
      <c r="D294" s="1"/>
      <c r="E294" s="1"/>
      <c r="F294" s="1"/>
      <c r="G294" s="1"/>
      <c r="H294" s="630"/>
      <c r="I294" s="630"/>
      <c r="J294" s="630"/>
      <c r="K294" s="630"/>
      <c r="L294" s="630"/>
      <c r="M294" s="630">
        <f t="shared" si="21"/>
        <v>0</v>
      </c>
    </row>
    <row r="295" spans="1:13">
      <c r="A295" s="1"/>
      <c r="B295" s="1"/>
      <c r="C295" s="1"/>
      <c r="D295" s="1"/>
      <c r="E295" s="1"/>
      <c r="F295" s="1"/>
      <c r="G295" s="1"/>
      <c r="H295" s="630"/>
      <c r="I295" s="630"/>
      <c r="J295" s="630"/>
      <c r="K295" s="630"/>
      <c r="L295" s="630"/>
      <c r="M295" s="630">
        <f t="shared" si="21"/>
        <v>0</v>
      </c>
    </row>
    <row r="296" spans="1:13">
      <c r="A296" s="1"/>
      <c r="B296" s="1"/>
      <c r="C296" s="1"/>
      <c r="D296" s="1"/>
      <c r="E296" s="1"/>
      <c r="F296" s="1"/>
      <c r="G296" s="1"/>
      <c r="H296" s="630"/>
      <c r="I296" s="630"/>
      <c r="J296" s="630"/>
      <c r="K296" s="630"/>
      <c r="L296" s="630"/>
      <c r="M296" s="630">
        <f t="shared" si="21"/>
        <v>0</v>
      </c>
    </row>
    <row r="297" spans="1:13">
      <c r="A297" s="1"/>
      <c r="B297" s="1"/>
      <c r="C297" s="1"/>
      <c r="D297" s="1"/>
      <c r="E297" s="1"/>
      <c r="F297" s="1"/>
      <c r="G297" s="1"/>
      <c r="H297" s="630"/>
      <c r="I297" s="630"/>
      <c r="J297" s="630"/>
      <c r="K297" s="630"/>
      <c r="L297" s="630"/>
      <c r="M297" s="630">
        <f t="shared" si="21"/>
        <v>0</v>
      </c>
    </row>
    <row r="298" spans="1:13">
      <c r="A298" s="1"/>
      <c r="B298" s="1"/>
      <c r="C298" s="1"/>
      <c r="D298" s="1"/>
      <c r="E298" s="1"/>
      <c r="F298" s="1"/>
      <c r="G298" s="1"/>
      <c r="H298" s="630"/>
      <c r="I298" s="630"/>
      <c r="J298" s="630"/>
      <c r="K298" s="630"/>
      <c r="L298" s="630"/>
      <c r="M298" s="630">
        <f t="shared" si="21"/>
        <v>0</v>
      </c>
    </row>
    <row r="299" spans="1:13">
      <c r="A299" s="1"/>
      <c r="B299" s="1"/>
      <c r="C299" s="1"/>
      <c r="D299" s="1"/>
      <c r="E299" s="1"/>
      <c r="F299" s="1"/>
      <c r="G299" s="1"/>
      <c r="H299" s="630"/>
      <c r="I299" s="630"/>
      <c r="J299" s="630"/>
      <c r="K299" s="630"/>
      <c r="L299" s="630"/>
      <c r="M299" s="630">
        <f t="shared" si="21"/>
        <v>0</v>
      </c>
    </row>
    <row r="300" spans="1:13">
      <c r="A300" s="1"/>
      <c r="B300" s="1"/>
      <c r="C300" s="1"/>
      <c r="D300" s="1"/>
      <c r="E300" s="1"/>
      <c r="F300" s="1"/>
      <c r="G300" s="1"/>
      <c r="H300" s="630"/>
      <c r="I300" s="630"/>
      <c r="J300" s="630"/>
      <c r="K300" s="630"/>
      <c r="L300" s="630"/>
      <c r="M300" s="630">
        <f t="shared" si="21"/>
        <v>0</v>
      </c>
    </row>
    <row r="301" spans="1:13">
      <c r="A301" s="1"/>
      <c r="B301" s="1"/>
      <c r="C301" s="1"/>
      <c r="D301" s="1"/>
      <c r="E301" s="1"/>
      <c r="F301" s="1"/>
      <c r="G301" s="1"/>
      <c r="H301" s="630"/>
      <c r="I301" s="630"/>
      <c r="J301" s="630"/>
      <c r="K301" s="630"/>
      <c r="L301" s="630"/>
      <c r="M301" s="630">
        <f t="shared" si="21"/>
        <v>0</v>
      </c>
    </row>
    <row r="302" spans="1:13">
      <c r="A302" s="1"/>
      <c r="B302" s="1"/>
      <c r="C302" s="1"/>
      <c r="D302" s="1"/>
      <c r="E302" s="1"/>
      <c r="F302" s="1"/>
      <c r="G302" s="1"/>
      <c r="H302" s="630"/>
      <c r="I302" s="630"/>
      <c r="J302" s="630"/>
      <c r="K302" s="630"/>
      <c r="L302" s="630"/>
      <c r="M302" s="630">
        <f t="shared" si="21"/>
        <v>0</v>
      </c>
    </row>
    <row r="303" spans="1:13">
      <c r="A303" s="1"/>
      <c r="B303" s="1"/>
      <c r="C303" s="1"/>
      <c r="D303" s="1"/>
      <c r="E303" s="1"/>
      <c r="F303" s="1"/>
      <c r="G303" s="1"/>
      <c r="H303" s="630"/>
      <c r="I303" s="630"/>
      <c r="J303" s="630"/>
      <c r="K303" s="630"/>
      <c r="L303" s="630"/>
      <c r="M303" s="630">
        <f t="shared" si="21"/>
        <v>0</v>
      </c>
    </row>
    <row r="304" spans="1:13">
      <c r="A304" s="1"/>
      <c r="B304" s="1"/>
      <c r="C304" s="1"/>
      <c r="D304" s="1"/>
      <c r="E304" s="1"/>
      <c r="F304" s="1"/>
      <c r="G304" s="1"/>
      <c r="H304" s="630"/>
      <c r="I304" s="630"/>
      <c r="J304" s="630"/>
      <c r="K304" s="630"/>
      <c r="L304" s="630"/>
      <c r="M304" s="630">
        <f t="shared" si="21"/>
        <v>0</v>
      </c>
    </row>
    <row r="305" spans="1:13">
      <c r="A305" s="1"/>
      <c r="B305" s="1"/>
      <c r="C305" s="1"/>
      <c r="D305" s="1"/>
      <c r="E305" s="1"/>
      <c r="F305" s="1"/>
      <c r="G305" s="1"/>
      <c r="H305" s="630"/>
      <c r="I305" s="630"/>
      <c r="J305" s="630"/>
      <c r="K305" s="630"/>
      <c r="L305" s="630"/>
      <c r="M305" s="630">
        <f t="shared" si="21"/>
        <v>0</v>
      </c>
    </row>
    <row r="306" spans="1:13">
      <c r="A306" s="1"/>
      <c r="B306" s="1"/>
      <c r="C306" s="1"/>
      <c r="D306" s="1"/>
      <c r="E306" s="1"/>
      <c r="F306" s="1"/>
      <c r="G306" s="1"/>
      <c r="H306" s="630"/>
      <c r="I306" s="630"/>
      <c r="J306" s="630"/>
      <c r="K306" s="630"/>
      <c r="L306" s="630"/>
      <c r="M306" s="630">
        <f t="shared" si="21"/>
        <v>0</v>
      </c>
    </row>
    <row r="307" spans="1:13">
      <c r="A307" s="1"/>
      <c r="B307" s="1"/>
      <c r="C307" s="1"/>
      <c r="D307" s="1"/>
      <c r="E307" s="1"/>
      <c r="F307" s="1"/>
      <c r="G307" s="1"/>
      <c r="H307" s="630"/>
      <c r="I307" s="630"/>
      <c r="J307" s="630"/>
      <c r="K307" s="630"/>
      <c r="L307" s="630"/>
      <c r="M307" s="630">
        <f t="shared" si="21"/>
        <v>0</v>
      </c>
    </row>
    <row r="308" spans="1:13">
      <c r="A308" s="1"/>
      <c r="B308" s="1"/>
      <c r="C308" s="1"/>
      <c r="D308" s="1"/>
      <c r="E308" s="1"/>
      <c r="F308" s="1"/>
      <c r="G308" s="1"/>
      <c r="H308" s="630"/>
      <c r="I308" s="630"/>
      <c r="J308" s="630"/>
      <c r="K308" s="630"/>
      <c r="L308" s="630"/>
      <c r="M308" s="630">
        <f t="shared" si="21"/>
        <v>0</v>
      </c>
    </row>
    <row r="309" spans="1:13">
      <c r="A309" s="1"/>
      <c r="B309" s="1"/>
      <c r="C309" s="1"/>
      <c r="D309" s="1"/>
      <c r="E309" s="1"/>
      <c r="F309" s="1"/>
      <c r="G309" s="1"/>
      <c r="H309" s="630"/>
      <c r="I309" s="630"/>
      <c r="J309" s="630"/>
      <c r="K309" s="630"/>
      <c r="L309" s="630"/>
      <c r="M309" s="630">
        <f t="shared" si="21"/>
        <v>0</v>
      </c>
    </row>
    <row r="310" spans="1:13">
      <c r="A310" s="1"/>
      <c r="B310" s="1"/>
      <c r="C310" s="1"/>
      <c r="D310" s="1"/>
      <c r="E310" s="1"/>
      <c r="F310" s="1"/>
      <c r="G310" s="1"/>
      <c r="H310" s="630"/>
      <c r="I310" s="630"/>
      <c r="J310" s="630"/>
      <c r="K310" s="630"/>
      <c r="L310" s="630"/>
      <c r="M310" s="630">
        <f t="shared" si="21"/>
        <v>0</v>
      </c>
    </row>
    <row r="311" spans="1:13">
      <c r="A311" s="1"/>
      <c r="B311" s="1"/>
      <c r="C311" s="1"/>
      <c r="D311" s="1"/>
      <c r="E311" s="1"/>
      <c r="F311" s="1"/>
      <c r="G311" s="1"/>
      <c r="H311" s="630"/>
      <c r="I311" s="630"/>
      <c r="J311" s="630"/>
      <c r="K311" s="630"/>
      <c r="L311" s="630"/>
      <c r="M311" s="630">
        <f t="shared" si="21"/>
        <v>0</v>
      </c>
    </row>
    <row r="312" spans="1:13">
      <c r="A312" s="1"/>
      <c r="B312" s="1"/>
      <c r="C312" s="1"/>
      <c r="D312" s="1"/>
      <c r="E312" s="1"/>
      <c r="F312" s="1"/>
      <c r="G312" s="1"/>
      <c r="H312" s="630"/>
      <c r="I312" s="630"/>
      <c r="J312" s="630"/>
      <c r="K312" s="630"/>
      <c r="L312" s="630"/>
      <c r="M312" s="630">
        <f t="shared" si="21"/>
        <v>0</v>
      </c>
    </row>
    <row r="313" spans="1:13">
      <c r="A313" s="1"/>
      <c r="B313" s="1"/>
      <c r="C313" s="1"/>
      <c r="D313" s="1"/>
      <c r="E313" s="1"/>
      <c r="F313" s="1"/>
      <c r="G313" s="1"/>
      <c r="H313" s="630"/>
      <c r="I313" s="630"/>
      <c r="J313" s="630"/>
      <c r="K313" s="630"/>
      <c r="L313" s="630"/>
      <c r="M313" s="630">
        <f t="shared" si="21"/>
        <v>0</v>
      </c>
    </row>
    <row r="314" spans="1:13">
      <c r="A314" s="1"/>
      <c r="B314" s="1"/>
      <c r="C314" s="1"/>
      <c r="D314" s="1"/>
      <c r="E314" s="1"/>
      <c r="F314" s="1"/>
      <c r="G314" s="1"/>
      <c r="H314" s="630"/>
      <c r="I314" s="630"/>
      <c r="J314" s="630"/>
      <c r="K314" s="630"/>
      <c r="L314" s="630"/>
      <c r="M314" s="630">
        <f t="shared" si="21"/>
        <v>0</v>
      </c>
    </row>
    <row r="315" spans="1:13">
      <c r="A315" s="1"/>
      <c r="B315" s="1"/>
      <c r="C315" s="1"/>
      <c r="D315" s="1"/>
      <c r="E315" s="1"/>
      <c r="F315" s="1"/>
      <c r="G315" s="1"/>
      <c r="H315" s="630"/>
      <c r="I315" s="630"/>
      <c r="J315" s="630"/>
      <c r="K315" s="630"/>
      <c r="L315" s="630"/>
      <c r="M315" s="630">
        <f t="shared" si="21"/>
        <v>0</v>
      </c>
    </row>
    <row r="316" spans="1:13">
      <c r="A316" s="1"/>
      <c r="B316" s="1"/>
      <c r="C316" s="1"/>
      <c r="D316" s="1"/>
      <c r="E316" s="1"/>
      <c r="F316" s="1"/>
      <c r="G316" s="1"/>
      <c r="H316" s="630"/>
      <c r="I316" s="630"/>
      <c r="J316" s="630"/>
      <c r="K316" s="630"/>
      <c r="L316" s="630"/>
      <c r="M316" s="630">
        <f t="shared" si="21"/>
        <v>0</v>
      </c>
    </row>
    <row r="317" spans="1:13">
      <c r="A317" s="1"/>
      <c r="B317" s="1"/>
      <c r="C317" s="1"/>
      <c r="D317" s="1"/>
      <c r="E317" s="1"/>
      <c r="F317" s="1"/>
      <c r="G317" s="1"/>
      <c r="H317" s="630"/>
      <c r="I317" s="630"/>
      <c r="J317" s="630"/>
      <c r="K317" s="630"/>
      <c r="L317" s="630"/>
      <c r="M317" s="630">
        <f t="shared" si="21"/>
        <v>0</v>
      </c>
    </row>
    <row r="318" spans="1:13">
      <c r="A318" s="1"/>
      <c r="B318" s="1"/>
      <c r="C318" s="1"/>
      <c r="D318" s="1"/>
      <c r="E318" s="1"/>
      <c r="F318" s="1"/>
      <c r="G318" s="1"/>
      <c r="H318" s="630"/>
      <c r="I318" s="630"/>
      <c r="J318" s="630"/>
      <c r="K318" s="630"/>
      <c r="L318" s="630"/>
      <c r="M318" s="630">
        <f t="shared" si="21"/>
        <v>0</v>
      </c>
    </row>
    <row r="319" spans="1:13">
      <c r="A319" s="1"/>
      <c r="B319" s="1"/>
      <c r="C319" s="1"/>
      <c r="D319" s="1"/>
      <c r="E319" s="1"/>
      <c r="F319" s="1"/>
      <c r="G319" s="1"/>
      <c r="H319" s="630"/>
      <c r="I319" s="630"/>
      <c r="J319" s="630"/>
      <c r="K319" s="630"/>
      <c r="L319" s="630"/>
      <c r="M319" s="630">
        <f t="shared" si="21"/>
        <v>0</v>
      </c>
    </row>
    <row r="320" spans="1:13">
      <c r="A320" s="1"/>
      <c r="B320" s="1"/>
      <c r="C320" s="1"/>
      <c r="D320" s="1"/>
      <c r="E320" s="1"/>
      <c r="F320" s="1"/>
      <c r="G320" s="1"/>
      <c r="H320" s="630"/>
      <c r="I320" s="630"/>
      <c r="J320" s="630"/>
      <c r="K320" s="630"/>
      <c r="L320" s="630"/>
      <c r="M320" s="630">
        <f t="shared" si="21"/>
        <v>0</v>
      </c>
    </row>
    <row r="321" spans="1:13">
      <c r="A321" s="1"/>
      <c r="B321" s="1"/>
      <c r="C321" s="1"/>
      <c r="D321" s="1"/>
      <c r="E321" s="1"/>
      <c r="F321" s="1"/>
      <c r="G321" s="1"/>
      <c r="H321" s="630"/>
      <c r="I321" s="630"/>
      <c r="J321" s="630"/>
      <c r="K321" s="630"/>
      <c r="L321" s="630"/>
      <c r="M321" s="630">
        <f t="shared" si="21"/>
        <v>0</v>
      </c>
    </row>
    <row r="322" spans="1:13">
      <c r="A322" s="1"/>
      <c r="B322" s="1"/>
      <c r="C322" s="1"/>
      <c r="D322" s="1"/>
      <c r="E322" s="1"/>
      <c r="F322" s="1"/>
      <c r="G322" s="1"/>
      <c r="H322" s="630"/>
      <c r="I322" s="630"/>
      <c r="J322" s="630"/>
      <c r="K322" s="630"/>
      <c r="L322" s="630"/>
      <c r="M322" s="630">
        <f t="shared" si="21"/>
        <v>0</v>
      </c>
    </row>
    <row r="323" spans="1:13">
      <c r="A323" s="1"/>
      <c r="B323" s="1"/>
      <c r="C323" s="1"/>
      <c r="D323" s="1"/>
      <c r="E323" s="1"/>
      <c r="F323" s="1"/>
      <c r="G323" s="1"/>
      <c r="H323" s="630"/>
      <c r="I323" s="630"/>
      <c r="J323" s="630"/>
      <c r="K323" s="630"/>
      <c r="L323" s="630"/>
      <c r="M323" s="630">
        <f t="shared" si="21"/>
        <v>0</v>
      </c>
    </row>
  </sheetData>
  <sheetProtection algorithmName="SHA-512" hashValue="k9SikOg2xrG5ymj8F+yiCVc3AAQW911pA/aG4BskfFSamiM9MTwdOFvkx5+36V6V7W9uh/XBEKpzyUWzLPx20w==" saltValue="oMFnimgYTVLu0pEbszfB3Q==" spinCount="100000" sheet="1" objects="1" scenarios="1"/>
  <phoneticPr fontId="3"/>
  <hyperlinks>
    <hyperlink ref="F24" location="'2.入力_使用量(1,2号)'!A1" display="使用量_1,2号シートに戻る" xr:uid="{00000000-0004-0000-0A00-000000000000}"/>
    <hyperlink ref="F25" location="'4.入力_使用量(3号)'!A1" display="使用量_3号シートに戻る" xr:uid="{00000000-0004-0000-0A00-000001000000}"/>
  </hyperlinks>
  <pageMargins left="0.7" right="0.7" top="0.75" bottom="0.75" header="0.3" footer="0.3"/>
  <pageSetup paperSize="9" scale="5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T323"/>
  <sheetViews>
    <sheetView topLeftCell="A24" zoomScale="80" zoomScaleNormal="80" workbookViewId="0">
      <selection activeCell="A25" sqref="A25"/>
    </sheetView>
  </sheetViews>
  <sheetFormatPr defaultColWidth="9" defaultRowHeight="19.8" outlineLevelRow="1" outlineLevelCol="1"/>
  <cols>
    <col min="1" max="1" width="12.09765625" style="8" customWidth="1"/>
    <col min="2" max="2" width="70.59765625" style="8" customWidth="1"/>
    <col min="3" max="3" width="18.59765625" style="8" customWidth="1"/>
    <col min="4" max="4" width="14.59765625" style="8" customWidth="1"/>
    <col min="5" max="5" width="15.59765625" style="8" customWidth="1"/>
    <col min="6" max="6" width="10.5" style="8" bestFit="1" customWidth="1"/>
    <col min="7" max="7" width="20.69921875" style="8" customWidth="1"/>
    <col min="8" max="11" width="30.59765625" style="8" hidden="1" customWidth="1" outlineLevel="1"/>
    <col min="12" max="12" width="14.09765625" style="8" hidden="1" customWidth="1" outlineLevel="1"/>
    <col min="13" max="13" width="16.59765625" style="8" hidden="1" customWidth="1" outlineLevel="1"/>
    <col min="14" max="14" width="9" style="1" collapsed="1"/>
    <col min="15" max="16384" width="9" style="1"/>
  </cols>
  <sheetData>
    <row r="1" spans="1:20" ht="26.4" hidden="1" outlineLevel="1">
      <c r="A1" s="684" t="s">
        <v>4839</v>
      </c>
      <c r="B1" s="630"/>
      <c r="C1" s="630"/>
      <c r="D1" s="630"/>
      <c r="E1" s="630"/>
      <c r="F1" s="630"/>
      <c r="G1" s="630"/>
      <c r="H1" s="630"/>
      <c r="I1" s="630"/>
      <c r="J1" s="630"/>
      <c r="K1" s="630"/>
      <c r="L1" s="630"/>
      <c r="M1" s="630"/>
      <c r="N1" s="630"/>
      <c r="O1" s="630"/>
      <c r="P1" s="630"/>
      <c r="Q1" s="630"/>
      <c r="R1" s="630"/>
      <c r="S1" s="630"/>
      <c r="T1" s="630"/>
    </row>
    <row r="2" spans="1:20" hidden="1" outlineLevel="1">
      <c r="A2" s="633">
        <v>1</v>
      </c>
      <c r="B2" s="633" t="s">
        <v>4801</v>
      </c>
      <c r="C2" s="630"/>
      <c r="D2" s="630"/>
      <c r="E2" s="630"/>
      <c r="F2" s="630"/>
      <c r="G2" s="630"/>
      <c r="H2" s="630"/>
      <c r="I2" s="630"/>
      <c r="J2" s="630"/>
      <c r="K2" s="630"/>
      <c r="L2" s="630"/>
      <c r="M2" s="630"/>
      <c r="N2" s="630"/>
      <c r="O2" s="630"/>
      <c r="P2" s="630"/>
      <c r="Q2" s="630"/>
      <c r="R2" s="630"/>
      <c r="S2" s="630"/>
      <c r="T2" s="630"/>
    </row>
    <row r="3" spans="1:20" hidden="1" outlineLevel="1">
      <c r="A3" s="630"/>
      <c r="B3" s="633" t="s">
        <v>4823</v>
      </c>
      <c r="C3" s="630"/>
      <c r="D3" s="630"/>
      <c r="E3" s="630"/>
      <c r="F3" s="630"/>
      <c r="G3" s="630"/>
      <c r="H3" s="630"/>
      <c r="I3" s="630"/>
      <c r="J3" s="630"/>
      <c r="K3" s="630"/>
      <c r="L3" s="630"/>
      <c r="M3" s="630"/>
      <c r="N3" s="630"/>
      <c r="O3" s="630"/>
      <c r="P3" s="630"/>
      <c r="Q3" s="630"/>
      <c r="R3" s="630"/>
      <c r="S3" s="630"/>
      <c r="T3" s="630"/>
    </row>
    <row r="4" spans="1:20" hidden="1" outlineLevel="1">
      <c r="A4" s="630"/>
      <c r="B4" s="630" t="s">
        <v>4824</v>
      </c>
      <c r="C4" s="630"/>
      <c r="D4" s="630"/>
      <c r="E4" s="630"/>
      <c r="F4" s="630"/>
      <c r="G4" s="630"/>
      <c r="H4" s="630"/>
      <c r="I4" s="630"/>
      <c r="J4" s="630"/>
      <c r="K4" s="630"/>
      <c r="L4" s="630"/>
      <c r="M4" s="630"/>
      <c r="N4" s="630"/>
      <c r="O4" s="630"/>
      <c r="P4" s="630"/>
      <c r="Q4" s="630"/>
      <c r="R4" s="630"/>
      <c r="S4" s="630"/>
      <c r="T4" s="630"/>
    </row>
    <row r="5" spans="1:20" hidden="1" outlineLevel="1">
      <c r="A5" s="630"/>
      <c r="B5" s="630" t="s">
        <v>4827</v>
      </c>
      <c r="C5" s="630"/>
      <c r="D5" s="630"/>
      <c r="E5" s="630"/>
      <c r="F5" s="630"/>
      <c r="G5" s="630"/>
      <c r="H5" s="630"/>
      <c r="I5" s="630"/>
      <c r="J5" s="630"/>
      <c r="K5" s="630"/>
      <c r="L5" s="630"/>
      <c r="M5" s="630"/>
      <c r="N5" s="630"/>
      <c r="O5" s="630"/>
      <c r="P5" s="630"/>
      <c r="Q5" s="630"/>
      <c r="R5" s="630"/>
      <c r="S5" s="630"/>
      <c r="T5" s="630"/>
    </row>
    <row r="6" spans="1:20" hidden="1" outlineLevel="1">
      <c r="A6" s="630"/>
      <c r="B6" s="685" t="s">
        <v>4826</v>
      </c>
      <c r="C6" s="630"/>
      <c r="D6" s="630"/>
      <c r="E6" s="630"/>
      <c r="F6" s="630"/>
      <c r="G6" s="630"/>
      <c r="H6" s="630"/>
      <c r="I6" s="630"/>
      <c r="J6" s="630"/>
      <c r="K6" s="630"/>
      <c r="L6" s="630"/>
      <c r="M6" s="630"/>
      <c r="N6" s="630"/>
      <c r="O6" s="630"/>
      <c r="P6" s="630"/>
      <c r="Q6" s="630"/>
      <c r="R6" s="630"/>
      <c r="S6" s="630"/>
      <c r="T6" s="630"/>
    </row>
    <row r="7" spans="1:20" hidden="1" outlineLevel="1">
      <c r="A7" s="630"/>
      <c r="B7" s="633"/>
      <c r="C7" s="630"/>
      <c r="D7" s="630"/>
      <c r="E7" s="630"/>
      <c r="F7" s="630"/>
      <c r="G7" s="630"/>
      <c r="H7" s="630"/>
      <c r="I7" s="630"/>
      <c r="J7" s="630"/>
      <c r="K7" s="630"/>
      <c r="L7" s="630"/>
      <c r="M7" s="630"/>
      <c r="N7" s="630"/>
      <c r="O7" s="630"/>
      <c r="P7" s="630"/>
      <c r="Q7" s="630"/>
      <c r="R7" s="630"/>
      <c r="S7" s="630"/>
      <c r="T7" s="630"/>
    </row>
    <row r="8" spans="1:20" hidden="1" outlineLevel="1">
      <c r="A8" s="633">
        <v>2</v>
      </c>
      <c r="B8" s="633" t="s">
        <v>4804</v>
      </c>
      <c r="C8" s="630"/>
      <c r="D8" s="630"/>
      <c r="E8" s="630"/>
      <c r="F8" s="630"/>
      <c r="G8" s="630"/>
      <c r="H8" s="630"/>
      <c r="I8" s="630"/>
      <c r="J8" s="630"/>
      <c r="K8" s="630"/>
      <c r="L8" s="630"/>
      <c r="M8" s="630"/>
      <c r="N8" s="630"/>
      <c r="O8" s="630"/>
      <c r="P8" s="630"/>
      <c r="Q8" s="630"/>
      <c r="R8" s="630"/>
      <c r="S8" s="630"/>
      <c r="T8" s="630"/>
    </row>
    <row r="9" spans="1:20" hidden="1" outlineLevel="1">
      <c r="A9" s="630"/>
      <c r="B9" s="630" t="s">
        <v>4831</v>
      </c>
      <c r="C9" s="630"/>
      <c r="D9" s="630"/>
      <c r="E9" s="630"/>
      <c r="F9" s="630"/>
      <c r="G9" s="630"/>
      <c r="H9" s="630"/>
      <c r="I9" s="630"/>
      <c r="J9" s="630"/>
      <c r="K9" s="630"/>
      <c r="L9" s="630"/>
      <c r="M9" s="630"/>
      <c r="N9" s="630"/>
      <c r="O9" s="630"/>
      <c r="P9" s="630"/>
      <c r="Q9" s="630"/>
      <c r="R9" s="630"/>
      <c r="S9" s="630"/>
      <c r="T9" s="630"/>
    </row>
    <row r="10" spans="1:20" hidden="1" outlineLevel="1">
      <c r="A10" s="630"/>
      <c r="B10" s="630" t="s">
        <v>4805</v>
      </c>
      <c r="C10" s="630"/>
      <c r="D10" s="630"/>
      <c r="E10" s="630"/>
      <c r="F10" s="630"/>
      <c r="G10" s="630"/>
      <c r="H10" s="630"/>
      <c r="I10" s="630"/>
      <c r="J10" s="630"/>
      <c r="K10" s="630"/>
      <c r="L10" s="630"/>
      <c r="M10" s="630"/>
      <c r="N10" s="630"/>
      <c r="O10" s="630"/>
      <c r="P10" s="630"/>
      <c r="Q10" s="630"/>
      <c r="R10" s="630"/>
      <c r="S10" s="630"/>
      <c r="T10" s="630"/>
    </row>
    <row r="11" spans="1:20" hidden="1" outlineLevel="1">
      <c r="A11" s="630"/>
      <c r="B11" s="630" t="s">
        <v>4825</v>
      </c>
      <c r="C11" s="630"/>
      <c r="D11" s="630"/>
      <c r="E11" s="630"/>
      <c r="F11" s="630"/>
      <c r="G11" s="630"/>
      <c r="H11" s="630"/>
      <c r="I11" s="630"/>
      <c r="J11" s="630"/>
      <c r="K11" s="630"/>
      <c r="L11" s="630"/>
      <c r="M11" s="630"/>
      <c r="N11" s="630"/>
      <c r="O11" s="630"/>
      <c r="P11" s="630"/>
      <c r="Q11" s="630"/>
      <c r="R11" s="630"/>
      <c r="S11" s="630"/>
      <c r="T11" s="630"/>
    </row>
    <row r="12" spans="1:20" hidden="1" outlineLevel="1">
      <c r="A12" s="630"/>
      <c r="B12" s="630"/>
      <c r="C12" s="630"/>
      <c r="D12" s="630"/>
      <c r="E12" s="630"/>
      <c r="F12" s="630"/>
      <c r="G12" s="630"/>
      <c r="H12" s="630"/>
      <c r="I12" s="630"/>
      <c r="J12" s="630"/>
      <c r="K12" s="630"/>
      <c r="L12" s="630"/>
      <c r="M12" s="630"/>
      <c r="N12" s="630"/>
      <c r="O12" s="630"/>
      <c r="P12" s="630"/>
      <c r="Q12" s="630"/>
      <c r="R12" s="630"/>
      <c r="S12" s="630"/>
      <c r="T12" s="630"/>
    </row>
    <row r="13" spans="1:20" hidden="1" outlineLevel="1">
      <c r="A13" s="633">
        <v>3</v>
      </c>
      <c r="B13" s="633" t="s">
        <v>4818</v>
      </c>
      <c r="C13" s="630"/>
      <c r="D13" s="630"/>
      <c r="E13" s="630"/>
      <c r="F13" s="630"/>
      <c r="G13" s="630"/>
      <c r="H13" s="630"/>
      <c r="I13" s="630"/>
      <c r="J13" s="630"/>
      <c r="K13" s="630"/>
      <c r="L13" s="630"/>
      <c r="M13" s="630"/>
      <c r="N13" s="630"/>
      <c r="O13" s="630"/>
      <c r="P13" s="630"/>
      <c r="Q13" s="630"/>
      <c r="R13" s="630"/>
      <c r="S13" s="630"/>
      <c r="T13" s="630"/>
    </row>
    <row r="14" spans="1:20" hidden="1" outlineLevel="1">
      <c r="A14" s="630"/>
      <c r="B14" s="630" t="s">
        <v>4819</v>
      </c>
      <c r="C14" s="630"/>
      <c r="D14" s="630"/>
      <c r="E14" s="630"/>
      <c r="F14" s="630"/>
      <c r="G14" s="630"/>
      <c r="H14" s="630"/>
      <c r="I14" s="630"/>
      <c r="J14" s="630"/>
      <c r="K14" s="630"/>
      <c r="L14" s="630"/>
      <c r="M14" s="630"/>
      <c r="N14" s="630"/>
      <c r="O14" s="630"/>
      <c r="P14" s="630"/>
      <c r="Q14" s="630"/>
      <c r="R14" s="630"/>
      <c r="S14" s="630"/>
      <c r="T14" s="630"/>
    </row>
    <row r="15" spans="1:20" hidden="1" outlineLevel="1">
      <c r="A15" s="630"/>
      <c r="B15" s="630" t="s">
        <v>4810</v>
      </c>
      <c r="C15" s="630"/>
      <c r="D15" s="630"/>
      <c r="E15" s="630"/>
      <c r="F15" s="630"/>
      <c r="G15" s="630"/>
      <c r="H15" s="630"/>
      <c r="I15" s="630"/>
      <c r="J15" s="630"/>
      <c r="K15" s="630"/>
      <c r="L15" s="630"/>
      <c r="M15" s="630"/>
      <c r="N15" s="630"/>
      <c r="O15" s="630"/>
      <c r="P15" s="630"/>
      <c r="Q15" s="630"/>
      <c r="R15" s="630"/>
      <c r="S15" s="630"/>
      <c r="T15" s="630"/>
    </row>
    <row r="16" spans="1:20" hidden="1" outlineLevel="1">
      <c r="A16" s="630"/>
      <c r="B16" s="630" t="s">
        <v>4811</v>
      </c>
      <c r="C16" s="630"/>
      <c r="D16" s="630"/>
      <c r="E16" s="630"/>
      <c r="F16" s="630"/>
      <c r="G16" s="630"/>
      <c r="H16" s="630"/>
      <c r="I16" s="630"/>
      <c r="J16" s="630"/>
      <c r="K16" s="630"/>
      <c r="L16" s="630"/>
      <c r="M16" s="630"/>
      <c r="N16" s="630"/>
      <c r="O16" s="630"/>
      <c r="P16" s="630"/>
      <c r="Q16" s="630"/>
      <c r="R16" s="630"/>
      <c r="S16" s="630"/>
      <c r="T16" s="630"/>
    </row>
    <row r="17" spans="1:20" hidden="1" outlineLevel="1">
      <c r="A17" s="630"/>
      <c r="B17" s="630" t="s">
        <v>4812</v>
      </c>
      <c r="C17" s="630"/>
      <c r="D17" s="630"/>
      <c r="E17" s="630"/>
      <c r="F17" s="630"/>
      <c r="G17" s="630"/>
      <c r="H17" s="630"/>
      <c r="I17" s="630"/>
      <c r="J17" s="630"/>
      <c r="K17" s="630"/>
      <c r="L17" s="630"/>
      <c r="M17" s="630"/>
      <c r="N17" s="630"/>
      <c r="O17" s="630"/>
      <c r="P17" s="630"/>
      <c r="Q17" s="630"/>
      <c r="R17" s="630"/>
      <c r="S17" s="630"/>
      <c r="T17" s="630"/>
    </row>
    <row r="18" spans="1:20" hidden="1" outlineLevel="1">
      <c r="A18" s="630"/>
      <c r="B18" s="686" t="s">
        <v>4829</v>
      </c>
      <c r="C18" s="630"/>
      <c r="D18" s="630"/>
      <c r="E18" s="630"/>
      <c r="F18" s="630"/>
      <c r="G18" s="630"/>
      <c r="H18" s="630"/>
      <c r="I18" s="630"/>
      <c r="J18" s="630"/>
      <c r="K18" s="630"/>
      <c r="L18" s="630"/>
      <c r="M18" s="630"/>
      <c r="N18" s="630"/>
      <c r="O18" s="630"/>
      <c r="P18" s="630"/>
      <c r="Q18" s="630"/>
      <c r="R18" s="630"/>
      <c r="S18" s="630"/>
      <c r="T18" s="630"/>
    </row>
    <row r="19" spans="1:20" hidden="1" outlineLevel="1">
      <c r="A19" s="630"/>
      <c r="B19" s="630" t="s">
        <v>4830</v>
      </c>
      <c r="C19" s="630"/>
      <c r="D19" s="630"/>
      <c r="E19" s="630"/>
      <c r="F19" s="630"/>
      <c r="G19" s="630"/>
      <c r="H19" s="630"/>
      <c r="I19" s="630"/>
      <c r="J19" s="630"/>
      <c r="K19" s="630"/>
      <c r="L19" s="630"/>
      <c r="M19" s="630"/>
      <c r="N19" s="630"/>
      <c r="O19" s="630"/>
      <c r="P19" s="630"/>
      <c r="Q19" s="630"/>
      <c r="R19" s="630"/>
      <c r="S19" s="630"/>
      <c r="T19" s="630"/>
    </row>
    <row r="20" spans="1:20" hidden="1" outlineLevel="1">
      <c r="A20" s="630"/>
      <c r="B20" s="630" t="s">
        <v>4828</v>
      </c>
      <c r="C20" s="630"/>
      <c r="D20" s="630"/>
      <c r="E20" s="630"/>
      <c r="F20" s="630"/>
      <c r="G20" s="630"/>
      <c r="H20" s="630"/>
      <c r="I20" s="630"/>
      <c r="J20" s="630"/>
      <c r="K20" s="630"/>
      <c r="L20" s="630"/>
      <c r="M20" s="630"/>
      <c r="N20" s="630"/>
      <c r="O20" s="630"/>
      <c r="P20" s="630"/>
      <c r="Q20" s="630"/>
      <c r="R20" s="630"/>
      <c r="S20" s="630"/>
      <c r="T20" s="630"/>
    </row>
    <row r="21" spans="1:20" hidden="1" outlineLevel="1">
      <c r="A21" s="630"/>
      <c r="B21" s="630" t="s">
        <v>4813</v>
      </c>
      <c r="C21" s="630"/>
      <c r="D21" s="630"/>
      <c r="E21" s="630"/>
      <c r="F21" s="630"/>
      <c r="G21" s="630"/>
      <c r="H21" s="630"/>
      <c r="I21" s="630"/>
      <c r="J21" s="630"/>
      <c r="K21" s="630"/>
      <c r="L21" s="630"/>
      <c r="M21" s="630"/>
      <c r="N21" s="630"/>
      <c r="O21" s="630"/>
      <c r="P21" s="630"/>
      <c r="Q21" s="630"/>
      <c r="R21" s="630"/>
      <c r="S21" s="630"/>
      <c r="T21" s="630"/>
    </row>
    <row r="22" spans="1:20" hidden="1" outlineLevel="1">
      <c r="A22" s="630"/>
      <c r="B22" s="630"/>
      <c r="C22" s="630"/>
      <c r="D22" s="630"/>
      <c r="E22" s="630"/>
      <c r="F22" s="630"/>
      <c r="G22" s="630"/>
      <c r="H22" s="630"/>
      <c r="I22" s="630"/>
      <c r="J22" s="630"/>
      <c r="K22" s="630"/>
      <c r="L22" s="630"/>
      <c r="M22" s="630"/>
      <c r="N22" s="630"/>
      <c r="O22" s="630"/>
      <c r="P22" s="630"/>
      <c r="Q22" s="630"/>
      <c r="R22" s="630"/>
      <c r="S22" s="630"/>
      <c r="T22" s="630"/>
    </row>
    <row r="23" spans="1:20" hidden="1" outlineLevel="1">
      <c r="A23" s="630"/>
      <c r="B23" s="630"/>
      <c r="C23" s="630"/>
      <c r="D23" s="630"/>
      <c r="E23" s="630"/>
      <c r="F23" s="630"/>
      <c r="G23" s="630"/>
      <c r="H23" s="630"/>
      <c r="I23" s="630"/>
      <c r="J23" s="630"/>
      <c r="K23" s="630"/>
      <c r="L23" s="630"/>
      <c r="M23" s="630"/>
      <c r="N23" s="630"/>
      <c r="O23" s="630"/>
      <c r="P23" s="630"/>
      <c r="Q23" s="630"/>
      <c r="R23" s="630"/>
      <c r="S23" s="630"/>
      <c r="T23" s="630"/>
    </row>
    <row r="24" spans="1:20" ht="39.9" customHeight="1" collapsed="1">
      <c r="A24" s="554" t="s">
        <v>4761</v>
      </c>
      <c r="B24" s="1"/>
      <c r="C24" s="21"/>
      <c r="D24" s="1"/>
      <c r="E24" s="642" t="s">
        <v>4073</v>
      </c>
      <c r="F24" s="643" t="s">
        <v>4060</v>
      </c>
      <c r="G24" s="1"/>
      <c r="H24" s="630"/>
      <c r="I24" s="630"/>
      <c r="J24" s="630"/>
      <c r="K24" s="630"/>
      <c r="L24" s="630"/>
      <c r="M24" s="630"/>
    </row>
    <row r="25" spans="1:20" ht="30" customHeight="1">
      <c r="A25" s="213">
        <v>45838</v>
      </c>
      <c r="B25" s="7" t="s">
        <v>2185</v>
      </c>
      <c r="C25" s="1"/>
      <c r="D25" s="1"/>
      <c r="E25" s="6" t="s">
        <v>2184</v>
      </c>
      <c r="F25" s="212" t="s">
        <v>4061</v>
      </c>
      <c r="G25" s="1"/>
      <c r="H25" s="630"/>
      <c r="I25" s="630"/>
      <c r="J25" s="630"/>
      <c r="K25" s="630"/>
      <c r="L25" s="630"/>
      <c r="M25" s="630"/>
    </row>
    <row r="26" spans="1:20">
      <c r="A26" s="12" t="s">
        <v>2186</v>
      </c>
      <c r="B26" s="1"/>
      <c r="C26" s="21"/>
      <c r="D26" s="1"/>
      <c r="E26" s="1"/>
      <c r="F26" s="1"/>
      <c r="G26" s="1"/>
      <c r="H26" s="633" t="s">
        <v>4713</v>
      </c>
      <c r="I26" s="633" t="s">
        <v>4743</v>
      </c>
      <c r="J26" s="633" t="s">
        <v>4714</v>
      </c>
      <c r="K26" s="633" t="s">
        <v>4716</v>
      </c>
      <c r="L26" s="633" t="s">
        <v>4723</v>
      </c>
      <c r="M26" s="633" t="s">
        <v>4715</v>
      </c>
    </row>
    <row r="27" spans="1:20" ht="39.6">
      <c r="A27" s="645"/>
      <c r="B27" s="645"/>
      <c r="C27" s="646"/>
      <c r="D27" s="646"/>
      <c r="E27" s="646"/>
      <c r="F27" s="645"/>
      <c r="G27" s="645"/>
      <c r="H27" s="637" t="s">
        <v>4718</v>
      </c>
      <c r="I27" s="637" t="s">
        <v>4718</v>
      </c>
      <c r="J27" s="634" t="s">
        <v>4719</v>
      </c>
      <c r="K27" s="637" t="s">
        <v>4717</v>
      </c>
      <c r="L27" s="634" t="s">
        <v>4724</v>
      </c>
      <c r="M27" s="634" t="s">
        <v>4724</v>
      </c>
    </row>
    <row r="28" spans="1:20" s="3" customFormat="1" ht="39.6">
      <c r="A28" s="662" t="s">
        <v>4174</v>
      </c>
      <c r="B28" s="662" t="s">
        <v>4832</v>
      </c>
      <c r="C28" s="663" t="s">
        <v>4176</v>
      </c>
      <c r="D28" s="664" t="s">
        <v>6126</v>
      </c>
      <c r="E28" s="664" t="s">
        <v>6127</v>
      </c>
      <c r="F28" s="665" t="s">
        <v>4756</v>
      </c>
      <c r="G28" s="647"/>
      <c r="H28" s="678" t="s">
        <v>4783</v>
      </c>
      <c r="I28" s="678"/>
      <c r="J28" s="679" t="str">
        <f>H28</f>
        <v>熱供給事業者名を選択</v>
      </c>
      <c r="K28" s="678" t="str">
        <f>H28</f>
        <v>熱供給事業者名を選択</v>
      </c>
      <c r="L28" s="631">
        <f>COUNTA($K$29:$K$323)</f>
        <v>33</v>
      </c>
      <c r="M28" s="631"/>
    </row>
    <row r="29" spans="1:20">
      <c r="A29" s="666" t="s">
        <v>2202</v>
      </c>
      <c r="B29" s="660" t="s">
        <v>4768</v>
      </c>
      <c r="C29" s="667"/>
      <c r="D29" s="853">
        <v>0.05</v>
      </c>
      <c r="E29" s="853">
        <v>0.05</v>
      </c>
      <c r="F29" s="669"/>
      <c r="G29" s="648"/>
      <c r="H29" s="630" t="str">
        <f t="shared" ref="H29:H50" si="0">A29&amp;"_"&amp;B29</f>
        <v>002_東京ガスエンジニアリングソリューションズ株式会社_田町駅東口北地区</v>
      </c>
      <c r="I29" s="630" t="str">
        <f t="shared" ref="I29:I50" si="1">A29&amp;"_"&amp;B29&amp;"_"&amp;C29</f>
        <v>002_東京ガスエンジニアリングソリューションズ株式会社_田町駅東口北地区_</v>
      </c>
      <c r="J29" s="632"/>
      <c r="K29" s="630" t="s">
        <v>6182</v>
      </c>
      <c r="L29" s="630"/>
      <c r="M29" s="630">
        <f t="shared" ref="M29:M92" si="2">COUNTIF($H$29:$H$323,K29)</f>
        <v>1</v>
      </c>
    </row>
    <row r="30" spans="1:20">
      <c r="A30" s="670" t="s">
        <v>2203</v>
      </c>
      <c r="B30" s="671" t="s">
        <v>6128</v>
      </c>
      <c r="C30" s="667" t="s">
        <v>226</v>
      </c>
      <c r="D30" s="853">
        <v>4.36E-2</v>
      </c>
      <c r="E30" s="853">
        <v>0</v>
      </c>
      <c r="F30" s="669"/>
      <c r="G30" s="648"/>
      <c r="H30" s="630" t="str">
        <f t="shared" si="0"/>
        <v>006_丸の内熱供給株式会社</v>
      </c>
      <c r="I30" s="630" t="str">
        <f t="shared" si="1"/>
        <v>006_丸の内熱供給株式会社_メニューA</v>
      </c>
      <c r="J30" s="630"/>
      <c r="K30" s="630" t="s">
        <v>4769</v>
      </c>
      <c r="L30" s="630"/>
      <c r="M30" s="630">
        <f t="shared" si="2"/>
        <v>2</v>
      </c>
    </row>
    <row r="31" spans="1:20">
      <c r="A31" s="670" t="str">
        <f t="shared" ref="A31:B31" si="3">A30</f>
        <v>006</v>
      </c>
      <c r="B31" s="671" t="str">
        <f t="shared" si="3"/>
        <v>丸の内熱供給株式会社</v>
      </c>
      <c r="C31" s="667" t="s">
        <v>6157</v>
      </c>
      <c r="D31" s="853">
        <v>4.36E-2</v>
      </c>
      <c r="E31" s="853">
        <v>4.36E-2</v>
      </c>
      <c r="F31" s="672"/>
      <c r="G31" s="649"/>
      <c r="H31" s="630" t="str">
        <f t="shared" si="0"/>
        <v>006_丸の内熱供給株式会社</v>
      </c>
      <c r="I31" s="630" t="str">
        <f t="shared" si="1"/>
        <v>006_丸の内熱供給株式会社_残差</v>
      </c>
      <c r="J31" s="630"/>
      <c r="K31" s="630" t="s">
        <v>6159</v>
      </c>
      <c r="L31" s="630"/>
      <c r="M31" s="630">
        <f t="shared" si="2"/>
        <v>2</v>
      </c>
    </row>
    <row r="32" spans="1:20">
      <c r="A32" s="670" t="s">
        <v>2204</v>
      </c>
      <c r="B32" s="671" t="s">
        <v>6129</v>
      </c>
      <c r="C32" s="667" t="s">
        <v>226</v>
      </c>
      <c r="D32" s="853">
        <v>2.23E-2</v>
      </c>
      <c r="E32" s="853">
        <v>0</v>
      </c>
      <c r="F32" s="672"/>
      <c r="G32" s="649"/>
      <c r="H32" s="630" t="str">
        <f t="shared" si="0"/>
        <v>009_池袋地域冷暖房株式会社_東池袋地域</v>
      </c>
      <c r="I32" s="630" t="str">
        <f t="shared" si="1"/>
        <v>009_池袋地域冷暖房株式会社_東池袋地域_メニューA</v>
      </c>
      <c r="J32" s="630"/>
      <c r="K32" s="630" t="s">
        <v>4770</v>
      </c>
      <c r="L32" s="630"/>
      <c r="M32" s="630">
        <f t="shared" si="2"/>
        <v>1</v>
      </c>
    </row>
    <row r="33" spans="1:13">
      <c r="A33" s="670" t="str">
        <f t="shared" ref="A33:B33" si="4">A32</f>
        <v>009</v>
      </c>
      <c r="B33" s="671" t="str">
        <f t="shared" si="4"/>
        <v>池袋地域冷暖房株式会社_東池袋地域</v>
      </c>
      <c r="C33" s="667" t="s">
        <v>6081</v>
      </c>
      <c r="D33" s="853">
        <v>4.5400000000000003E-2</v>
      </c>
      <c r="E33" s="853">
        <v>4.5400000000000003E-2</v>
      </c>
      <c r="F33" s="672"/>
      <c r="G33" s="649"/>
      <c r="H33" s="630" t="str">
        <f t="shared" si="0"/>
        <v>009_池袋地域冷暖房株式会社_東池袋地域</v>
      </c>
      <c r="I33" s="630" t="str">
        <f t="shared" si="1"/>
        <v>009_池袋地域冷暖房株式会社_東池袋地域_残差</v>
      </c>
      <c r="J33" s="630"/>
      <c r="K33" s="630" t="s">
        <v>4771</v>
      </c>
      <c r="L33" s="630"/>
      <c r="M33" s="630">
        <f t="shared" si="2"/>
        <v>1</v>
      </c>
    </row>
    <row r="34" spans="1:13">
      <c r="A34" s="666" t="s">
        <v>2205</v>
      </c>
      <c r="B34" s="671" t="s">
        <v>6130</v>
      </c>
      <c r="C34" s="667"/>
      <c r="D34" s="853">
        <v>5.0700000000000002E-2</v>
      </c>
      <c r="E34" s="853">
        <v>5.0700000000000002E-2</v>
      </c>
      <c r="F34" s="672"/>
      <c r="G34" s="649"/>
      <c r="H34" s="630" t="str">
        <f t="shared" si="0"/>
        <v>014_新都市熱供給株式会社</v>
      </c>
      <c r="I34" s="630" t="str">
        <f t="shared" si="1"/>
        <v>014_新都市熱供給株式会社_</v>
      </c>
      <c r="J34" s="630"/>
      <c r="K34" s="630" t="s">
        <v>6181</v>
      </c>
      <c r="L34" s="630"/>
      <c r="M34" s="630">
        <f t="shared" si="2"/>
        <v>1</v>
      </c>
    </row>
    <row r="35" spans="1:13">
      <c r="A35" s="670" t="s">
        <v>2206</v>
      </c>
      <c r="B35" s="671" t="s">
        <v>6131</v>
      </c>
      <c r="C35" s="667"/>
      <c r="D35" s="853">
        <v>4.5699999999999998E-2</v>
      </c>
      <c r="E35" s="853">
        <v>4.5699999999999998E-2</v>
      </c>
      <c r="F35" s="672"/>
      <c r="G35" s="649"/>
      <c r="H35" s="630" t="str">
        <f t="shared" si="0"/>
        <v>016_西池袋熱供給株式会社</v>
      </c>
      <c r="I35" s="630" t="str">
        <f t="shared" si="1"/>
        <v>016_西池袋熱供給株式会社_</v>
      </c>
      <c r="J35" s="630"/>
      <c r="K35" s="630" t="s">
        <v>6160</v>
      </c>
      <c r="L35" s="630"/>
      <c r="M35" s="630">
        <f t="shared" si="2"/>
        <v>1</v>
      </c>
    </row>
    <row r="36" spans="1:13">
      <c r="A36" s="670" t="s">
        <v>6124</v>
      </c>
      <c r="B36" s="671" t="s">
        <v>6132</v>
      </c>
      <c r="C36" s="858"/>
      <c r="D36" s="853">
        <v>4.0800000000000003E-2</v>
      </c>
      <c r="E36" s="853">
        <v>4.0800000000000003E-2</v>
      </c>
      <c r="F36" s="672"/>
      <c r="G36" s="649"/>
      <c r="H36" s="630" t="str">
        <f t="shared" si="0"/>
        <v>020_東京都市サービス株式会社_芝浦4丁目地域</v>
      </c>
      <c r="I36" s="630" t="str">
        <f t="shared" si="1"/>
        <v>020_東京都市サービス株式会社_芝浦4丁目地域_</v>
      </c>
      <c r="J36" s="630"/>
      <c r="K36" s="630" t="s">
        <v>6161</v>
      </c>
      <c r="L36" s="630"/>
      <c r="M36" s="630">
        <f t="shared" si="2"/>
        <v>1</v>
      </c>
    </row>
    <row r="37" spans="1:13">
      <c r="A37" s="666" t="str">
        <f t="shared" ref="A37:A48" si="5">A36</f>
        <v>020</v>
      </c>
      <c r="B37" s="673" t="s">
        <v>6133</v>
      </c>
      <c r="C37" s="859"/>
      <c r="D37" s="854">
        <v>2.9600000000000001E-2</v>
      </c>
      <c r="E37" s="854">
        <v>2.9600000000000001E-2</v>
      </c>
      <c r="F37" s="669"/>
      <c r="G37" s="648"/>
      <c r="H37" s="630" t="str">
        <f t="shared" si="0"/>
        <v>020_東京都市サービス株式会社_銀座5・6丁目地域</v>
      </c>
      <c r="I37" s="630" t="str">
        <f t="shared" si="1"/>
        <v>020_東京都市サービス株式会社_銀座5・6丁目地域_</v>
      </c>
      <c r="J37" s="630"/>
      <c r="K37" s="630" t="s">
        <v>6162</v>
      </c>
      <c r="L37" s="630"/>
      <c r="M37" s="630">
        <f t="shared" si="2"/>
        <v>1</v>
      </c>
    </row>
    <row r="38" spans="1:13">
      <c r="A38" s="857" t="str">
        <f>A37</f>
        <v>020</v>
      </c>
      <c r="B38" s="660" t="s">
        <v>6134</v>
      </c>
      <c r="C38" s="211"/>
      <c r="D38" s="855">
        <v>3.2099999999999997E-2</v>
      </c>
      <c r="E38" s="855">
        <v>3.2099999999999997E-2</v>
      </c>
      <c r="F38" s="644"/>
      <c r="G38" s="640"/>
      <c r="H38" s="630" t="str">
        <f t="shared" si="0"/>
        <v>020_東京都市サービス株式会社_新川地域</v>
      </c>
      <c r="I38" s="630" t="str">
        <f t="shared" si="1"/>
        <v>020_東京都市サービス株式会社_新川地域_</v>
      </c>
      <c r="J38" s="630"/>
      <c r="K38" s="630" t="s">
        <v>6163</v>
      </c>
      <c r="L38" s="630"/>
      <c r="M38" s="630">
        <f t="shared" si="2"/>
        <v>1</v>
      </c>
    </row>
    <row r="39" spans="1:13">
      <c r="A39" s="211" t="str">
        <f t="shared" si="5"/>
        <v>020</v>
      </c>
      <c r="B39" s="211" t="s">
        <v>6135</v>
      </c>
      <c r="C39" s="211"/>
      <c r="D39" s="853">
        <v>4.2500000000000003E-2</v>
      </c>
      <c r="E39" s="853">
        <v>4.2500000000000003E-2</v>
      </c>
      <c r="F39" s="644"/>
      <c r="G39" s="640"/>
      <c r="H39" s="630" t="str">
        <f t="shared" si="0"/>
        <v>020_東京都市サービス株式会社_神田駿河台地域</v>
      </c>
      <c r="I39" s="630" t="str">
        <f t="shared" si="1"/>
        <v>020_東京都市サービス株式会社_神田駿河台地域_</v>
      </c>
      <c r="J39" s="630"/>
      <c r="K39" s="630" t="s">
        <v>6164</v>
      </c>
      <c r="L39" s="630"/>
      <c r="M39" s="630">
        <f t="shared" si="2"/>
        <v>1</v>
      </c>
    </row>
    <row r="40" spans="1:13">
      <c r="A40" s="211" t="str">
        <f t="shared" si="5"/>
        <v>020</v>
      </c>
      <c r="B40" s="211" t="s">
        <v>6136</v>
      </c>
      <c r="C40" s="211"/>
      <c r="D40" s="853">
        <v>4.0899999999999999E-2</v>
      </c>
      <c r="E40" s="853">
        <v>4.0899999999999999E-2</v>
      </c>
      <c r="F40" s="644"/>
      <c r="G40" s="640"/>
      <c r="H40" s="630" t="str">
        <f t="shared" si="0"/>
        <v>020_東京都市サービス株式会社_箱崎地域</v>
      </c>
      <c r="I40" s="630" t="str">
        <f t="shared" si="1"/>
        <v>020_東京都市サービス株式会社_箱崎地域_</v>
      </c>
      <c r="J40" s="630"/>
      <c r="K40" s="630" t="s">
        <v>6165</v>
      </c>
      <c r="L40" s="630"/>
      <c r="M40" s="630">
        <f t="shared" si="2"/>
        <v>1</v>
      </c>
    </row>
    <row r="41" spans="1:13">
      <c r="A41" s="211" t="str">
        <f t="shared" si="5"/>
        <v>020</v>
      </c>
      <c r="B41" s="211" t="s">
        <v>6137</v>
      </c>
      <c r="C41" s="211"/>
      <c r="D41" s="853">
        <v>2.6499999999999999E-2</v>
      </c>
      <c r="E41" s="853">
        <v>2.6499999999999999E-2</v>
      </c>
      <c r="F41" s="644"/>
      <c r="G41" s="640"/>
      <c r="H41" s="630" t="str">
        <f t="shared" si="0"/>
        <v>020_東京都市サービス株式会社_幕張新都心ハイテク・ビジネス地域</v>
      </c>
      <c r="I41" s="630" t="str">
        <f t="shared" si="1"/>
        <v>020_東京都市サービス株式会社_幕張新都心ハイテク・ビジネス地域_</v>
      </c>
      <c r="J41" s="630"/>
      <c r="K41" s="630" t="s">
        <v>6166</v>
      </c>
      <c r="L41" s="630"/>
      <c r="M41" s="630">
        <f t="shared" si="2"/>
        <v>1</v>
      </c>
    </row>
    <row r="42" spans="1:13">
      <c r="A42" s="211" t="str">
        <f t="shared" si="5"/>
        <v>020</v>
      </c>
      <c r="B42" s="211" t="s">
        <v>6138</v>
      </c>
      <c r="C42" s="211"/>
      <c r="D42" s="853">
        <v>3.5799999999999998E-2</v>
      </c>
      <c r="E42" s="853">
        <v>3.5799999999999998E-2</v>
      </c>
      <c r="F42" s="644"/>
      <c r="G42" s="640"/>
      <c r="H42" s="630" t="str">
        <f t="shared" si="0"/>
        <v>020_東京都市サービス株式会社_高崎市中央・城址地域</v>
      </c>
      <c r="I42" s="630" t="str">
        <f t="shared" si="1"/>
        <v>020_東京都市サービス株式会社_高崎市中央・城址地域_</v>
      </c>
      <c r="J42" s="630"/>
      <c r="K42" s="630" t="s">
        <v>6167</v>
      </c>
      <c r="L42" s="630"/>
      <c r="M42" s="630">
        <f t="shared" si="2"/>
        <v>1</v>
      </c>
    </row>
    <row r="43" spans="1:13">
      <c r="A43" s="211" t="str">
        <f t="shared" si="5"/>
        <v>020</v>
      </c>
      <c r="B43" s="211" t="s">
        <v>6139</v>
      </c>
      <c r="C43" s="211"/>
      <c r="D43" s="853">
        <v>4.5499999999999999E-2</v>
      </c>
      <c r="E43" s="853">
        <v>4.5499999999999999E-2</v>
      </c>
      <c r="F43" s="644"/>
      <c r="G43" s="640"/>
      <c r="H43" s="630" t="str">
        <f t="shared" si="0"/>
        <v>020_東京都市サービス株式会社_本駒込2丁目地域</v>
      </c>
      <c r="I43" s="630" t="str">
        <f t="shared" si="1"/>
        <v>020_東京都市サービス株式会社_本駒込2丁目地域_</v>
      </c>
      <c r="J43" s="630"/>
      <c r="K43" s="630" t="s">
        <v>6168</v>
      </c>
      <c r="L43" s="630"/>
      <c r="M43" s="630">
        <f t="shared" si="2"/>
        <v>1</v>
      </c>
    </row>
    <row r="44" spans="1:13">
      <c r="A44" s="211" t="str">
        <f t="shared" si="5"/>
        <v>020</v>
      </c>
      <c r="B44" s="211" t="s">
        <v>6140</v>
      </c>
      <c r="C44" s="211"/>
      <c r="D44" s="853">
        <v>4.2099999999999999E-2</v>
      </c>
      <c r="E44" s="853">
        <v>4.2099999999999999E-2</v>
      </c>
      <c r="F44" s="644"/>
      <c r="G44" s="640"/>
      <c r="H44" s="630" t="str">
        <f t="shared" si="0"/>
        <v>020_東京都市サービス株式会社_大崎1丁目地域</v>
      </c>
      <c r="I44" s="630" t="str">
        <f t="shared" si="1"/>
        <v>020_東京都市サービス株式会社_大崎1丁目地域_</v>
      </c>
      <c r="J44" s="630"/>
      <c r="K44" s="630" t="s">
        <v>6169</v>
      </c>
      <c r="L44" s="630"/>
      <c r="M44" s="630">
        <f t="shared" si="2"/>
        <v>2</v>
      </c>
    </row>
    <row r="45" spans="1:13">
      <c r="A45" s="211" t="str">
        <f t="shared" si="5"/>
        <v>020</v>
      </c>
      <c r="B45" s="211" t="s">
        <v>6141</v>
      </c>
      <c r="C45" s="211"/>
      <c r="D45" s="853">
        <v>3.78E-2</v>
      </c>
      <c r="E45" s="853">
        <v>3.78E-2</v>
      </c>
      <c r="F45" s="644"/>
      <c r="G45" s="640"/>
      <c r="H45" s="630" t="str">
        <f t="shared" si="0"/>
        <v>020_東京都市サービス株式会社_晴海アイランド地域</v>
      </c>
      <c r="I45" s="630" t="str">
        <f t="shared" si="1"/>
        <v>020_東京都市サービス株式会社_晴海アイランド地域_</v>
      </c>
      <c r="J45" s="630"/>
      <c r="K45" s="630" t="s">
        <v>6170</v>
      </c>
      <c r="L45" s="630"/>
      <c r="M45" s="630">
        <f t="shared" si="2"/>
        <v>1</v>
      </c>
    </row>
    <row r="46" spans="1:13">
      <c r="A46" s="211" t="str">
        <f t="shared" si="5"/>
        <v>020</v>
      </c>
      <c r="B46" s="211" t="s">
        <v>6180</v>
      </c>
      <c r="C46" s="211" t="s">
        <v>226</v>
      </c>
      <c r="D46" s="853">
        <v>0</v>
      </c>
      <c r="E46" s="853">
        <v>0</v>
      </c>
      <c r="F46" s="644"/>
      <c r="G46" s="640"/>
      <c r="H46" s="630" t="str">
        <f t="shared" si="0"/>
        <v>020_東京都市サービス株式会社_府中日鋼町地域</v>
      </c>
      <c r="I46" s="630" t="str">
        <f t="shared" si="1"/>
        <v>020_東京都市サービス株式会社_府中日鋼町地域_メニューA</v>
      </c>
      <c r="J46" s="630"/>
      <c r="K46" s="630" t="s">
        <v>4772</v>
      </c>
      <c r="L46" s="630"/>
      <c r="M46" s="630">
        <f t="shared" si="2"/>
        <v>3</v>
      </c>
    </row>
    <row r="47" spans="1:13">
      <c r="A47" s="211" t="str">
        <f t="shared" si="5"/>
        <v>020</v>
      </c>
      <c r="B47" s="211" t="str">
        <f>B46</f>
        <v>東京都市サービス株式会社_府中日鋼町地域</v>
      </c>
      <c r="C47" s="211" t="s">
        <v>6081</v>
      </c>
      <c r="D47" s="853">
        <v>3.04E-2</v>
      </c>
      <c r="E47" s="853">
        <v>3.04E-2</v>
      </c>
      <c r="F47" s="644"/>
      <c r="G47" s="640"/>
      <c r="H47" s="630" t="str">
        <f t="shared" si="0"/>
        <v>020_東京都市サービス株式会社_府中日鋼町地域</v>
      </c>
      <c r="I47" s="630" t="str">
        <f t="shared" si="1"/>
        <v>020_東京都市サービス株式会社_府中日鋼町地域_残差</v>
      </c>
      <c r="J47" s="630"/>
      <c r="K47" s="630" t="s">
        <v>4773</v>
      </c>
      <c r="L47" s="630"/>
      <c r="M47" s="630">
        <f t="shared" si="2"/>
        <v>1</v>
      </c>
    </row>
    <row r="48" spans="1:13">
      <c r="A48" s="211" t="str">
        <f t="shared" si="5"/>
        <v>020</v>
      </c>
      <c r="B48" s="211" t="s">
        <v>6142</v>
      </c>
      <c r="C48" s="211"/>
      <c r="D48" s="853">
        <v>3.4599999999999999E-2</v>
      </c>
      <c r="E48" s="853">
        <v>3.4599999999999999E-2</v>
      </c>
      <c r="F48" s="644"/>
      <c r="G48" s="640"/>
      <c r="H48" s="630" t="str">
        <f t="shared" si="0"/>
        <v>020_東京都市サービス株式会社_横浜市北仲通南地域</v>
      </c>
      <c r="I48" s="630" t="str">
        <f t="shared" si="1"/>
        <v>020_東京都市サービス株式会社_横浜市北仲通南地域_</v>
      </c>
      <c r="J48" s="630"/>
      <c r="K48" s="630" t="s">
        <v>4775</v>
      </c>
      <c r="L48" s="630"/>
      <c r="M48" s="630">
        <f t="shared" si="2"/>
        <v>1</v>
      </c>
    </row>
    <row r="49" spans="1:13">
      <c r="A49" s="211" t="s">
        <v>2207</v>
      </c>
      <c r="B49" s="211" t="s">
        <v>6143</v>
      </c>
      <c r="C49" s="211" t="s">
        <v>226</v>
      </c>
      <c r="D49" s="853">
        <v>0</v>
      </c>
      <c r="E49" s="853">
        <v>0</v>
      </c>
      <c r="F49" s="644"/>
      <c r="G49" s="640"/>
      <c r="H49" s="630" t="str">
        <f t="shared" si="0"/>
        <v>024_みなとみらい二十一熱供給株式会社</v>
      </c>
      <c r="I49" s="630" t="str">
        <f t="shared" si="1"/>
        <v>024_みなとみらい二十一熱供給株式会社_メニューA</v>
      </c>
      <c r="J49" s="630"/>
      <c r="K49" s="630" t="s">
        <v>4776</v>
      </c>
      <c r="L49" s="630"/>
      <c r="M49" s="630">
        <f t="shared" si="2"/>
        <v>1</v>
      </c>
    </row>
    <row r="50" spans="1:13">
      <c r="A50" s="660" t="str">
        <f t="shared" ref="A50:B51" si="6">A49</f>
        <v>024</v>
      </c>
      <c r="B50" s="661" t="str">
        <f t="shared" si="6"/>
        <v>みなとみらい二十一熱供給株式会社</v>
      </c>
      <c r="C50" s="211" t="s">
        <v>293</v>
      </c>
      <c r="D50" s="853">
        <v>2.7900000000000001E-2</v>
      </c>
      <c r="E50" s="853">
        <v>0</v>
      </c>
      <c r="F50" s="644"/>
      <c r="G50" s="640"/>
      <c r="H50" s="630" t="str">
        <f t="shared" si="0"/>
        <v>024_みなとみらい二十一熱供給株式会社</v>
      </c>
      <c r="I50" s="630" t="str">
        <f t="shared" si="1"/>
        <v>024_みなとみらい二十一熱供給株式会社_メニューB</v>
      </c>
      <c r="J50" s="630"/>
      <c r="K50" s="630" t="s">
        <v>4774</v>
      </c>
      <c r="L50" s="630"/>
      <c r="M50" s="630">
        <f t="shared" si="2"/>
        <v>1</v>
      </c>
    </row>
    <row r="51" spans="1:13">
      <c r="A51" s="211" t="str">
        <f t="shared" si="6"/>
        <v>024</v>
      </c>
      <c r="B51" s="211" t="str">
        <f t="shared" si="6"/>
        <v>みなとみらい二十一熱供給株式会社</v>
      </c>
      <c r="C51" s="211" t="s">
        <v>6081</v>
      </c>
      <c r="D51" s="853">
        <v>4.5699999999999998E-2</v>
      </c>
      <c r="E51" s="853">
        <v>4.5699999999999998E-2</v>
      </c>
      <c r="F51" s="644"/>
      <c r="G51" s="640"/>
      <c r="H51" s="630" t="str">
        <f t="shared" ref="H51:H66" si="7">A51&amp;"_"&amp;B51</f>
        <v>024_みなとみらい二十一熱供給株式会社</v>
      </c>
      <c r="I51" s="630" t="str">
        <f t="shared" ref="I51:I66" si="8">A51&amp;"_"&amp;B51&amp;"_"&amp;C51</f>
        <v>024_みなとみらい二十一熱供給株式会社_残差</v>
      </c>
      <c r="J51" s="630"/>
      <c r="K51" s="630" t="s">
        <v>6171</v>
      </c>
      <c r="L51" s="630"/>
      <c r="M51" s="630">
        <f t="shared" si="2"/>
        <v>1</v>
      </c>
    </row>
    <row r="52" spans="1:13">
      <c r="A52" s="211" t="s">
        <v>2208</v>
      </c>
      <c r="B52" s="211" t="s">
        <v>6144</v>
      </c>
      <c r="C52" s="211"/>
      <c r="D52" s="853">
        <v>4.8899999999999999E-2</v>
      </c>
      <c r="E52" s="853">
        <v>4.8899999999999999E-2</v>
      </c>
      <c r="F52" s="644"/>
      <c r="G52" s="640"/>
      <c r="H52" s="630" t="str">
        <f t="shared" si="7"/>
        <v>033_新宿熱供給株式会社</v>
      </c>
      <c r="I52" s="630" t="str">
        <f t="shared" si="8"/>
        <v>033_新宿熱供給株式会社_</v>
      </c>
      <c r="J52" s="630"/>
      <c r="K52" s="630" t="s">
        <v>4777</v>
      </c>
      <c r="L52" s="630"/>
      <c r="M52" s="630">
        <f t="shared" si="2"/>
        <v>1</v>
      </c>
    </row>
    <row r="53" spans="1:13">
      <c r="A53" s="211" t="s">
        <v>812</v>
      </c>
      <c r="B53" s="211" t="s">
        <v>6145</v>
      </c>
      <c r="C53" s="211"/>
      <c r="D53" s="853">
        <v>4.2299999999999997E-2</v>
      </c>
      <c r="E53" s="853">
        <v>4.2299999999999997E-2</v>
      </c>
      <c r="F53" s="644"/>
      <c r="G53" s="640"/>
      <c r="H53" s="630" t="str">
        <f t="shared" si="7"/>
        <v>039_株式会社福岡エネルギーサービス_シーサイドももち地域</v>
      </c>
      <c r="I53" s="630" t="str">
        <f t="shared" si="8"/>
        <v>039_株式会社福岡エネルギーサービス_シーサイドももち地域_</v>
      </c>
      <c r="J53" s="630"/>
      <c r="K53" s="630" t="s">
        <v>4778</v>
      </c>
      <c r="L53" s="630"/>
      <c r="M53" s="630">
        <f t="shared" si="2"/>
        <v>1</v>
      </c>
    </row>
    <row r="54" spans="1:13">
      <c r="A54" s="211" t="str">
        <f t="shared" ref="A54:A55" si="9">A53</f>
        <v>039</v>
      </c>
      <c r="B54" s="211" t="s">
        <v>6146</v>
      </c>
      <c r="C54" s="211"/>
      <c r="D54" s="853">
        <v>3.49E-2</v>
      </c>
      <c r="E54" s="853">
        <v>3.49E-2</v>
      </c>
      <c r="F54" s="644"/>
      <c r="G54" s="640"/>
      <c r="H54" s="630" t="str">
        <f t="shared" si="7"/>
        <v>039_株式会社福岡エネルギーサービス_西鉄福岡駅再開発地域</v>
      </c>
      <c r="I54" s="630" t="str">
        <f t="shared" si="8"/>
        <v>039_株式会社福岡エネルギーサービス_西鉄福岡駅再開発地域_</v>
      </c>
      <c r="J54" s="630"/>
      <c r="K54" s="630" t="s">
        <v>6172</v>
      </c>
      <c r="L54" s="630"/>
      <c r="M54" s="630">
        <f t="shared" si="2"/>
        <v>1</v>
      </c>
    </row>
    <row r="55" spans="1:13">
      <c r="A55" s="211" t="str">
        <f t="shared" si="9"/>
        <v>039</v>
      </c>
      <c r="B55" s="211" t="s">
        <v>6147</v>
      </c>
      <c r="C55" s="211"/>
      <c r="D55" s="853">
        <v>5.5599999999999997E-2</v>
      </c>
      <c r="E55" s="853">
        <v>5.5599999999999997E-2</v>
      </c>
      <c r="F55" s="644"/>
      <c r="G55" s="640"/>
      <c r="H55" s="630" t="str">
        <f t="shared" si="7"/>
        <v>039_株式会社福岡エネルギーサービス_下川端再開発地域</v>
      </c>
      <c r="I55" s="630" t="str">
        <f t="shared" si="8"/>
        <v>039_株式会社福岡エネルギーサービス_下川端再開発地域_</v>
      </c>
      <c r="J55" s="630"/>
      <c r="K55" s="630" t="s">
        <v>4779</v>
      </c>
      <c r="L55" s="630"/>
      <c r="M55" s="630">
        <f t="shared" si="2"/>
        <v>1</v>
      </c>
    </row>
    <row r="56" spans="1:13">
      <c r="A56" s="211" t="s">
        <v>813</v>
      </c>
      <c r="B56" s="211" t="s">
        <v>6152</v>
      </c>
      <c r="C56" s="211"/>
      <c r="D56" s="853">
        <v>3.5900000000000001E-2</v>
      </c>
      <c r="E56" s="853">
        <v>3.5900000000000001E-2</v>
      </c>
      <c r="F56" s="644"/>
      <c r="G56" s="640"/>
      <c r="H56" s="630" t="str">
        <f t="shared" si="7"/>
        <v>047_東京下水道エネルギー株式会社　後楽事業所_後楽一丁目地域</v>
      </c>
      <c r="I56" s="630" t="str">
        <f t="shared" si="8"/>
        <v>047_東京下水道エネルギー株式会社　後楽事業所_後楽一丁目地域_</v>
      </c>
      <c r="J56" s="630"/>
      <c r="K56" s="630" t="s">
        <v>6173</v>
      </c>
      <c r="L56" s="630"/>
      <c r="M56" s="630">
        <f t="shared" si="2"/>
        <v>1</v>
      </c>
    </row>
    <row r="57" spans="1:13">
      <c r="A57" s="211" t="s">
        <v>2209</v>
      </c>
      <c r="B57" s="211" t="s">
        <v>6148</v>
      </c>
      <c r="C57" s="211"/>
      <c r="D57" s="853">
        <v>4.6399999999999997E-2</v>
      </c>
      <c r="E57" s="853">
        <v>4.6399999999999997E-2</v>
      </c>
      <c r="F57" s="644"/>
      <c r="G57" s="640"/>
      <c r="H57" s="630" t="str">
        <f t="shared" si="7"/>
        <v>050_新宿南エネルギーサービス株式会社</v>
      </c>
      <c r="I57" s="630" t="str">
        <f t="shared" si="8"/>
        <v>050_新宿南エネルギーサービス株式会社_</v>
      </c>
      <c r="J57" s="630"/>
      <c r="K57" s="630" t="s">
        <v>4780</v>
      </c>
      <c r="L57" s="630"/>
      <c r="M57" s="630">
        <f t="shared" si="2"/>
        <v>1</v>
      </c>
    </row>
    <row r="58" spans="1:13">
      <c r="A58" s="211" t="s">
        <v>2210</v>
      </c>
      <c r="B58" s="211" t="s">
        <v>6149</v>
      </c>
      <c r="C58" s="211"/>
      <c r="D58" s="853">
        <v>0.04</v>
      </c>
      <c r="E58" s="853">
        <v>0.04</v>
      </c>
      <c r="F58" s="644"/>
      <c r="G58" s="640"/>
      <c r="H58" s="630" t="str">
        <f t="shared" si="7"/>
        <v>057_錦糸町熱供給株式会社</v>
      </c>
      <c r="I58" s="630" t="str">
        <f t="shared" si="8"/>
        <v>057_錦糸町熱供給株式会社_</v>
      </c>
      <c r="J58" s="630"/>
      <c r="K58" s="630" t="s">
        <v>6174</v>
      </c>
      <c r="L58" s="630"/>
      <c r="M58" s="630">
        <f t="shared" si="2"/>
        <v>1</v>
      </c>
    </row>
    <row r="59" spans="1:13">
      <c r="A59" s="211" t="s">
        <v>2211</v>
      </c>
      <c r="B59" s="211" t="s">
        <v>6153</v>
      </c>
      <c r="C59" s="211"/>
      <c r="D59" s="853">
        <v>4.2299999999999997E-2</v>
      </c>
      <c r="E59" s="853">
        <v>4.2299999999999997E-2</v>
      </c>
      <c r="F59" s="644"/>
      <c r="G59" s="640"/>
      <c r="H59" s="630" t="str">
        <f t="shared" si="7"/>
        <v>058_品川熱供給株式会社_品川東口南地域</v>
      </c>
      <c r="I59" s="630" t="str">
        <f t="shared" si="8"/>
        <v>058_品川熱供給株式会社_品川東口南地域_</v>
      </c>
      <c r="J59" s="630"/>
      <c r="K59" s="630" t="s">
        <v>6175</v>
      </c>
      <c r="L59" s="630"/>
      <c r="M59" s="630">
        <f t="shared" si="2"/>
        <v>1</v>
      </c>
    </row>
    <row r="60" spans="1:13">
      <c r="A60" s="211" t="s">
        <v>2212</v>
      </c>
      <c r="B60" s="211" t="s">
        <v>6150</v>
      </c>
      <c r="C60" s="211"/>
      <c r="D60" s="853">
        <v>4.36E-2</v>
      </c>
      <c r="E60" s="853">
        <v>4.36E-2</v>
      </c>
      <c r="F60" s="644"/>
      <c r="G60" s="640"/>
      <c r="H60" s="630" t="str">
        <f t="shared" si="7"/>
        <v>064_山王熱供給株式会社</v>
      </c>
      <c r="I60" s="630" t="str">
        <f t="shared" si="8"/>
        <v>064_山王熱供給株式会社_</v>
      </c>
      <c r="J60" s="630"/>
      <c r="K60" s="630" t="s">
        <v>6176</v>
      </c>
      <c r="L60" s="630"/>
      <c r="M60" s="630">
        <f t="shared" si="2"/>
        <v>1</v>
      </c>
    </row>
    <row r="61" spans="1:13">
      <c r="A61" s="211" t="s">
        <v>6125</v>
      </c>
      <c r="B61" s="211" t="s">
        <v>6151</v>
      </c>
      <c r="C61" s="211"/>
      <c r="D61" s="853">
        <v>0.05</v>
      </c>
      <c r="E61" s="853">
        <v>0.05</v>
      </c>
      <c r="F61" s="644"/>
      <c r="G61" s="640"/>
      <c r="H61" s="630" t="str">
        <f t="shared" si="7"/>
        <v>065_渋谷熱供給株式会社</v>
      </c>
      <c r="I61" s="630" t="str">
        <f t="shared" si="8"/>
        <v>065_渋谷熱供給株式会社_</v>
      </c>
      <c r="J61" s="630"/>
      <c r="K61" s="630" t="s">
        <v>6177</v>
      </c>
      <c r="L61" s="630"/>
      <c r="M61" s="630">
        <f t="shared" si="2"/>
        <v>1</v>
      </c>
    </row>
    <row r="62" spans="1:13">
      <c r="A62" s="211" t="s">
        <v>2213</v>
      </c>
      <c r="B62" s="211" t="s">
        <v>2214</v>
      </c>
      <c r="C62" s="211"/>
      <c r="D62" s="853">
        <v>4.3799999999999999E-2</v>
      </c>
      <c r="E62" s="853">
        <v>4.3799999999999999E-2</v>
      </c>
      <c r="F62" s="644"/>
      <c r="G62" s="640"/>
      <c r="H62" s="630" t="str">
        <f t="shared" si="7"/>
        <v>069_品川エネルギーサービス株式会社</v>
      </c>
      <c r="I62" s="630" t="str">
        <f t="shared" si="8"/>
        <v>069_品川エネルギーサービス株式会社_</v>
      </c>
      <c r="J62" s="630"/>
      <c r="K62" s="630"/>
      <c r="L62" s="630"/>
      <c r="M62" s="630">
        <f t="shared" si="2"/>
        <v>0</v>
      </c>
    </row>
    <row r="63" spans="1:13">
      <c r="A63" s="211" t="s">
        <v>2215</v>
      </c>
      <c r="B63" s="211" t="s">
        <v>6154</v>
      </c>
      <c r="C63" s="211"/>
      <c r="D63" s="853">
        <v>3.4799999999999998E-2</v>
      </c>
      <c r="E63" s="853">
        <v>3.4799999999999998E-2</v>
      </c>
      <c r="F63" s="644"/>
      <c r="G63" s="640"/>
      <c r="H63" s="630" t="str">
        <f t="shared" si="7"/>
        <v>073_ＤＨＣ名古屋株式会社_名駅東地域</v>
      </c>
      <c r="I63" s="630" t="str">
        <f t="shared" si="8"/>
        <v>073_ＤＨＣ名古屋株式会社_名駅東地域_</v>
      </c>
      <c r="J63" s="630"/>
      <c r="K63" s="630"/>
      <c r="L63" s="630"/>
      <c r="M63" s="630">
        <f t="shared" si="2"/>
        <v>0</v>
      </c>
    </row>
    <row r="64" spans="1:13">
      <c r="A64" s="211" t="s">
        <v>2216</v>
      </c>
      <c r="B64" s="211" t="s">
        <v>6155</v>
      </c>
      <c r="C64" s="211"/>
      <c r="D64" s="853">
        <v>4.3799999999999999E-2</v>
      </c>
      <c r="E64" s="853">
        <v>4.3799999999999999E-2</v>
      </c>
      <c r="F64" s="644"/>
      <c r="G64" s="640"/>
      <c r="H64" s="630" t="str">
        <f t="shared" si="7"/>
        <v>079_虎ノ門エネルギーネットワーク株式会社_虎ノ門一・二丁目地域</v>
      </c>
      <c r="I64" s="630" t="str">
        <f t="shared" si="8"/>
        <v>079_虎ノ門エネルギーネットワーク株式会社_虎ノ門一・二丁目地域_</v>
      </c>
      <c r="J64" s="630"/>
      <c r="K64" s="630"/>
      <c r="L64" s="630"/>
      <c r="M64" s="630">
        <f t="shared" si="2"/>
        <v>0</v>
      </c>
    </row>
    <row r="65" spans="1:13">
      <c r="A65" s="211" t="str">
        <f>A64</f>
        <v>079</v>
      </c>
      <c r="B65" s="211" t="s">
        <v>6156</v>
      </c>
      <c r="C65" s="211"/>
      <c r="D65" s="853">
        <v>4.2000000000000003E-2</v>
      </c>
      <c r="E65" s="853">
        <v>4.2000000000000003E-2</v>
      </c>
      <c r="F65" s="644"/>
      <c r="G65" s="640"/>
      <c r="H65" s="630" t="str">
        <f t="shared" si="7"/>
        <v>079_虎ノ門エネルギーネットワーク株式会社_虎ノ門・麻布台地域</v>
      </c>
      <c r="I65" s="630" t="str">
        <f t="shared" si="8"/>
        <v>079_虎ノ門エネルギーネットワーク株式会社_虎ノ門・麻布台地域_</v>
      </c>
      <c r="J65" s="630"/>
      <c r="K65" s="630"/>
      <c r="L65" s="630"/>
      <c r="M65" s="630">
        <f t="shared" si="2"/>
        <v>0</v>
      </c>
    </row>
    <row r="66" spans="1:13">
      <c r="A66" s="852" t="s">
        <v>6158</v>
      </c>
      <c r="B66" s="211" t="s">
        <v>6080</v>
      </c>
      <c r="C66" s="211"/>
      <c r="D66" s="856">
        <v>5.3199999999999997E-2</v>
      </c>
      <c r="E66" s="856">
        <v>5.3199999999999997E-2</v>
      </c>
      <c r="F66" s="644"/>
      <c r="G66" s="640"/>
      <c r="H66" s="630" t="str">
        <f t="shared" si="7"/>
        <v>999_代替値</v>
      </c>
      <c r="I66" s="630" t="str">
        <f t="shared" si="8"/>
        <v>999_代替値_</v>
      </c>
      <c r="J66" s="630"/>
      <c r="K66" s="630"/>
      <c r="L66" s="630"/>
      <c r="M66" s="630">
        <f t="shared" si="2"/>
        <v>0</v>
      </c>
    </row>
    <row r="67" spans="1:13">
      <c r="A67" s="1"/>
      <c r="B67" s="1"/>
      <c r="C67" s="1"/>
      <c r="D67" s="1"/>
      <c r="E67" s="1"/>
      <c r="F67" s="1"/>
      <c r="G67" s="1"/>
      <c r="H67" s="630"/>
      <c r="I67" s="630"/>
      <c r="J67" s="630"/>
      <c r="K67" s="630"/>
      <c r="L67" s="630"/>
      <c r="M67" s="630">
        <f t="shared" si="2"/>
        <v>0</v>
      </c>
    </row>
    <row r="68" spans="1:13">
      <c r="A68" s="1"/>
      <c r="B68" s="1"/>
      <c r="C68" s="1"/>
      <c r="D68" s="1"/>
      <c r="E68" s="1"/>
      <c r="F68" s="1"/>
      <c r="G68" s="1"/>
      <c r="H68" s="630"/>
      <c r="I68" s="630"/>
      <c r="J68" s="630"/>
      <c r="K68" s="630"/>
      <c r="L68" s="630"/>
      <c r="M68" s="630">
        <f t="shared" si="2"/>
        <v>0</v>
      </c>
    </row>
    <row r="69" spans="1:13">
      <c r="A69" s="1"/>
      <c r="B69" s="1"/>
      <c r="C69" s="1"/>
      <c r="D69" s="1"/>
      <c r="E69" s="1"/>
      <c r="F69" s="1"/>
      <c r="G69" s="1"/>
      <c r="H69" s="630"/>
      <c r="I69" s="630"/>
      <c r="J69" s="630"/>
      <c r="K69" s="630"/>
      <c r="L69" s="630"/>
      <c r="M69" s="630">
        <f t="shared" si="2"/>
        <v>0</v>
      </c>
    </row>
    <row r="70" spans="1:13">
      <c r="A70" s="1"/>
      <c r="B70" s="1"/>
      <c r="C70" s="1"/>
      <c r="D70" s="1"/>
      <c r="E70" s="1"/>
      <c r="F70" s="1"/>
      <c r="G70" s="1"/>
      <c r="H70" s="630"/>
      <c r="I70" s="630"/>
      <c r="J70" s="630"/>
      <c r="K70" s="630"/>
      <c r="L70" s="630"/>
      <c r="M70" s="630">
        <f t="shared" si="2"/>
        <v>0</v>
      </c>
    </row>
    <row r="71" spans="1:13">
      <c r="A71" s="1"/>
      <c r="B71" s="1"/>
      <c r="C71" s="1"/>
      <c r="D71" s="1"/>
      <c r="E71" s="1"/>
      <c r="F71" s="1"/>
      <c r="G71" s="1"/>
      <c r="H71" s="630"/>
      <c r="I71" s="630"/>
      <c r="J71" s="630"/>
      <c r="K71" s="630"/>
      <c r="L71" s="630"/>
      <c r="M71" s="630">
        <f t="shared" si="2"/>
        <v>0</v>
      </c>
    </row>
    <row r="72" spans="1:13">
      <c r="A72" s="1"/>
      <c r="B72" s="1"/>
      <c r="C72" s="1"/>
      <c r="D72" s="1"/>
      <c r="E72" s="1"/>
      <c r="F72" s="1"/>
      <c r="G72" s="1"/>
      <c r="H72" s="630"/>
      <c r="I72" s="630"/>
      <c r="J72" s="630"/>
      <c r="K72" s="630"/>
      <c r="L72" s="630"/>
      <c r="M72" s="630">
        <f t="shared" si="2"/>
        <v>0</v>
      </c>
    </row>
    <row r="73" spans="1:13">
      <c r="A73" s="1"/>
      <c r="B73" s="1"/>
      <c r="C73" s="1"/>
      <c r="D73" s="1"/>
      <c r="E73" s="1"/>
      <c r="F73" s="1"/>
      <c r="G73" s="1"/>
      <c r="H73" s="630"/>
      <c r="I73" s="630"/>
      <c r="J73" s="630"/>
      <c r="K73" s="630"/>
      <c r="L73" s="630"/>
      <c r="M73" s="630">
        <f t="shared" si="2"/>
        <v>0</v>
      </c>
    </row>
    <row r="74" spans="1:13">
      <c r="A74" s="1"/>
      <c r="B74" s="1"/>
      <c r="C74" s="1"/>
      <c r="D74" s="1"/>
      <c r="E74" s="1"/>
      <c r="F74" s="1"/>
      <c r="G74" s="1"/>
      <c r="H74" s="630"/>
      <c r="I74" s="630"/>
      <c r="J74" s="630"/>
      <c r="K74" s="630"/>
      <c r="L74" s="630"/>
      <c r="M74" s="630">
        <f t="shared" si="2"/>
        <v>0</v>
      </c>
    </row>
    <row r="75" spans="1:13">
      <c r="A75" s="1"/>
      <c r="B75" s="1"/>
      <c r="C75" s="1"/>
      <c r="D75" s="1"/>
      <c r="E75" s="1"/>
      <c r="F75" s="1"/>
      <c r="G75" s="1"/>
      <c r="H75" s="630"/>
      <c r="I75" s="630"/>
      <c r="J75" s="630"/>
      <c r="K75" s="630"/>
      <c r="L75" s="630"/>
      <c r="M75" s="630">
        <f t="shared" si="2"/>
        <v>0</v>
      </c>
    </row>
    <row r="76" spans="1:13">
      <c r="A76" s="1"/>
      <c r="B76" s="1"/>
      <c r="C76" s="1"/>
      <c r="D76" s="1"/>
      <c r="E76" s="1"/>
      <c r="F76" s="1"/>
      <c r="G76" s="1"/>
      <c r="H76" s="630"/>
      <c r="I76" s="630"/>
      <c r="J76" s="630"/>
      <c r="K76" s="630"/>
      <c r="L76" s="630"/>
      <c r="M76" s="630">
        <f t="shared" si="2"/>
        <v>0</v>
      </c>
    </row>
    <row r="77" spans="1:13">
      <c r="A77" s="1"/>
      <c r="B77" s="1"/>
      <c r="C77" s="1"/>
      <c r="D77" s="1"/>
      <c r="E77" s="1"/>
      <c r="F77" s="1"/>
      <c r="G77" s="1"/>
      <c r="H77" s="630"/>
      <c r="I77" s="630"/>
      <c r="J77" s="630"/>
      <c r="K77" s="630"/>
      <c r="L77" s="630"/>
      <c r="M77" s="630">
        <f t="shared" si="2"/>
        <v>0</v>
      </c>
    </row>
    <row r="78" spans="1:13">
      <c r="A78" s="1"/>
      <c r="B78" s="1"/>
      <c r="C78" s="1"/>
      <c r="D78" s="1"/>
      <c r="E78" s="1"/>
      <c r="F78" s="1"/>
      <c r="G78" s="1"/>
      <c r="H78" s="630"/>
      <c r="I78" s="630"/>
      <c r="J78" s="630"/>
      <c r="K78" s="630"/>
      <c r="L78" s="630"/>
      <c r="M78" s="630">
        <f t="shared" si="2"/>
        <v>0</v>
      </c>
    </row>
    <row r="79" spans="1:13">
      <c r="A79" s="1"/>
      <c r="B79" s="1"/>
      <c r="C79" s="1"/>
      <c r="D79" s="1"/>
      <c r="E79" s="1"/>
      <c r="F79" s="1"/>
      <c r="G79" s="1"/>
      <c r="H79" s="630"/>
      <c r="I79" s="630"/>
      <c r="J79" s="630"/>
      <c r="K79" s="630"/>
      <c r="L79" s="630"/>
      <c r="M79" s="630">
        <f t="shared" si="2"/>
        <v>0</v>
      </c>
    </row>
    <row r="80" spans="1:13">
      <c r="A80" s="1"/>
      <c r="B80" s="1"/>
      <c r="C80" s="1"/>
      <c r="D80" s="1"/>
      <c r="E80" s="1"/>
      <c r="F80" s="1"/>
      <c r="G80" s="1"/>
      <c r="H80" s="630"/>
      <c r="I80" s="630"/>
      <c r="J80" s="630"/>
      <c r="K80" s="630"/>
      <c r="L80" s="630"/>
      <c r="M80" s="630">
        <f t="shared" si="2"/>
        <v>0</v>
      </c>
    </row>
    <row r="81" spans="1:13">
      <c r="A81" s="1"/>
      <c r="B81" s="1"/>
      <c r="C81" s="1"/>
      <c r="D81" s="1"/>
      <c r="E81" s="1"/>
      <c r="F81" s="1"/>
      <c r="G81" s="1"/>
      <c r="H81" s="630"/>
      <c r="I81" s="630"/>
      <c r="J81" s="630"/>
      <c r="K81" s="630"/>
      <c r="L81" s="630"/>
      <c r="M81" s="630">
        <f t="shared" si="2"/>
        <v>0</v>
      </c>
    </row>
    <row r="82" spans="1:13">
      <c r="A82" s="1"/>
      <c r="B82" s="1"/>
      <c r="C82" s="1"/>
      <c r="D82" s="1"/>
      <c r="E82" s="1"/>
      <c r="F82" s="1"/>
      <c r="G82" s="1"/>
      <c r="H82" s="630"/>
      <c r="I82" s="630"/>
      <c r="J82" s="630"/>
      <c r="K82" s="630"/>
      <c r="L82" s="630"/>
      <c r="M82" s="630">
        <f t="shared" si="2"/>
        <v>0</v>
      </c>
    </row>
    <row r="83" spans="1:13">
      <c r="A83" s="1"/>
      <c r="B83" s="1"/>
      <c r="C83" s="1"/>
      <c r="D83" s="1"/>
      <c r="E83" s="1"/>
      <c r="F83" s="1"/>
      <c r="G83" s="1"/>
      <c r="H83" s="630"/>
      <c r="I83" s="630"/>
      <c r="J83" s="630"/>
      <c r="K83" s="630"/>
      <c r="L83" s="630"/>
      <c r="M83" s="630">
        <f t="shared" si="2"/>
        <v>0</v>
      </c>
    </row>
    <row r="84" spans="1:13">
      <c r="A84" s="1"/>
      <c r="B84" s="1"/>
      <c r="C84" s="1"/>
      <c r="D84" s="1"/>
      <c r="E84" s="1"/>
      <c r="F84" s="1"/>
      <c r="G84" s="1"/>
      <c r="H84" s="630"/>
      <c r="I84" s="630"/>
      <c r="J84" s="630"/>
      <c r="K84" s="630"/>
      <c r="L84" s="630"/>
      <c r="M84" s="630">
        <f t="shared" si="2"/>
        <v>0</v>
      </c>
    </row>
    <row r="85" spans="1:13">
      <c r="A85" s="1"/>
      <c r="B85" s="1"/>
      <c r="C85" s="1"/>
      <c r="D85" s="1"/>
      <c r="E85" s="1"/>
      <c r="F85" s="1"/>
      <c r="G85" s="1"/>
      <c r="H85" s="630"/>
      <c r="I85" s="630"/>
      <c r="J85" s="630"/>
      <c r="K85" s="630"/>
      <c r="L85" s="630"/>
      <c r="M85" s="630">
        <f t="shared" si="2"/>
        <v>0</v>
      </c>
    </row>
    <row r="86" spans="1:13">
      <c r="A86" s="1"/>
      <c r="B86" s="1"/>
      <c r="C86" s="1"/>
      <c r="D86" s="1"/>
      <c r="E86" s="1"/>
      <c r="F86" s="1"/>
      <c r="G86" s="1"/>
      <c r="H86" s="630"/>
      <c r="I86" s="630"/>
      <c r="J86" s="630"/>
      <c r="K86" s="630"/>
      <c r="L86" s="630"/>
      <c r="M86" s="630">
        <f t="shared" si="2"/>
        <v>0</v>
      </c>
    </row>
    <row r="87" spans="1:13">
      <c r="A87" s="1"/>
      <c r="B87" s="1"/>
      <c r="C87" s="1"/>
      <c r="D87" s="1"/>
      <c r="E87" s="1"/>
      <c r="F87" s="1"/>
      <c r="G87" s="1"/>
      <c r="H87" s="630"/>
      <c r="I87" s="630"/>
      <c r="J87" s="630"/>
      <c r="K87" s="630"/>
      <c r="L87" s="630"/>
      <c r="M87" s="630">
        <f t="shared" si="2"/>
        <v>0</v>
      </c>
    </row>
    <row r="88" spans="1:13">
      <c r="A88" s="1"/>
      <c r="B88" s="1"/>
      <c r="C88" s="1"/>
      <c r="D88" s="1"/>
      <c r="E88" s="1"/>
      <c r="F88" s="1"/>
      <c r="G88" s="1"/>
      <c r="H88" s="630"/>
      <c r="I88" s="630"/>
      <c r="J88" s="630"/>
      <c r="K88" s="630"/>
      <c r="L88" s="630"/>
      <c r="M88" s="630">
        <f t="shared" si="2"/>
        <v>0</v>
      </c>
    </row>
    <row r="89" spans="1:13">
      <c r="A89" s="1"/>
      <c r="B89" s="1"/>
      <c r="C89" s="1"/>
      <c r="D89" s="1"/>
      <c r="E89" s="1"/>
      <c r="F89" s="1"/>
      <c r="G89" s="1"/>
      <c r="H89" s="630"/>
      <c r="I89" s="630"/>
      <c r="J89" s="630"/>
      <c r="K89" s="630"/>
      <c r="L89" s="630"/>
      <c r="M89" s="630">
        <f t="shared" si="2"/>
        <v>0</v>
      </c>
    </row>
    <row r="90" spans="1:13">
      <c r="A90" s="1"/>
      <c r="B90" s="1"/>
      <c r="C90" s="1"/>
      <c r="D90" s="1"/>
      <c r="E90" s="1"/>
      <c r="F90" s="1"/>
      <c r="G90" s="1"/>
      <c r="H90" s="630"/>
      <c r="I90" s="630"/>
      <c r="J90" s="630"/>
      <c r="K90" s="630"/>
      <c r="L90" s="630"/>
      <c r="M90" s="630">
        <f t="shared" si="2"/>
        <v>0</v>
      </c>
    </row>
    <row r="91" spans="1:13">
      <c r="A91" s="1"/>
      <c r="B91" s="1"/>
      <c r="C91" s="1"/>
      <c r="D91" s="1"/>
      <c r="E91" s="1"/>
      <c r="F91" s="1"/>
      <c r="G91" s="1"/>
      <c r="H91" s="630"/>
      <c r="I91" s="630"/>
      <c r="J91" s="630"/>
      <c r="K91" s="630"/>
      <c r="L91" s="630"/>
      <c r="M91" s="630">
        <f t="shared" si="2"/>
        <v>0</v>
      </c>
    </row>
    <row r="92" spans="1:13">
      <c r="A92" s="1"/>
      <c r="B92" s="1"/>
      <c r="C92" s="1"/>
      <c r="D92" s="1"/>
      <c r="E92" s="1"/>
      <c r="F92" s="1"/>
      <c r="G92" s="1"/>
      <c r="H92" s="630"/>
      <c r="I92" s="630"/>
      <c r="J92" s="630"/>
      <c r="K92" s="630"/>
      <c r="L92" s="630"/>
      <c r="M92" s="630">
        <f t="shared" si="2"/>
        <v>0</v>
      </c>
    </row>
    <row r="93" spans="1:13">
      <c r="A93" s="1"/>
      <c r="B93" s="1"/>
      <c r="C93" s="1"/>
      <c r="D93" s="1"/>
      <c r="E93" s="1"/>
      <c r="F93" s="1"/>
      <c r="G93" s="1"/>
      <c r="H93" s="630"/>
      <c r="I93" s="630"/>
      <c r="J93" s="630"/>
      <c r="K93" s="630"/>
      <c r="L93" s="630"/>
      <c r="M93" s="630">
        <f t="shared" ref="M93:M156" si="10">COUNTIF($H$29:$H$323,K93)</f>
        <v>0</v>
      </c>
    </row>
    <row r="94" spans="1:13">
      <c r="A94" s="1"/>
      <c r="B94" s="1"/>
      <c r="C94" s="1"/>
      <c r="D94" s="1"/>
      <c r="E94" s="1"/>
      <c r="F94" s="1"/>
      <c r="G94" s="1"/>
      <c r="H94" s="630"/>
      <c r="I94" s="630"/>
      <c r="J94" s="630"/>
      <c r="K94" s="630"/>
      <c r="L94" s="630"/>
      <c r="M94" s="630">
        <f t="shared" si="10"/>
        <v>0</v>
      </c>
    </row>
    <row r="95" spans="1:13">
      <c r="A95" s="1"/>
      <c r="B95" s="1"/>
      <c r="C95" s="1"/>
      <c r="D95" s="1"/>
      <c r="E95" s="1"/>
      <c r="F95" s="1"/>
      <c r="G95" s="1"/>
      <c r="H95" s="630"/>
      <c r="I95" s="630"/>
      <c r="J95" s="630"/>
      <c r="K95" s="630"/>
      <c r="L95" s="630"/>
      <c r="M95" s="630">
        <f t="shared" si="10"/>
        <v>0</v>
      </c>
    </row>
    <row r="96" spans="1:13">
      <c r="A96" s="1"/>
      <c r="B96" s="1"/>
      <c r="C96" s="1"/>
      <c r="D96" s="1"/>
      <c r="E96" s="1"/>
      <c r="F96" s="1"/>
      <c r="G96" s="1"/>
      <c r="H96" s="630"/>
      <c r="I96" s="630"/>
      <c r="J96" s="630"/>
      <c r="K96" s="630"/>
      <c r="L96" s="630"/>
      <c r="M96" s="630">
        <f t="shared" si="10"/>
        <v>0</v>
      </c>
    </row>
    <row r="97" spans="1:13">
      <c r="A97" s="1"/>
      <c r="B97" s="1"/>
      <c r="C97" s="1"/>
      <c r="D97" s="1"/>
      <c r="E97" s="1"/>
      <c r="F97" s="1"/>
      <c r="G97" s="1"/>
      <c r="H97" s="630"/>
      <c r="I97" s="630"/>
      <c r="J97" s="630"/>
      <c r="K97" s="630"/>
      <c r="L97" s="630"/>
      <c r="M97" s="630">
        <f t="shared" si="10"/>
        <v>0</v>
      </c>
    </row>
    <row r="98" spans="1:13">
      <c r="A98" s="1"/>
      <c r="B98" s="1"/>
      <c r="C98" s="1"/>
      <c r="D98" s="1"/>
      <c r="E98" s="1"/>
      <c r="F98" s="1"/>
      <c r="G98" s="1"/>
      <c r="H98" s="630"/>
      <c r="I98" s="630"/>
      <c r="J98" s="630"/>
      <c r="K98" s="630"/>
      <c r="L98" s="630"/>
      <c r="M98" s="630">
        <f t="shared" si="10"/>
        <v>0</v>
      </c>
    </row>
    <row r="99" spans="1:13">
      <c r="A99" s="1"/>
      <c r="B99" s="1"/>
      <c r="C99" s="1"/>
      <c r="D99" s="1"/>
      <c r="E99" s="1"/>
      <c r="F99" s="1"/>
      <c r="G99" s="1"/>
      <c r="H99" s="630"/>
      <c r="I99" s="630"/>
      <c r="J99" s="630"/>
      <c r="K99" s="630"/>
      <c r="L99" s="630"/>
      <c r="M99" s="630">
        <f t="shared" si="10"/>
        <v>0</v>
      </c>
    </row>
    <row r="100" spans="1:13">
      <c r="A100" s="1"/>
      <c r="B100" s="1"/>
      <c r="C100" s="1"/>
      <c r="D100" s="1"/>
      <c r="E100" s="1"/>
      <c r="F100" s="1"/>
      <c r="G100" s="1"/>
      <c r="H100" s="630"/>
      <c r="I100" s="630"/>
      <c r="J100" s="630"/>
      <c r="K100" s="630"/>
      <c r="L100" s="630"/>
      <c r="M100" s="630">
        <f t="shared" si="10"/>
        <v>0</v>
      </c>
    </row>
    <row r="101" spans="1:13">
      <c r="A101" s="1"/>
      <c r="B101" s="1"/>
      <c r="C101" s="1"/>
      <c r="D101" s="1"/>
      <c r="E101" s="1"/>
      <c r="F101" s="1"/>
      <c r="G101" s="1"/>
      <c r="H101" s="630"/>
      <c r="I101" s="630"/>
      <c r="J101" s="630"/>
      <c r="K101" s="630"/>
      <c r="L101" s="630"/>
      <c r="M101" s="630">
        <f t="shared" si="10"/>
        <v>0</v>
      </c>
    </row>
    <row r="102" spans="1:13">
      <c r="A102" s="1"/>
      <c r="B102" s="1"/>
      <c r="C102" s="1"/>
      <c r="D102" s="1"/>
      <c r="E102" s="1"/>
      <c r="F102" s="1"/>
      <c r="G102" s="1"/>
      <c r="H102" s="630"/>
      <c r="I102" s="630"/>
      <c r="J102" s="630"/>
      <c r="K102" s="630"/>
      <c r="L102" s="630"/>
      <c r="M102" s="630">
        <f t="shared" si="10"/>
        <v>0</v>
      </c>
    </row>
    <row r="103" spans="1:13">
      <c r="A103" s="1"/>
      <c r="B103" s="1"/>
      <c r="C103" s="1"/>
      <c r="D103" s="1"/>
      <c r="E103" s="1"/>
      <c r="F103" s="1"/>
      <c r="G103" s="1"/>
      <c r="H103" s="630"/>
      <c r="I103" s="630"/>
      <c r="J103" s="630"/>
      <c r="K103" s="630"/>
      <c r="L103" s="630"/>
      <c r="M103" s="630">
        <f t="shared" si="10"/>
        <v>0</v>
      </c>
    </row>
    <row r="104" spans="1:13">
      <c r="A104" s="1"/>
      <c r="B104" s="1"/>
      <c r="C104" s="1"/>
      <c r="D104" s="1"/>
      <c r="E104" s="1"/>
      <c r="F104" s="1"/>
      <c r="G104" s="1"/>
      <c r="H104" s="630"/>
      <c r="I104" s="630"/>
      <c r="J104" s="630"/>
      <c r="K104" s="630"/>
      <c r="L104" s="630"/>
      <c r="M104" s="630">
        <f t="shared" si="10"/>
        <v>0</v>
      </c>
    </row>
    <row r="105" spans="1:13">
      <c r="A105" s="1"/>
      <c r="B105" s="1"/>
      <c r="C105" s="1"/>
      <c r="D105" s="1"/>
      <c r="E105" s="1"/>
      <c r="F105" s="1"/>
      <c r="G105" s="1"/>
      <c r="H105" s="630"/>
      <c r="I105" s="630"/>
      <c r="J105" s="630"/>
      <c r="K105" s="630"/>
      <c r="L105" s="630"/>
      <c r="M105" s="630">
        <f t="shared" si="10"/>
        <v>0</v>
      </c>
    </row>
    <row r="106" spans="1:13">
      <c r="A106" s="1"/>
      <c r="B106" s="1"/>
      <c r="C106" s="1"/>
      <c r="D106" s="1"/>
      <c r="E106" s="1"/>
      <c r="F106" s="1"/>
      <c r="G106" s="1"/>
      <c r="H106" s="630"/>
      <c r="I106" s="630"/>
      <c r="J106" s="630"/>
      <c r="K106" s="630"/>
      <c r="L106" s="630"/>
      <c r="M106" s="630">
        <f t="shared" si="10"/>
        <v>0</v>
      </c>
    </row>
    <row r="107" spans="1:13">
      <c r="A107" s="1"/>
      <c r="B107" s="1"/>
      <c r="C107" s="1"/>
      <c r="D107" s="1"/>
      <c r="E107" s="1"/>
      <c r="F107" s="1"/>
      <c r="G107" s="1"/>
      <c r="H107" s="630"/>
      <c r="I107" s="630"/>
      <c r="J107" s="630"/>
      <c r="K107" s="630"/>
      <c r="L107" s="630"/>
      <c r="M107" s="630">
        <f t="shared" si="10"/>
        <v>0</v>
      </c>
    </row>
    <row r="108" spans="1:13">
      <c r="A108" s="1"/>
      <c r="B108" s="1"/>
      <c r="C108" s="1"/>
      <c r="D108" s="1"/>
      <c r="E108" s="1"/>
      <c r="F108" s="1"/>
      <c r="G108" s="1"/>
      <c r="H108" s="630"/>
      <c r="I108" s="630"/>
      <c r="J108" s="630"/>
      <c r="K108" s="630"/>
      <c r="L108" s="630"/>
      <c r="M108" s="630">
        <f t="shared" si="10"/>
        <v>0</v>
      </c>
    </row>
    <row r="109" spans="1:13">
      <c r="A109" s="1"/>
      <c r="B109" s="1"/>
      <c r="C109" s="1"/>
      <c r="D109" s="1"/>
      <c r="E109" s="1"/>
      <c r="F109" s="1"/>
      <c r="G109" s="1"/>
      <c r="H109" s="630"/>
      <c r="I109" s="630"/>
      <c r="J109" s="630"/>
      <c r="K109" s="630"/>
      <c r="L109" s="630"/>
      <c r="M109" s="630">
        <f t="shared" si="10"/>
        <v>0</v>
      </c>
    </row>
    <row r="110" spans="1:13">
      <c r="A110" s="1"/>
      <c r="B110" s="1"/>
      <c r="C110" s="1"/>
      <c r="D110" s="1"/>
      <c r="E110" s="1"/>
      <c r="F110" s="1"/>
      <c r="G110" s="1"/>
      <c r="H110" s="630"/>
      <c r="I110" s="630"/>
      <c r="J110" s="630"/>
      <c r="K110" s="630"/>
      <c r="L110" s="630"/>
      <c r="M110" s="630">
        <f t="shared" si="10"/>
        <v>0</v>
      </c>
    </row>
    <row r="111" spans="1:13">
      <c r="A111" s="1"/>
      <c r="B111" s="1"/>
      <c r="C111" s="1"/>
      <c r="D111" s="1"/>
      <c r="E111" s="1"/>
      <c r="F111" s="1"/>
      <c r="G111" s="1"/>
      <c r="H111" s="630"/>
      <c r="I111" s="630"/>
      <c r="J111" s="630"/>
      <c r="K111" s="630"/>
      <c r="L111" s="630"/>
      <c r="M111" s="630">
        <f t="shared" si="10"/>
        <v>0</v>
      </c>
    </row>
    <row r="112" spans="1:13">
      <c r="A112" s="1"/>
      <c r="B112" s="1"/>
      <c r="C112" s="1"/>
      <c r="D112" s="1"/>
      <c r="E112" s="1"/>
      <c r="F112" s="1"/>
      <c r="G112" s="1"/>
      <c r="H112" s="630"/>
      <c r="I112" s="630"/>
      <c r="J112" s="630"/>
      <c r="K112" s="630"/>
      <c r="L112" s="630"/>
      <c r="M112" s="630">
        <f t="shared" si="10"/>
        <v>0</v>
      </c>
    </row>
    <row r="113" spans="1:13">
      <c r="A113" s="1"/>
      <c r="B113" s="1"/>
      <c r="C113" s="1"/>
      <c r="D113" s="1"/>
      <c r="E113" s="1"/>
      <c r="F113" s="1"/>
      <c r="G113" s="1"/>
      <c r="H113" s="630"/>
      <c r="I113" s="630"/>
      <c r="J113" s="630"/>
      <c r="K113" s="630"/>
      <c r="L113" s="630"/>
      <c r="M113" s="630">
        <f t="shared" si="10"/>
        <v>0</v>
      </c>
    </row>
    <row r="114" spans="1:13">
      <c r="A114" s="1"/>
      <c r="B114" s="1"/>
      <c r="C114" s="1"/>
      <c r="D114" s="1"/>
      <c r="E114" s="1"/>
      <c r="F114" s="1"/>
      <c r="G114" s="1"/>
      <c r="H114" s="630"/>
      <c r="I114" s="630"/>
      <c r="J114" s="630"/>
      <c r="K114" s="630"/>
      <c r="L114" s="630"/>
      <c r="M114" s="630">
        <f t="shared" si="10"/>
        <v>0</v>
      </c>
    </row>
    <row r="115" spans="1:13">
      <c r="A115" s="1"/>
      <c r="B115" s="1"/>
      <c r="C115" s="1"/>
      <c r="D115" s="1"/>
      <c r="E115" s="1"/>
      <c r="F115" s="1"/>
      <c r="G115" s="1"/>
      <c r="H115" s="630"/>
      <c r="I115" s="630"/>
      <c r="J115" s="630"/>
      <c r="K115" s="630"/>
      <c r="L115" s="630"/>
      <c r="M115" s="630">
        <f t="shared" si="10"/>
        <v>0</v>
      </c>
    </row>
    <row r="116" spans="1:13">
      <c r="A116" s="1"/>
      <c r="B116" s="1"/>
      <c r="C116" s="1"/>
      <c r="D116" s="1"/>
      <c r="E116" s="1"/>
      <c r="F116" s="1"/>
      <c r="G116" s="1"/>
      <c r="H116" s="630"/>
      <c r="I116" s="630"/>
      <c r="J116" s="630"/>
      <c r="K116" s="630"/>
      <c r="L116" s="630"/>
      <c r="M116" s="630">
        <f t="shared" si="10"/>
        <v>0</v>
      </c>
    </row>
    <row r="117" spans="1:13">
      <c r="A117" s="1"/>
      <c r="B117" s="1"/>
      <c r="C117" s="1"/>
      <c r="D117" s="1"/>
      <c r="E117" s="1"/>
      <c r="F117" s="1"/>
      <c r="G117" s="1"/>
      <c r="H117" s="630"/>
      <c r="I117" s="630"/>
      <c r="J117" s="630"/>
      <c r="K117" s="630"/>
      <c r="L117" s="630"/>
      <c r="M117" s="630">
        <f t="shared" si="10"/>
        <v>0</v>
      </c>
    </row>
    <row r="118" spans="1:13">
      <c r="A118" s="1"/>
      <c r="B118" s="1"/>
      <c r="C118" s="1"/>
      <c r="D118" s="1"/>
      <c r="E118" s="1"/>
      <c r="F118" s="1"/>
      <c r="G118" s="1"/>
      <c r="H118" s="630"/>
      <c r="I118" s="630"/>
      <c r="J118" s="630"/>
      <c r="K118" s="630"/>
      <c r="L118" s="630"/>
      <c r="M118" s="630">
        <f t="shared" si="10"/>
        <v>0</v>
      </c>
    </row>
    <row r="119" spans="1:13">
      <c r="A119" s="1"/>
      <c r="B119" s="1"/>
      <c r="C119" s="1"/>
      <c r="D119" s="1"/>
      <c r="E119" s="1"/>
      <c r="F119" s="1"/>
      <c r="G119" s="1"/>
      <c r="H119" s="630"/>
      <c r="I119" s="630"/>
      <c r="J119" s="630"/>
      <c r="K119" s="630"/>
      <c r="L119" s="630"/>
      <c r="M119" s="630">
        <f t="shared" si="10"/>
        <v>0</v>
      </c>
    </row>
    <row r="120" spans="1:13">
      <c r="A120" s="1"/>
      <c r="B120" s="1"/>
      <c r="C120" s="1"/>
      <c r="D120" s="1"/>
      <c r="E120" s="1"/>
      <c r="F120" s="1"/>
      <c r="G120" s="1"/>
      <c r="H120" s="630"/>
      <c r="I120" s="630"/>
      <c r="J120" s="630"/>
      <c r="K120" s="630"/>
      <c r="L120" s="630"/>
      <c r="M120" s="630">
        <f t="shared" si="10"/>
        <v>0</v>
      </c>
    </row>
    <row r="121" spans="1:13">
      <c r="A121" s="1"/>
      <c r="B121" s="1"/>
      <c r="C121" s="1"/>
      <c r="D121" s="1"/>
      <c r="E121" s="1"/>
      <c r="F121" s="1"/>
      <c r="G121" s="1"/>
      <c r="H121" s="630"/>
      <c r="I121" s="630"/>
      <c r="J121" s="630"/>
      <c r="K121" s="630"/>
      <c r="L121" s="630"/>
      <c r="M121" s="630">
        <f t="shared" si="10"/>
        <v>0</v>
      </c>
    </row>
    <row r="122" spans="1:13">
      <c r="A122" s="1"/>
      <c r="B122" s="1"/>
      <c r="C122" s="1"/>
      <c r="D122" s="1"/>
      <c r="E122" s="1"/>
      <c r="F122" s="1"/>
      <c r="G122" s="1"/>
      <c r="H122" s="630"/>
      <c r="I122" s="630"/>
      <c r="J122" s="630"/>
      <c r="K122" s="630"/>
      <c r="L122" s="630"/>
      <c r="M122" s="630">
        <f t="shared" si="10"/>
        <v>0</v>
      </c>
    </row>
    <row r="123" spans="1:13">
      <c r="A123" s="1"/>
      <c r="B123" s="1"/>
      <c r="C123" s="1"/>
      <c r="D123" s="1"/>
      <c r="E123" s="1"/>
      <c r="F123" s="1"/>
      <c r="G123" s="1"/>
      <c r="H123" s="630"/>
      <c r="I123" s="630"/>
      <c r="J123" s="630"/>
      <c r="K123" s="630"/>
      <c r="L123" s="630"/>
      <c r="M123" s="630">
        <f t="shared" si="10"/>
        <v>0</v>
      </c>
    </row>
    <row r="124" spans="1:13">
      <c r="A124" s="1"/>
      <c r="B124" s="1"/>
      <c r="C124" s="1"/>
      <c r="D124" s="1"/>
      <c r="E124" s="1"/>
      <c r="F124" s="1"/>
      <c r="G124" s="1"/>
      <c r="H124" s="630"/>
      <c r="I124" s="630"/>
      <c r="J124" s="630"/>
      <c r="K124" s="630"/>
      <c r="L124" s="630"/>
      <c r="M124" s="630">
        <f t="shared" si="10"/>
        <v>0</v>
      </c>
    </row>
    <row r="125" spans="1:13">
      <c r="A125" s="1"/>
      <c r="B125" s="1"/>
      <c r="C125" s="1"/>
      <c r="D125" s="1"/>
      <c r="E125" s="1"/>
      <c r="F125" s="1"/>
      <c r="G125" s="1"/>
      <c r="H125" s="630"/>
      <c r="I125" s="630"/>
      <c r="J125" s="630"/>
      <c r="K125" s="630"/>
      <c r="L125" s="630"/>
      <c r="M125" s="630">
        <f t="shared" si="10"/>
        <v>0</v>
      </c>
    </row>
    <row r="126" spans="1:13">
      <c r="A126" s="1"/>
      <c r="B126" s="1"/>
      <c r="C126" s="1"/>
      <c r="D126" s="1"/>
      <c r="E126" s="1"/>
      <c r="F126" s="1"/>
      <c r="G126" s="1"/>
      <c r="H126" s="630"/>
      <c r="I126" s="630"/>
      <c r="J126" s="630"/>
      <c r="K126" s="630"/>
      <c r="L126" s="630"/>
      <c r="M126" s="630">
        <f t="shared" si="10"/>
        <v>0</v>
      </c>
    </row>
    <row r="127" spans="1:13">
      <c r="A127" s="1"/>
      <c r="B127" s="1"/>
      <c r="C127" s="1"/>
      <c r="D127" s="1"/>
      <c r="E127" s="1"/>
      <c r="F127" s="1"/>
      <c r="G127" s="1"/>
      <c r="H127" s="630"/>
      <c r="I127" s="630"/>
      <c r="J127" s="630"/>
      <c r="K127" s="630"/>
      <c r="L127" s="630"/>
      <c r="M127" s="630">
        <f t="shared" si="10"/>
        <v>0</v>
      </c>
    </row>
    <row r="128" spans="1:13">
      <c r="A128" s="1"/>
      <c r="B128" s="1"/>
      <c r="C128" s="1"/>
      <c r="D128" s="1"/>
      <c r="E128" s="1"/>
      <c r="F128" s="1"/>
      <c r="G128" s="1"/>
      <c r="H128" s="630"/>
      <c r="I128" s="630"/>
      <c r="J128" s="630"/>
      <c r="K128" s="630"/>
      <c r="L128" s="630"/>
      <c r="M128" s="630">
        <f t="shared" si="10"/>
        <v>0</v>
      </c>
    </row>
    <row r="129" spans="1:13">
      <c r="A129" s="1"/>
      <c r="B129" s="1"/>
      <c r="C129" s="1"/>
      <c r="D129" s="1"/>
      <c r="E129" s="1"/>
      <c r="F129" s="1"/>
      <c r="G129" s="1"/>
      <c r="H129" s="630"/>
      <c r="I129" s="630"/>
      <c r="J129" s="630"/>
      <c r="K129" s="630"/>
      <c r="L129" s="630"/>
      <c r="M129" s="630">
        <f t="shared" si="10"/>
        <v>0</v>
      </c>
    </row>
    <row r="130" spans="1:13">
      <c r="A130" s="1"/>
      <c r="B130" s="1"/>
      <c r="C130" s="1"/>
      <c r="D130" s="1"/>
      <c r="E130" s="1"/>
      <c r="F130" s="1"/>
      <c r="G130" s="1"/>
      <c r="H130" s="630"/>
      <c r="I130" s="630"/>
      <c r="J130" s="630"/>
      <c r="K130" s="630"/>
      <c r="L130" s="630"/>
      <c r="M130" s="630">
        <f t="shared" si="10"/>
        <v>0</v>
      </c>
    </row>
    <row r="131" spans="1:13">
      <c r="A131" s="1"/>
      <c r="B131" s="1"/>
      <c r="C131" s="1"/>
      <c r="D131" s="1"/>
      <c r="E131" s="1"/>
      <c r="F131" s="1"/>
      <c r="G131" s="1"/>
      <c r="H131" s="630"/>
      <c r="I131" s="630"/>
      <c r="J131" s="630"/>
      <c r="K131" s="630"/>
      <c r="L131" s="630"/>
      <c r="M131" s="630">
        <f t="shared" si="10"/>
        <v>0</v>
      </c>
    </row>
    <row r="132" spans="1:13">
      <c r="A132" s="1"/>
      <c r="B132" s="1"/>
      <c r="C132" s="1"/>
      <c r="D132" s="1"/>
      <c r="E132" s="1"/>
      <c r="F132" s="1"/>
      <c r="G132" s="1"/>
      <c r="H132" s="630"/>
      <c r="I132" s="630"/>
      <c r="J132" s="630"/>
      <c r="K132" s="630"/>
      <c r="L132" s="630"/>
      <c r="M132" s="630">
        <f t="shared" si="10"/>
        <v>0</v>
      </c>
    </row>
    <row r="133" spans="1:13">
      <c r="A133" s="1"/>
      <c r="B133" s="1"/>
      <c r="C133" s="1"/>
      <c r="D133" s="1"/>
      <c r="E133" s="1"/>
      <c r="F133" s="1"/>
      <c r="G133" s="1"/>
      <c r="H133" s="630"/>
      <c r="I133" s="630"/>
      <c r="J133" s="630"/>
      <c r="K133" s="630"/>
      <c r="L133" s="630"/>
      <c r="M133" s="630">
        <f t="shared" si="10"/>
        <v>0</v>
      </c>
    </row>
    <row r="134" spans="1:13">
      <c r="A134" s="1"/>
      <c r="B134" s="1"/>
      <c r="C134" s="1"/>
      <c r="D134" s="1"/>
      <c r="E134" s="1"/>
      <c r="F134" s="1"/>
      <c r="G134" s="1"/>
      <c r="H134" s="630"/>
      <c r="I134" s="630"/>
      <c r="J134" s="630"/>
      <c r="K134" s="630"/>
      <c r="L134" s="630"/>
      <c r="M134" s="630">
        <f t="shared" si="10"/>
        <v>0</v>
      </c>
    </row>
    <row r="135" spans="1:13">
      <c r="A135" s="1"/>
      <c r="B135" s="1"/>
      <c r="C135" s="1"/>
      <c r="D135" s="1"/>
      <c r="E135" s="1"/>
      <c r="F135" s="1"/>
      <c r="G135" s="1"/>
      <c r="H135" s="630"/>
      <c r="I135" s="630"/>
      <c r="J135" s="630"/>
      <c r="K135" s="630"/>
      <c r="L135" s="630"/>
      <c r="M135" s="630">
        <f t="shared" si="10"/>
        <v>0</v>
      </c>
    </row>
    <row r="136" spans="1:13">
      <c r="A136" s="1"/>
      <c r="B136" s="1"/>
      <c r="C136" s="1"/>
      <c r="D136" s="1"/>
      <c r="E136" s="1"/>
      <c r="F136" s="1"/>
      <c r="G136" s="1"/>
      <c r="H136" s="630"/>
      <c r="I136" s="630"/>
      <c r="J136" s="630"/>
      <c r="K136" s="630"/>
      <c r="L136" s="630"/>
      <c r="M136" s="630">
        <f t="shared" si="10"/>
        <v>0</v>
      </c>
    </row>
    <row r="137" spans="1:13">
      <c r="A137" s="1"/>
      <c r="B137" s="1"/>
      <c r="C137" s="1"/>
      <c r="D137" s="1"/>
      <c r="E137" s="1"/>
      <c r="F137" s="1"/>
      <c r="G137" s="1"/>
      <c r="H137" s="630"/>
      <c r="I137" s="630"/>
      <c r="J137" s="630"/>
      <c r="K137" s="630"/>
      <c r="L137" s="630"/>
      <c r="M137" s="630">
        <f t="shared" si="10"/>
        <v>0</v>
      </c>
    </row>
    <row r="138" spans="1:13">
      <c r="A138" s="1"/>
      <c r="B138" s="1"/>
      <c r="C138" s="1"/>
      <c r="D138" s="1"/>
      <c r="E138" s="1"/>
      <c r="F138" s="1"/>
      <c r="G138" s="1"/>
      <c r="H138" s="630"/>
      <c r="I138" s="630"/>
      <c r="J138" s="630"/>
      <c r="K138" s="630"/>
      <c r="L138" s="630"/>
      <c r="M138" s="630">
        <f t="shared" si="10"/>
        <v>0</v>
      </c>
    </row>
    <row r="139" spans="1:13">
      <c r="A139" s="1"/>
      <c r="B139" s="1"/>
      <c r="C139" s="1"/>
      <c r="D139" s="1"/>
      <c r="E139" s="1"/>
      <c r="F139" s="1"/>
      <c r="G139" s="1"/>
      <c r="H139" s="630"/>
      <c r="I139" s="630"/>
      <c r="J139" s="630"/>
      <c r="K139" s="630"/>
      <c r="L139" s="630"/>
      <c r="M139" s="630">
        <f t="shared" si="10"/>
        <v>0</v>
      </c>
    </row>
    <row r="140" spans="1:13">
      <c r="A140" s="1"/>
      <c r="B140" s="1"/>
      <c r="C140" s="1"/>
      <c r="D140" s="1"/>
      <c r="E140" s="1"/>
      <c r="F140" s="1"/>
      <c r="G140" s="1"/>
      <c r="H140" s="630"/>
      <c r="I140" s="630"/>
      <c r="J140" s="630"/>
      <c r="K140" s="630"/>
      <c r="L140" s="630"/>
      <c r="M140" s="630">
        <f t="shared" si="10"/>
        <v>0</v>
      </c>
    </row>
    <row r="141" spans="1:13">
      <c r="A141" s="1"/>
      <c r="B141" s="1"/>
      <c r="C141" s="1"/>
      <c r="D141" s="1"/>
      <c r="E141" s="1"/>
      <c r="F141" s="1"/>
      <c r="G141" s="1"/>
      <c r="H141" s="630"/>
      <c r="I141" s="630"/>
      <c r="J141" s="630"/>
      <c r="K141" s="630"/>
      <c r="L141" s="630"/>
      <c r="M141" s="630">
        <f t="shared" si="10"/>
        <v>0</v>
      </c>
    </row>
    <row r="142" spans="1:13">
      <c r="A142" s="1"/>
      <c r="B142" s="1"/>
      <c r="C142" s="1"/>
      <c r="D142" s="1"/>
      <c r="E142" s="1"/>
      <c r="F142" s="1"/>
      <c r="G142" s="1"/>
      <c r="H142" s="630"/>
      <c r="I142" s="630"/>
      <c r="J142" s="630"/>
      <c r="K142" s="630"/>
      <c r="L142" s="630"/>
      <c r="M142" s="630">
        <f t="shared" si="10"/>
        <v>0</v>
      </c>
    </row>
    <row r="143" spans="1:13">
      <c r="A143" s="1"/>
      <c r="B143" s="1"/>
      <c r="C143" s="1"/>
      <c r="D143" s="1"/>
      <c r="E143" s="1"/>
      <c r="F143" s="1"/>
      <c r="G143" s="1"/>
      <c r="H143" s="630"/>
      <c r="I143" s="630"/>
      <c r="J143" s="630"/>
      <c r="K143" s="630"/>
      <c r="L143" s="630"/>
      <c r="M143" s="630">
        <f t="shared" si="10"/>
        <v>0</v>
      </c>
    </row>
    <row r="144" spans="1:13">
      <c r="A144" s="1"/>
      <c r="B144" s="1"/>
      <c r="C144" s="1"/>
      <c r="D144" s="1"/>
      <c r="E144" s="1"/>
      <c r="F144" s="1"/>
      <c r="G144" s="1"/>
      <c r="H144" s="630"/>
      <c r="I144" s="630"/>
      <c r="J144" s="630"/>
      <c r="K144" s="630"/>
      <c r="L144" s="630"/>
      <c r="M144" s="630">
        <f t="shared" si="10"/>
        <v>0</v>
      </c>
    </row>
    <row r="145" spans="1:13">
      <c r="A145" s="1"/>
      <c r="B145" s="1"/>
      <c r="C145" s="1"/>
      <c r="D145" s="1"/>
      <c r="E145" s="1"/>
      <c r="F145" s="1"/>
      <c r="G145" s="1"/>
      <c r="H145" s="630"/>
      <c r="I145" s="630"/>
      <c r="J145" s="630"/>
      <c r="K145" s="630"/>
      <c r="L145" s="630"/>
      <c r="M145" s="630">
        <f t="shared" si="10"/>
        <v>0</v>
      </c>
    </row>
    <row r="146" spans="1:13">
      <c r="A146" s="1"/>
      <c r="B146" s="1"/>
      <c r="C146" s="1"/>
      <c r="D146" s="1"/>
      <c r="E146" s="1"/>
      <c r="F146" s="1"/>
      <c r="G146" s="1"/>
      <c r="H146" s="630"/>
      <c r="I146" s="630"/>
      <c r="J146" s="630"/>
      <c r="K146" s="630"/>
      <c r="L146" s="630"/>
      <c r="M146" s="630">
        <f t="shared" si="10"/>
        <v>0</v>
      </c>
    </row>
    <row r="147" spans="1:13">
      <c r="A147" s="1"/>
      <c r="B147" s="1"/>
      <c r="C147" s="1"/>
      <c r="D147" s="1"/>
      <c r="E147" s="1"/>
      <c r="F147" s="1"/>
      <c r="G147" s="1"/>
      <c r="H147" s="630"/>
      <c r="I147" s="630"/>
      <c r="J147" s="630"/>
      <c r="K147" s="630"/>
      <c r="L147" s="630"/>
      <c r="M147" s="630">
        <f t="shared" si="10"/>
        <v>0</v>
      </c>
    </row>
    <row r="148" spans="1:13">
      <c r="A148" s="1"/>
      <c r="B148" s="1"/>
      <c r="C148" s="1"/>
      <c r="D148" s="1"/>
      <c r="E148" s="1"/>
      <c r="F148" s="1"/>
      <c r="G148" s="1"/>
      <c r="H148" s="630"/>
      <c r="I148" s="630"/>
      <c r="J148" s="630"/>
      <c r="K148" s="630"/>
      <c r="L148" s="630"/>
      <c r="M148" s="630">
        <f t="shared" si="10"/>
        <v>0</v>
      </c>
    </row>
    <row r="149" spans="1:13">
      <c r="A149" s="1"/>
      <c r="B149" s="1"/>
      <c r="C149" s="1"/>
      <c r="D149" s="1"/>
      <c r="E149" s="1"/>
      <c r="F149" s="1"/>
      <c r="G149" s="1"/>
      <c r="H149" s="630"/>
      <c r="I149" s="630"/>
      <c r="J149" s="630"/>
      <c r="K149" s="630"/>
      <c r="L149" s="630"/>
      <c r="M149" s="630">
        <f t="shared" si="10"/>
        <v>0</v>
      </c>
    </row>
    <row r="150" spans="1:13">
      <c r="A150" s="1"/>
      <c r="B150" s="1"/>
      <c r="C150" s="1"/>
      <c r="D150" s="1"/>
      <c r="E150" s="1"/>
      <c r="F150" s="1"/>
      <c r="G150" s="1"/>
      <c r="H150" s="630"/>
      <c r="I150" s="630"/>
      <c r="J150" s="630"/>
      <c r="K150" s="630"/>
      <c r="L150" s="630"/>
      <c r="M150" s="630">
        <f t="shared" si="10"/>
        <v>0</v>
      </c>
    </row>
    <row r="151" spans="1:13">
      <c r="A151" s="1"/>
      <c r="B151" s="1"/>
      <c r="C151" s="1"/>
      <c r="D151" s="1"/>
      <c r="E151" s="1"/>
      <c r="F151" s="1"/>
      <c r="G151" s="1"/>
      <c r="H151" s="630"/>
      <c r="I151" s="630"/>
      <c r="J151" s="630"/>
      <c r="K151" s="630"/>
      <c r="L151" s="630"/>
      <c r="M151" s="630">
        <f t="shared" si="10"/>
        <v>0</v>
      </c>
    </row>
    <row r="152" spans="1:13">
      <c r="A152" s="1"/>
      <c r="B152" s="1"/>
      <c r="C152" s="1"/>
      <c r="D152" s="1"/>
      <c r="E152" s="1"/>
      <c r="F152" s="1"/>
      <c r="G152" s="1"/>
      <c r="H152" s="630"/>
      <c r="I152" s="630"/>
      <c r="J152" s="630"/>
      <c r="K152" s="630"/>
      <c r="L152" s="630"/>
      <c r="M152" s="630">
        <f t="shared" si="10"/>
        <v>0</v>
      </c>
    </row>
    <row r="153" spans="1:13">
      <c r="A153" s="1"/>
      <c r="B153" s="1"/>
      <c r="C153" s="1"/>
      <c r="D153" s="1"/>
      <c r="E153" s="1"/>
      <c r="F153" s="1"/>
      <c r="G153" s="1"/>
      <c r="H153" s="630"/>
      <c r="I153" s="630"/>
      <c r="J153" s="630"/>
      <c r="K153" s="630"/>
      <c r="L153" s="630"/>
      <c r="M153" s="630">
        <f t="shared" si="10"/>
        <v>0</v>
      </c>
    </row>
    <row r="154" spans="1:13">
      <c r="A154" s="1"/>
      <c r="B154" s="1"/>
      <c r="C154" s="1"/>
      <c r="D154" s="1"/>
      <c r="E154" s="1"/>
      <c r="F154" s="1"/>
      <c r="G154" s="1"/>
      <c r="H154" s="630"/>
      <c r="I154" s="630"/>
      <c r="J154" s="630"/>
      <c r="K154" s="630"/>
      <c r="L154" s="630"/>
      <c r="M154" s="630">
        <f t="shared" si="10"/>
        <v>0</v>
      </c>
    </row>
    <row r="155" spans="1:13">
      <c r="A155" s="1"/>
      <c r="B155" s="1"/>
      <c r="C155" s="1"/>
      <c r="D155" s="1"/>
      <c r="E155" s="1"/>
      <c r="F155" s="1"/>
      <c r="G155" s="1"/>
      <c r="H155" s="630"/>
      <c r="I155" s="630"/>
      <c r="J155" s="630"/>
      <c r="K155" s="630"/>
      <c r="L155" s="630"/>
      <c r="M155" s="630">
        <f t="shared" si="10"/>
        <v>0</v>
      </c>
    </row>
    <row r="156" spans="1:13">
      <c r="A156" s="1"/>
      <c r="B156" s="1"/>
      <c r="C156" s="1"/>
      <c r="D156" s="1"/>
      <c r="E156" s="1"/>
      <c r="F156" s="1"/>
      <c r="G156" s="1"/>
      <c r="H156" s="630"/>
      <c r="I156" s="630"/>
      <c r="J156" s="630"/>
      <c r="K156" s="630"/>
      <c r="L156" s="630"/>
      <c r="M156" s="630">
        <f t="shared" si="10"/>
        <v>0</v>
      </c>
    </row>
    <row r="157" spans="1:13">
      <c r="A157" s="1"/>
      <c r="B157" s="1"/>
      <c r="C157" s="1"/>
      <c r="D157" s="1"/>
      <c r="E157" s="1"/>
      <c r="F157" s="1"/>
      <c r="G157" s="1"/>
      <c r="H157" s="630"/>
      <c r="I157" s="630"/>
      <c r="J157" s="630"/>
      <c r="K157" s="630"/>
      <c r="L157" s="630"/>
      <c r="M157" s="630">
        <f t="shared" ref="M157:M220" si="11">COUNTIF($H$29:$H$323,K157)</f>
        <v>0</v>
      </c>
    </row>
    <row r="158" spans="1:13">
      <c r="A158" s="1"/>
      <c r="B158" s="1"/>
      <c r="C158" s="1"/>
      <c r="D158" s="1"/>
      <c r="E158" s="1"/>
      <c r="F158" s="1"/>
      <c r="G158" s="1"/>
      <c r="H158" s="630"/>
      <c r="I158" s="630"/>
      <c r="J158" s="630"/>
      <c r="K158" s="630"/>
      <c r="L158" s="630"/>
      <c r="M158" s="630">
        <f t="shared" si="11"/>
        <v>0</v>
      </c>
    </row>
    <row r="159" spans="1:13">
      <c r="A159" s="1"/>
      <c r="B159" s="1"/>
      <c r="C159" s="1"/>
      <c r="D159" s="1"/>
      <c r="E159" s="1"/>
      <c r="F159" s="1"/>
      <c r="G159" s="1"/>
      <c r="H159" s="630"/>
      <c r="I159" s="630"/>
      <c r="J159" s="630"/>
      <c r="K159" s="630"/>
      <c r="L159" s="630"/>
      <c r="M159" s="630">
        <f t="shared" si="11"/>
        <v>0</v>
      </c>
    </row>
    <row r="160" spans="1:13">
      <c r="A160" s="1"/>
      <c r="B160" s="1"/>
      <c r="C160" s="1"/>
      <c r="D160" s="1"/>
      <c r="E160" s="1"/>
      <c r="F160" s="1"/>
      <c r="G160" s="1"/>
      <c r="H160" s="630"/>
      <c r="I160" s="630"/>
      <c r="J160" s="630"/>
      <c r="K160" s="630"/>
      <c r="L160" s="630"/>
      <c r="M160" s="630">
        <f t="shared" si="11"/>
        <v>0</v>
      </c>
    </row>
    <row r="161" spans="1:13">
      <c r="A161" s="1"/>
      <c r="B161" s="1"/>
      <c r="C161" s="1"/>
      <c r="D161" s="1"/>
      <c r="E161" s="1"/>
      <c r="F161" s="1"/>
      <c r="G161" s="1"/>
      <c r="H161" s="630"/>
      <c r="I161" s="630"/>
      <c r="J161" s="630"/>
      <c r="K161" s="630"/>
      <c r="L161" s="630"/>
      <c r="M161" s="630">
        <f t="shared" si="11"/>
        <v>0</v>
      </c>
    </row>
    <row r="162" spans="1:13">
      <c r="A162" s="1"/>
      <c r="B162" s="1"/>
      <c r="C162" s="1"/>
      <c r="D162" s="1"/>
      <c r="E162" s="1"/>
      <c r="F162" s="1"/>
      <c r="G162" s="1"/>
      <c r="H162" s="630"/>
      <c r="I162" s="630"/>
      <c r="J162" s="630"/>
      <c r="K162" s="630"/>
      <c r="L162" s="630"/>
      <c r="M162" s="630">
        <f t="shared" si="11"/>
        <v>0</v>
      </c>
    </row>
    <row r="163" spans="1:13">
      <c r="A163" s="1"/>
      <c r="B163" s="1"/>
      <c r="C163" s="1"/>
      <c r="D163" s="1"/>
      <c r="E163" s="1"/>
      <c r="F163" s="1"/>
      <c r="G163" s="1"/>
      <c r="H163" s="630"/>
      <c r="I163" s="630"/>
      <c r="J163" s="630"/>
      <c r="K163" s="630"/>
      <c r="L163" s="630"/>
      <c r="M163" s="630">
        <f t="shared" si="11"/>
        <v>0</v>
      </c>
    </row>
    <row r="164" spans="1:13">
      <c r="A164" s="1"/>
      <c r="B164" s="1"/>
      <c r="C164" s="1"/>
      <c r="D164" s="1"/>
      <c r="E164" s="1"/>
      <c r="F164" s="1"/>
      <c r="G164" s="1"/>
      <c r="H164" s="630"/>
      <c r="I164" s="630"/>
      <c r="J164" s="630"/>
      <c r="K164" s="630"/>
      <c r="L164" s="630"/>
      <c r="M164" s="630">
        <f t="shared" si="11"/>
        <v>0</v>
      </c>
    </row>
    <row r="165" spans="1:13">
      <c r="A165" s="1"/>
      <c r="B165" s="1"/>
      <c r="C165" s="1"/>
      <c r="D165" s="1"/>
      <c r="E165" s="1"/>
      <c r="F165" s="1"/>
      <c r="G165" s="1"/>
      <c r="H165" s="630"/>
      <c r="I165" s="630"/>
      <c r="J165" s="630"/>
      <c r="K165" s="630"/>
      <c r="L165" s="630"/>
      <c r="M165" s="630">
        <f t="shared" si="11"/>
        <v>0</v>
      </c>
    </row>
    <row r="166" spans="1:13">
      <c r="A166" s="1"/>
      <c r="B166" s="1"/>
      <c r="C166" s="1"/>
      <c r="D166" s="1"/>
      <c r="E166" s="1"/>
      <c r="F166" s="1"/>
      <c r="G166" s="1"/>
      <c r="H166" s="630"/>
      <c r="I166" s="630"/>
      <c r="J166" s="630"/>
      <c r="K166" s="630"/>
      <c r="L166" s="630"/>
      <c r="M166" s="630">
        <f t="shared" si="11"/>
        <v>0</v>
      </c>
    </row>
    <row r="167" spans="1:13">
      <c r="A167" s="1"/>
      <c r="B167" s="1"/>
      <c r="C167" s="1"/>
      <c r="D167" s="1"/>
      <c r="E167" s="1"/>
      <c r="F167" s="1"/>
      <c r="G167" s="1"/>
      <c r="H167" s="630"/>
      <c r="I167" s="630"/>
      <c r="J167" s="630"/>
      <c r="K167" s="630"/>
      <c r="L167" s="630"/>
      <c r="M167" s="630">
        <f t="shared" si="11"/>
        <v>0</v>
      </c>
    </row>
    <row r="168" spans="1:13">
      <c r="A168" s="1"/>
      <c r="B168" s="1"/>
      <c r="C168" s="1"/>
      <c r="D168" s="1"/>
      <c r="E168" s="1"/>
      <c r="F168" s="1"/>
      <c r="G168" s="1"/>
      <c r="H168" s="630"/>
      <c r="I168" s="630"/>
      <c r="J168" s="630"/>
      <c r="K168" s="630"/>
      <c r="L168" s="630"/>
      <c r="M168" s="630">
        <f t="shared" si="11"/>
        <v>0</v>
      </c>
    </row>
    <row r="169" spans="1:13">
      <c r="A169" s="1"/>
      <c r="B169" s="1"/>
      <c r="C169" s="1"/>
      <c r="D169" s="1"/>
      <c r="E169" s="1"/>
      <c r="F169" s="1"/>
      <c r="G169" s="1"/>
      <c r="H169" s="630"/>
      <c r="I169" s="630"/>
      <c r="J169" s="630"/>
      <c r="K169" s="630"/>
      <c r="L169" s="630"/>
      <c r="M169" s="630">
        <f t="shared" si="11"/>
        <v>0</v>
      </c>
    </row>
    <row r="170" spans="1:13">
      <c r="A170" s="1"/>
      <c r="B170" s="1"/>
      <c r="C170" s="1"/>
      <c r="D170" s="1"/>
      <c r="E170" s="1"/>
      <c r="F170" s="1"/>
      <c r="G170" s="1"/>
      <c r="H170" s="630"/>
      <c r="I170" s="630"/>
      <c r="J170" s="630"/>
      <c r="K170" s="630"/>
      <c r="L170" s="630"/>
      <c r="M170" s="630">
        <f t="shared" si="11"/>
        <v>0</v>
      </c>
    </row>
    <row r="171" spans="1:13">
      <c r="A171" s="1"/>
      <c r="B171" s="1"/>
      <c r="C171" s="1"/>
      <c r="D171" s="1"/>
      <c r="E171" s="1"/>
      <c r="F171" s="1"/>
      <c r="G171" s="1"/>
      <c r="H171" s="630"/>
      <c r="I171" s="630"/>
      <c r="J171" s="630"/>
      <c r="K171" s="630"/>
      <c r="L171" s="630"/>
      <c r="M171" s="630">
        <f t="shared" si="11"/>
        <v>0</v>
      </c>
    </row>
    <row r="172" spans="1:13">
      <c r="A172" s="1"/>
      <c r="B172" s="1"/>
      <c r="C172" s="1"/>
      <c r="D172" s="1"/>
      <c r="E172" s="1"/>
      <c r="F172" s="1"/>
      <c r="G172" s="1"/>
      <c r="H172" s="630"/>
      <c r="I172" s="630"/>
      <c r="J172" s="630"/>
      <c r="K172" s="630"/>
      <c r="L172" s="630"/>
      <c r="M172" s="630">
        <f t="shared" si="11"/>
        <v>0</v>
      </c>
    </row>
    <row r="173" spans="1:13">
      <c r="A173" s="1"/>
      <c r="B173" s="1"/>
      <c r="C173" s="1"/>
      <c r="D173" s="1"/>
      <c r="E173" s="1"/>
      <c r="F173" s="1"/>
      <c r="G173" s="1"/>
      <c r="H173" s="630"/>
      <c r="I173" s="630"/>
      <c r="J173" s="630"/>
      <c r="K173" s="630"/>
      <c r="L173" s="630"/>
      <c r="M173" s="630">
        <f t="shared" si="11"/>
        <v>0</v>
      </c>
    </row>
    <row r="174" spans="1:13">
      <c r="A174" s="1"/>
      <c r="B174" s="1"/>
      <c r="C174" s="1"/>
      <c r="D174" s="1"/>
      <c r="E174" s="1"/>
      <c r="F174" s="1"/>
      <c r="G174" s="1"/>
      <c r="H174" s="630"/>
      <c r="I174" s="630"/>
      <c r="J174" s="630"/>
      <c r="K174" s="630"/>
      <c r="L174" s="630"/>
      <c r="M174" s="630">
        <f t="shared" si="11"/>
        <v>0</v>
      </c>
    </row>
    <row r="175" spans="1:13">
      <c r="A175" s="1"/>
      <c r="B175" s="1"/>
      <c r="C175" s="1"/>
      <c r="D175" s="1"/>
      <c r="E175" s="1"/>
      <c r="F175" s="1"/>
      <c r="G175" s="1"/>
      <c r="H175" s="630"/>
      <c r="I175" s="630"/>
      <c r="J175" s="630"/>
      <c r="K175" s="630"/>
      <c r="L175" s="630"/>
      <c r="M175" s="630">
        <f t="shared" si="11"/>
        <v>0</v>
      </c>
    </row>
    <row r="176" spans="1:13">
      <c r="A176" s="1"/>
      <c r="B176" s="1"/>
      <c r="C176" s="1"/>
      <c r="D176" s="1"/>
      <c r="E176" s="1"/>
      <c r="F176" s="1"/>
      <c r="G176" s="1"/>
      <c r="H176" s="630"/>
      <c r="I176" s="630"/>
      <c r="J176" s="630"/>
      <c r="K176" s="630"/>
      <c r="L176" s="630"/>
      <c r="M176" s="630">
        <f t="shared" si="11"/>
        <v>0</v>
      </c>
    </row>
    <row r="177" spans="1:13">
      <c r="A177" s="1"/>
      <c r="B177" s="1"/>
      <c r="C177" s="1"/>
      <c r="D177" s="1"/>
      <c r="E177" s="1"/>
      <c r="F177" s="1"/>
      <c r="G177" s="1"/>
      <c r="H177" s="630"/>
      <c r="I177" s="630"/>
      <c r="J177" s="630"/>
      <c r="K177" s="630"/>
      <c r="L177" s="630"/>
      <c r="M177" s="630">
        <f t="shared" si="11"/>
        <v>0</v>
      </c>
    </row>
    <row r="178" spans="1:13">
      <c r="A178" s="1"/>
      <c r="B178" s="1"/>
      <c r="C178" s="1"/>
      <c r="D178" s="1"/>
      <c r="E178" s="1"/>
      <c r="F178" s="1"/>
      <c r="G178" s="1"/>
      <c r="H178" s="630"/>
      <c r="I178" s="630"/>
      <c r="J178" s="630"/>
      <c r="K178" s="630"/>
      <c r="L178" s="630"/>
      <c r="M178" s="630">
        <f t="shared" si="11"/>
        <v>0</v>
      </c>
    </row>
    <row r="179" spans="1:13">
      <c r="A179" s="1"/>
      <c r="B179" s="1"/>
      <c r="C179" s="1"/>
      <c r="D179" s="1"/>
      <c r="E179" s="1"/>
      <c r="F179" s="1"/>
      <c r="G179" s="1"/>
      <c r="H179" s="630"/>
      <c r="I179" s="630"/>
      <c r="J179" s="630"/>
      <c r="K179" s="630"/>
      <c r="L179" s="630"/>
      <c r="M179" s="630">
        <f t="shared" si="11"/>
        <v>0</v>
      </c>
    </row>
    <row r="180" spans="1:13">
      <c r="A180" s="1"/>
      <c r="B180" s="1"/>
      <c r="C180" s="1"/>
      <c r="D180" s="1"/>
      <c r="E180" s="1"/>
      <c r="F180" s="1"/>
      <c r="G180" s="1"/>
      <c r="H180" s="630"/>
      <c r="I180" s="630"/>
      <c r="J180" s="630"/>
      <c r="K180" s="630"/>
      <c r="L180" s="630"/>
      <c r="M180" s="630">
        <f t="shared" si="11"/>
        <v>0</v>
      </c>
    </row>
    <row r="181" spans="1:13">
      <c r="A181" s="1"/>
      <c r="B181" s="1"/>
      <c r="C181" s="1"/>
      <c r="D181" s="1"/>
      <c r="E181" s="1"/>
      <c r="F181" s="1"/>
      <c r="G181" s="1"/>
      <c r="H181" s="630"/>
      <c r="I181" s="630"/>
      <c r="J181" s="630"/>
      <c r="K181" s="630"/>
      <c r="L181" s="630"/>
      <c r="M181" s="630">
        <f t="shared" si="11"/>
        <v>0</v>
      </c>
    </row>
    <row r="182" spans="1:13">
      <c r="A182" s="1"/>
      <c r="B182" s="1"/>
      <c r="C182" s="1"/>
      <c r="D182" s="1"/>
      <c r="E182" s="1"/>
      <c r="F182" s="1"/>
      <c r="G182" s="1"/>
      <c r="H182" s="630"/>
      <c r="I182" s="630"/>
      <c r="J182" s="630"/>
      <c r="K182" s="630"/>
      <c r="L182" s="630"/>
      <c r="M182" s="630">
        <f t="shared" si="11"/>
        <v>0</v>
      </c>
    </row>
    <row r="183" spans="1:13">
      <c r="A183" s="1"/>
      <c r="B183" s="1"/>
      <c r="C183" s="1"/>
      <c r="D183" s="1"/>
      <c r="E183" s="1"/>
      <c r="F183" s="1"/>
      <c r="G183" s="1"/>
      <c r="H183" s="630"/>
      <c r="I183" s="630"/>
      <c r="J183" s="630"/>
      <c r="K183" s="630"/>
      <c r="L183" s="630"/>
      <c r="M183" s="630">
        <f t="shared" si="11"/>
        <v>0</v>
      </c>
    </row>
    <row r="184" spans="1:13">
      <c r="A184" s="1"/>
      <c r="B184" s="1"/>
      <c r="C184" s="1"/>
      <c r="D184" s="1"/>
      <c r="E184" s="1"/>
      <c r="F184" s="1"/>
      <c r="G184" s="1"/>
      <c r="H184" s="630"/>
      <c r="I184" s="630"/>
      <c r="J184" s="630"/>
      <c r="K184" s="630"/>
      <c r="L184" s="630"/>
      <c r="M184" s="630">
        <f t="shared" si="11"/>
        <v>0</v>
      </c>
    </row>
    <row r="185" spans="1:13">
      <c r="A185" s="1"/>
      <c r="B185" s="1"/>
      <c r="C185" s="1"/>
      <c r="D185" s="1"/>
      <c r="E185" s="1"/>
      <c r="F185" s="1"/>
      <c r="G185" s="1"/>
      <c r="H185" s="630"/>
      <c r="I185" s="630"/>
      <c r="J185" s="630"/>
      <c r="K185" s="630"/>
      <c r="L185" s="630"/>
      <c r="M185" s="630">
        <f t="shared" si="11"/>
        <v>0</v>
      </c>
    </row>
    <row r="186" spans="1:13">
      <c r="A186" s="1"/>
      <c r="B186" s="1"/>
      <c r="C186" s="1"/>
      <c r="D186" s="1"/>
      <c r="E186" s="1"/>
      <c r="F186" s="1"/>
      <c r="G186" s="1"/>
      <c r="H186" s="630"/>
      <c r="I186" s="630"/>
      <c r="J186" s="630"/>
      <c r="K186" s="630"/>
      <c r="L186" s="630"/>
      <c r="M186" s="630">
        <f t="shared" si="11"/>
        <v>0</v>
      </c>
    </row>
    <row r="187" spans="1:13">
      <c r="A187" s="1"/>
      <c r="B187" s="1"/>
      <c r="C187" s="1"/>
      <c r="D187" s="1"/>
      <c r="E187" s="1"/>
      <c r="F187" s="1"/>
      <c r="G187" s="1"/>
      <c r="H187" s="630"/>
      <c r="I187" s="630"/>
      <c r="J187" s="630"/>
      <c r="K187" s="630"/>
      <c r="L187" s="630"/>
      <c r="M187" s="630">
        <f t="shared" si="11"/>
        <v>0</v>
      </c>
    </row>
    <row r="188" spans="1:13">
      <c r="A188" s="1"/>
      <c r="B188" s="1"/>
      <c r="C188" s="1"/>
      <c r="D188" s="1"/>
      <c r="E188" s="1"/>
      <c r="F188" s="1"/>
      <c r="G188" s="1"/>
      <c r="H188" s="630"/>
      <c r="I188" s="630"/>
      <c r="J188" s="630"/>
      <c r="K188" s="630"/>
      <c r="L188" s="630"/>
      <c r="M188" s="630">
        <f t="shared" si="11"/>
        <v>0</v>
      </c>
    </row>
    <row r="189" spans="1:13">
      <c r="A189" s="1"/>
      <c r="B189" s="1"/>
      <c r="C189" s="1"/>
      <c r="D189" s="1"/>
      <c r="E189" s="1"/>
      <c r="F189" s="1"/>
      <c r="G189" s="1"/>
      <c r="H189" s="630"/>
      <c r="I189" s="630"/>
      <c r="J189" s="630"/>
      <c r="K189" s="630"/>
      <c r="L189" s="630"/>
      <c r="M189" s="630">
        <f t="shared" si="11"/>
        <v>0</v>
      </c>
    </row>
    <row r="190" spans="1:13">
      <c r="A190" s="1"/>
      <c r="B190" s="1"/>
      <c r="C190" s="1"/>
      <c r="D190" s="1"/>
      <c r="E190" s="1"/>
      <c r="F190" s="1"/>
      <c r="G190" s="1"/>
      <c r="H190" s="630"/>
      <c r="I190" s="630"/>
      <c r="J190" s="630"/>
      <c r="K190" s="630"/>
      <c r="L190" s="630"/>
      <c r="M190" s="630">
        <f t="shared" si="11"/>
        <v>0</v>
      </c>
    </row>
    <row r="191" spans="1:13">
      <c r="A191" s="1"/>
      <c r="B191" s="1"/>
      <c r="C191" s="1"/>
      <c r="D191" s="1"/>
      <c r="E191" s="1"/>
      <c r="F191" s="1"/>
      <c r="G191" s="1"/>
      <c r="H191" s="630"/>
      <c r="I191" s="630"/>
      <c r="J191" s="630"/>
      <c r="K191" s="630"/>
      <c r="L191" s="630"/>
      <c r="M191" s="630">
        <f t="shared" si="11"/>
        <v>0</v>
      </c>
    </row>
    <row r="192" spans="1:13">
      <c r="A192" s="1"/>
      <c r="B192" s="1"/>
      <c r="C192" s="1"/>
      <c r="D192" s="1"/>
      <c r="E192" s="1"/>
      <c r="F192" s="1"/>
      <c r="G192" s="1"/>
      <c r="H192" s="630"/>
      <c r="I192" s="630"/>
      <c r="J192" s="630"/>
      <c r="K192" s="630"/>
      <c r="L192" s="630"/>
      <c r="M192" s="630">
        <f t="shared" si="11"/>
        <v>0</v>
      </c>
    </row>
    <row r="193" spans="1:13">
      <c r="A193" s="1"/>
      <c r="B193" s="1"/>
      <c r="C193" s="1"/>
      <c r="D193" s="1"/>
      <c r="E193" s="1"/>
      <c r="F193" s="1"/>
      <c r="G193" s="1"/>
      <c r="H193" s="630"/>
      <c r="I193" s="630"/>
      <c r="J193" s="630"/>
      <c r="K193" s="630"/>
      <c r="L193" s="630"/>
      <c r="M193" s="630">
        <f t="shared" si="11"/>
        <v>0</v>
      </c>
    </row>
    <row r="194" spans="1:13">
      <c r="A194" s="1"/>
      <c r="B194" s="1"/>
      <c r="C194" s="1"/>
      <c r="D194" s="1"/>
      <c r="E194" s="1"/>
      <c r="F194" s="1"/>
      <c r="G194" s="1"/>
      <c r="H194" s="630"/>
      <c r="I194" s="630"/>
      <c r="J194" s="630"/>
      <c r="K194" s="630"/>
      <c r="L194" s="630"/>
      <c r="M194" s="630">
        <f t="shared" si="11"/>
        <v>0</v>
      </c>
    </row>
    <row r="195" spans="1:13">
      <c r="A195" s="1"/>
      <c r="B195" s="1"/>
      <c r="C195" s="1"/>
      <c r="D195" s="1"/>
      <c r="E195" s="1"/>
      <c r="F195" s="1"/>
      <c r="G195" s="1"/>
      <c r="H195" s="630"/>
      <c r="I195" s="630"/>
      <c r="J195" s="630"/>
      <c r="K195" s="630"/>
      <c r="L195" s="630"/>
      <c r="M195" s="630">
        <f t="shared" si="11"/>
        <v>0</v>
      </c>
    </row>
    <row r="196" spans="1:13">
      <c r="A196" s="1"/>
      <c r="B196" s="1"/>
      <c r="C196" s="1"/>
      <c r="D196" s="1"/>
      <c r="E196" s="1"/>
      <c r="F196" s="1"/>
      <c r="G196" s="1"/>
      <c r="H196" s="630"/>
      <c r="I196" s="630"/>
      <c r="J196" s="630"/>
      <c r="K196" s="630"/>
      <c r="L196" s="630"/>
      <c r="M196" s="630">
        <f t="shared" si="11"/>
        <v>0</v>
      </c>
    </row>
    <row r="197" spans="1:13">
      <c r="A197" s="1"/>
      <c r="B197" s="1"/>
      <c r="C197" s="1"/>
      <c r="D197" s="1"/>
      <c r="E197" s="1"/>
      <c r="F197" s="1"/>
      <c r="G197" s="1"/>
      <c r="H197" s="630"/>
      <c r="I197" s="630"/>
      <c r="J197" s="630"/>
      <c r="K197" s="630"/>
      <c r="L197" s="630"/>
      <c r="M197" s="630">
        <f t="shared" si="11"/>
        <v>0</v>
      </c>
    </row>
    <row r="198" spans="1:13">
      <c r="A198" s="1"/>
      <c r="B198" s="1"/>
      <c r="C198" s="1"/>
      <c r="D198" s="1"/>
      <c r="E198" s="1"/>
      <c r="F198" s="1"/>
      <c r="G198" s="1"/>
      <c r="H198" s="630"/>
      <c r="I198" s="630"/>
      <c r="J198" s="630"/>
      <c r="K198" s="630"/>
      <c r="L198" s="630"/>
      <c r="M198" s="630">
        <f t="shared" si="11"/>
        <v>0</v>
      </c>
    </row>
    <row r="199" spans="1:13">
      <c r="A199" s="1"/>
      <c r="B199" s="1"/>
      <c r="C199" s="1"/>
      <c r="D199" s="1"/>
      <c r="E199" s="1"/>
      <c r="F199" s="1"/>
      <c r="G199" s="1"/>
      <c r="H199" s="630"/>
      <c r="I199" s="630"/>
      <c r="J199" s="630"/>
      <c r="K199" s="630"/>
      <c r="L199" s="630"/>
      <c r="M199" s="630">
        <f t="shared" si="11"/>
        <v>0</v>
      </c>
    </row>
    <row r="200" spans="1:13">
      <c r="A200" s="1"/>
      <c r="B200" s="1"/>
      <c r="C200" s="1"/>
      <c r="D200" s="1"/>
      <c r="E200" s="1"/>
      <c r="F200" s="1"/>
      <c r="G200" s="1"/>
      <c r="H200" s="630"/>
      <c r="I200" s="630"/>
      <c r="J200" s="630"/>
      <c r="K200" s="630"/>
      <c r="L200" s="630"/>
      <c r="M200" s="630">
        <f t="shared" si="11"/>
        <v>0</v>
      </c>
    </row>
    <row r="201" spans="1:13">
      <c r="A201" s="1"/>
      <c r="B201" s="1"/>
      <c r="C201" s="1"/>
      <c r="D201" s="1"/>
      <c r="E201" s="1"/>
      <c r="F201" s="1"/>
      <c r="G201" s="1"/>
      <c r="H201" s="630"/>
      <c r="I201" s="630"/>
      <c r="J201" s="630"/>
      <c r="K201" s="630"/>
      <c r="L201" s="630"/>
      <c r="M201" s="630">
        <f t="shared" si="11"/>
        <v>0</v>
      </c>
    </row>
    <row r="202" spans="1:13">
      <c r="A202" s="1"/>
      <c r="B202" s="1"/>
      <c r="C202" s="1"/>
      <c r="D202" s="1"/>
      <c r="E202" s="1"/>
      <c r="F202" s="1"/>
      <c r="G202" s="1"/>
      <c r="H202" s="630"/>
      <c r="I202" s="630"/>
      <c r="J202" s="630"/>
      <c r="K202" s="630"/>
      <c r="L202" s="630"/>
      <c r="M202" s="630">
        <f t="shared" si="11"/>
        <v>0</v>
      </c>
    </row>
    <row r="203" spans="1:13">
      <c r="A203" s="1"/>
      <c r="B203" s="1"/>
      <c r="C203" s="1"/>
      <c r="D203" s="1"/>
      <c r="E203" s="1"/>
      <c r="F203" s="1"/>
      <c r="G203" s="1"/>
      <c r="H203" s="630"/>
      <c r="I203" s="630"/>
      <c r="J203" s="630"/>
      <c r="K203" s="630"/>
      <c r="L203" s="630"/>
      <c r="M203" s="630">
        <f t="shared" si="11"/>
        <v>0</v>
      </c>
    </row>
    <row r="204" spans="1:13">
      <c r="A204" s="1"/>
      <c r="B204" s="1"/>
      <c r="C204" s="1"/>
      <c r="D204" s="1"/>
      <c r="E204" s="1"/>
      <c r="F204" s="1"/>
      <c r="G204" s="1"/>
      <c r="H204" s="630"/>
      <c r="I204" s="630"/>
      <c r="J204" s="630"/>
      <c r="K204" s="630"/>
      <c r="L204" s="630"/>
      <c r="M204" s="630">
        <f t="shared" si="11"/>
        <v>0</v>
      </c>
    </row>
    <row r="205" spans="1:13">
      <c r="A205" s="1"/>
      <c r="B205" s="1"/>
      <c r="C205" s="1"/>
      <c r="D205" s="1"/>
      <c r="E205" s="1"/>
      <c r="F205" s="1"/>
      <c r="G205" s="1"/>
      <c r="H205" s="630"/>
      <c r="I205" s="630"/>
      <c r="J205" s="630"/>
      <c r="K205" s="630"/>
      <c r="L205" s="630"/>
      <c r="M205" s="630">
        <f t="shared" si="11"/>
        <v>0</v>
      </c>
    </row>
    <row r="206" spans="1:13">
      <c r="A206" s="1"/>
      <c r="B206" s="1"/>
      <c r="C206" s="1"/>
      <c r="D206" s="1"/>
      <c r="E206" s="1"/>
      <c r="F206" s="1"/>
      <c r="G206" s="1"/>
      <c r="H206" s="630"/>
      <c r="I206" s="630"/>
      <c r="J206" s="630"/>
      <c r="K206" s="630"/>
      <c r="L206" s="630"/>
      <c r="M206" s="630">
        <f t="shared" si="11"/>
        <v>0</v>
      </c>
    </row>
    <row r="207" spans="1:13">
      <c r="A207" s="1"/>
      <c r="B207" s="1"/>
      <c r="C207" s="1"/>
      <c r="D207" s="1"/>
      <c r="E207" s="1"/>
      <c r="F207" s="1"/>
      <c r="G207" s="1"/>
      <c r="H207" s="630"/>
      <c r="I207" s="630"/>
      <c r="J207" s="630"/>
      <c r="K207" s="630"/>
      <c r="L207" s="630"/>
      <c r="M207" s="630">
        <f t="shared" si="11"/>
        <v>0</v>
      </c>
    </row>
    <row r="208" spans="1:13">
      <c r="A208" s="1"/>
      <c r="B208" s="1"/>
      <c r="C208" s="1"/>
      <c r="D208" s="1"/>
      <c r="E208" s="1"/>
      <c r="F208" s="1"/>
      <c r="G208" s="1"/>
      <c r="H208" s="630"/>
      <c r="I208" s="630"/>
      <c r="J208" s="630"/>
      <c r="K208" s="630"/>
      <c r="L208" s="630"/>
      <c r="M208" s="630">
        <f t="shared" si="11"/>
        <v>0</v>
      </c>
    </row>
    <row r="209" spans="1:13">
      <c r="A209" s="1"/>
      <c r="B209" s="1"/>
      <c r="C209" s="1"/>
      <c r="D209" s="1"/>
      <c r="E209" s="1"/>
      <c r="F209" s="1"/>
      <c r="G209" s="1"/>
      <c r="H209" s="630"/>
      <c r="I209" s="630"/>
      <c r="J209" s="630"/>
      <c r="K209" s="630"/>
      <c r="L209" s="630"/>
      <c r="M209" s="630">
        <f t="shared" si="11"/>
        <v>0</v>
      </c>
    </row>
    <row r="210" spans="1:13">
      <c r="A210" s="1"/>
      <c r="B210" s="1"/>
      <c r="C210" s="1"/>
      <c r="D210" s="1"/>
      <c r="E210" s="1"/>
      <c r="F210" s="1"/>
      <c r="G210" s="1"/>
      <c r="H210" s="630"/>
      <c r="I210" s="630"/>
      <c r="J210" s="630"/>
      <c r="K210" s="630"/>
      <c r="L210" s="630"/>
      <c r="M210" s="630">
        <f t="shared" si="11"/>
        <v>0</v>
      </c>
    </row>
    <row r="211" spans="1:13">
      <c r="A211" s="1"/>
      <c r="B211" s="1"/>
      <c r="C211" s="1"/>
      <c r="D211" s="1"/>
      <c r="E211" s="1"/>
      <c r="F211" s="1"/>
      <c r="G211" s="1"/>
      <c r="H211" s="630"/>
      <c r="I211" s="630"/>
      <c r="J211" s="630"/>
      <c r="K211" s="630"/>
      <c r="L211" s="630"/>
      <c r="M211" s="630">
        <f t="shared" si="11"/>
        <v>0</v>
      </c>
    </row>
    <row r="212" spans="1:13">
      <c r="A212" s="1"/>
      <c r="B212" s="1"/>
      <c r="C212" s="1"/>
      <c r="D212" s="1"/>
      <c r="E212" s="1"/>
      <c r="F212" s="1"/>
      <c r="G212" s="1"/>
      <c r="H212" s="630"/>
      <c r="I212" s="630"/>
      <c r="J212" s="630"/>
      <c r="K212" s="630"/>
      <c r="L212" s="630"/>
      <c r="M212" s="630">
        <f t="shared" si="11"/>
        <v>0</v>
      </c>
    </row>
    <row r="213" spans="1:13">
      <c r="A213" s="1"/>
      <c r="B213" s="1"/>
      <c r="C213" s="1"/>
      <c r="D213" s="1"/>
      <c r="E213" s="1"/>
      <c r="F213" s="1"/>
      <c r="G213" s="1"/>
      <c r="H213" s="630"/>
      <c r="I213" s="630"/>
      <c r="J213" s="630"/>
      <c r="K213" s="630"/>
      <c r="L213" s="630"/>
      <c r="M213" s="630">
        <f t="shared" si="11"/>
        <v>0</v>
      </c>
    </row>
    <row r="214" spans="1:13">
      <c r="A214" s="1"/>
      <c r="B214" s="1"/>
      <c r="C214" s="1"/>
      <c r="D214" s="1"/>
      <c r="E214" s="1"/>
      <c r="F214" s="1"/>
      <c r="G214" s="1"/>
      <c r="H214" s="630"/>
      <c r="I214" s="630"/>
      <c r="J214" s="630"/>
      <c r="K214" s="630"/>
      <c r="L214" s="630"/>
      <c r="M214" s="630">
        <f t="shared" si="11"/>
        <v>0</v>
      </c>
    </row>
    <row r="215" spans="1:13">
      <c r="A215" s="1"/>
      <c r="B215" s="1"/>
      <c r="C215" s="1"/>
      <c r="D215" s="1"/>
      <c r="E215" s="1"/>
      <c r="F215" s="1"/>
      <c r="G215" s="1"/>
      <c r="H215" s="630"/>
      <c r="I215" s="630"/>
      <c r="J215" s="630"/>
      <c r="K215" s="630"/>
      <c r="L215" s="630"/>
      <c r="M215" s="630">
        <f t="shared" si="11"/>
        <v>0</v>
      </c>
    </row>
    <row r="216" spans="1:13">
      <c r="A216" s="1"/>
      <c r="B216" s="1"/>
      <c r="C216" s="1"/>
      <c r="D216" s="1"/>
      <c r="E216" s="1"/>
      <c r="F216" s="1"/>
      <c r="G216" s="1"/>
      <c r="H216" s="630"/>
      <c r="I216" s="630"/>
      <c r="J216" s="630"/>
      <c r="K216" s="630"/>
      <c r="L216" s="630"/>
      <c r="M216" s="630">
        <f t="shared" si="11"/>
        <v>0</v>
      </c>
    </row>
    <row r="217" spans="1:13">
      <c r="A217" s="1"/>
      <c r="B217" s="1"/>
      <c r="C217" s="1"/>
      <c r="D217" s="1"/>
      <c r="E217" s="1"/>
      <c r="F217" s="1"/>
      <c r="G217" s="1"/>
      <c r="H217" s="630"/>
      <c r="I217" s="630"/>
      <c r="J217" s="630"/>
      <c r="K217" s="630"/>
      <c r="L217" s="630"/>
      <c r="M217" s="630">
        <f t="shared" si="11"/>
        <v>0</v>
      </c>
    </row>
    <row r="218" spans="1:13">
      <c r="A218" s="1"/>
      <c r="B218" s="1"/>
      <c r="C218" s="1"/>
      <c r="D218" s="1"/>
      <c r="E218" s="1"/>
      <c r="F218" s="1"/>
      <c r="G218" s="1"/>
      <c r="H218" s="630"/>
      <c r="I218" s="630"/>
      <c r="J218" s="630"/>
      <c r="K218" s="630"/>
      <c r="L218" s="630"/>
      <c r="M218" s="630">
        <f t="shared" si="11"/>
        <v>0</v>
      </c>
    </row>
    <row r="219" spans="1:13">
      <c r="A219" s="1"/>
      <c r="B219" s="1"/>
      <c r="C219" s="1"/>
      <c r="D219" s="1"/>
      <c r="E219" s="1"/>
      <c r="F219" s="1"/>
      <c r="G219" s="1"/>
      <c r="H219" s="630"/>
      <c r="I219" s="630"/>
      <c r="J219" s="630"/>
      <c r="K219" s="630"/>
      <c r="L219" s="630"/>
      <c r="M219" s="630">
        <f t="shared" si="11"/>
        <v>0</v>
      </c>
    </row>
    <row r="220" spans="1:13">
      <c r="A220" s="1"/>
      <c r="B220" s="1"/>
      <c r="C220" s="1"/>
      <c r="D220" s="1"/>
      <c r="E220" s="1"/>
      <c r="F220" s="1"/>
      <c r="G220" s="1"/>
      <c r="H220" s="630"/>
      <c r="I220" s="630"/>
      <c r="J220" s="630"/>
      <c r="K220" s="630"/>
      <c r="L220" s="630"/>
      <c r="M220" s="630">
        <f t="shared" si="11"/>
        <v>0</v>
      </c>
    </row>
    <row r="221" spans="1:13">
      <c r="A221" s="1"/>
      <c r="B221" s="1"/>
      <c r="C221" s="1"/>
      <c r="D221" s="1"/>
      <c r="E221" s="1"/>
      <c r="F221" s="1"/>
      <c r="G221" s="1"/>
      <c r="H221" s="630"/>
      <c r="I221" s="630"/>
      <c r="J221" s="630"/>
      <c r="K221" s="630"/>
      <c r="L221" s="630"/>
      <c r="M221" s="630">
        <f t="shared" ref="M221:M284" si="12">COUNTIF($H$29:$H$323,K221)</f>
        <v>0</v>
      </c>
    </row>
    <row r="222" spans="1:13">
      <c r="A222" s="1"/>
      <c r="B222" s="1"/>
      <c r="C222" s="1"/>
      <c r="D222" s="1"/>
      <c r="E222" s="1"/>
      <c r="F222" s="1"/>
      <c r="G222" s="1"/>
      <c r="H222" s="630"/>
      <c r="I222" s="630"/>
      <c r="J222" s="630"/>
      <c r="K222" s="630"/>
      <c r="L222" s="630"/>
      <c r="M222" s="630">
        <f t="shared" si="12"/>
        <v>0</v>
      </c>
    </row>
    <row r="223" spans="1:13">
      <c r="A223" s="1"/>
      <c r="B223" s="1"/>
      <c r="C223" s="1"/>
      <c r="D223" s="1"/>
      <c r="E223" s="1"/>
      <c r="F223" s="1"/>
      <c r="G223" s="1"/>
      <c r="H223" s="630"/>
      <c r="I223" s="630"/>
      <c r="J223" s="630"/>
      <c r="K223" s="630"/>
      <c r="L223" s="630"/>
      <c r="M223" s="630">
        <f t="shared" si="12"/>
        <v>0</v>
      </c>
    </row>
    <row r="224" spans="1:13">
      <c r="A224" s="1"/>
      <c r="B224" s="1"/>
      <c r="C224" s="1"/>
      <c r="D224" s="1"/>
      <c r="E224" s="1"/>
      <c r="F224" s="1"/>
      <c r="G224" s="1"/>
      <c r="H224" s="630"/>
      <c r="I224" s="630"/>
      <c r="J224" s="630"/>
      <c r="K224" s="630"/>
      <c r="L224" s="630"/>
      <c r="M224" s="630">
        <f t="shared" si="12"/>
        <v>0</v>
      </c>
    </row>
    <row r="225" spans="1:13">
      <c r="A225" s="1"/>
      <c r="B225" s="1"/>
      <c r="C225" s="1"/>
      <c r="D225" s="1"/>
      <c r="E225" s="1"/>
      <c r="F225" s="1"/>
      <c r="G225" s="1"/>
      <c r="H225" s="630"/>
      <c r="I225" s="630"/>
      <c r="J225" s="630"/>
      <c r="K225" s="630"/>
      <c r="L225" s="630"/>
      <c r="M225" s="630">
        <f t="shared" si="12"/>
        <v>0</v>
      </c>
    </row>
    <row r="226" spans="1:13">
      <c r="A226" s="1"/>
      <c r="B226" s="1"/>
      <c r="C226" s="1"/>
      <c r="D226" s="1"/>
      <c r="E226" s="1"/>
      <c r="F226" s="1"/>
      <c r="G226" s="1"/>
      <c r="H226" s="630"/>
      <c r="I226" s="630"/>
      <c r="J226" s="630"/>
      <c r="K226" s="630"/>
      <c r="L226" s="630"/>
      <c r="M226" s="630">
        <f t="shared" si="12"/>
        <v>0</v>
      </c>
    </row>
    <row r="227" spans="1:13">
      <c r="A227" s="1"/>
      <c r="B227" s="1"/>
      <c r="C227" s="1"/>
      <c r="D227" s="1"/>
      <c r="E227" s="1"/>
      <c r="F227" s="1"/>
      <c r="G227" s="1"/>
      <c r="H227" s="630"/>
      <c r="I227" s="630"/>
      <c r="J227" s="630"/>
      <c r="K227" s="630"/>
      <c r="L227" s="630"/>
      <c r="M227" s="630">
        <f t="shared" si="12"/>
        <v>0</v>
      </c>
    </row>
    <row r="228" spans="1:13">
      <c r="A228" s="1"/>
      <c r="B228" s="1"/>
      <c r="C228" s="1"/>
      <c r="D228" s="1"/>
      <c r="E228" s="1"/>
      <c r="F228" s="1"/>
      <c r="G228" s="1"/>
      <c r="H228" s="630"/>
      <c r="I228" s="630"/>
      <c r="J228" s="630"/>
      <c r="K228" s="630"/>
      <c r="L228" s="630"/>
      <c r="M228" s="630">
        <f t="shared" si="12"/>
        <v>0</v>
      </c>
    </row>
    <row r="229" spans="1:13">
      <c r="A229" s="1"/>
      <c r="B229" s="1"/>
      <c r="C229" s="1"/>
      <c r="D229" s="1"/>
      <c r="E229" s="1"/>
      <c r="F229" s="1"/>
      <c r="G229" s="1"/>
      <c r="H229" s="630"/>
      <c r="I229" s="630"/>
      <c r="J229" s="630"/>
      <c r="K229" s="630"/>
      <c r="L229" s="630"/>
      <c r="M229" s="630">
        <f t="shared" si="12"/>
        <v>0</v>
      </c>
    </row>
    <row r="230" spans="1:13">
      <c r="A230" s="1"/>
      <c r="B230" s="1"/>
      <c r="C230" s="1"/>
      <c r="D230" s="1"/>
      <c r="E230" s="1"/>
      <c r="F230" s="1"/>
      <c r="G230" s="1"/>
      <c r="H230" s="630"/>
      <c r="I230" s="630"/>
      <c r="J230" s="630"/>
      <c r="K230" s="630"/>
      <c r="L230" s="630"/>
      <c r="M230" s="630">
        <f t="shared" si="12"/>
        <v>0</v>
      </c>
    </row>
    <row r="231" spans="1:13">
      <c r="A231" s="1"/>
      <c r="B231" s="1"/>
      <c r="C231" s="1"/>
      <c r="D231" s="1"/>
      <c r="E231" s="1"/>
      <c r="F231" s="1"/>
      <c r="G231" s="1"/>
      <c r="H231" s="630"/>
      <c r="I231" s="630"/>
      <c r="J231" s="630"/>
      <c r="K231" s="630"/>
      <c r="L231" s="630"/>
      <c r="M231" s="630">
        <f t="shared" si="12"/>
        <v>0</v>
      </c>
    </row>
    <row r="232" spans="1:13">
      <c r="A232" s="1"/>
      <c r="B232" s="1"/>
      <c r="C232" s="1"/>
      <c r="D232" s="1"/>
      <c r="E232" s="1"/>
      <c r="F232" s="1"/>
      <c r="G232" s="1"/>
      <c r="H232" s="630"/>
      <c r="I232" s="630"/>
      <c r="J232" s="630"/>
      <c r="K232" s="630"/>
      <c r="L232" s="630"/>
      <c r="M232" s="630">
        <f t="shared" si="12"/>
        <v>0</v>
      </c>
    </row>
    <row r="233" spans="1:13">
      <c r="A233" s="1"/>
      <c r="B233" s="1"/>
      <c r="C233" s="1"/>
      <c r="D233" s="1"/>
      <c r="E233" s="1"/>
      <c r="F233" s="1"/>
      <c r="G233" s="1"/>
      <c r="H233" s="630"/>
      <c r="I233" s="630"/>
      <c r="J233" s="630"/>
      <c r="K233" s="630"/>
      <c r="L233" s="630"/>
      <c r="M233" s="630">
        <f t="shared" si="12"/>
        <v>0</v>
      </c>
    </row>
    <row r="234" spans="1:13">
      <c r="A234" s="1"/>
      <c r="B234" s="1"/>
      <c r="C234" s="1"/>
      <c r="D234" s="1"/>
      <c r="E234" s="1"/>
      <c r="F234" s="1"/>
      <c r="G234" s="1"/>
      <c r="H234" s="630"/>
      <c r="I234" s="630"/>
      <c r="J234" s="630"/>
      <c r="K234" s="630"/>
      <c r="L234" s="630"/>
      <c r="M234" s="630">
        <f t="shared" si="12"/>
        <v>0</v>
      </c>
    </row>
    <row r="235" spans="1:13">
      <c r="A235" s="1"/>
      <c r="B235" s="1"/>
      <c r="C235" s="1"/>
      <c r="D235" s="1"/>
      <c r="E235" s="1"/>
      <c r="F235" s="1"/>
      <c r="G235" s="1"/>
      <c r="H235" s="630"/>
      <c r="I235" s="630"/>
      <c r="J235" s="630"/>
      <c r="K235" s="630"/>
      <c r="L235" s="630"/>
      <c r="M235" s="630">
        <f t="shared" si="12"/>
        <v>0</v>
      </c>
    </row>
    <row r="236" spans="1:13">
      <c r="A236" s="1"/>
      <c r="B236" s="1"/>
      <c r="C236" s="1"/>
      <c r="D236" s="1"/>
      <c r="E236" s="1"/>
      <c r="F236" s="1"/>
      <c r="G236" s="1"/>
      <c r="H236" s="630"/>
      <c r="I236" s="630"/>
      <c r="J236" s="630"/>
      <c r="K236" s="630"/>
      <c r="L236" s="630"/>
      <c r="M236" s="630">
        <f t="shared" si="12"/>
        <v>0</v>
      </c>
    </row>
    <row r="237" spans="1:13">
      <c r="A237" s="1"/>
      <c r="B237" s="1"/>
      <c r="C237" s="1"/>
      <c r="D237" s="1"/>
      <c r="E237" s="1"/>
      <c r="F237" s="1"/>
      <c r="G237" s="1"/>
      <c r="H237" s="630"/>
      <c r="I237" s="630"/>
      <c r="J237" s="630"/>
      <c r="K237" s="630"/>
      <c r="L237" s="630"/>
      <c r="M237" s="630">
        <f t="shared" si="12"/>
        <v>0</v>
      </c>
    </row>
    <row r="238" spans="1:13">
      <c r="A238" s="1"/>
      <c r="B238" s="1"/>
      <c r="C238" s="1"/>
      <c r="D238" s="1"/>
      <c r="E238" s="1"/>
      <c r="F238" s="1"/>
      <c r="G238" s="1"/>
      <c r="H238" s="630"/>
      <c r="I238" s="630"/>
      <c r="J238" s="630"/>
      <c r="K238" s="630"/>
      <c r="L238" s="630"/>
      <c r="M238" s="630">
        <f t="shared" si="12"/>
        <v>0</v>
      </c>
    </row>
    <row r="239" spans="1:13">
      <c r="A239" s="1"/>
      <c r="B239" s="1"/>
      <c r="C239" s="1"/>
      <c r="D239" s="1"/>
      <c r="E239" s="1"/>
      <c r="F239" s="1"/>
      <c r="G239" s="1"/>
      <c r="H239" s="630"/>
      <c r="I239" s="630"/>
      <c r="J239" s="630"/>
      <c r="K239" s="630"/>
      <c r="L239" s="630"/>
      <c r="M239" s="630">
        <f t="shared" si="12"/>
        <v>0</v>
      </c>
    </row>
    <row r="240" spans="1:13">
      <c r="A240" s="1"/>
      <c r="B240" s="1"/>
      <c r="C240" s="1"/>
      <c r="D240" s="1"/>
      <c r="E240" s="1"/>
      <c r="F240" s="1"/>
      <c r="G240" s="1"/>
      <c r="H240" s="630"/>
      <c r="I240" s="630"/>
      <c r="J240" s="630"/>
      <c r="K240" s="630"/>
      <c r="L240" s="630"/>
      <c r="M240" s="630">
        <f t="shared" si="12"/>
        <v>0</v>
      </c>
    </row>
    <row r="241" spans="1:13">
      <c r="A241" s="1"/>
      <c r="B241" s="1"/>
      <c r="C241" s="1"/>
      <c r="D241" s="1"/>
      <c r="E241" s="1"/>
      <c r="F241" s="1"/>
      <c r="G241" s="1"/>
      <c r="H241" s="630"/>
      <c r="I241" s="630"/>
      <c r="J241" s="630"/>
      <c r="K241" s="630"/>
      <c r="L241" s="630"/>
      <c r="M241" s="630">
        <f t="shared" si="12"/>
        <v>0</v>
      </c>
    </row>
    <row r="242" spans="1:13">
      <c r="A242" s="1"/>
      <c r="B242" s="1"/>
      <c r="C242" s="1"/>
      <c r="D242" s="1"/>
      <c r="E242" s="1"/>
      <c r="F242" s="1"/>
      <c r="G242" s="1"/>
      <c r="H242" s="630"/>
      <c r="I242" s="630"/>
      <c r="J242" s="630"/>
      <c r="K242" s="630"/>
      <c r="L242" s="630"/>
      <c r="M242" s="630">
        <f t="shared" si="12"/>
        <v>0</v>
      </c>
    </row>
    <row r="243" spans="1:13">
      <c r="A243" s="1"/>
      <c r="B243" s="1"/>
      <c r="C243" s="1"/>
      <c r="D243" s="1"/>
      <c r="E243" s="1"/>
      <c r="F243" s="1"/>
      <c r="G243" s="1"/>
      <c r="H243" s="630"/>
      <c r="I243" s="630"/>
      <c r="J243" s="630"/>
      <c r="K243" s="630"/>
      <c r="L243" s="630"/>
      <c r="M243" s="630">
        <f t="shared" si="12"/>
        <v>0</v>
      </c>
    </row>
    <row r="244" spans="1:13">
      <c r="A244" s="1"/>
      <c r="B244" s="1"/>
      <c r="C244" s="1"/>
      <c r="D244" s="1"/>
      <c r="E244" s="1"/>
      <c r="F244" s="1"/>
      <c r="G244" s="1"/>
      <c r="H244" s="630"/>
      <c r="I244" s="630"/>
      <c r="J244" s="630"/>
      <c r="K244" s="630"/>
      <c r="L244" s="630"/>
      <c r="M244" s="630">
        <f t="shared" si="12"/>
        <v>0</v>
      </c>
    </row>
    <row r="245" spans="1:13">
      <c r="A245" s="1"/>
      <c r="B245" s="1"/>
      <c r="C245" s="1"/>
      <c r="D245" s="1"/>
      <c r="E245" s="1"/>
      <c r="F245" s="1"/>
      <c r="G245" s="1"/>
      <c r="H245" s="630"/>
      <c r="I245" s="630"/>
      <c r="J245" s="630"/>
      <c r="K245" s="630"/>
      <c r="L245" s="630"/>
      <c r="M245" s="630">
        <f t="shared" si="12"/>
        <v>0</v>
      </c>
    </row>
    <row r="246" spans="1:13">
      <c r="A246" s="1"/>
      <c r="B246" s="1"/>
      <c r="C246" s="1"/>
      <c r="D246" s="1"/>
      <c r="E246" s="1"/>
      <c r="F246" s="1"/>
      <c r="G246" s="1"/>
      <c r="H246" s="630"/>
      <c r="I246" s="630"/>
      <c r="J246" s="630"/>
      <c r="K246" s="630"/>
      <c r="L246" s="630"/>
      <c r="M246" s="630">
        <f t="shared" si="12"/>
        <v>0</v>
      </c>
    </row>
    <row r="247" spans="1:13">
      <c r="A247" s="1"/>
      <c r="B247" s="1"/>
      <c r="C247" s="1"/>
      <c r="D247" s="1"/>
      <c r="E247" s="1"/>
      <c r="F247" s="1"/>
      <c r="G247" s="1"/>
      <c r="H247" s="630"/>
      <c r="I247" s="630"/>
      <c r="J247" s="630"/>
      <c r="K247" s="630"/>
      <c r="L247" s="630"/>
      <c r="M247" s="630">
        <f t="shared" si="12"/>
        <v>0</v>
      </c>
    </row>
    <row r="248" spans="1:13">
      <c r="A248" s="1"/>
      <c r="B248" s="1"/>
      <c r="C248" s="1"/>
      <c r="D248" s="1"/>
      <c r="E248" s="1"/>
      <c r="F248" s="1"/>
      <c r="G248" s="1"/>
      <c r="H248" s="630"/>
      <c r="I248" s="630"/>
      <c r="J248" s="630"/>
      <c r="K248" s="630"/>
      <c r="L248" s="630"/>
      <c r="M248" s="630">
        <f t="shared" si="12"/>
        <v>0</v>
      </c>
    </row>
    <row r="249" spans="1:13">
      <c r="A249" s="1"/>
      <c r="B249" s="1"/>
      <c r="C249" s="1"/>
      <c r="D249" s="1"/>
      <c r="E249" s="1"/>
      <c r="F249" s="1"/>
      <c r="G249" s="1"/>
      <c r="H249" s="630"/>
      <c r="I249" s="630"/>
      <c r="J249" s="630"/>
      <c r="K249" s="630"/>
      <c r="L249" s="630"/>
      <c r="M249" s="630">
        <f t="shared" si="12"/>
        <v>0</v>
      </c>
    </row>
    <row r="250" spans="1:13">
      <c r="A250" s="1"/>
      <c r="B250" s="1"/>
      <c r="C250" s="1"/>
      <c r="D250" s="1"/>
      <c r="E250" s="1"/>
      <c r="F250" s="1"/>
      <c r="G250" s="1"/>
      <c r="H250" s="630"/>
      <c r="I250" s="630"/>
      <c r="J250" s="630"/>
      <c r="K250" s="630"/>
      <c r="L250" s="630"/>
      <c r="M250" s="630">
        <f t="shared" si="12"/>
        <v>0</v>
      </c>
    </row>
    <row r="251" spans="1:13">
      <c r="A251" s="1"/>
      <c r="B251" s="1"/>
      <c r="C251" s="1"/>
      <c r="D251" s="1"/>
      <c r="E251" s="1"/>
      <c r="F251" s="1"/>
      <c r="G251" s="1"/>
      <c r="H251" s="630"/>
      <c r="I251" s="630"/>
      <c r="J251" s="630"/>
      <c r="K251" s="630"/>
      <c r="L251" s="630"/>
      <c r="M251" s="630">
        <f t="shared" si="12"/>
        <v>0</v>
      </c>
    </row>
    <row r="252" spans="1:13">
      <c r="A252" s="1"/>
      <c r="B252" s="1"/>
      <c r="C252" s="1"/>
      <c r="D252" s="1"/>
      <c r="E252" s="1"/>
      <c r="F252" s="1"/>
      <c r="G252" s="1"/>
      <c r="H252" s="630"/>
      <c r="I252" s="630"/>
      <c r="J252" s="630"/>
      <c r="K252" s="630"/>
      <c r="L252" s="630"/>
      <c r="M252" s="630">
        <f t="shared" si="12"/>
        <v>0</v>
      </c>
    </row>
    <row r="253" spans="1:13">
      <c r="A253" s="1"/>
      <c r="B253" s="1"/>
      <c r="C253" s="1"/>
      <c r="D253" s="1"/>
      <c r="E253" s="1"/>
      <c r="F253" s="1"/>
      <c r="G253" s="1"/>
      <c r="H253" s="630"/>
      <c r="I253" s="630"/>
      <c r="J253" s="630"/>
      <c r="K253" s="630"/>
      <c r="L253" s="630"/>
      <c r="M253" s="630">
        <f t="shared" si="12"/>
        <v>0</v>
      </c>
    </row>
    <row r="254" spans="1:13">
      <c r="A254" s="1"/>
      <c r="B254" s="1"/>
      <c r="C254" s="1"/>
      <c r="D254" s="1"/>
      <c r="E254" s="1"/>
      <c r="F254" s="1"/>
      <c r="G254" s="1"/>
      <c r="H254" s="630"/>
      <c r="I254" s="630"/>
      <c r="J254" s="630"/>
      <c r="K254" s="630"/>
      <c r="L254" s="630"/>
      <c r="M254" s="630">
        <f t="shared" si="12"/>
        <v>0</v>
      </c>
    </row>
    <row r="255" spans="1:13">
      <c r="A255" s="1"/>
      <c r="B255" s="1"/>
      <c r="C255" s="1"/>
      <c r="D255" s="1"/>
      <c r="E255" s="1"/>
      <c r="F255" s="1"/>
      <c r="G255" s="1"/>
      <c r="H255" s="630"/>
      <c r="I255" s="630"/>
      <c r="J255" s="630"/>
      <c r="K255" s="630"/>
      <c r="L255" s="630"/>
      <c r="M255" s="630">
        <f t="shared" si="12"/>
        <v>0</v>
      </c>
    </row>
    <row r="256" spans="1:13">
      <c r="A256" s="1"/>
      <c r="B256" s="1"/>
      <c r="C256" s="1"/>
      <c r="D256" s="1"/>
      <c r="E256" s="1"/>
      <c r="F256" s="1"/>
      <c r="G256" s="1"/>
      <c r="H256" s="630"/>
      <c r="I256" s="630"/>
      <c r="J256" s="630"/>
      <c r="K256" s="630"/>
      <c r="L256" s="630"/>
      <c r="M256" s="630">
        <f t="shared" si="12"/>
        <v>0</v>
      </c>
    </row>
    <row r="257" spans="1:13">
      <c r="A257" s="1"/>
      <c r="B257" s="1"/>
      <c r="C257" s="1"/>
      <c r="D257" s="1"/>
      <c r="E257" s="1"/>
      <c r="F257" s="1"/>
      <c r="G257" s="1"/>
      <c r="H257" s="630"/>
      <c r="I257" s="630"/>
      <c r="J257" s="630"/>
      <c r="K257" s="630"/>
      <c r="L257" s="630"/>
      <c r="M257" s="630">
        <f t="shared" si="12"/>
        <v>0</v>
      </c>
    </row>
    <row r="258" spans="1:13">
      <c r="A258" s="1"/>
      <c r="B258" s="1"/>
      <c r="C258" s="1"/>
      <c r="D258" s="1"/>
      <c r="E258" s="1"/>
      <c r="F258" s="1"/>
      <c r="G258" s="1"/>
      <c r="H258" s="630"/>
      <c r="I258" s="630"/>
      <c r="J258" s="630"/>
      <c r="K258" s="630"/>
      <c r="L258" s="630"/>
      <c r="M258" s="630">
        <f t="shared" si="12"/>
        <v>0</v>
      </c>
    </row>
    <row r="259" spans="1:13">
      <c r="A259" s="1"/>
      <c r="B259" s="1"/>
      <c r="C259" s="1"/>
      <c r="D259" s="1"/>
      <c r="E259" s="1"/>
      <c r="F259" s="1"/>
      <c r="G259" s="1"/>
      <c r="H259" s="630"/>
      <c r="I259" s="630"/>
      <c r="J259" s="630"/>
      <c r="K259" s="630"/>
      <c r="L259" s="630"/>
      <c r="M259" s="630">
        <f t="shared" si="12"/>
        <v>0</v>
      </c>
    </row>
    <row r="260" spans="1:13">
      <c r="A260" s="1"/>
      <c r="B260" s="1"/>
      <c r="C260" s="1"/>
      <c r="D260" s="1"/>
      <c r="E260" s="1"/>
      <c r="F260" s="1"/>
      <c r="G260" s="1"/>
      <c r="H260" s="630"/>
      <c r="I260" s="630"/>
      <c r="J260" s="630"/>
      <c r="K260" s="630"/>
      <c r="L260" s="630"/>
      <c r="M260" s="630">
        <f t="shared" si="12"/>
        <v>0</v>
      </c>
    </row>
    <row r="261" spans="1:13">
      <c r="A261" s="1"/>
      <c r="B261" s="1"/>
      <c r="C261" s="1"/>
      <c r="D261" s="1"/>
      <c r="E261" s="1"/>
      <c r="F261" s="1"/>
      <c r="G261" s="1"/>
      <c r="H261" s="630"/>
      <c r="I261" s="630"/>
      <c r="J261" s="630"/>
      <c r="K261" s="630"/>
      <c r="L261" s="630"/>
      <c r="M261" s="630">
        <f t="shared" si="12"/>
        <v>0</v>
      </c>
    </row>
    <row r="262" spans="1:13">
      <c r="A262" s="1"/>
      <c r="B262" s="1"/>
      <c r="C262" s="1"/>
      <c r="D262" s="1"/>
      <c r="E262" s="1"/>
      <c r="F262" s="1"/>
      <c r="G262" s="1"/>
      <c r="H262" s="630"/>
      <c r="I262" s="630"/>
      <c r="J262" s="630"/>
      <c r="K262" s="630"/>
      <c r="L262" s="630"/>
      <c r="M262" s="630">
        <f t="shared" si="12"/>
        <v>0</v>
      </c>
    </row>
    <row r="263" spans="1:13">
      <c r="A263" s="1"/>
      <c r="B263" s="1"/>
      <c r="C263" s="1"/>
      <c r="D263" s="1"/>
      <c r="E263" s="1"/>
      <c r="F263" s="1"/>
      <c r="G263" s="1"/>
      <c r="H263" s="630"/>
      <c r="I263" s="630"/>
      <c r="J263" s="630"/>
      <c r="K263" s="630"/>
      <c r="L263" s="630"/>
      <c r="M263" s="630">
        <f t="shared" si="12"/>
        <v>0</v>
      </c>
    </row>
    <row r="264" spans="1:13">
      <c r="A264" s="1"/>
      <c r="B264" s="1"/>
      <c r="C264" s="1"/>
      <c r="D264" s="1"/>
      <c r="E264" s="1"/>
      <c r="F264" s="1"/>
      <c r="G264" s="1"/>
      <c r="H264" s="630"/>
      <c r="I264" s="630"/>
      <c r="J264" s="630"/>
      <c r="K264" s="630"/>
      <c r="L264" s="630"/>
      <c r="M264" s="630">
        <f t="shared" si="12"/>
        <v>0</v>
      </c>
    </row>
    <row r="265" spans="1:13">
      <c r="A265" s="1"/>
      <c r="B265" s="1"/>
      <c r="C265" s="1"/>
      <c r="D265" s="1"/>
      <c r="E265" s="1"/>
      <c r="F265" s="1"/>
      <c r="G265" s="1"/>
      <c r="H265" s="630"/>
      <c r="I265" s="630"/>
      <c r="J265" s="630"/>
      <c r="K265" s="630"/>
      <c r="L265" s="630"/>
      <c r="M265" s="630">
        <f t="shared" si="12"/>
        <v>0</v>
      </c>
    </row>
    <row r="266" spans="1:13">
      <c r="A266" s="1"/>
      <c r="B266" s="1"/>
      <c r="C266" s="1"/>
      <c r="D266" s="1"/>
      <c r="E266" s="1"/>
      <c r="F266" s="1"/>
      <c r="G266" s="1"/>
      <c r="H266" s="630"/>
      <c r="I266" s="630"/>
      <c r="J266" s="630"/>
      <c r="K266" s="630"/>
      <c r="L266" s="630"/>
      <c r="M266" s="630">
        <f t="shared" si="12"/>
        <v>0</v>
      </c>
    </row>
    <row r="267" spans="1:13">
      <c r="A267" s="1"/>
      <c r="B267" s="1"/>
      <c r="C267" s="1"/>
      <c r="D267" s="1"/>
      <c r="E267" s="1"/>
      <c r="F267" s="1"/>
      <c r="G267" s="1"/>
      <c r="H267" s="630"/>
      <c r="I267" s="630"/>
      <c r="J267" s="630"/>
      <c r="K267" s="630"/>
      <c r="L267" s="630"/>
      <c r="M267" s="630">
        <f t="shared" si="12"/>
        <v>0</v>
      </c>
    </row>
    <row r="268" spans="1:13">
      <c r="A268" s="1"/>
      <c r="B268" s="1"/>
      <c r="C268" s="1"/>
      <c r="D268" s="1"/>
      <c r="E268" s="1"/>
      <c r="F268" s="1"/>
      <c r="G268" s="1"/>
      <c r="H268" s="630"/>
      <c r="I268" s="630"/>
      <c r="J268" s="630"/>
      <c r="K268" s="630"/>
      <c r="L268" s="630"/>
      <c r="M268" s="630">
        <f t="shared" si="12"/>
        <v>0</v>
      </c>
    </row>
    <row r="269" spans="1:13">
      <c r="A269" s="1"/>
      <c r="B269" s="1"/>
      <c r="C269" s="1"/>
      <c r="D269" s="1"/>
      <c r="E269" s="1"/>
      <c r="F269" s="1"/>
      <c r="G269" s="1"/>
      <c r="H269" s="630"/>
      <c r="I269" s="630"/>
      <c r="J269" s="630"/>
      <c r="K269" s="630"/>
      <c r="L269" s="630"/>
      <c r="M269" s="630">
        <f t="shared" si="12"/>
        <v>0</v>
      </c>
    </row>
    <row r="270" spans="1:13">
      <c r="A270" s="1"/>
      <c r="B270" s="1"/>
      <c r="C270" s="1"/>
      <c r="D270" s="1"/>
      <c r="E270" s="1"/>
      <c r="F270" s="1"/>
      <c r="G270" s="1"/>
      <c r="H270" s="630"/>
      <c r="I270" s="630"/>
      <c r="J270" s="630"/>
      <c r="K270" s="630"/>
      <c r="L270" s="630"/>
      <c r="M270" s="630">
        <f t="shared" si="12"/>
        <v>0</v>
      </c>
    </row>
    <row r="271" spans="1:13">
      <c r="A271" s="1"/>
      <c r="B271" s="1"/>
      <c r="C271" s="1"/>
      <c r="D271" s="1"/>
      <c r="E271" s="1"/>
      <c r="F271" s="1"/>
      <c r="G271" s="1"/>
      <c r="H271" s="630"/>
      <c r="I271" s="630"/>
      <c r="J271" s="630"/>
      <c r="K271" s="630"/>
      <c r="L271" s="630"/>
      <c r="M271" s="630">
        <f t="shared" si="12"/>
        <v>0</v>
      </c>
    </row>
    <row r="272" spans="1:13">
      <c r="A272" s="1"/>
      <c r="B272" s="1"/>
      <c r="C272" s="1"/>
      <c r="D272" s="1"/>
      <c r="E272" s="1"/>
      <c r="F272" s="1"/>
      <c r="G272" s="1"/>
      <c r="H272" s="630"/>
      <c r="I272" s="630"/>
      <c r="J272" s="630"/>
      <c r="K272" s="630"/>
      <c r="L272" s="630"/>
      <c r="M272" s="630">
        <f t="shared" si="12"/>
        <v>0</v>
      </c>
    </row>
    <row r="273" spans="1:13">
      <c r="A273" s="1"/>
      <c r="B273" s="1"/>
      <c r="C273" s="1"/>
      <c r="D273" s="1"/>
      <c r="E273" s="1"/>
      <c r="F273" s="1"/>
      <c r="G273" s="1"/>
      <c r="H273" s="630"/>
      <c r="I273" s="630"/>
      <c r="J273" s="630"/>
      <c r="K273" s="630"/>
      <c r="L273" s="630"/>
      <c r="M273" s="630">
        <f t="shared" si="12"/>
        <v>0</v>
      </c>
    </row>
    <row r="274" spans="1:13">
      <c r="A274" s="1"/>
      <c r="B274" s="1"/>
      <c r="C274" s="1"/>
      <c r="D274" s="1"/>
      <c r="E274" s="1"/>
      <c r="F274" s="1"/>
      <c r="G274" s="1"/>
      <c r="H274" s="630"/>
      <c r="I274" s="630"/>
      <c r="J274" s="630"/>
      <c r="K274" s="630"/>
      <c r="L274" s="630"/>
      <c r="M274" s="630">
        <f t="shared" si="12"/>
        <v>0</v>
      </c>
    </row>
    <row r="275" spans="1:13">
      <c r="A275" s="1"/>
      <c r="B275" s="1"/>
      <c r="C275" s="1"/>
      <c r="D275" s="1"/>
      <c r="E275" s="1"/>
      <c r="F275" s="1"/>
      <c r="G275" s="1"/>
      <c r="H275" s="630"/>
      <c r="I275" s="630"/>
      <c r="J275" s="630"/>
      <c r="K275" s="630"/>
      <c r="L275" s="630"/>
      <c r="M275" s="630">
        <f t="shared" si="12"/>
        <v>0</v>
      </c>
    </row>
    <row r="276" spans="1:13">
      <c r="A276" s="1"/>
      <c r="B276" s="1"/>
      <c r="C276" s="1"/>
      <c r="D276" s="1"/>
      <c r="E276" s="1"/>
      <c r="F276" s="1"/>
      <c r="G276" s="1"/>
      <c r="H276" s="630"/>
      <c r="I276" s="630"/>
      <c r="J276" s="630"/>
      <c r="K276" s="630"/>
      <c r="L276" s="630"/>
      <c r="M276" s="630">
        <f t="shared" si="12"/>
        <v>0</v>
      </c>
    </row>
    <row r="277" spans="1:13">
      <c r="A277" s="1"/>
      <c r="B277" s="1"/>
      <c r="C277" s="1"/>
      <c r="D277" s="1"/>
      <c r="E277" s="1"/>
      <c r="F277" s="1"/>
      <c r="G277" s="1"/>
      <c r="H277" s="630"/>
      <c r="I277" s="630"/>
      <c r="J277" s="630"/>
      <c r="K277" s="630"/>
      <c r="L277" s="630"/>
      <c r="M277" s="630">
        <f t="shared" si="12"/>
        <v>0</v>
      </c>
    </row>
    <row r="278" spans="1:13">
      <c r="A278" s="1"/>
      <c r="B278" s="1"/>
      <c r="C278" s="1"/>
      <c r="D278" s="1"/>
      <c r="E278" s="1"/>
      <c r="F278" s="1"/>
      <c r="G278" s="1"/>
      <c r="H278" s="630"/>
      <c r="I278" s="630"/>
      <c r="J278" s="630"/>
      <c r="K278" s="630"/>
      <c r="L278" s="630"/>
      <c r="M278" s="630">
        <f t="shared" si="12"/>
        <v>0</v>
      </c>
    </row>
    <row r="279" spans="1:13">
      <c r="A279" s="1"/>
      <c r="B279" s="1"/>
      <c r="C279" s="1"/>
      <c r="D279" s="1"/>
      <c r="E279" s="1"/>
      <c r="F279" s="1"/>
      <c r="G279" s="1"/>
      <c r="H279" s="630"/>
      <c r="I279" s="630"/>
      <c r="J279" s="630"/>
      <c r="K279" s="630"/>
      <c r="L279" s="630"/>
      <c r="M279" s="630">
        <f t="shared" si="12"/>
        <v>0</v>
      </c>
    </row>
    <row r="280" spans="1:13">
      <c r="A280" s="1"/>
      <c r="B280" s="1"/>
      <c r="C280" s="1"/>
      <c r="D280" s="1"/>
      <c r="E280" s="1"/>
      <c r="F280" s="1"/>
      <c r="G280" s="1"/>
      <c r="H280" s="630"/>
      <c r="I280" s="630"/>
      <c r="J280" s="630"/>
      <c r="K280" s="630"/>
      <c r="L280" s="630"/>
      <c r="M280" s="630">
        <f t="shared" si="12"/>
        <v>0</v>
      </c>
    </row>
    <row r="281" spans="1:13">
      <c r="A281" s="1"/>
      <c r="B281" s="1"/>
      <c r="C281" s="1"/>
      <c r="D281" s="1"/>
      <c r="E281" s="1"/>
      <c r="F281" s="1"/>
      <c r="G281" s="1"/>
      <c r="H281" s="630"/>
      <c r="I281" s="630"/>
      <c r="J281" s="630"/>
      <c r="K281" s="630"/>
      <c r="L281" s="630"/>
      <c r="M281" s="630">
        <f t="shared" si="12"/>
        <v>0</v>
      </c>
    </row>
    <row r="282" spans="1:13">
      <c r="A282" s="1"/>
      <c r="B282" s="1"/>
      <c r="C282" s="1"/>
      <c r="D282" s="1"/>
      <c r="E282" s="1"/>
      <c r="F282" s="1"/>
      <c r="G282" s="1"/>
      <c r="H282" s="630"/>
      <c r="I282" s="630"/>
      <c r="J282" s="630"/>
      <c r="K282" s="630"/>
      <c r="L282" s="630"/>
      <c r="M282" s="630">
        <f t="shared" si="12"/>
        <v>0</v>
      </c>
    </row>
    <row r="283" spans="1:13">
      <c r="A283" s="1"/>
      <c r="B283" s="1"/>
      <c r="C283" s="1"/>
      <c r="D283" s="1"/>
      <c r="E283" s="1"/>
      <c r="F283" s="1"/>
      <c r="G283" s="1"/>
      <c r="H283" s="630"/>
      <c r="I283" s="630"/>
      <c r="J283" s="630"/>
      <c r="K283" s="630"/>
      <c r="L283" s="630"/>
      <c r="M283" s="630">
        <f t="shared" si="12"/>
        <v>0</v>
      </c>
    </row>
    <row r="284" spans="1:13">
      <c r="A284" s="1"/>
      <c r="B284" s="1"/>
      <c r="C284" s="1"/>
      <c r="D284" s="1"/>
      <c r="E284" s="1"/>
      <c r="F284" s="1"/>
      <c r="G284" s="1"/>
      <c r="H284" s="630"/>
      <c r="I284" s="630"/>
      <c r="J284" s="630"/>
      <c r="K284" s="630"/>
      <c r="L284" s="630"/>
      <c r="M284" s="630">
        <f t="shared" si="12"/>
        <v>0</v>
      </c>
    </row>
    <row r="285" spans="1:13">
      <c r="A285" s="1"/>
      <c r="B285" s="1"/>
      <c r="C285" s="1"/>
      <c r="D285" s="1"/>
      <c r="E285" s="1"/>
      <c r="F285" s="1"/>
      <c r="G285" s="1"/>
      <c r="H285" s="630"/>
      <c r="I285" s="630"/>
      <c r="J285" s="630"/>
      <c r="K285" s="630"/>
      <c r="L285" s="630"/>
      <c r="M285" s="630">
        <f t="shared" ref="M285:M323" si="13">COUNTIF($H$29:$H$323,K285)</f>
        <v>0</v>
      </c>
    </row>
    <row r="286" spans="1:13">
      <c r="A286" s="1"/>
      <c r="B286" s="1"/>
      <c r="C286" s="1"/>
      <c r="D286" s="1"/>
      <c r="E286" s="1"/>
      <c r="F286" s="1"/>
      <c r="G286" s="1"/>
      <c r="H286" s="630"/>
      <c r="I286" s="630"/>
      <c r="J286" s="630"/>
      <c r="K286" s="630"/>
      <c r="L286" s="630"/>
      <c r="M286" s="630">
        <f t="shared" si="13"/>
        <v>0</v>
      </c>
    </row>
    <row r="287" spans="1:13">
      <c r="A287" s="1"/>
      <c r="B287" s="1"/>
      <c r="C287" s="1"/>
      <c r="D287" s="1"/>
      <c r="E287" s="1"/>
      <c r="F287" s="1"/>
      <c r="G287" s="1"/>
      <c r="H287" s="630"/>
      <c r="I287" s="630"/>
      <c r="J287" s="630"/>
      <c r="K287" s="630"/>
      <c r="L287" s="630"/>
      <c r="M287" s="630">
        <f t="shared" si="13"/>
        <v>0</v>
      </c>
    </row>
    <row r="288" spans="1:13">
      <c r="A288" s="1"/>
      <c r="B288" s="1"/>
      <c r="C288" s="1"/>
      <c r="D288" s="1"/>
      <c r="E288" s="1"/>
      <c r="F288" s="1"/>
      <c r="G288" s="1"/>
      <c r="H288" s="630"/>
      <c r="I288" s="630"/>
      <c r="J288" s="630"/>
      <c r="K288" s="630"/>
      <c r="L288" s="630"/>
      <c r="M288" s="630">
        <f t="shared" si="13"/>
        <v>0</v>
      </c>
    </row>
    <row r="289" spans="1:13">
      <c r="A289" s="1"/>
      <c r="B289" s="1"/>
      <c r="C289" s="1"/>
      <c r="D289" s="1"/>
      <c r="E289" s="1"/>
      <c r="F289" s="1"/>
      <c r="G289" s="1"/>
      <c r="H289" s="630"/>
      <c r="I289" s="630"/>
      <c r="J289" s="630"/>
      <c r="K289" s="630"/>
      <c r="L289" s="630"/>
      <c r="M289" s="630">
        <f t="shared" si="13"/>
        <v>0</v>
      </c>
    </row>
    <row r="290" spans="1:13">
      <c r="A290" s="1"/>
      <c r="B290" s="1"/>
      <c r="C290" s="1"/>
      <c r="D290" s="1"/>
      <c r="E290" s="1"/>
      <c r="F290" s="1"/>
      <c r="G290" s="1"/>
      <c r="H290" s="630"/>
      <c r="I290" s="630"/>
      <c r="J290" s="630"/>
      <c r="K290" s="630"/>
      <c r="L290" s="630"/>
      <c r="M290" s="630">
        <f t="shared" si="13"/>
        <v>0</v>
      </c>
    </row>
    <row r="291" spans="1:13">
      <c r="A291" s="1"/>
      <c r="B291" s="1"/>
      <c r="C291" s="1"/>
      <c r="D291" s="1"/>
      <c r="E291" s="1"/>
      <c r="F291" s="1"/>
      <c r="G291" s="1"/>
      <c r="H291" s="630"/>
      <c r="I291" s="630"/>
      <c r="J291" s="630"/>
      <c r="K291" s="630"/>
      <c r="L291" s="630"/>
      <c r="M291" s="630">
        <f t="shared" si="13"/>
        <v>0</v>
      </c>
    </row>
    <row r="292" spans="1:13">
      <c r="A292" s="1"/>
      <c r="B292" s="1"/>
      <c r="C292" s="1"/>
      <c r="D292" s="1"/>
      <c r="E292" s="1"/>
      <c r="F292" s="1"/>
      <c r="G292" s="1"/>
      <c r="H292" s="630"/>
      <c r="I292" s="630"/>
      <c r="J292" s="630"/>
      <c r="K292" s="630"/>
      <c r="L292" s="630"/>
      <c r="M292" s="630">
        <f t="shared" si="13"/>
        <v>0</v>
      </c>
    </row>
    <row r="293" spans="1:13">
      <c r="A293" s="1"/>
      <c r="B293" s="1"/>
      <c r="C293" s="1"/>
      <c r="D293" s="1"/>
      <c r="E293" s="1"/>
      <c r="F293" s="1"/>
      <c r="G293" s="1"/>
      <c r="H293" s="630"/>
      <c r="I293" s="630"/>
      <c r="J293" s="630"/>
      <c r="K293" s="630"/>
      <c r="L293" s="630"/>
      <c r="M293" s="630">
        <f t="shared" si="13"/>
        <v>0</v>
      </c>
    </row>
    <row r="294" spans="1:13">
      <c r="A294" s="1"/>
      <c r="B294" s="1"/>
      <c r="C294" s="1"/>
      <c r="D294" s="1"/>
      <c r="E294" s="1"/>
      <c r="F294" s="1"/>
      <c r="G294" s="1"/>
      <c r="H294" s="630"/>
      <c r="I294" s="630"/>
      <c r="J294" s="630"/>
      <c r="K294" s="630"/>
      <c r="L294" s="630"/>
      <c r="M294" s="630">
        <f t="shared" si="13"/>
        <v>0</v>
      </c>
    </row>
    <row r="295" spans="1:13">
      <c r="A295" s="1"/>
      <c r="B295" s="1"/>
      <c r="C295" s="1"/>
      <c r="D295" s="1"/>
      <c r="E295" s="1"/>
      <c r="F295" s="1"/>
      <c r="G295" s="1"/>
      <c r="H295" s="630"/>
      <c r="I295" s="630"/>
      <c r="J295" s="630"/>
      <c r="K295" s="630"/>
      <c r="L295" s="630"/>
      <c r="M295" s="630">
        <f t="shared" si="13"/>
        <v>0</v>
      </c>
    </row>
    <row r="296" spans="1:13">
      <c r="A296" s="1"/>
      <c r="B296" s="1"/>
      <c r="C296" s="1"/>
      <c r="D296" s="1"/>
      <c r="E296" s="1"/>
      <c r="F296" s="1"/>
      <c r="G296" s="1"/>
      <c r="H296" s="630"/>
      <c r="I296" s="630"/>
      <c r="J296" s="630"/>
      <c r="K296" s="630"/>
      <c r="L296" s="630"/>
      <c r="M296" s="630">
        <f t="shared" si="13"/>
        <v>0</v>
      </c>
    </row>
    <row r="297" spans="1:13">
      <c r="A297" s="1"/>
      <c r="B297" s="1"/>
      <c r="C297" s="1"/>
      <c r="D297" s="1"/>
      <c r="E297" s="1"/>
      <c r="F297" s="1"/>
      <c r="G297" s="1"/>
      <c r="H297" s="630"/>
      <c r="I297" s="630"/>
      <c r="J297" s="630"/>
      <c r="K297" s="630"/>
      <c r="L297" s="630"/>
      <c r="M297" s="630">
        <f t="shared" si="13"/>
        <v>0</v>
      </c>
    </row>
    <row r="298" spans="1:13">
      <c r="A298" s="1"/>
      <c r="B298" s="1"/>
      <c r="C298" s="1"/>
      <c r="D298" s="1"/>
      <c r="E298" s="1"/>
      <c r="F298" s="1"/>
      <c r="G298" s="1"/>
      <c r="H298" s="630"/>
      <c r="I298" s="630"/>
      <c r="J298" s="630"/>
      <c r="K298" s="630"/>
      <c r="L298" s="630"/>
      <c r="M298" s="630">
        <f t="shared" si="13"/>
        <v>0</v>
      </c>
    </row>
    <row r="299" spans="1:13">
      <c r="A299" s="1"/>
      <c r="B299" s="1"/>
      <c r="C299" s="1"/>
      <c r="D299" s="1"/>
      <c r="E299" s="1"/>
      <c r="F299" s="1"/>
      <c r="G299" s="1"/>
      <c r="H299" s="630"/>
      <c r="I299" s="630"/>
      <c r="J299" s="630"/>
      <c r="K299" s="630"/>
      <c r="L299" s="630"/>
      <c r="M299" s="630">
        <f t="shared" si="13"/>
        <v>0</v>
      </c>
    </row>
    <row r="300" spans="1:13">
      <c r="A300" s="1"/>
      <c r="B300" s="1"/>
      <c r="C300" s="1"/>
      <c r="D300" s="1"/>
      <c r="E300" s="1"/>
      <c r="F300" s="1"/>
      <c r="G300" s="1"/>
      <c r="H300" s="630"/>
      <c r="I300" s="630"/>
      <c r="J300" s="630"/>
      <c r="K300" s="630"/>
      <c r="L300" s="630"/>
      <c r="M300" s="630">
        <f t="shared" si="13"/>
        <v>0</v>
      </c>
    </row>
    <row r="301" spans="1:13">
      <c r="A301" s="1"/>
      <c r="B301" s="1"/>
      <c r="C301" s="1"/>
      <c r="D301" s="1"/>
      <c r="E301" s="1"/>
      <c r="F301" s="1"/>
      <c r="G301" s="1"/>
      <c r="H301" s="630"/>
      <c r="I301" s="630"/>
      <c r="J301" s="630"/>
      <c r="K301" s="630"/>
      <c r="L301" s="630"/>
      <c r="M301" s="630">
        <f t="shared" si="13"/>
        <v>0</v>
      </c>
    </row>
    <row r="302" spans="1:13">
      <c r="A302" s="1"/>
      <c r="B302" s="1"/>
      <c r="C302" s="1"/>
      <c r="D302" s="1"/>
      <c r="E302" s="1"/>
      <c r="F302" s="1"/>
      <c r="G302" s="1"/>
      <c r="H302" s="630"/>
      <c r="I302" s="630"/>
      <c r="J302" s="630"/>
      <c r="K302" s="630"/>
      <c r="L302" s="630"/>
      <c r="M302" s="630">
        <f t="shared" si="13"/>
        <v>0</v>
      </c>
    </row>
    <row r="303" spans="1:13">
      <c r="A303" s="1"/>
      <c r="B303" s="1"/>
      <c r="C303" s="1"/>
      <c r="D303" s="1"/>
      <c r="E303" s="1"/>
      <c r="F303" s="1"/>
      <c r="G303" s="1"/>
      <c r="H303" s="630"/>
      <c r="I303" s="630"/>
      <c r="J303" s="630"/>
      <c r="K303" s="630"/>
      <c r="L303" s="630"/>
      <c r="M303" s="630">
        <f t="shared" si="13"/>
        <v>0</v>
      </c>
    </row>
    <row r="304" spans="1:13">
      <c r="A304" s="1"/>
      <c r="B304" s="1"/>
      <c r="C304" s="1"/>
      <c r="D304" s="1"/>
      <c r="E304" s="1"/>
      <c r="F304" s="1"/>
      <c r="G304" s="1"/>
      <c r="H304" s="630"/>
      <c r="I304" s="630"/>
      <c r="J304" s="630"/>
      <c r="K304" s="630"/>
      <c r="L304" s="630"/>
      <c r="M304" s="630">
        <f t="shared" si="13"/>
        <v>0</v>
      </c>
    </row>
    <row r="305" spans="1:13">
      <c r="A305" s="1"/>
      <c r="B305" s="1"/>
      <c r="C305" s="1"/>
      <c r="D305" s="1"/>
      <c r="E305" s="1"/>
      <c r="F305" s="1"/>
      <c r="G305" s="1"/>
      <c r="H305" s="630"/>
      <c r="I305" s="630"/>
      <c r="J305" s="630"/>
      <c r="K305" s="630"/>
      <c r="L305" s="630"/>
      <c r="M305" s="630">
        <f t="shared" si="13"/>
        <v>0</v>
      </c>
    </row>
    <row r="306" spans="1:13">
      <c r="A306" s="1"/>
      <c r="B306" s="1"/>
      <c r="C306" s="1"/>
      <c r="D306" s="1"/>
      <c r="E306" s="1"/>
      <c r="F306" s="1"/>
      <c r="G306" s="1"/>
      <c r="H306" s="630"/>
      <c r="I306" s="630"/>
      <c r="J306" s="630"/>
      <c r="K306" s="630"/>
      <c r="L306" s="630"/>
      <c r="M306" s="630">
        <f t="shared" si="13"/>
        <v>0</v>
      </c>
    </row>
    <row r="307" spans="1:13">
      <c r="A307" s="1"/>
      <c r="B307" s="1"/>
      <c r="C307" s="1"/>
      <c r="D307" s="1"/>
      <c r="E307" s="1"/>
      <c r="F307" s="1"/>
      <c r="G307" s="1"/>
      <c r="H307" s="630"/>
      <c r="I307" s="630"/>
      <c r="J307" s="630"/>
      <c r="K307" s="630"/>
      <c r="L307" s="630"/>
      <c r="M307" s="630">
        <f t="shared" si="13"/>
        <v>0</v>
      </c>
    </row>
    <row r="308" spans="1:13">
      <c r="A308" s="1"/>
      <c r="B308" s="1"/>
      <c r="C308" s="1"/>
      <c r="D308" s="1"/>
      <c r="E308" s="1"/>
      <c r="F308" s="1"/>
      <c r="G308" s="1"/>
      <c r="H308" s="630"/>
      <c r="I308" s="630"/>
      <c r="J308" s="630"/>
      <c r="K308" s="630"/>
      <c r="L308" s="630"/>
      <c r="M308" s="630">
        <f t="shared" si="13"/>
        <v>0</v>
      </c>
    </row>
    <row r="309" spans="1:13">
      <c r="A309" s="1"/>
      <c r="B309" s="1"/>
      <c r="C309" s="1"/>
      <c r="D309" s="1"/>
      <c r="E309" s="1"/>
      <c r="F309" s="1"/>
      <c r="G309" s="1"/>
      <c r="H309" s="630"/>
      <c r="I309" s="630"/>
      <c r="J309" s="630"/>
      <c r="K309" s="630"/>
      <c r="L309" s="630"/>
      <c r="M309" s="630">
        <f t="shared" si="13"/>
        <v>0</v>
      </c>
    </row>
    <row r="310" spans="1:13">
      <c r="A310" s="1"/>
      <c r="B310" s="1"/>
      <c r="C310" s="1"/>
      <c r="D310" s="1"/>
      <c r="E310" s="1"/>
      <c r="F310" s="1"/>
      <c r="G310" s="1"/>
      <c r="H310" s="630"/>
      <c r="I310" s="630"/>
      <c r="J310" s="630"/>
      <c r="K310" s="630"/>
      <c r="L310" s="630"/>
      <c r="M310" s="630">
        <f t="shared" si="13"/>
        <v>0</v>
      </c>
    </row>
    <row r="311" spans="1:13">
      <c r="A311" s="1"/>
      <c r="B311" s="1"/>
      <c r="C311" s="1"/>
      <c r="D311" s="1"/>
      <c r="E311" s="1"/>
      <c r="F311" s="1"/>
      <c r="G311" s="1"/>
      <c r="H311" s="630"/>
      <c r="I311" s="630"/>
      <c r="J311" s="630"/>
      <c r="K311" s="630"/>
      <c r="L311" s="630"/>
      <c r="M311" s="630">
        <f t="shared" si="13"/>
        <v>0</v>
      </c>
    </row>
    <row r="312" spans="1:13">
      <c r="A312" s="1"/>
      <c r="B312" s="1"/>
      <c r="C312" s="1"/>
      <c r="D312" s="1"/>
      <c r="E312" s="1"/>
      <c r="F312" s="1"/>
      <c r="G312" s="1"/>
      <c r="H312" s="630"/>
      <c r="I312" s="630"/>
      <c r="J312" s="630"/>
      <c r="K312" s="630"/>
      <c r="L312" s="630"/>
      <c r="M312" s="630">
        <f t="shared" si="13"/>
        <v>0</v>
      </c>
    </row>
    <row r="313" spans="1:13">
      <c r="A313" s="1"/>
      <c r="B313" s="1"/>
      <c r="C313" s="1"/>
      <c r="D313" s="1"/>
      <c r="E313" s="1"/>
      <c r="F313" s="1"/>
      <c r="G313" s="1"/>
      <c r="H313" s="630"/>
      <c r="I313" s="630"/>
      <c r="J313" s="630"/>
      <c r="K313" s="630"/>
      <c r="L313" s="630"/>
      <c r="M313" s="630">
        <f t="shared" si="13"/>
        <v>0</v>
      </c>
    </row>
    <row r="314" spans="1:13">
      <c r="A314" s="1"/>
      <c r="B314" s="1"/>
      <c r="C314" s="1"/>
      <c r="D314" s="1"/>
      <c r="E314" s="1"/>
      <c r="F314" s="1"/>
      <c r="G314" s="1"/>
      <c r="H314" s="630"/>
      <c r="I314" s="630"/>
      <c r="J314" s="630"/>
      <c r="K314" s="630"/>
      <c r="L314" s="630"/>
      <c r="M314" s="630">
        <f t="shared" si="13"/>
        <v>0</v>
      </c>
    </row>
    <row r="315" spans="1:13">
      <c r="A315" s="1"/>
      <c r="B315" s="1"/>
      <c r="C315" s="1"/>
      <c r="D315" s="1"/>
      <c r="E315" s="1"/>
      <c r="F315" s="1"/>
      <c r="G315" s="1"/>
      <c r="H315" s="630"/>
      <c r="I315" s="630"/>
      <c r="J315" s="630"/>
      <c r="K315" s="630"/>
      <c r="L315" s="630"/>
      <c r="M315" s="630">
        <f t="shared" si="13"/>
        <v>0</v>
      </c>
    </row>
    <row r="316" spans="1:13">
      <c r="A316" s="1"/>
      <c r="B316" s="1"/>
      <c r="C316" s="1"/>
      <c r="D316" s="1"/>
      <c r="E316" s="1"/>
      <c r="F316" s="1"/>
      <c r="G316" s="1"/>
      <c r="H316" s="630"/>
      <c r="I316" s="630"/>
      <c r="J316" s="630"/>
      <c r="K316" s="630"/>
      <c r="L316" s="630"/>
      <c r="M316" s="630">
        <f t="shared" si="13"/>
        <v>0</v>
      </c>
    </row>
    <row r="317" spans="1:13">
      <c r="A317" s="1"/>
      <c r="B317" s="1"/>
      <c r="C317" s="1"/>
      <c r="D317" s="1"/>
      <c r="E317" s="1"/>
      <c r="F317" s="1"/>
      <c r="G317" s="1"/>
      <c r="H317" s="630"/>
      <c r="I317" s="630"/>
      <c r="J317" s="630"/>
      <c r="K317" s="630"/>
      <c r="L317" s="630"/>
      <c r="M317" s="630">
        <f t="shared" si="13"/>
        <v>0</v>
      </c>
    </row>
    <row r="318" spans="1:13">
      <c r="A318" s="1"/>
      <c r="B318" s="1"/>
      <c r="C318" s="1"/>
      <c r="D318" s="1"/>
      <c r="E318" s="1"/>
      <c r="F318" s="1"/>
      <c r="G318" s="1"/>
      <c r="H318" s="630"/>
      <c r="I318" s="630"/>
      <c r="J318" s="630"/>
      <c r="K318" s="630"/>
      <c r="L318" s="630"/>
      <c r="M318" s="630">
        <f t="shared" si="13"/>
        <v>0</v>
      </c>
    </row>
    <row r="319" spans="1:13">
      <c r="A319" s="1"/>
      <c r="B319" s="1"/>
      <c r="C319" s="1"/>
      <c r="D319" s="1"/>
      <c r="E319" s="1"/>
      <c r="F319" s="1"/>
      <c r="G319" s="1"/>
      <c r="H319" s="630"/>
      <c r="I319" s="630"/>
      <c r="J319" s="630"/>
      <c r="K319" s="630"/>
      <c r="L319" s="630"/>
      <c r="M319" s="630">
        <f t="shared" si="13"/>
        <v>0</v>
      </c>
    </row>
    <row r="320" spans="1:13">
      <c r="A320" s="1"/>
      <c r="B320" s="1"/>
      <c r="C320" s="1"/>
      <c r="D320" s="1"/>
      <c r="E320" s="1"/>
      <c r="F320" s="1"/>
      <c r="G320" s="1"/>
      <c r="H320" s="630"/>
      <c r="I320" s="630"/>
      <c r="J320" s="630"/>
      <c r="K320" s="630"/>
      <c r="L320" s="630"/>
      <c r="M320" s="630">
        <f t="shared" si="13"/>
        <v>0</v>
      </c>
    </row>
    <row r="321" spans="1:13">
      <c r="A321" s="1"/>
      <c r="B321" s="1"/>
      <c r="C321" s="1"/>
      <c r="D321" s="1"/>
      <c r="E321" s="1"/>
      <c r="F321" s="1"/>
      <c r="G321" s="1"/>
      <c r="H321" s="630"/>
      <c r="I321" s="630"/>
      <c r="J321" s="630"/>
      <c r="K321" s="630"/>
      <c r="L321" s="630"/>
      <c r="M321" s="630">
        <f t="shared" si="13"/>
        <v>0</v>
      </c>
    </row>
    <row r="322" spans="1:13">
      <c r="A322" s="1"/>
      <c r="B322" s="1"/>
      <c r="C322" s="1"/>
      <c r="D322" s="1"/>
      <c r="E322" s="1"/>
      <c r="F322" s="1"/>
      <c r="G322" s="1"/>
      <c r="H322" s="630"/>
      <c r="I322" s="630"/>
      <c r="J322" s="630"/>
      <c r="K322" s="630"/>
      <c r="L322" s="630"/>
      <c r="M322" s="630">
        <f t="shared" si="13"/>
        <v>0</v>
      </c>
    </row>
    <row r="323" spans="1:13">
      <c r="A323" s="1"/>
      <c r="B323" s="1"/>
      <c r="C323" s="1"/>
      <c r="D323" s="1"/>
      <c r="E323" s="1"/>
      <c r="F323" s="1"/>
      <c r="G323" s="1"/>
      <c r="H323" s="630"/>
      <c r="I323" s="630"/>
      <c r="J323" s="630"/>
      <c r="K323" s="630"/>
      <c r="L323" s="630"/>
      <c r="M323" s="630">
        <f t="shared" si="13"/>
        <v>0</v>
      </c>
    </row>
  </sheetData>
  <sheetProtection algorithmName="SHA-512" hashValue="a5v0wD21NT/s+mut8L4Ku6o4ImnGxeFkqIJ9gGevJI/knhYIkvpOklR+78C7+iEE2CjXzA7Ds3VosOfz5aNERQ==" saltValue="ognXNdXURYq3pF7I+OITQA==" spinCount="100000" sheet="1" objects="1" scenarios="1"/>
  <phoneticPr fontId="3"/>
  <hyperlinks>
    <hyperlink ref="F24" location="'2.入力_使用量(1,2号)'!A1" display="使用量_1,2号シートに戻る" xr:uid="{00000000-0004-0000-0B00-000000000000}"/>
    <hyperlink ref="F25" location="'4.入力_使用量(3号)'!A1" display="使用量_3号シートに戻る" xr:uid="{00000000-0004-0000-0B00-000001000000}"/>
  </hyperlinks>
  <pageMargins left="0.7" right="0.7" top="0.75" bottom="0.75" header="0.3" footer="0.3"/>
  <pageSetup paperSize="9" scale="4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pageSetUpPr fitToPage="1"/>
  </sheetPr>
  <dimension ref="A1:U3024"/>
  <sheetViews>
    <sheetView topLeftCell="A25" zoomScale="80" zoomScaleNormal="80" workbookViewId="0">
      <selection activeCell="A25" sqref="A25"/>
    </sheetView>
  </sheetViews>
  <sheetFormatPr defaultColWidth="9" defaultRowHeight="19.8" outlineLevelRow="1" outlineLevelCol="1"/>
  <cols>
    <col min="1" max="1" width="12.09765625" style="1" customWidth="1"/>
    <col min="2" max="2" width="53.59765625" style="1" customWidth="1"/>
    <col min="3" max="3" width="18.59765625" style="1" customWidth="1"/>
    <col min="4" max="4" width="14.59765625" style="1" customWidth="1"/>
    <col min="5" max="5" width="15.59765625" style="1" customWidth="1"/>
    <col min="6" max="6" width="12.09765625" style="1" customWidth="1"/>
    <col min="7" max="7" width="28.09765625" style="1" customWidth="1"/>
    <col min="8" max="11" width="30.59765625" style="630" hidden="1" customWidth="1" outlineLevel="1"/>
    <col min="12" max="12" width="14.09765625" style="630" hidden="1" customWidth="1" outlineLevel="1"/>
    <col min="13" max="13" width="16.59765625" style="630" hidden="1" customWidth="1" outlineLevel="1"/>
    <col min="14" max="14" width="14.19921875" style="630" hidden="1" customWidth="1" outlineLevel="1"/>
    <col min="15" max="15" width="30.19921875" style="630" hidden="1" customWidth="1" outlineLevel="1"/>
    <col min="16" max="16" width="14.19921875" style="630" hidden="1" customWidth="1" outlineLevel="1"/>
    <col min="17" max="17" width="17.3984375" style="630" hidden="1" customWidth="1" outlineLevel="1"/>
    <col min="18" max="18" width="8" style="630" hidden="1" customWidth="1" outlineLevel="1"/>
    <col min="19" max="20" width="10.8984375" style="630" hidden="1" customWidth="1" outlineLevel="1"/>
    <col min="21" max="21" width="9" style="1" collapsed="1"/>
    <col min="22" max="16384" width="9" style="1"/>
  </cols>
  <sheetData>
    <row r="1" spans="1:7" ht="26.4" hidden="1" outlineLevel="1">
      <c r="A1" s="684" t="s">
        <v>4840</v>
      </c>
      <c r="B1" s="630"/>
      <c r="C1" s="630"/>
      <c r="D1" s="630"/>
      <c r="E1" s="630"/>
      <c r="F1" s="630"/>
      <c r="G1" s="630"/>
    </row>
    <row r="2" spans="1:7" hidden="1" outlineLevel="1">
      <c r="A2" s="633">
        <v>1</v>
      </c>
      <c r="B2" s="633" t="s">
        <v>4801</v>
      </c>
      <c r="C2" s="630"/>
      <c r="D2" s="630"/>
      <c r="E2" s="630"/>
      <c r="F2" s="630"/>
      <c r="G2" s="630"/>
    </row>
    <row r="3" spans="1:7" hidden="1" outlineLevel="1">
      <c r="A3" s="630"/>
      <c r="B3" s="633" t="s">
        <v>4802</v>
      </c>
      <c r="C3" s="630"/>
      <c r="D3" s="630"/>
      <c r="E3" s="630"/>
      <c r="F3" s="630"/>
      <c r="G3" s="630"/>
    </row>
    <row r="4" spans="1:7" hidden="1" outlineLevel="1">
      <c r="A4" s="630"/>
      <c r="B4" s="630" t="s">
        <v>4803</v>
      </c>
      <c r="C4" s="630"/>
      <c r="D4" s="630"/>
      <c r="E4" s="630"/>
      <c r="F4" s="630"/>
      <c r="G4" s="630"/>
    </row>
    <row r="5" spans="1:7" hidden="1" outlineLevel="1">
      <c r="A5" s="630"/>
      <c r="B5" s="630" t="s">
        <v>4816</v>
      </c>
      <c r="C5" s="630"/>
      <c r="D5" s="630"/>
      <c r="E5" s="630"/>
      <c r="F5" s="630"/>
      <c r="G5" s="630"/>
    </row>
    <row r="6" spans="1:7" hidden="1" outlineLevel="1">
      <c r="A6" s="630"/>
      <c r="B6" s="630" t="s">
        <v>4815</v>
      </c>
      <c r="C6" s="630"/>
      <c r="D6" s="630"/>
      <c r="E6" s="630"/>
      <c r="F6" s="630"/>
      <c r="G6" s="630"/>
    </row>
    <row r="7" spans="1:7" hidden="1" outlineLevel="1">
      <c r="A7" s="630"/>
      <c r="B7" s="633" t="s">
        <v>4817</v>
      </c>
      <c r="C7" s="630"/>
      <c r="D7" s="630"/>
      <c r="E7" s="630"/>
      <c r="F7" s="630"/>
      <c r="G7" s="630"/>
    </row>
    <row r="8" spans="1:7" hidden="1" outlineLevel="1">
      <c r="A8" s="633">
        <v>2</v>
      </c>
      <c r="B8" s="633" t="s">
        <v>4804</v>
      </c>
      <c r="C8" s="630"/>
      <c r="D8" s="630"/>
      <c r="E8" s="630"/>
      <c r="F8" s="630"/>
      <c r="G8" s="630"/>
    </row>
    <row r="9" spans="1:7" hidden="1" outlineLevel="1">
      <c r="A9" s="630"/>
      <c r="B9" s="630" t="s">
        <v>4814</v>
      </c>
      <c r="C9" s="630"/>
      <c r="D9" s="630"/>
      <c r="E9" s="630"/>
      <c r="F9" s="630"/>
      <c r="G9" s="630"/>
    </row>
    <row r="10" spans="1:7" hidden="1" outlineLevel="1">
      <c r="A10" s="630"/>
      <c r="B10" s="630" t="s">
        <v>4805</v>
      </c>
      <c r="C10" s="630"/>
      <c r="D10" s="630"/>
      <c r="E10" s="630"/>
      <c r="F10" s="630"/>
      <c r="G10" s="630"/>
    </row>
    <row r="11" spans="1:7" hidden="1" outlineLevel="1">
      <c r="A11" s="630"/>
      <c r="B11" s="630" t="s">
        <v>4806</v>
      </c>
      <c r="C11" s="630"/>
      <c r="D11" s="630"/>
      <c r="E11" s="630"/>
      <c r="F11" s="630"/>
      <c r="G11" s="630"/>
    </row>
    <row r="12" spans="1:7" hidden="1" outlineLevel="1">
      <c r="A12" s="633">
        <v>3</v>
      </c>
      <c r="B12" s="633" t="s">
        <v>4807</v>
      </c>
      <c r="C12" s="630"/>
      <c r="D12" s="630"/>
      <c r="E12" s="630"/>
      <c r="F12" s="630"/>
      <c r="G12" s="630"/>
    </row>
    <row r="13" spans="1:7" hidden="1" outlineLevel="1">
      <c r="A13" s="630"/>
      <c r="B13" s="630" t="s">
        <v>4808</v>
      </c>
      <c r="C13" s="630"/>
      <c r="D13" s="630"/>
      <c r="E13" s="630"/>
      <c r="F13" s="630"/>
      <c r="G13" s="630"/>
    </row>
    <row r="14" spans="1:7" hidden="1" outlineLevel="1">
      <c r="A14" s="630"/>
      <c r="B14" s="630" t="s">
        <v>4809</v>
      </c>
      <c r="C14" s="630"/>
      <c r="D14" s="630"/>
      <c r="E14" s="630"/>
      <c r="F14" s="630"/>
      <c r="G14" s="630"/>
    </row>
    <row r="15" spans="1:7" hidden="1" outlineLevel="1">
      <c r="A15" s="633">
        <v>4</v>
      </c>
      <c r="B15" s="633" t="s">
        <v>4818</v>
      </c>
      <c r="C15" s="630"/>
      <c r="D15" s="630"/>
      <c r="E15" s="630"/>
      <c r="F15" s="630"/>
      <c r="G15" s="630"/>
    </row>
    <row r="16" spans="1:7" hidden="1" outlineLevel="1">
      <c r="A16" s="630"/>
      <c r="B16" s="630" t="s">
        <v>4819</v>
      </c>
      <c r="C16" s="630"/>
      <c r="D16" s="630"/>
      <c r="E16" s="630"/>
      <c r="F16" s="630"/>
      <c r="G16" s="630"/>
    </row>
    <row r="17" spans="1:20" hidden="1" outlineLevel="1">
      <c r="A17" s="630"/>
      <c r="B17" s="630" t="s">
        <v>4810</v>
      </c>
      <c r="C17" s="630"/>
      <c r="D17" s="630"/>
      <c r="E17" s="630"/>
      <c r="F17" s="630"/>
      <c r="G17" s="630"/>
    </row>
    <row r="18" spans="1:20" hidden="1" outlineLevel="1">
      <c r="A18" s="630"/>
      <c r="B18" s="630" t="s">
        <v>4811</v>
      </c>
      <c r="C18" s="630"/>
      <c r="D18" s="630"/>
      <c r="E18" s="630"/>
      <c r="F18" s="630"/>
      <c r="G18" s="630"/>
    </row>
    <row r="19" spans="1:20" hidden="1" outlineLevel="1">
      <c r="A19" s="630"/>
      <c r="B19" s="630" t="s">
        <v>4812</v>
      </c>
      <c r="C19" s="630"/>
      <c r="D19" s="630"/>
      <c r="E19" s="630"/>
      <c r="F19" s="630"/>
      <c r="G19" s="630"/>
    </row>
    <row r="20" spans="1:20" hidden="1" outlineLevel="1">
      <c r="A20" s="630"/>
      <c r="B20" s="630" t="s">
        <v>4820</v>
      </c>
      <c r="C20" s="630"/>
      <c r="D20" s="630"/>
      <c r="E20" s="630"/>
      <c r="F20" s="630"/>
      <c r="G20" s="630"/>
    </row>
    <row r="21" spans="1:20" hidden="1" outlineLevel="1">
      <c r="A21" s="630"/>
      <c r="B21" s="630" t="s">
        <v>4821</v>
      </c>
      <c r="C21" s="630"/>
      <c r="D21" s="630"/>
      <c r="E21" s="630"/>
      <c r="F21" s="630"/>
      <c r="G21" s="630"/>
    </row>
    <row r="22" spans="1:20" hidden="1" outlineLevel="1">
      <c r="A22" s="630"/>
      <c r="B22" s="630" t="s">
        <v>4822</v>
      </c>
      <c r="C22" s="630"/>
      <c r="D22" s="630"/>
      <c r="E22" s="630"/>
      <c r="F22" s="630"/>
      <c r="G22" s="630"/>
    </row>
    <row r="23" spans="1:20" hidden="1" outlineLevel="1">
      <c r="A23" s="630"/>
      <c r="B23" s="630" t="s">
        <v>4813</v>
      </c>
      <c r="C23" s="630"/>
      <c r="D23" s="630"/>
      <c r="E23" s="630"/>
      <c r="F23" s="630"/>
      <c r="G23" s="630"/>
    </row>
    <row r="24" spans="1:20" hidden="1" outlineLevel="1">
      <c r="A24" s="630"/>
      <c r="B24" s="630"/>
      <c r="C24" s="630"/>
      <c r="D24" s="630"/>
      <c r="E24" s="630"/>
      <c r="F24" s="630"/>
      <c r="G24" s="630"/>
    </row>
    <row r="25" spans="1:20" ht="39.9" customHeight="1" collapsed="1">
      <c r="A25" s="554" t="s">
        <v>2258</v>
      </c>
      <c r="C25" s="21"/>
      <c r="E25" s="642" t="s">
        <v>4073</v>
      </c>
      <c r="F25" s="643" t="s">
        <v>4060</v>
      </c>
      <c r="H25" s="684"/>
    </row>
    <row r="26" spans="1:20">
      <c r="A26" s="213">
        <v>46078</v>
      </c>
      <c r="B26" s="7" t="s">
        <v>2185</v>
      </c>
      <c r="E26" s="6" t="s">
        <v>2184</v>
      </c>
      <c r="F26" s="212" t="s">
        <v>4061</v>
      </c>
      <c r="O26" s="630" t="s">
        <v>4742</v>
      </c>
    </row>
    <row r="27" spans="1:20">
      <c r="A27" s="12" t="s">
        <v>2186</v>
      </c>
      <c r="C27" s="21"/>
      <c r="H27" s="633" t="s">
        <v>4713</v>
      </c>
      <c r="I27" s="633" t="s">
        <v>4743</v>
      </c>
      <c r="J27" s="633" t="s">
        <v>4714</v>
      </c>
      <c r="K27" s="633" t="s">
        <v>4716</v>
      </c>
      <c r="L27" s="633" t="s">
        <v>4723</v>
      </c>
      <c r="M27" s="633" t="s">
        <v>4715</v>
      </c>
      <c r="O27" s="635" t="s">
        <v>4740</v>
      </c>
      <c r="P27" s="635" t="s">
        <v>4736</v>
      </c>
      <c r="Q27" s="635" t="s">
        <v>4741</v>
      </c>
      <c r="R27" s="635" t="s">
        <v>4744</v>
      </c>
      <c r="S27" s="635" t="s">
        <v>4738</v>
      </c>
      <c r="T27" s="635" t="s">
        <v>4739</v>
      </c>
    </row>
    <row r="28" spans="1:20" ht="39.9" customHeight="1">
      <c r="A28" s="654" t="s">
        <v>4259</v>
      </c>
      <c r="B28" s="654"/>
      <c r="C28" s="655"/>
      <c r="D28" s="655"/>
      <c r="E28" s="655"/>
      <c r="F28" s="654"/>
      <c r="G28" s="654"/>
      <c r="H28" s="637" t="s">
        <v>4718</v>
      </c>
      <c r="I28" s="637" t="s">
        <v>4718</v>
      </c>
      <c r="J28" s="634" t="s">
        <v>4719</v>
      </c>
      <c r="K28" s="637" t="s">
        <v>4717</v>
      </c>
      <c r="L28" s="634" t="s">
        <v>4724</v>
      </c>
      <c r="M28" s="634" t="s">
        <v>4724</v>
      </c>
      <c r="O28" s="632" t="s">
        <v>4735</v>
      </c>
      <c r="P28" s="632" t="str">
        <f>IF(VLOOKUP($O$28,$K:$M,3,FALSE)=1,"メニュー無し","メニュー選択→")</f>
        <v>メニュー無し</v>
      </c>
      <c r="Q28" s="632"/>
      <c r="R28" s="632">
        <f>MATCH(O28&amp;"_"&amp;Q28,I:I,0)</f>
        <v>1323</v>
      </c>
      <c r="S28" s="636">
        <f>INDEX($D:$E,MATCH($O$28&amp;"_"&amp;$Q$28,$I:$I,0),1)</f>
        <v>4.1599999999999997E-4</v>
      </c>
      <c r="T28" s="636">
        <f>INDEX($D:$E,MATCH($O$28&amp;"_"&amp;$Q$28,$I:$I,0),2)</f>
        <v>4.1599999999999997E-4</v>
      </c>
    </row>
    <row r="29" spans="1:20" s="12" customFormat="1" ht="39.9" customHeight="1">
      <c r="A29" s="656" t="s">
        <v>4174</v>
      </c>
      <c r="B29" s="656" t="s">
        <v>4175</v>
      </c>
      <c r="C29" s="657" t="s">
        <v>4176</v>
      </c>
      <c r="D29" s="658" t="s">
        <v>4712</v>
      </c>
      <c r="E29" s="658" t="s">
        <v>5088</v>
      </c>
      <c r="F29" s="659" t="s">
        <v>4177</v>
      </c>
      <c r="G29" s="659" t="s">
        <v>4178</v>
      </c>
      <c r="H29" s="678" t="s">
        <v>4260</v>
      </c>
      <c r="I29" s="678"/>
      <c r="J29" s="679" t="str">
        <f>H29</f>
        <v>電気事業者名を選択</v>
      </c>
      <c r="K29" s="678" t="str">
        <f>H29</f>
        <v>電気事業者名を選択</v>
      </c>
      <c r="L29" s="631">
        <f>COUNTA($K$30:$K$3024)</f>
        <v>522</v>
      </c>
      <c r="M29" s="631"/>
      <c r="N29" s="631" t="s">
        <v>4737</v>
      </c>
      <c r="O29" s="631" t="str">
        <f ca="1">OFFSET($K$29,0,0,$L$29+1,1)</f>
        <v>電気事業者名を選択</v>
      </c>
      <c r="P29" s="631"/>
      <c r="Q29" s="631" t="e">
        <f ca="1">OFFSET($B$29,MATCH(LEFT($O$28,5),$A$30:$A$3024,0),1,VLOOKUP($O$28,$K$30:$M$3024,3),1)</f>
        <v>#N/A</v>
      </c>
      <c r="R29" s="631"/>
      <c r="S29" s="631"/>
      <c r="T29" s="631"/>
    </row>
    <row r="30" spans="1:20" ht="20.100000000000001" customHeight="1">
      <c r="A30" s="862" t="s">
        <v>199</v>
      </c>
      <c r="B30" s="862" t="s">
        <v>1741</v>
      </c>
      <c r="C30" s="863"/>
      <c r="D30" s="864">
        <v>4.2200000000000001E-4</v>
      </c>
      <c r="E30" s="865">
        <v>4.2200000000000001E-4</v>
      </c>
      <c r="F30" s="866" t="s">
        <v>6185</v>
      </c>
      <c r="G30" s="867" t="s">
        <v>514</v>
      </c>
      <c r="H30" s="630" t="str">
        <f>A30&amp;"_"&amp;B30</f>
        <v>A0002_イーレックス(株)</v>
      </c>
      <c r="I30" s="630" t="str">
        <f>A30&amp;"_"&amp;B30&amp;"_"&amp;C30</f>
        <v>A0002_イーレックス(株)_</v>
      </c>
      <c r="J30" s="632"/>
      <c r="K30" s="630" t="s">
        <v>4261</v>
      </c>
      <c r="M30" s="630">
        <f>COUNTIF($H$30:$H$3024,K30)</f>
        <v>1</v>
      </c>
    </row>
    <row r="31" spans="1:20" ht="20.100000000000001" customHeight="1">
      <c r="A31" s="868" t="s">
        <v>200</v>
      </c>
      <c r="B31" s="869" t="s">
        <v>1742</v>
      </c>
      <c r="C31" s="870"/>
      <c r="D31" s="871">
        <v>0</v>
      </c>
      <c r="E31" s="872">
        <v>0</v>
      </c>
      <c r="F31" s="866">
        <v>100</v>
      </c>
      <c r="G31" s="873" t="s">
        <v>514</v>
      </c>
      <c r="H31" s="630" t="str">
        <f t="shared" ref="H31:H94" si="0">A31&amp;"_"&amp;B31</f>
        <v>A0003_リエスパワー(株)</v>
      </c>
      <c r="I31" s="630" t="str">
        <f t="shared" ref="I31:I94" si="1">A31&amp;"_"&amp;B31&amp;"_"&amp;C31</f>
        <v>A0003_リエスパワー(株)_</v>
      </c>
      <c r="K31" s="630" t="s">
        <v>4262</v>
      </c>
      <c r="M31" s="630">
        <f t="shared" ref="M31:M94" si="2">COUNTIF($H$30:$H$3024,K31)</f>
        <v>1</v>
      </c>
    </row>
    <row r="32" spans="1:20" ht="20.100000000000001" customHeight="1">
      <c r="A32" s="981" t="s">
        <v>201</v>
      </c>
      <c r="B32" s="962" t="s">
        <v>1743</v>
      </c>
      <c r="C32" s="874" t="s">
        <v>226</v>
      </c>
      <c r="D32" s="875">
        <v>0</v>
      </c>
      <c r="E32" s="875">
        <v>0</v>
      </c>
      <c r="F32" s="1110" t="s">
        <v>6185</v>
      </c>
      <c r="G32" s="1111" t="s">
        <v>514</v>
      </c>
      <c r="H32" s="630" t="str">
        <f t="shared" si="0"/>
        <v>A0004_エバーグリーン・リテイリング(株)</v>
      </c>
      <c r="I32" s="630" t="str">
        <f t="shared" si="1"/>
        <v>A0004_エバーグリーン・リテイリング(株)_メニューA</v>
      </c>
      <c r="K32" s="630" t="s">
        <v>4263</v>
      </c>
      <c r="M32" s="630">
        <f t="shared" si="2"/>
        <v>2</v>
      </c>
    </row>
    <row r="33" spans="1:13" ht="20.100000000000001" customHeight="1">
      <c r="A33" s="982" t="str">
        <f t="shared" ref="A33:B33" si="3">A32</f>
        <v>A0004</v>
      </c>
      <c r="B33" s="963" t="str">
        <f t="shared" si="3"/>
        <v>エバーグリーン・リテイリング(株)</v>
      </c>
      <c r="C33" s="876" t="s">
        <v>622</v>
      </c>
      <c r="D33" s="865">
        <v>0</v>
      </c>
      <c r="E33" s="865">
        <v>0</v>
      </c>
      <c r="F33" s="1110"/>
      <c r="G33" s="1112"/>
      <c r="H33" s="630" t="str">
        <f t="shared" si="0"/>
        <v>A0004_エバーグリーン・リテイリング(株)</v>
      </c>
      <c r="I33" s="630" t="str">
        <f t="shared" si="1"/>
        <v>A0004_エバーグリーン・リテイリング(株)_(参考値)事業者全体</v>
      </c>
      <c r="K33" s="630" t="s">
        <v>4264</v>
      </c>
      <c r="M33" s="630">
        <f t="shared" si="2"/>
        <v>3</v>
      </c>
    </row>
    <row r="34" spans="1:13" ht="20.100000000000001" customHeight="1">
      <c r="A34" s="981" t="s">
        <v>202</v>
      </c>
      <c r="B34" s="962" t="s">
        <v>1744</v>
      </c>
      <c r="C34" s="877" t="s">
        <v>6186</v>
      </c>
      <c r="D34" s="875">
        <v>0</v>
      </c>
      <c r="E34" s="875">
        <v>0</v>
      </c>
      <c r="F34" s="1110">
        <v>16.149999999999999</v>
      </c>
      <c r="G34" s="1111" t="s">
        <v>4180</v>
      </c>
      <c r="H34" s="630" t="str">
        <f t="shared" si="0"/>
        <v>A0006_エバーグリーン・マーケティング(株)</v>
      </c>
      <c r="I34" s="630" t="str">
        <f t="shared" si="1"/>
        <v>A0006_エバーグリーン・マーケティング(株)_メニューA</v>
      </c>
      <c r="K34" s="630" t="s">
        <v>4265</v>
      </c>
      <c r="M34" s="630">
        <f t="shared" si="2"/>
        <v>1</v>
      </c>
    </row>
    <row r="35" spans="1:13" ht="20.100000000000001" customHeight="1">
      <c r="A35" s="983" t="str">
        <f t="shared" ref="A35:B36" si="4">A34</f>
        <v>A0006</v>
      </c>
      <c r="B35" s="962" t="str">
        <f t="shared" si="4"/>
        <v>エバーグリーン・マーケティング(株)</v>
      </c>
      <c r="C35" s="878" t="s">
        <v>4181</v>
      </c>
      <c r="D35" s="875">
        <v>3.7399999999999998E-4</v>
      </c>
      <c r="E35" s="875">
        <v>3.7399999999999998E-4</v>
      </c>
      <c r="F35" s="1110"/>
      <c r="G35" s="1111"/>
      <c r="H35" s="630" t="str">
        <f t="shared" si="0"/>
        <v>A0006_エバーグリーン・マーケティング(株)</v>
      </c>
      <c r="I35" s="630" t="str">
        <f t="shared" si="1"/>
        <v>A0006_エバーグリーン・マーケティング(株)_メニューB(残差)</v>
      </c>
      <c r="K35" s="630" t="s">
        <v>4266</v>
      </c>
      <c r="M35" s="630">
        <f t="shared" si="2"/>
        <v>3</v>
      </c>
    </row>
    <row r="36" spans="1:13" ht="20.100000000000001" customHeight="1">
      <c r="A36" s="982" t="str">
        <f t="shared" si="4"/>
        <v>A0006</v>
      </c>
      <c r="B36" s="963" t="str">
        <f t="shared" si="4"/>
        <v>エバーグリーン・マーケティング(株)</v>
      </c>
      <c r="C36" s="879" t="s">
        <v>622</v>
      </c>
      <c r="D36" s="880">
        <v>3.0800000000000001E-4</v>
      </c>
      <c r="E36" s="880">
        <v>3.0800000000000001E-4</v>
      </c>
      <c r="F36" s="1110"/>
      <c r="G36" s="1112"/>
      <c r="H36" s="630" t="str">
        <f t="shared" si="0"/>
        <v>A0006_エバーグリーン・マーケティング(株)</v>
      </c>
      <c r="I36" s="630" t="str">
        <f t="shared" si="1"/>
        <v>A0006_エバーグリーン・マーケティング(株)_(参考値)事業者全体</v>
      </c>
      <c r="K36" s="630" t="s">
        <v>4267</v>
      </c>
      <c r="M36" s="630">
        <f t="shared" si="2"/>
        <v>7</v>
      </c>
    </row>
    <row r="37" spans="1:13" ht="20.100000000000001" customHeight="1">
      <c r="A37" s="881" t="s">
        <v>203</v>
      </c>
      <c r="B37" s="882" t="s">
        <v>4179</v>
      </c>
      <c r="C37" s="883"/>
      <c r="D37" s="884">
        <v>4.1100000000000002E-4</v>
      </c>
      <c r="E37" s="872">
        <v>4.1100000000000002E-4</v>
      </c>
      <c r="F37" s="866">
        <v>100</v>
      </c>
      <c r="G37" s="873" t="s">
        <v>514</v>
      </c>
      <c r="H37" s="630" t="str">
        <f t="shared" si="0"/>
        <v>A0007_(株)SEウイングズ</v>
      </c>
      <c r="I37" s="630" t="str">
        <f t="shared" si="1"/>
        <v>A0007_(株)SEウイングズ_</v>
      </c>
      <c r="K37" s="630" t="s">
        <v>4268</v>
      </c>
      <c r="M37" s="630">
        <f t="shared" si="2"/>
        <v>5</v>
      </c>
    </row>
    <row r="38" spans="1:13" ht="20.100000000000001" customHeight="1">
      <c r="A38" s="981" t="s">
        <v>204</v>
      </c>
      <c r="B38" s="962" t="s">
        <v>1745</v>
      </c>
      <c r="C38" s="877" t="s">
        <v>6187</v>
      </c>
      <c r="D38" s="875">
        <v>0</v>
      </c>
      <c r="E38" s="875">
        <v>0</v>
      </c>
      <c r="F38" s="1110" t="s">
        <v>6185</v>
      </c>
      <c r="G38" s="1111" t="s">
        <v>514</v>
      </c>
      <c r="H38" s="630" t="str">
        <f t="shared" si="0"/>
        <v>A0008_(株)イーセル</v>
      </c>
      <c r="I38" s="630" t="str">
        <f t="shared" si="1"/>
        <v>A0008_(株)イーセル_メニューA</v>
      </c>
      <c r="K38" s="630" t="s">
        <v>4269</v>
      </c>
      <c r="M38" s="630">
        <f t="shared" si="2"/>
        <v>5</v>
      </c>
    </row>
    <row r="39" spans="1:13" ht="20.100000000000001" customHeight="1">
      <c r="A39" s="983" t="str">
        <f t="shared" ref="A39:B40" si="5">A38</f>
        <v>A0008</v>
      </c>
      <c r="B39" s="962" t="str">
        <f t="shared" si="5"/>
        <v>(株)イーセル</v>
      </c>
      <c r="C39" s="885" t="s">
        <v>6188</v>
      </c>
      <c r="D39" s="875">
        <v>3.39E-4</v>
      </c>
      <c r="E39" s="875">
        <v>3.39E-4</v>
      </c>
      <c r="F39" s="1110"/>
      <c r="G39" s="1111"/>
      <c r="H39" s="630" t="str">
        <f t="shared" si="0"/>
        <v>A0008_(株)イーセル</v>
      </c>
      <c r="I39" s="630" t="str">
        <f t="shared" si="1"/>
        <v>A0008_(株)イーセル_メニューB(残差)</v>
      </c>
      <c r="K39" s="630" t="s">
        <v>4270</v>
      </c>
      <c r="M39" s="630">
        <f t="shared" si="2"/>
        <v>3</v>
      </c>
    </row>
    <row r="40" spans="1:13" ht="20.100000000000001" customHeight="1">
      <c r="A40" s="982" t="str">
        <f t="shared" si="5"/>
        <v>A0008</v>
      </c>
      <c r="B40" s="963" t="str">
        <f t="shared" si="5"/>
        <v>(株)イーセル</v>
      </c>
      <c r="C40" s="879" t="s">
        <v>622</v>
      </c>
      <c r="D40" s="880">
        <v>2.9999999999999997E-4</v>
      </c>
      <c r="E40" s="880">
        <v>2.9999999999999997E-4</v>
      </c>
      <c r="F40" s="1110"/>
      <c r="G40" s="1112"/>
      <c r="H40" s="630" t="str">
        <f t="shared" si="0"/>
        <v>A0008_(株)イーセル</v>
      </c>
      <c r="I40" s="630" t="str">
        <f t="shared" si="1"/>
        <v>A0008_(株)イーセル_(参考値)事業者全体</v>
      </c>
      <c r="K40" s="630" t="s">
        <v>4271</v>
      </c>
      <c r="M40" s="630">
        <f t="shared" si="2"/>
        <v>3</v>
      </c>
    </row>
    <row r="41" spans="1:13" ht="20.100000000000001" customHeight="1">
      <c r="A41" s="981" t="s">
        <v>6189</v>
      </c>
      <c r="B41" s="962" t="s">
        <v>1746</v>
      </c>
      <c r="C41" s="886" t="s">
        <v>6186</v>
      </c>
      <c r="D41" s="887">
        <v>0</v>
      </c>
      <c r="E41" s="888">
        <v>0</v>
      </c>
      <c r="F41" s="1110">
        <v>91.76</v>
      </c>
      <c r="G41" s="1111" t="s">
        <v>4180</v>
      </c>
      <c r="H41" s="630" t="str">
        <f t="shared" si="0"/>
        <v>A0009_(株)エネット</v>
      </c>
      <c r="I41" s="630" t="str">
        <f t="shared" si="1"/>
        <v>A0009_(株)エネット_メニューA</v>
      </c>
      <c r="K41" s="630" t="s">
        <v>6341</v>
      </c>
      <c r="M41" s="630">
        <f t="shared" si="2"/>
        <v>3</v>
      </c>
    </row>
    <row r="42" spans="1:13" ht="20.100000000000001" customHeight="1">
      <c r="A42" s="983" t="str">
        <f t="shared" ref="A42:B47" si="6">A41</f>
        <v>A0009</v>
      </c>
      <c r="B42" s="962" t="str">
        <f t="shared" si="6"/>
        <v>(株)エネット</v>
      </c>
      <c r="C42" s="889" t="s">
        <v>6190</v>
      </c>
      <c r="D42" s="890">
        <v>0</v>
      </c>
      <c r="E42" s="891">
        <v>0</v>
      </c>
      <c r="F42" s="1110"/>
      <c r="G42" s="1111"/>
      <c r="H42" s="630" t="str">
        <f t="shared" si="0"/>
        <v>A0009_(株)エネット</v>
      </c>
      <c r="I42" s="630" t="str">
        <f t="shared" si="1"/>
        <v>A0009_(株)エネット_メニューB</v>
      </c>
      <c r="K42" s="630" t="s">
        <v>4272</v>
      </c>
      <c r="M42" s="630">
        <f t="shared" si="2"/>
        <v>12</v>
      </c>
    </row>
    <row r="43" spans="1:13" ht="20.100000000000001" customHeight="1">
      <c r="A43" s="983" t="str">
        <f t="shared" si="6"/>
        <v>A0009</v>
      </c>
      <c r="B43" s="962" t="str">
        <f t="shared" si="6"/>
        <v>(株)エネット</v>
      </c>
      <c r="C43" s="889" t="s">
        <v>6191</v>
      </c>
      <c r="D43" s="890">
        <v>2.9999999999999997E-4</v>
      </c>
      <c r="E43" s="891">
        <v>2.9999999999999997E-4</v>
      </c>
      <c r="F43" s="1110"/>
      <c r="G43" s="1111"/>
      <c r="H43" s="630" t="str">
        <f t="shared" si="0"/>
        <v>A0009_(株)エネット</v>
      </c>
      <c r="I43" s="630" t="str">
        <f t="shared" si="1"/>
        <v>A0009_(株)エネット_メニューC</v>
      </c>
      <c r="K43" s="630" t="s">
        <v>6342</v>
      </c>
      <c r="M43" s="630">
        <f t="shared" si="2"/>
        <v>4</v>
      </c>
    </row>
    <row r="44" spans="1:13" ht="20.100000000000001" customHeight="1">
      <c r="A44" s="983" t="str">
        <f t="shared" si="6"/>
        <v>A0009</v>
      </c>
      <c r="B44" s="962" t="str">
        <f t="shared" si="6"/>
        <v>(株)エネット</v>
      </c>
      <c r="C44" s="889" t="s">
        <v>451</v>
      </c>
      <c r="D44" s="890">
        <v>3.4900000000000003E-4</v>
      </c>
      <c r="E44" s="891">
        <v>3.4900000000000003E-4</v>
      </c>
      <c r="F44" s="1110"/>
      <c r="G44" s="1111"/>
      <c r="H44" s="630" t="str">
        <f t="shared" si="0"/>
        <v>A0009_(株)エネット</v>
      </c>
      <c r="I44" s="630" t="str">
        <f t="shared" si="1"/>
        <v>A0009_(株)エネット_メニューD</v>
      </c>
      <c r="K44" s="630" t="s">
        <v>4273</v>
      </c>
      <c r="M44" s="630">
        <f t="shared" si="2"/>
        <v>4</v>
      </c>
    </row>
    <row r="45" spans="1:13" ht="20.100000000000001" customHeight="1">
      <c r="A45" s="983" t="str">
        <f t="shared" si="6"/>
        <v>A0009</v>
      </c>
      <c r="B45" s="962" t="str">
        <f t="shared" si="6"/>
        <v>(株)エネット</v>
      </c>
      <c r="C45" s="889" t="s">
        <v>452</v>
      </c>
      <c r="D45" s="890">
        <v>4.0000000000000002E-4</v>
      </c>
      <c r="E45" s="891">
        <v>4.0000000000000002E-4</v>
      </c>
      <c r="F45" s="1110"/>
      <c r="G45" s="1111"/>
      <c r="H45" s="630" t="str">
        <f t="shared" si="0"/>
        <v>A0009_(株)エネット</v>
      </c>
      <c r="I45" s="630" t="str">
        <f t="shared" si="1"/>
        <v>A0009_(株)エネット_メニューE</v>
      </c>
      <c r="K45" s="630" t="s">
        <v>4274</v>
      </c>
      <c r="M45" s="630">
        <f t="shared" si="2"/>
        <v>3</v>
      </c>
    </row>
    <row r="46" spans="1:13" ht="20.100000000000001" customHeight="1">
      <c r="A46" s="983" t="str">
        <f t="shared" si="6"/>
        <v>A0009</v>
      </c>
      <c r="B46" s="962" t="str">
        <f t="shared" si="6"/>
        <v>(株)エネット</v>
      </c>
      <c r="C46" s="889" t="s">
        <v>1739</v>
      </c>
      <c r="D46" s="890">
        <v>5.4699999999999996E-4</v>
      </c>
      <c r="E46" s="891">
        <v>5.4699999999999996E-4</v>
      </c>
      <c r="F46" s="1110"/>
      <c r="G46" s="1111"/>
      <c r="H46" s="630" t="str">
        <f t="shared" si="0"/>
        <v>A0009_(株)エネット</v>
      </c>
      <c r="I46" s="630" t="str">
        <f t="shared" si="1"/>
        <v>A0009_(株)エネット_メニューF(残差)</v>
      </c>
      <c r="K46" s="630" t="s">
        <v>4275</v>
      </c>
      <c r="M46" s="630">
        <f t="shared" si="2"/>
        <v>5</v>
      </c>
    </row>
    <row r="47" spans="1:13" ht="20.100000000000001" customHeight="1">
      <c r="A47" s="982" t="str">
        <f t="shared" si="6"/>
        <v>A0009</v>
      </c>
      <c r="B47" s="963" t="str">
        <f t="shared" si="6"/>
        <v>(株)エネット</v>
      </c>
      <c r="C47" s="879" t="s">
        <v>6192</v>
      </c>
      <c r="D47" s="880">
        <v>4.1399999999999998E-4</v>
      </c>
      <c r="E47" s="892">
        <v>4.1399999999999998E-4</v>
      </c>
      <c r="F47" s="1110"/>
      <c r="G47" s="1112"/>
      <c r="H47" s="630" t="str">
        <f t="shared" si="0"/>
        <v>A0009_(株)エネット</v>
      </c>
      <c r="I47" s="630" t="str">
        <f t="shared" si="1"/>
        <v>A0009_(株)エネット_(参考値)事業者全体</v>
      </c>
      <c r="K47" s="630" t="s">
        <v>4276</v>
      </c>
      <c r="M47" s="630">
        <f t="shared" si="2"/>
        <v>4</v>
      </c>
    </row>
    <row r="48" spans="1:13" ht="20.100000000000001" customHeight="1">
      <c r="A48" s="981" t="s">
        <v>205</v>
      </c>
      <c r="B48" s="962" t="s">
        <v>1747</v>
      </c>
      <c r="C48" s="877" t="s">
        <v>6186</v>
      </c>
      <c r="D48" s="875">
        <v>0</v>
      </c>
      <c r="E48" s="875">
        <v>0</v>
      </c>
      <c r="F48" s="1110">
        <v>100</v>
      </c>
      <c r="G48" s="1111" t="s">
        <v>514</v>
      </c>
      <c r="H48" s="630" t="str">
        <f t="shared" si="0"/>
        <v>A0011_須賀川瓦斯(株)</v>
      </c>
      <c r="I48" s="630" t="str">
        <f t="shared" si="1"/>
        <v>A0011_須賀川瓦斯(株)_メニューA</v>
      </c>
      <c r="K48" s="630" t="s">
        <v>6343</v>
      </c>
      <c r="M48" s="630">
        <f t="shared" si="2"/>
        <v>1</v>
      </c>
    </row>
    <row r="49" spans="1:13" ht="20.100000000000001" customHeight="1">
      <c r="A49" s="983" t="str">
        <f t="shared" ref="A49:B52" si="7">A48</f>
        <v>A0011</v>
      </c>
      <c r="B49" s="962" t="str">
        <f t="shared" si="7"/>
        <v>須賀川瓦斯(株)</v>
      </c>
      <c r="C49" s="889" t="s">
        <v>6190</v>
      </c>
      <c r="D49" s="875">
        <v>0</v>
      </c>
      <c r="E49" s="875">
        <v>0</v>
      </c>
      <c r="F49" s="1110"/>
      <c r="G49" s="1111"/>
      <c r="H49" s="630" t="str">
        <f t="shared" si="0"/>
        <v>A0011_須賀川瓦斯(株)</v>
      </c>
      <c r="I49" s="630" t="str">
        <f t="shared" si="1"/>
        <v>A0011_須賀川瓦斯(株)_メニューB</v>
      </c>
      <c r="K49" s="630" t="s">
        <v>4277</v>
      </c>
      <c r="M49" s="630">
        <f t="shared" si="2"/>
        <v>7</v>
      </c>
    </row>
    <row r="50" spans="1:13" ht="20.100000000000001" customHeight="1">
      <c r="A50" s="983" t="str">
        <f t="shared" si="7"/>
        <v>A0011</v>
      </c>
      <c r="B50" s="962" t="str">
        <f t="shared" si="7"/>
        <v>須賀川瓦斯(株)</v>
      </c>
      <c r="C50" s="889" t="s">
        <v>6191</v>
      </c>
      <c r="D50" s="890">
        <v>0</v>
      </c>
      <c r="E50" s="890">
        <v>0</v>
      </c>
      <c r="F50" s="1110"/>
      <c r="G50" s="1111"/>
      <c r="H50" s="630" t="str">
        <f t="shared" si="0"/>
        <v>A0011_須賀川瓦斯(株)</v>
      </c>
      <c r="I50" s="630" t="str">
        <f t="shared" si="1"/>
        <v>A0011_須賀川瓦斯(株)_メニューC</v>
      </c>
      <c r="K50" s="630" t="s">
        <v>4278</v>
      </c>
      <c r="M50" s="630">
        <f t="shared" si="2"/>
        <v>19</v>
      </c>
    </row>
    <row r="51" spans="1:13" ht="20.100000000000001" customHeight="1">
      <c r="A51" s="983" t="str">
        <f t="shared" si="7"/>
        <v>A0011</v>
      </c>
      <c r="B51" s="962" t="str">
        <f t="shared" si="7"/>
        <v>須賀川瓦斯(株)</v>
      </c>
      <c r="C51" s="885" t="s">
        <v>6193</v>
      </c>
      <c r="D51" s="890">
        <v>4.95E-4</v>
      </c>
      <c r="E51" s="890">
        <v>4.95E-4</v>
      </c>
      <c r="F51" s="1110"/>
      <c r="G51" s="1111"/>
      <c r="H51" s="630" t="str">
        <f t="shared" si="0"/>
        <v>A0011_須賀川瓦斯(株)</v>
      </c>
      <c r="I51" s="630" t="str">
        <f t="shared" si="1"/>
        <v>A0011_須賀川瓦斯(株)_メニューD(残差)</v>
      </c>
      <c r="K51" s="630" t="s">
        <v>4279</v>
      </c>
      <c r="M51" s="630">
        <f t="shared" si="2"/>
        <v>3</v>
      </c>
    </row>
    <row r="52" spans="1:13" ht="20.100000000000001" customHeight="1">
      <c r="A52" s="982" t="str">
        <f t="shared" si="7"/>
        <v>A0011</v>
      </c>
      <c r="B52" s="963" t="str">
        <f t="shared" si="7"/>
        <v>須賀川瓦斯(株)</v>
      </c>
      <c r="C52" s="879" t="s">
        <v>6192</v>
      </c>
      <c r="D52" s="880">
        <v>4.4499999999999997E-4</v>
      </c>
      <c r="E52" s="880">
        <v>4.4499999999999997E-4</v>
      </c>
      <c r="F52" s="1110"/>
      <c r="G52" s="1112"/>
      <c r="H52" s="630" t="str">
        <f t="shared" si="0"/>
        <v>A0011_須賀川瓦斯(株)</v>
      </c>
      <c r="I52" s="630" t="str">
        <f t="shared" si="1"/>
        <v>A0011_須賀川瓦斯(株)_(参考値)事業者全体</v>
      </c>
      <c r="K52" s="630" t="s">
        <v>4280</v>
      </c>
      <c r="M52" s="630">
        <f t="shared" si="2"/>
        <v>5</v>
      </c>
    </row>
    <row r="53" spans="1:13" ht="20.100000000000001" customHeight="1">
      <c r="A53" s="981" t="s">
        <v>206</v>
      </c>
      <c r="B53" s="962" t="s">
        <v>1748</v>
      </c>
      <c r="C53" s="877" t="s">
        <v>6186</v>
      </c>
      <c r="D53" s="875">
        <v>0</v>
      </c>
      <c r="E53" s="875">
        <v>0</v>
      </c>
      <c r="F53" s="1110">
        <v>83.64</v>
      </c>
      <c r="G53" s="1111" t="s">
        <v>4180</v>
      </c>
      <c r="H53" s="630" t="str">
        <f t="shared" si="0"/>
        <v>A0012_出光興産(株)</v>
      </c>
      <c r="I53" s="630" t="str">
        <f t="shared" si="1"/>
        <v>A0012_出光興産(株)_メニューA</v>
      </c>
      <c r="K53" s="630" t="s">
        <v>4281</v>
      </c>
      <c r="M53" s="630">
        <f t="shared" si="2"/>
        <v>12</v>
      </c>
    </row>
    <row r="54" spans="1:13" ht="20.100000000000001" customHeight="1">
      <c r="A54" s="983" t="str">
        <f t="shared" ref="A54:B57" si="8">A53</f>
        <v>A0012</v>
      </c>
      <c r="B54" s="962" t="str">
        <f t="shared" si="8"/>
        <v>出光興産(株)</v>
      </c>
      <c r="C54" s="889" t="s">
        <v>6190</v>
      </c>
      <c r="D54" s="875">
        <v>0</v>
      </c>
      <c r="E54" s="875">
        <v>0</v>
      </c>
      <c r="F54" s="1110"/>
      <c r="G54" s="1111"/>
      <c r="H54" s="630" t="str">
        <f t="shared" si="0"/>
        <v>A0012_出光興産(株)</v>
      </c>
      <c r="I54" s="630" t="str">
        <f t="shared" si="1"/>
        <v>A0012_出光興産(株)_メニューB</v>
      </c>
      <c r="K54" s="630" t="s">
        <v>4282</v>
      </c>
      <c r="M54" s="630">
        <f t="shared" si="2"/>
        <v>1</v>
      </c>
    </row>
    <row r="55" spans="1:13" ht="20.100000000000001" customHeight="1">
      <c r="A55" s="983" t="str">
        <f t="shared" si="8"/>
        <v>A0012</v>
      </c>
      <c r="B55" s="962" t="str">
        <f t="shared" si="8"/>
        <v>出光興産(株)</v>
      </c>
      <c r="C55" s="889" t="s">
        <v>6191</v>
      </c>
      <c r="D55" s="893">
        <v>2.0000000000000001E-4</v>
      </c>
      <c r="E55" s="890">
        <v>2.0000000000000001E-4</v>
      </c>
      <c r="F55" s="1110"/>
      <c r="G55" s="1111"/>
      <c r="H55" s="630" t="str">
        <f t="shared" si="0"/>
        <v>A0012_出光興産(株)</v>
      </c>
      <c r="I55" s="630" t="str">
        <f t="shared" si="1"/>
        <v>A0012_出光興産(株)_メニューC</v>
      </c>
      <c r="K55" s="630" t="s">
        <v>6344</v>
      </c>
      <c r="M55" s="630">
        <f t="shared" si="2"/>
        <v>1</v>
      </c>
    </row>
    <row r="56" spans="1:13" ht="20.100000000000001" customHeight="1">
      <c r="A56" s="983" t="str">
        <f t="shared" si="8"/>
        <v>A0012</v>
      </c>
      <c r="B56" s="962" t="str">
        <f t="shared" si="8"/>
        <v>出光興産(株)</v>
      </c>
      <c r="C56" s="878" t="s">
        <v>1738</v>
      </c>
      <c r="D56" s="893">
        <v>5.3200000000000003E-4</v>
      </c>
      <c r="E56" s="890">
        <v>5.3200000000000003E-4</v>
      </c>
      <c r="F56" s="1110"/>
      <c r="G56" s="1111"/>
      <c r="H56" s="630" t="str">
        <f t="shared" si="0"/>
        <v>A0012_出光興産(株)</v>
      </c>
      <c r="I56" s="630" t="str">
        <f t="shared" si="1"/>
        <v>A0012_出光興産(株)_メニューD(残差)</v>
      </c>
      <c r="K56" s="630" t="s">
        <v>4283</v>
      </c>
      <c r="M56" s="630">
        <f t="shared" si="2"/>
        <v>6</v>
      </c>
    </row>
    <row r="57" spans="1:13" ht="20.100000000000001" customHeight="1">
      <c r="A57" s="982" t="str">
        <f t="shared" si="8"/>
        <v>A0012</v>
      </c>
      <c r="B57" s="963" t="str">
        <f t="shared" si="8"/>
        <v>出光興産(株)</v>
      </c>
      <c r="C57" s="879" t="s">
        <v>622</v>
      </c>
      <c r="D57" s="880">
        <v>4.1899999999999999E-4</v>
      </c>
      <c r="E57" s="880">
        <v>4.1899999999999999E-4</v>
      </c>
      <c r="F57" s="1110"/>
      <c r="G57" s="1112"/>
      <c r="H57" s="630" t="str">
        <f t="shared" si="0"/>
        <v>A0012_出光興産(株)</v>
      </c>
      <c r="I57" s="630" t="str">
        <f t="shared" si="1"/>
        <v>A0012_出光興産(株)_(参考値)事業者全体</v>
      </c>
      <c r="K57" s="630" t="s">
        <v>4284</v>
      </c>
      <c r="M57" s="630">
        <f t="shared" si="2"/>
        <v>3</v>
      </c>
    </row>
    <row r="58" spans="1:13" ht="20.100000000000001" customHeight="1">
      <c r="A58" s="981" t="s">
        <v>207</v>
      </c>
      <c r="B58" s="962" t="s">
        <v>1749</v>
      </c>
      <c r="C58" s="877" t="s">
        <v>226</v>
      </c>
      <c r="D58" s="875">
        <v>0</v>
      </c>
      <c r="E58" s="875">
        <v>0</v>
      </c>
      <c r="F58" s="1110">
        <v>61.83</v>
      </c>
      <c r="G58" s="1111" t="s">
        <v>4180</v>
      </c>
      <c r="H58" s="630" t="str">
        <f t="shared" si="0"/>
        <v>A0013_(株)オプテージ</v>
      </c>
      <c r="I58" s="630" t="str">
        <f t="shared" si="1"/>
        <v>A0013_(株)オプテージ_メニューA</v>
      </c>
      <c r="K58" s="630" t="s">
        <v>4285</v>
      </c>
      <c r="M58" s="630">
        <f t="shared" si="2"/>
        <v>3</v>
      </c>
    </row>
    <row r="59" spans="1:13" ht="20.100000000000001" customHeight="1">
      <c r="A59" s="983" t="str">
        <f t="shared" ref="A59:B60" si="9">A58</f>
        <v>A0013</v>
      </c>
      <c r="B59" s="962" t="str">
        <f t="shared" si="9"/>
        <v>(株)オプテージ</v>
      </c>
      <c r="C59" s="885" t="s">
        <v>6188</v>
      </c>
      <c r="D59" s="875">
        <v>3.3300000000000002E-4</v>
      </c>
      <c r="E59" s="875">
        <v>3.3300000000000002E-4</v>
      </c>
      <c r="F59" s="1110"/>
      <c r="G59" s="1111"/>
      <c r="H59" s="630" t="str">
        <f t="shared" si="0"/>
        <v>A0013_(株)オプテージ</v>
      </c>
      <c r="I59" s="630" t="str">
        <f t="shared" si="1"/>
        <v>A0013_(株)オプテージ_メニューB(残差)</v>
      </c>
      <c r="K59" s="630" t="s">
        <v>4286</v>
      </c>
      <c r="M59" s="630">
        <f t="shared" si="2"/>
        <v>1</v>
      </c>
    </row>
    <row r="60" spans="1:13" ht="20.100000000000001" customHeight="1">
      <c r="A60" s="982" t="str">
        <f t="shared" si="9"/>
        <v>A0013</v>
      </c>
      <c r="B60" s="963" t="str">
        <f t="shared" si="9"/>
        <v>(株)オプテージ</v>
      </c>
      <c r="C60" s="879" t="s">
        <v>622</v>
      </c>
      <c r="D60" s="880">
        <v>3.3300000000000002E-4</v>
      </c>
      <c r="E60" s="880">
        <v>3.3300000000000002E-4</v>
      </c>
      <c r="F60" s="1110"/>
      <c r="G60" s="1112"/>
      <c r="H60" s="630" t="str">
        <f t="shared" si="0"/>
        <v>A0013_(株)オプテージ</v>
      </c>
      <c r="I60" s="630" t="str">
        <f t="shared" si="1"/>
        <v>A0013_(株)オプテージ_(参考値)事業者全体</v>
      </c>
      <c r="K60" s="630" t="s">
        <v>4287</v>
      </c>
      <c r="M60" s="630">
        <f t="shared" si="2"/>
        <v>3</v>
      </c>
    </row>
    <row r="61" spans="1:13" ht="20.100000000000001" customHeight="1">
      <c r="A61" s="981" t="s">
        <v>208</v>
      </c>
      <c r="B61" s="962" t="s">
        <v>1750</v>
      </c>
      <c r="C61" s="877" t="s">
        <v>226</v>
      </c>
      <c r="D61" s="875">
        <v>0</v>
      </c>
      <c r="E61" s="875">
        <v>0</v>
      </c>
      <c r="F61" s="1110">
        <v>95.86</v>
      </c>
      <c r="G61" s="1111" t="s">
        <v>4180</v>
      </c>
      <c r="H61" s="630" t="str">
        <f t="shared" si="0"/>
        <v>A0014_エネサーブ(株)</v>
      </c>
      <c r="I61" s="630" t="str">
        <f t="shared" si="1"/>
        <v>A0014_エネサーブ(株)_メニューA</v>
      </c>
      <c r="K61" s="630" t="s">
        <v>4288</v>
      </c>
      <c r="M61" s="630">
        <f t="shared" si="2"/>
        <v>3</v>
      </c>
    </row>
    <row r="62" spans="1:13" ht="20.100000000000001" customHeight="1">
      <c r="A62" s="983" t="str">
        <f t="shared" ref="A62:B63" si="10">A61</f>
        <v>A0014</v>
      </c>
      <c r="B62" s="962" t="str">
        <f t="shared" si="10"/>
        <v>エネサーブ(株)</v>
      </c>
      <c r="C62" s="885" t="s">
        <v>6188</v>
      </c>
      <c r="D62" s="875">
        <v>6.6E-4</v>
      </c>
      <c r="E62" s="875">
        <v>6.6E-4</v>
      </c>
      <c r="F62" s="1110"/>
      <c r="G62" s="1111"/>
      <c r="H62" s="630" t="str">
        <f t="shared" si="0"/>
        <v>A0014_エネサーブ(株)</v>
      </c>
      <c r="I62" s="630" t="str">
        <f t="shared" si="1"/>
        <v>A0014_エネサーブ(株)_メニューB(残差)</v>
      </c>
      <c r="K62" s="630" t="s">
        <v>6345</v>
      </c>
      <c r="M62" s="630">
        <f t="shared" si="2"/>
        <v>5</v>
      </c>
    </row>
    <row r="63" spans="1:13" ht="20.100000000000001" customHeight="1">
      <c r="A63" s="982" t="str">
        <f t="shared" si="10"/>
        <v>A0014</v>
      </c>
      <c r="B63" s="963" t="str">
        <f t="shared" si="10"/>
        <v>エネサーブ(株)</v>
      </c>
      <c r="C63" s="879" t="s">
        <v>622</v>
      </c>
      <c r="D63" s="880">
        <v>2.8400000000000002E-4</v>
      </c>
      <c r="E63" s="880">
        <v>2.8400000000000002E-4</v>
      </c>
      <c r="F63" s="1110"/>
      <c r="G63" s="1112"/>
      <c r="H63" s="630" t="str">
        <f t="shared" si="0"/>
        <v>A0014_エネサーブ(株)</v>
      </c>
      <c r="I63" s="630" t="str">
        <f t="shared" si="1"/>
        <v>A0014_エネサーブ(株)_(参考値)事業者全体</v>
      </c>
      <c r="K63" s="630" t="s">
        <v>4289</v>
      </c>
      <c r="M63" s="630">
        <f t="shared" si="2"/>
        <v>1</v>
      </c>
    </row>
    <row r="64" spans="1:13" ht="20.100000000000001" customHeight="1">
      <c r="A64" s="981" t="s">
        <v>209</v>
      </c>
      <c r="B64" s="962" t="s">
        <v>6194</v>
      </c>
      <c r="C64" s="877" t="s">
        <v>226</v>
      </c>
      <c r="D64" s="875">
        <v>4.0299999999999998E-4</v>
      </c>
      <c r="E64" s="875">
        <v>4.0299999999999998E-4</v>
      </c>
      <c r="F64" s="1110">
        <v>88.41</v>
      </c>
      <c r="G64" s="1111" t="s">
        <v>4180</v>
      </c>
      <c r="H64" s="630" t="str">
        <f t="shared" si="0"/>
        <v>A0015_(株)エネワンでんき</v>
      </c>
      <c r="I64" s="630" t="str">
        <f t="shared" si="1"/>
        <v>A0015_(株)エネワンでんき_メニューA</v>
      </c>
      <c r="K64" s="630" t="s">
        <v>4290</v>
      </c>
      <c r="M64" s="630">
        <f t="shared" si="2"/>
        <v>8</v>
      </c>
    </row>
    <row r="65" spans="1:13" ht="20.100000000000001" customHeight="1">
      <c r="A65" s="983" t="str">
        <f t="shared" ref="A65:B66" si="11">A64</f>
        <v>A0015</v>
      </c>
      <c r="B65" s="962" t="str">
        <f t="shared" si="11"/>
        <v>(株)エネワンでんき</v>
      </c>
      <c r="C65" s="885" t="s">
        <v>6188</v>
      </c>
      <c r="D65" s="875">
        <v>3.79E-4</v>
      </c>
      <c r="E65" s="875">
        <v>3.79E-4</v>
      </c>
      <c r="F65" s="1110"/>
      <c r="G65" s="1111"/>
      <c r="H65" s="630" t="str">
        <f t="shared" si="0"/>
        <v>A0015_(株)エネワンでんき</v>
      </c>
      <c r="I65" s="630" t="str">
        <f t="shared" si="1"/>
        <v>A0015_(株)エネワンでんき_メニューB(残差)</v>
      </c>
      <c r="K65" s="630" t="s">
        <v>4291</v>
      </c>
      <c r="M65" s="630">
        <f t="shared" si="2"/>
        <v>4</v>
      </c>
    </row>
    <row r="66" spans="1:13" ht="20.100000000000001" customHeight="1">
      <c r="A66" s="982" t="str">
        <f t="shared" si="11"/>
        <v>A0015</v>
      </c>
      <c r="B66" s="963" t="str">
        <f t="shared" si="11"/>
        <v>(株)エネワンでんき</v>
      </c>
      <c r="C66" s="879" t="s">
        <v>622</v>
      </c>
      <c r="D66" s="880">
        <v>3.79E-4</v>
      </c>
      <c r="E66" s="880">
        <v>3.79E-4</v>
      </c>
      <c r="F66" s="1110"/>
      <c r="G66" s="1112"/>
      <c r="H66" s="630" t="str">
        <f t="shared" si="0"/>
        <v>A0015_(株)エネワンでんき</v>
      </c>
      <c r="I66" s="630" t="str">
        <f t="shared" si="1"/>
        <v>A0015_(株)エネワンでんき_(参考値)事業者全体</v>
      </c>
      <c r="K66" s="630" t="s">
        <v>6346</v>
      </c>
      <c r="M66" s="630">
        <f t="shared" si="2"/>
        <v>7</v>
      </c>
    </row>
    <row r="67" spans="1:13" ht="20.100000000000001" customHeight="1">
      <c r="A67" s="981" t="s">
        <v>210</v>
      </c>
      <c r="B67" s="962" t="s">
        <v>1751</v>
      </c>
      <c r="C67" s="877" t="s">
        <v>226</v>
      </c>
      <c r="D67" s="875">
        <v>0</v>
      </c>
      <c r="E67" s="875">
        <v>0</v>
      </c>
      <c r="F67" s="1110">
        <v>81.239999999999995</v>
      </c>
      <c r="G67" s="1111" t="s">
        <v>4180</v>
      </c>
      <c r="H67" s="630" t="str">
        <f t="shared" si="0"/>
        <v>A0016_ミツウロコグリーンエネルギー(株)</v>
      </c>
      <c r="I67" s="630" t="str">
        <f t="shared" si="1"/>
        <v>A0016_ミツウロコグリーンエネルギー(株)_メニューA</v>
      </c>
      <c r="K67" s="630" t="s">
        <v>4292</v>
      </c>
      <c r="M67" s="630">
        <f t="shared" si="2"/>
        <v>1</v>
      </c>
    </row>
    <row r="68" spans="1:13" ht="20.100000000000001" customHeight="1">
      <c r="A68" s="983" t="str">
        <f t="shared" ref="A68:A78" si="12">A67</f>
        <v>A0016</v>
      </c>
      <c r="B68" s="962" t="str">
        <f t="shared" ref="B68:B78" si="13">B67</f>
        <v>ミツウロコグリーンエネルギー(株)</v>
      </c>
      <c r="C68" s="889" t="s">
        <v>293</v>
      </c>
      <c r="D68" s="875">
        <v>2.0000000000000001E-4</v>
      </c>
      <c r="E68" s="875">
        <v>2.0000000000000001E-4</v>
      </c>
      <c r="F68" s="1110"/>
      <c r="G68" s="1111"/>
      <c r="H68" s="630" t="str">
        <f t="shared" si="0"/>
        <v>A0016_ミツウロコグリーンエネルギー(株)</v>
      </c>
      <c r="I68" s="630" t="str">
        <f t="shared" si="1"/>
        <v>A0016_ミツウロコグリーンエネルギー(株)_メニューB</v>
      </c>
      <c r="K68" s="630" t="s">
        <v>4293</v>
      </c>
      <c r="M68" s="630">
        <f t="shared" si="2"/>
        <v>5</v>
      </c>
    </row>
    <row r="69" spans="1:13" ht="20.100000000000001" customHeight="1">
      <c r="A69" s="983" t="str">
        <f t="shared" si="12"/>
        <v>A0016</v>
      </c>
      <c r="B69" s="962" t="str">
        <f t="shared" si="13"/>
        <v>ミツウロコグリーンエネルギー(株)</v>
      </c>
      <c r="C69" s="889" t="s">
        <v>450</v>
      </c>
      <c r="D69" s="890">
        <v>0</v>
      </c>
      <c r="E69" s="890">
        <v>0</v>
      </c>
      <c r="F69" s="1110"/>
      <c r="G69" s="1111"/>
      <c r="H69" s="630" t="str">
        <f t="shared" si="0"/>
        <v>A0016_ミツウロコグリーンエネルギー(株)</v>
      </c>
      <c r="I69" s="630" t="str">
        <f t="shared" si="1"/>
        <v>A0016_ミツウロコグリーンエネルギー(株)_メニューC</v>
      </c>
      <c r="K69" s="630" t="s">
        <v>4294</v>
      </c>
      <c r="M69" s="630">
        <f t="shared" si="2"/>
        <v>9</v>
      </c>
    </row>
    <row r="70" spans="1:13" ht="20.100000000000001" customHeight="1">
      <c r="A70" s="983" t="str">
        <f t="shared" si="12"/>
        <v>A0016</v>
      </c>
      <c r="B70" s="962" t="str">
        <f t="shared" si="13"/>
        <v>ミツウロコグリーンエネルギー(株)</v>
      </c>
      <c r="C70" s="889" t="s">
        <v>451</v>
      </c>
      <c r="D70" s="890">
        <v>0</v>
      </c>
      <c r="E70" s="890">
        <v>0</v>
      </c>
      <c r="F70" s="1110"/>
      <c r="G70" s="1111"/>
      <c r="H70" s="630" t="str">
        <f t="shared" si="0"/>
        <v>A0016_ミツウロコグリーンエネルギー(株)</v>
      </c>
      <c r="I70" s="630" t="str">
        <f t="shared" si="1"/>
        <v>A0016_ミツウロコグリーンエネルギー(株)_メニューD</v>
      </c>
      <c r="K70" s="630" t="s">
        <v>4295</v>
      </c>
      <c r="M70" s="630">
        <f t="shared" si="2"/>
        <v>1</v>
      </c>
    </row>
    <row r="71" spans="1:13" ht="20.100000000000001" customHeight="1">
      <c r="A71" s="983" t="str">
        <f t="shared" si="12"/>
        <v>A0016</v>
      </c>
      <c r="B71" s="962" t="str">
        <f t="shared" si="13"/>
        <v>ミツウロコグリーンエネルギー(株)</v>
      </c>
      <c r="C71" s="889" t="s">
        <v>452</v>
      </c>
      <c r="D71" s="890">
        <v>2.5799999999999998E-4</v>
      </c>
      <c r="E71" s="890">
        <v>2.5799999999999998E-4</v>
      </c>
      <c r="F71" s="1110"/>
      <c r="G71" s="1111"/>
      <c r="H71" s="630" t="str">
        <f t="shared" si="0"/>
        <v>A0016_ミツウロコグリーンエネルギー(株)</v>
      </c>
      <c r="I71" s="630" t="str">
        <f t="shared" si="1"/>
        <v>A0016_ミツウロコグリーンエネルギー(株)_メニューE</v>
      </c>
      <c r="K71" s="630" t="s">
        <v>4296</v>
      </c>
      <c r="M71" s="630">
        <f t="shared" si="2"/>
        <v>3</v>
      </c>
    </row>
    <row r="72" spans="1:13" ht="20.100000000000001" customHeight="1">
      <c r="A72" s="983" t="str">
        <f t="shared" si="12"/>
        <v>A0016</v>
      </c>
      <c r="B72" s="962" t="str">
        <f t="shared" si="13"/>
        <v>ミツウロコグリーンエネルギー(株)</v>
      </c>
      <c r="C72" s="889" t="s">
        <v>453</v>
      </c>
      <c r="D72" s="890">
        <v>0</v>
      </c>
      <c r="E72" s="890">
        <v>0</v>
      </c>
      <c r="F72" s="1110"/>
      <c r="G72" s="1111"/>
      <c r="H72" s="630" t="str">
        <f t="shared" si="0"/>
        <v>A0016_ミツウロコグリーンエネルギー(株)</v>
      </c>
      <c r="I72" s="630" t="str">
        <f t="shared" si="1"/>
        <v>A0016_ミツウロコグリーンエネルギー(株)_メニューF</v>
      </c>
      <c r="K72" s="630" t="s">
        <v>4297</v>
      </c>
      <c r="M72" s="630">
        <f t="shared" si="2"/>
        <v>6</v>
      </c>
    </row>
    <row r="73" spans="1:13" ht="20.100000000000001" customHeight="1">
      <c r="A73" s="983" t="str">
        <f t="shared" si="12"/>
        <v>A0016</v>
      </c>
      <c r="B73" s="962" t="str">
        <f t="shared" si="13"/>
        <v>ミツウロコグリーンエネルギー(株)</v>
      </c>
      <c r="C73" s="889" t="s">
        <v>454</v>
      </c>
      <c r="D73" s="890">
        <v>0</v>
      </c>
      <c r="E73" s="890">
        <v>0</v>
      </c>
      <c r="F73" s="1110"/>
      <c r="G73" s="1111"/>
      <c r="H73" s="630" t="str">
        <f t="shared" si="0"/>
        <v>A0016_ミツウロコグリーンエネルギー(株)</v>
      </c>
      <c r="I73" s="630" t="str">
        <f t="shared" si="1"/>
        <v>A0016_ミツウロコグリーンエネルギー(株)_メニューG</v>
      </c>
      <c r="K73" s="630" t="s">
        <v>4298</v>
      </c>
      <c r="M73" s="630">
        <f t="shared" si="2"/>
        <v>6</v>
      </c>
    </row>
    <row r="74" spans="1:13" ht="20.100000000000001" customHeight="1">
      <c r="A74" s="983" t="str">
        <f t="shared" si="12"/>
        <v>A0016</v>
      </c>
      <c r="B74" s="962" t="str">
        <f t="shared" si="13"/>
        <v>ミツウロコグリーンエネルギー(株)</v>
      </c>
      <c r="C74" s="889" t="s">
        <v>455</v>
      </c>
      <c r="D74" s="890">
        <v>0</v>
      </c>
      <c r="E74" s="890">
        <v>0</v>
      </c>
      <c r="F74" s="1110"/>
      <c r="G74" s="1111"/>
      <c r="H74" s="630" t="str">
        <f t="shared" si="0"/>
        <v>A0016_ミツウロコグリーンエネルギー(株)</v>
      </c>
      <c r="I74" s="630" t="str">
        <f t="shared" si="1"/>
        <v>A0016_ミツウロコグリーンエネルギー(株)_メニューH</v>
      </c>
      <c r="K74" s="630" t="s">
        <v>4299</v>
      </c>
      <c r="M74" s="630">
        <f t="shared" si="2"/>
        <v>3</v>
      </c>
    </row>
    <row r="75" spans="1:13" ht="20.100000000000001" customHeight="1">
      <c r="A75" s="983" t="str">
        <f t="shared" si="12"/>
        <v>A0016</v>
      </c>
      <c r="B75" s="962" t="str">
        <f t="shared" si="13"/>
        <v>ミツウロコグリーンエネルギー(株)</v>
      </c>
      <c r="C75" s="889" t="s">
        <v>4183</v>
      </c>
      <c r="D75" s="890">
        <v>2.5799999999999998E-4</v>
      </c>
      <c r="E75" s="890">
        <v>2.5799999999999998E-4</v>
      </c>
      <c r="F75" s="1110"/>
      <c r="G75" s="1111"/>
      <c r="H75" s="630" t="str">
        <f t="shared" si="0"/>
        <v>A0016_ミツウロコグリーンエネルギー(株)</v>
      </c>
      <c r="I75" s="630" t="str">
        <f t="shared" si="1"/>
        <v>A0016_ミツウロコグリーンエネルギー(株)_メニューI</v>
      </c>
      <c r="K75" s="630" t="s">
        <v>4300</v>
      </c>
      <c r="M75" s="630">
        <f t="shared" si="2"/>
        <v>3</v>
      </c>
    </row>
    <row r="76" spans="1:13" ht="20.100000000000001" customHeight="1">
      <c r="A76" s="983" t="str">
        <f t="shared" si="12"/>
        <v>A0016</v>
      </c>
      <c r="B76" s="962" t="str">
        <f t="shared" si="13"/>
        <v>ミツウロコグリーンエネルギー(株)</v>
      </c>
      <c r="C76" s="889" t="s">
        <v>1725</v>
      </c>
      <c r="D76" s="890">
        <v>1.73E-4</v>
      </c>
      <c r="E76" s="890">
        <v>1.73E-4</v>
      </c>
      <c r="F76" s="1110"/>
      <c r="G76" s="1111"/>
      <c r="H76" s="630" t="str">
        <f t="shared" si="0"/>
        <v>A0016_ミツウロコグリーンエネルギー(株)</v>
      </c>
      <c r="I76" s="630" t="str">
        <f t="shared" si="1"/>
        <v>A0016_ミツウロコグリーンエネルギー(株)_メニューJ</v>
      </c>
      <c r="K76" s="630" t="s">
        <v>4301</v>
      </c>
      <c r="M76" s="630">
        <f t="shared" si="2"/>
        <v>3</v>
      </c>
    </row>
    <row r="77" spans="1:13" ht="20.100000000000001" customHeight="1">
      <c r="A77" s="983" t="str">
        <f t="shared" si="12"/>
        <v>A0016</v>
      </c>
      <c r="B77" s="962" t="str">
        <f t="shared" si="13"/>
        <v>ミツウロコグリーンエネルギー(株)</v>
      </c>
      <c r="C77" s="894" t="s">
        <v>1740</v>
      </c>
      <c r="D77" s="890">
        <v>4.3600000000000003E-4</v>
      </c>
      <c r="E77" s="890">
        <v>4.3600000000000003E-4</v>
      </c>
      <c r="F77" s="1110"/>
      <c r="G77" s="1111"/>
      <c r="H77" s="630" t="str">
        <f t="shared" si="0"/>
        <v>A0016_ミツウロコグリーンエネルギー(株)</v>
      </c>
      <c r="I77" s="630" t="str">
        <f t="shared" si="1"/>
        <v>A0016_ミツウロコグリーンエネルギー(株)_メニューK(残差)</v>
      </c>
      <c r="K77" s="630" t="s">
        <v>4302</v>
      </c>
      <c r="M77" s="630">
        <f t="shared" si="2"/>
        <v>7</v>
      </c>
    </row>
    <row r="78" spans="1:13" ht="20.100000000000001" customHeight="1">
      <c r="A78" s="982" t="str">
        <f t="shared" si="12"/>
        <v>A0016</v>
      </c>
      <c r="B78" s="963" t="str">
        <f t="shared" si="13"/>
        <v>ミツウロコグリーンエネルギー(株)</v>
      </c>
      <c r="C78" s="879" t="s">
        <v>622</v>
      </c>
      <c r="D78" s="880">
        <v>3.8699999999999997E-4</v>
      </c>
      <c r="E78" s="880">
        <v>3.8699999999999997E-4</v>
      </c>
      <c r="F78" s="1110"/>
      <c r="G78" s="1112"/>
      <c r="H78" s="630" t="str">
        <f t="shared" si="0"/>
        <v>A0016_ミツウロコグリーンエネルギー(株)</v>
      </c>
      <c r="I78" s="630" t="str">
        <f t="shared" si="1"/>
        <v>A0016_ミツウロコグリーンエネルギー(株)_(参考値)事業者全体</v>
      </c>
      <c r="K78" s="630" t="s">
        <v>4303</v>
      </c>
      <c r="M78" s="630">
        <f t="shared" si="2"/>
        <v>3</v>
      </c>
    </row>
    <row r="79" spans="1:13" ht="20.100000000000001" customHeight="1">
      <c r="A79" s="981" t="s">
        <v>1752</v>
      </c>
      <c r="B79" s="962" t="s">
        <v>6195</v>
      </c>
      <c r="C79" s="877" t="s">
        <v>226</v>
      </c>
      <c r="D79" s="875">
        <v>0</v>
      </c>
      <c r="E79" s="875">
        <v>0</v>
      </c>
      <c r="F79" s="1110">
        <v>93.92</v>
      </c>
      <c r="G79" s="1111" t="s">
        <v>6196</v>
      </c>
      <c r="H79" s="630" t="str">
        <f t="shared" si="0"/>
        <v>A0017_(株)リエネ</v>
      </c>
      <c r="I79" s="630" t="str">
        <f t="shared" si="1"/>
        <v>A0017_(株)リエネ_メニューA</v>
      </c>
      <c r="K79" s="630" t="s">
        <v>4304</v>
      </c>
      <c r="M79" s="630">
        <f t="shared" si="2"/>
        <v>7</v>
      </c>
    </row>
    <row r="80" spans="1:13" ht="20.100000000000001" customHeight="1">
      <c r="A80" s="983" t="str">
        <f t="shared" ref="A80:B82" si="14">A79</f>
        <v>A0017</v>
      </c>
      <c r="B80" s="962" t="str">
        <f t="shared" si="14"/>
        <v>(株)リエネ</v>
      </c>
      <c r="C80" s="889" t="s">
        <v>293</v>
      </c>
      <c r="D80" s="875">
        <v>0</v>
      </c>
      <c r="E80" s="875">
        <v>0</v>
      </c>
      <c r="F80" s="1110"/>
      <c r="G80" s="1111"/>
      <c r="H80" s="630" t="str">
        <f t="shared" si="0"/>
        <v>A0017_(株)リエネ</v>
      </c>
      <c r="I80" s="630" t="str">
        <f t="shared" si="1"/>
        <v>A0017_(株)リエネ_メニューB</v>
      </c>
      <c r="K80" s="630" t="s">
        <v>4305</v>
      </c>
      <c r="M80" s="630">
        <f t="shared" si="2"/>
        <v>4</v>
      </c>
    </row>
    <row r="81" spans="1:13" ht="20.100000000000001" customHeight="1">
      <c r="A81" s="983" t="str">
        <f t="shared" si="14"/>
        <v>A0017</v>
      </c>
      <c r="B81" s="962" t="str">
        <f t="shared" si="14"/>
        <v>(株)リエネ</v>
      </c>
      <c r="C81" s="894" t="s">
        <v>4184</v>
      </c>
      <c r="D81" s="890">
        <v>5.9199999999999997E-4</v>
      </c>
      <c r="E81" s="890">
        <v>5.9199999999999997E-4</v>
      </c>
      <c r="F81" s="1110"/>
      <c r="G81" s="1111"/>
      <c r="H81" s="630" t="str">
        <f t="shared" si="0"/>
        <v>A0017_(株)リエネ</v>
      </c>
      <c r="I81" s="630" t="str">
        <f t="shared" si="1"/>
        <v>A0017_(株)リエネ_メニューC(残差)</v>
      </c>
      <c r="K81" s="630" t="s">
        <v>4306</v>
      </c>
      <c r="M81" s="630">
        <f t="shared" si="2"/>
        <v>3</v>
      </c>
    </row>
    <row r="82" spans="1:13" ht="20.100000000000001" customHeight="1">
      <c r="A82" s="982" t="str">
        <f t="shared" si="14"/>
        <v>A0017</v>
      </c>
      <c r="B82" s="963" t="str">
        <f t="shared" si="14"/>
        <v>(株)リエネ</v>
      </c>
      <c r="C82" s="879" t="s">
        <v>622</v>
      </c>
      <c r="D82" s="895">
        <v>2.8499999999999999E-4</v>
      </c>
      <c r="E82" s="880">
        <v>2.8499999999999999E-4</v>
      </c>
      <c r="F82" s="1110"/>
      <c r="G82" s="1112"/>
      <c r="H82" s="630" t="str">
        <f t="shared" si="0"/>
        <v>A0017_(株)リエネ</v>
      </c>
      <c r="I82" s="630" t="str">
        <f t="shared" si="1"/>
        <v>A0017_(株)リエネ_(参考値)事業者全体</v>
      </c>
      <c r="K82" s="630" t="s">
        <v>4307</v>
      </c>
      <c r="M82" s="630">
        <f t="shared" si="2"/>
        <v>6</v>
      </c>
    </row>
    <row r="83" spans="1:13" ht="20.100000000000001" customHeight="1">
      <c r="A83" s="981" t="s">
        <v>211</v>
      </c>
      <c r="B83" s="962" t="s">
        <v>1753</v>
      </c>
      <c r="C83" s="877" t="s">
        <v>226</v>
      </c>
      <c r="D83" s="896">
        <v>0</v>
      </c>
      <c r="E83" s="875">
        <v>0</v>
      </c>
      <c r="F83" s="1110">
        <v>100</v>
      </c>
      <c r="G83" s="1111" t="s">
        <v>514</v>
      </c>
      <c r="H83" s="630" t="str">
        <f t="shared" si="0"/>
        <v>A0018_ネクストパワーやまと(株)</v>
      </c>
      <c r="I83" s="630" t="str">
        <f t="shared" si="1"/>
        <v>A0018_ネクストパワーやまと(株)_メニューA</v>
      </c>
      <c r="K83" s="630" t="s">
        <v>4308</v>
      </c>
      <c r="M83" s="630">
        <f t="shared" si="2"/>
        <v>1</v>
      </c>
    </row>
    <row r="84" spans="1:13" ht="20.100000000000001" customHeight="1">
      <c r="A84" s="983" t="str">
        <f t="shared" ref="A84:B86" si="15">A83</f>
        <v>A0018</v>
      </c>
      <c r="B84" s="962" t="str">
        <f t="shared" si="15"/>
        <v>ネクストパワーやまと(株)</v>
      </c>
      <c r="C84" s="889" t="s">
        <v>293</v>
      </c>
      <c r="D84" s="896">
        <v>2.4499999999999999E-4</v>
      </c>
      <c r="E84" s="875">
        <v>2.4499999999999999E-4</v>
      </c>
      <c r="F84" s="1110"/>
      <c r="G84" s="1111"/>
      <c r="H84" s="630" t="str">
        <f t="shared" si="0"/>
        <v>A0018_ネクストパワーやまと(株)</v>
      </c>
      <c r="I84" s="630" t="str">
        <f t="shared" si="1"/>
        <v>A0018_ネクストパワーやまと(株)_メニューB</v>
      </c>
      <c r="K84" s="630" t="s">
        <v>4309</v>
      </c>
      <c r="M84" s="630">
        <f t="shared" si="2"/>
        <v>8</v>
      </c>
    </row>
    <row r="85" spans="1:13" ht="20.100000000000001" customHeight="1">
      <c r="A85" s="983" t="str">
        <f t="shared" si="15"/>
        <v>A0018</v>
      </c>
      <c r="B85" s="962" t="str">
        <f t="shared" si="15"/>
        <v>ネクストパワーやまと(株)</v>
      </c>
      <c r="C85" s="878" t="s">
        <v>4184</v>
      </c>
      <c r="D85" s="890">
        <v>4.7800000000000002E-4</v>
      </c>
      <c r="E85" s="890">
        <v>4.7800000000000002E-4</v>
      </c>
      <c r="F85" s="1110"/>
      <c r="G85" s="1111"/>
      <c r="H85" s="630" t="str">
        <f t="shared" si="0"/>
        <v>A0018_ネクストパワーやまと(株)</v>
      </c>
      <c r="I85" s="630" t="str">
        <f t="shared" si="1"/>
        <v>A0018_ネクストパワーやまと(株)_メニューC(残差)</v>
      </c>
      <c r="K85" s="630" t="s">
        <v>4310</v>
      </c>
      <c r="M85" s="630">
        <f t="shared" si="2"/>
        <v>8</v>
      </c>
    </row>
    <row r="86" spans="1:13" ht="20.100000000000001" customHeight="1">
      <c r="A86" s="982" t="str">
        <f t="shared" si="15"/>
        <v>A0018</v>
      </c>
      <c r="B86" s="963" t="str">
        <f t="shared" si="15"/>
        <v>ネクストパワーやまと(株)</v>
      </c>
      <c r="C86" s="879" t="s">
        <v>622</v>
      </c>
      <c r="D86" s="880">
        <v>4.75E-4</v>
      </c>
      <c r="E86" s="880">
        <v>4.75E-4</v>
      </c>
      <c r="F86" s="1110"/>
      <c r="G86" s="1112"/>
      <c r="H86" s="630" t="str">
        <f t="shared" si="0"/>
        <v>A0018_ネクストパワーやまと(株)</v>
      </c>
      <c r="I86" s="630" t="str">
        <f t="shared" si="1"/>
        <v>A0018_ネクストパワーやまと(株)_(参考値)事業者全体</v>
      </c>
      <c r="K86" s="630" t="s">
        <v>4311</v>
      </c>
      <c r="M86" s="630">
        <f t="shared" si="2"/>
        <v>4</v>
      </c>
    </row>
    <row r="87" spans="1:13" ht="20.100000000000001" customHeight="1">
      <c r="A87" s="981" t="s">
        <v>212</v>
      </c>
      <c r="B87" s="962" t="s">
        <v>1754</v>
      </c>
      <c r="C87" s="897" t="s">
        <v>226</v>
      </c>
      <c r="D87" s="896">
        <v>0</v>
      </c>
      <c r="E87" s="896">
        <v>0</v>
      </c>
      <c r="F87" s="1110">
        <v>100</v>
      </c>
      <c r="G87" s="1111" t="s">
        <v>514</v>
      </c>
      <c r="H87" s="630" t="str">
        <f t="shared" si="0"/>
        <v>A0019_日本テクノ(株)</v>
      </c>
      <c r="I87" s="630" t="str">
        <f t="shared" si="1"/>
        <v>A0019_日本テクノ(株)_メニューA</v>
      </c>
      <c r="K87" s="630" t="s">
        <v>4312</v>
      </c>
      <c r="M87" s="630">
        <f t="shared" si="2"/>
        <v>4</v>
      </c>
    </row>
    <row r="88" spans="1:13" ht="20.100000000000001" customHeight="1">
      <c r="A88" s="983" t="str">
        <f t="shared" ref="A88:B89" si="16">A87</f>
        <v>A0019</v>
      </c>
      <c r="B88" s="962" t="str">
        <f t="shared" si="16"/>
        <v>日本テクノ(株)</v>
      </c>
      <c r="C88" s="878" t="s">
        <v>4181</v>
      </c>
      <c r="D88" s="896">
        <v>4.2000000000000002E-4</v>
      </c>
      <c r="E88" s="896">
        <v>4.2000000000000002E-4</v>
      </c>
      <c r="F88" s="1110"/>
      <c r="G88" s="1111"/>
      <c r="H88" s="630" t="str">
        <f t="shared" si="0"/>
        <v>A0019_日本テクノ(株)</v>
      </c>
      <c r="I88" s="630" t="str">
        <f t="shared" si="1"/>
        <v>A0019_日本テクノ(株)_メニューB(残差)</v>
      </c>
      <c r="K88" s="630" t="s">
        <v>4313</v>
      </c>
      <c r="M88" s="630">
        <f t="shared" si="2"/>
        <v>1</v>
      </c>
    </row>
    <row r="89" spans="1:13" ht="20.100000000000001" customHeight="1">
      <c r="A89" s="982" t="str">
        <f t="shared" si="16"/>
        <v>A0019</v>
      </c>
      <c r="B89" s="963" t="str">
        <f t="shared" si="16"/>
        <v>日本テクノ(株)</v>
      </c>
      <c r="C89" s="876" t="s">
        <v>622</v>
      </c>
      <c r="D89" s="895">
        <v>2.4000000000000001E-4</v>
      </c>
      <c r="E89" s="895">
        <v>2.4000000000000001E-4</v>
      </c>
      <c r="F89" s="1110"/>
      <c r="G89" s="1112"/>
      <c r="H89" s="630" t="str">
        <f t="shared" si="0"/>
        <v>A0019_日本テクノ(株)</v>
      </c>
      <c r="I89" s="630" t="str">
        <f t="shared" si="1"/>
        <v>A0019_日本テクノ(株)_(参考値)事業者全体</v>
      </c>
      <c r="K89" s="630" t="s">
        <v>4314</v>
      </c>
      <c r="M89" s="630">
        <f t="shared" si="2"/>
        <v>1</v>
      </c>
    </row>
    <row r="90" spans="1:13" ht="20.100000000000001" customHeight="1">
      <c r="A90" s="981" t="s">
        <v>213</v>
      </c>
      <c r="B90" s="962" t="s">
        <v>1755</v>
      </c>
      <c r="C90" s="877" t="s">
        <v>226</v>
      </c>
      <c r="D90" s="875">
        <v>0</v>
      </c>
      <c r="E90" s="875">
        <v>0</v>
      </c>
      <c r="F90" s="1110">
        <v>77.89</v>
      </c>
      <c r="G90" s="1111" t="s">
        <v>4180</v>
      </c>
      <c r="H90" s="630" t="str">
        <f t="shared" si="0"/>
        <v>A0020_中央電力エナジー(株)</v>
      </c>
      <c r="I90" s="630" t="str">
        <f t="shared" si="1"/>
        <v>A0020_中央電力エナジー(株)_メニューA</v>
      </c>
      <c r="K90" s="630" t="s">
        <v>4315</v>
      </c>
      <c r="M90" s="630">
        <f t="shared" si="2"/>
        <v>6</v>
      </c>
    </row>
    <row r="91" spans="1:13" ht="20.100000000000001" customHeight="1">
      <c r="A91" s="983" t="str">
        <f t="shared" ref="A91:B94" si="17">A90</f>
        <v>A0020</v>
      </c>
      <c r="B91" s="962" t="str">
        <f t="shared" si="17"/>
        <v>中央電力エナジー(株)</v>
      </c>
      <c r="C91" s="889" t="s">
        <v>293</v>
      </c>
      <c r="D91" s="875">
        <v>0</v>
      </c>
      <c r="E91" s="875">
        <v>0</v>
      </c>
      <c r="F91" s="1110"/>
      <c r="G91" s="1111"/>
      <c r="H91" s="630" t="str">
        <f t="shared" si="0"/>
        <v>A0020_中央電力エナジー(株)</v>
      </c>
      <c r="I91" s="630" t="str">
        <f t="shared" si="1"/>
        <v>A0020_中央電力エナジー(株)_メニューB</v>
      </c>
      <c r="K91" s="630" t="s">
        <v>4316</v>
      </c>
      <c r="M91" s="630">
        <f t="shared" si="2"/>
        <v>4</v>
      </c>
    </row>
    <row r="92" spans="1:13" ht="20.100000000000001" customHeight="1">
      <c r="A92" s="983" t="str">
        <f t="shared" si="17"/>
        <v>A0020</v>
      </c>
      <c r="B92" s="962" t="str">
        <f t="shared" si="17"/>
        <v>中央電力エナジー(株)</v>
      </c>
      <c r="C92" s="889" t="s">
        <v>450</v>
      </c>
      <c r="D92" s="890">
        <v>0</v>
      </c>
      <c r="E92" s="890">
        <v>0</v>
      </c>
      <c r="F92" s="1110"/>
      <c r="G92" s="1111"/>
      <c r="H92" s="630" t="str">
        <f t="shared" si="0"/>
        <v>A0020_中央電力エナジー(株)</v>
      </c>
      <c r="I92" s="630" t="str">
        <f t="shared" si="1"/>
        <v>A0020_中央電力エナジー(株)_メニューC</v>
      </c>
      <c r="K92" s="630" t="s">
        <v>4317</v>
      </c>
      <c r="M92" s="630">
        <f t="shared" si="2"/>
        <v>1</v>
      </c>
    </row>
    <row r="93" spans="1:13" ht="20.100000000000001" customHeight="1">
      <c r="A93" s="983" t="str">
        <f t="shared" si="17"/>
        <v>A0020</v>
      </c>
      <c r="B93" s="962" t="str">
        <f t="shared" si="17"/>
        <v>中央電力エナジー(株)</v>
      </c>
      <c r="C93" s="878" t="s">
        <v>1738</v>
      </c>
      <c r="D93" s="890">
        <v>6.5099999999999999E-4</v>
      </c>
      <c r="E93" s="890">
        <v>6.5099999999999999E-4</v>
      </c>
      <c r="F93" s="1110"/>
      <c r="G93" s="1111"/>
      <c r="H93" s="630" t="str">
        <f t="shared" si="0"/>
        <v>A0020_中央電力エナジー(株)</v>
      </c>
      <c r="I93" s="630" t="str">
        <f t="shared" si="1"/>
        <v>A0020_中央電力エナジー(株)_メニューD(残差)</v>
      </c>
      <c r="K93" s="630" t="s">
        <v>4318</v>
      </c>
      <c r="M93" s="630">
        <f t="shared" si="2"/>
        <v>1</v>
      </c>
    </row>
    <row r="94" spans="1:13" ht="20.100000000000001" customHeight="1">
      <c r="A94" s="982" t="str">
        <f t="shared" si="17"/>
        <v>A0020</v>
      </c>
      <c r="B94" s="963" t="str">
        <f t="shared" si="17"/>
        <v>中央電力エナジー(株)</v>
      </c>
      <c r="C94" s="879" t="s">
        <v>622</v>
      </c>
      <c r="D94" s="880">
        <v>2.9799999999999998E-4</v>
      </c>
      <c r="E94" s="880">
        <v>2.9799999999999998E-4</v>
      </c>
      <c r="F94" s="1110"/>
      <c r="G94" s="1112"/>
      <c r="H94" s="630" t="str">
        <f t="shared" si="0"/>
        <v>A0020_中央電力エナジー(株)</v>
      </c>
      <c r="I94" s="630" t="str">
        <f t="shared" si="1"/>
        <v>A0020_中央電力エナジー(株)_(参考値)事業者全体</v>
      </c>
      <c r="K94" s="630" t="s">
        <v>4319</v>
      </c>
      <c r="M94" s="630">
        <f t="shared" si="2"/>
        <v>4</v>
      </c>
    </row>
    <row r="95" spans="1:13" ht="20.100000000000001" customHeight="1">
      <c r="A95" s="981" t="s">
        <v>214</v>
      </c>
      <c r="B95" s="962" t="s">
        <v>4186</v>
      </c>
      <c r="C95" s="877" t="s">
        <v>226</v>
      </c>
      <c r="D95" s="896">
        <v>0</v>
      </c>
      <c r="E95" s="875">
        <v>0</v>
      </c>
      <c r="F95" s="1110">
        <v>95.77</v>
      </c>
      <c r="G95" s="1111" t="s">
        <v>6197</v>
      </c>
      <c r="H95" s="630" t="str">
        <f t="shared" ref="H95:H158" si="18">A95&amp;"_"&amp;B95</f>
        <v>A0021_(株)Looop</v>
      </c>
      <c r="I95" s="630" t="str">
        <f t="shared" ref="I95:I158" si="19">A95&amp;"_"&amp;B95&amp;"_"&amp;C95</f>
        <v>A0021_(株)Looop_メニューA</v>
      </c>
      <c r="K95" s="630" t="s">
        <v>4320</v>
      </c>
      <c r="M95" s="630">
        <f t="shared" ref="M95:M158" si="20">COUNTIF($H$30:$H$3024,K95)</f>
        <v>3</v>
      </c>
    </row>
    <row r="96" spans="1:13" ht="20.100000000000001" customHeight="1">
      <c r="A96" s="983" t="str">
        <f t="shared" ref="A96:B98" si="21">A95</f>
        <v>A0021</v>
      </c>
      <c r="B96" s="962" t="str">
        <f t="shared" si="21"/>
        <v>(株)Looop</v>
      </c>
      <c r="C96" s="889" t="s">
        <v>293</v>
      </c>
      <c r="D96" s="896">
        <v>1.73E-4</v>
      </c>
      <c r="E96" s="875">
        <v>1.73E-4</v>
      </c>
      <c r="F96" s="1110"/>
      <c r="G96" s="1111"/>
      <c r="H96" s="630" t="str">
        <f t="shared" si="18"/>
        <v>A0021_(株)Looop</v>
      </c>
      <c r="I96" s="630" t="str">
        <f t="shared" si="19"/>
        <v>A0021_(株)Looop_メニューB</v>
      </c>
      <c r="K96" s="630" t="s">
        <v>4321</v>
      </c>
      <c r="M96" s="630">
        <f t="shared" si="20"/>
        <v>3</v>
      </c>
    </row>
    <row r="97" spans="1:13" ht="20.100000000000001" customHeight="1">
      <c r="A97" s="983" t="str">
        <f t="shared" si="21"/>
        <v>A0021</v>
      </c>
      <c r="B97" s="962" t="str">
        <f t="shared" si="21"/>
        <v>(株)Looop</v>
      </c>
      <c r="C97" s="878" t="s">
        <v>4184</v>
      </c>
      <c r="D97" s="890">
        <v>5.9599999999999996E-4</v>
      </c>
      <c r="E97" s="890">
        <v>5.9599999999999996E-4</v>
      </c>
      <c r="F97" s="1110"/>
      <c r="G97" s="1111"/>
      <c r="H97" s="630" t="str">
        <f t="shared" si="18"/>
        <v>A0021_(株)Looop</v>
      </c>
      <c r="I97" s="630" t="str">
        <f t="shared" si="19"/>
        <v>A0021_(株)Looop_メニューC(残差)</v>
      </c>
      <c r="K97" s="630" t="s">
        <v>4322</v>
      </c>
      <c r="M97" s="630">
        <f t="shared" si="20"/>
        <v>4</v>
      </c>
    </row>
    <row r="98" spans="1:13" ht="20.100000000000001" customHeight="1">
      <c r="A98" s="982" t="str">
        <f t="shared" si="21"/>
        <v>A0021</v>
      </c>
      <c r="B98" s="963" t="str">
        <f t="shared" si="21"/>
        <v>(株)Looop</v>
      </c>
      <c r="C98" s="879" t="s">
        <v>622</v>
      </c>
      <c r="D98" s="880">
        <v>5.8699999999999996E-4</v>
      </c>
      <c r="E98" s="880">
        <v>5.8699999999999996E-4</v>
      </c>
      <c r="F98" s="1110"/>
      <c r="G98" s="1112"/>
      <c r="H98" s="630" t="str">
        <f t="shared" si="18"/>
        <v>A0021_(株)Looop</v>
      </c>
      <c r="I98" s="630" t="str">
        <f t="shared" si="19"/>
        <v>A0021_(株)Looop_(参考値)事業者全体</v>
      </c>
      <c r="K98" s="630" t="s">
        <v>4323</v>
      </c>
      <c r="M98" s="630">
        <f t="shared" si="20"/>
        <v>9</v>
      </c>
    </row>
    <row r="99" spans="1:13" ht="20.100000000000001" customHeight="1">
      <c r="A99" s="881" t="s">
        <v>6061</v>
      </c>
      <c r="B99" s="882" t="s">
        <v>6198</v>
      </c>
      <c r="C99" s="883"/>
      <c r="D99" s="871">
        <v>6.5300000000000004E-4</v>
      </c>
      <c r="E99" s="872">
        <v>6.5300000000000004E-4</v>
      </c>
      <c r="F99" s="866">
        <v>100</v>
      </c>
      <c r="G99" s="873" t="s">
        <v>514</v>
      </c>
      <c r="H99" s="630" t="str">
        <f t="shared" si="18"/>
        <v>A0023_(株)ナンワ(旧：(株)ナンワエナジー)</v>
      </c>
      <c r="I99" s="630" t="str">
        <f t="shared" si="19"/>
        <v>A0023_(株)ナンワ(旧：(株)ナンワエナジー)_</v>
      </c>
      <c r="K99" s="630" t="s">
        <v>4324</v>
      </c>
      <c r="M99" s="630">
        <f t="shared" si="20"/>
        <v>4</v>
      </c>
    </row>
    <row r="100" spans="1:13" ht="20.100000000000001" customHeight="1">
      <c r="A100" s="984" t="s">
        <v>215</v>
      </c>
      <c r="B100" s="962" t="s">
        <v>1756</v>
      </c>
      <c r="C100" s="877" t="s">
        <v>226</v>
      </c>
      <c r="D100" s="875">
        <v>3.1399999999999999E-4</v>
      </c>
      <c r="E100" s="875">
        <v>3.1399999999999999E-4</v>
      </c>
      <c r="F100" s="1110">
        <v>100</v>
      </c>
      <c r="G100" s="1111" t="s">
        <v>514</v>
      </c>
      <c r="H100" s="630" t="str">
        <f t="shared" si="18"/>
        <v>A0024_静岡ガス＆パワー(株)</v>
      </c>
      <c r="I100" s="630" t="str">
        <f t="shared" si="19"/>
        <v>A0024_静岡ガス＆パワー(株)_メニューA</v>
      </c>
      <c r="K100" s="630" t="s">
        <v>4325</v>
      </c>
      <c r="M100" s="630">
        <f t="shared" si="20"/>
        <v>4</v>
      </c>
    </row>
    <row r="101" spans="1:13" ht="20.100000000000001" customHeight="1">
      <c r="A101" s="985" t="str">
        <f t="shared" ref="A101:B106" si="22">A100</f>
        <v>A0024</v>
      </c>
      <c r="B101" s="962" t="str">
        <f t="shared" si="22"/>
        <v>静岡ガス＆パワー(株)</v>
      </c>
      <c r="C101" s="889" t="s">
        <v>293</v>
      </c>
      <c r="D101" s="875">
        <v>0</v>
      </c>
      <c r="E101" s="875">
        <v>0</v>
      </c>
      <c r="F101" s="1110"/>
      <c r="G101" s="1111"/>
      <c r="H101" s="630" t="str">
        <f t="shared" si="18"/>
        <v>A0024_静岡ガス＆パワー(株)</v>
      </c>
      <c r="I101" s="630" t="str">
        <f t="shared" si="19"/>
        <v>A0024_静岡ガス＆パワー(株)_メニューB</v>
      </c>
      <c r="K101" s="630" t="s">
        <v>4326</v>
      </c>
      <c r="M101" s="630">
        <f t="shared" si="20"/>
        <v>5</v>
      </c>
    </row>
    <row r="102" spans="1:13" ht="20.100000000000001" customHeight="1">
      <c r="A102" s="985" t="str">
        <f t="shared" si="22"/>
        <v>A0024</v>
      </c>
      <c r="B102" s="962" t="str">
        <f t="shared" si="22"/>
        <v>静岡ガス＆パワー(株)</v>
      </c>
      <c r="C102" s="889" t="s">
        <v>450</v>
      </c>
      <c r="D102" s="890">
        <v>3.5500000000000001E-4</v>
      </c>
      <c r="E102" s="890">
        <v>3.5500000000000001E-4</v>
      </c>
      <c r="F102" s="1110"/>
      <c r="G102" s="1111"/>
      <c r="H102" s="630" t="str">
        <f t="shared" si="18"/>
        <v>A0024_静岡ガス＆パワー(株)</v>
      </c>
      <c r="I102" s="630" t="str">
        <f t="shared" si="19"/>
        <v>A0024_静岡ガス＆パワー(株)_メニューC</v>
      </c>
      <c r="K102" s="630" t="s">
        <v>4327</v>
      </c>
      <c r="M102" s="630">
        <f t="shared" si="20"/>
        <v>1</v>
      </c>
    </row>
    <row r="103" spans="1:13" ht="20.100000000000001" customHeight="1">
      <c r="A103" s="985" t="str">
        <f t="shared" si="22"/>
        <v>A0024</v>
      </c>
      <c r="B103" s="962" t="str">
        <f t="shared" si="22"/>
        <v>静岡ガス＆パワー(株)</v>
      </c>
      <c r="C103" s="889" t="s">
        <v>451</v>
      </c>
      <c r="D103" s="893">
        <v>0</v>
      </c>
      <c r="E103" s="890">
        <v>0</v>
      </c>
      <c r="F103" s="1110"/>
      <c r="G103" s="1111"/>
      <c r="H103" s="630" t="str">
        <f t="shared" si="18"/>
        <v>A0024_静岡ガス＆パワー(株)</v>
      </c>
      <c r="I103" s="630" t="str">
        <f t="shared" si="19"/>
        <v>A0024_静岡ガス＆パワー(株)_メニューD</v>
      </c>
      <c r="K103" s="630" t="s">
        <v>4328</v>
      </c>
      <c r="M103" s="630">
        <f t="shared" si="20"/>
        <v>4</v>
      </c>
    </row>
    <row r="104" spans="1:13" ht="20.100000000000001" customHeight="1">
      <c r="A104" s="985" t="str">
        <f t="shared" si="22"/>
        <v>A0024</v>
      </c>
      <c r="B104" s="962" t="str">
        <f t="shared" si="22"/>
        <v>静岡ガス＆パワー(株)</v>
      </c>
      <c r="C104" s="889" t="s">
        <v>452</v>
      </c>
      <c r="D104" s="890">
        <v>3.3199999999999999E-4</v>
      </c>
      <c r="E104" s="890">
        <v>3.3199999999999999E-4</v>
      </c>
      <c r="F104" s="1110"/>
      <c r="G104" s="1111"/>
      <c r="H104" s="630" t="str">
        <f t="shared" si="18"/>
        <v>A0024_静岡ガス＆パワー(株)</v>
      </c>
      <c r="I104" s="630" t="str">
        <f t="shared" si="19"/>
        <v>A0024_静岡ガス＆パワー(株)_メニューE</v>
      </c>
      <c r="K104" s="630" t="s">
        <v>4329</v>
      </c>
      <c r="M104" s="630">
        <f t="shared" si="20"/>
        <v>3</v>
      </c>
    </row>
    <row r="105" spans="1:13" ht="20.100000000000001" customHeight="1">
      <c r="A105" s="985" t="str">
        <f t="shared" si="22"/>
        <v>A0024</v>
      </c>
      <c r="B105" s="962" t="str">
        <f t="shared" si="22"/>
        <v>静岡ガス＆パワー(株)</v>
      </c>
      <c r="C105" s="894" t="s">
        <v>1739</v>
      </c>
      <c r="D105" s="890">
        <v>4.8899999999999996E-4</v>
      </c>
      <c r="E105" s="890">
        <v>4.8899999999999996E-4</v>
      </c>
      <c r="F105" s="1110"/>
      <c r="G105" s="1111"/>
      <c r="H105" s="630" t="str">
        <f t="shared" si="18"/>
        <v>A0024_静岡ガス＆パワー(株)</v>
      </c>
      <c r="I105" s="630" t="str">
        <f t="shared" si="19"/>
        <v>A0024_静岡ガス＆パワー(株)_メニューF(残差)</v>
      </c>
      <c r="K105" s="630" t="s">
        <v>4330</v>
      </c>
      <c r="M105" s="630">
        <f t="shared" si="20"/>
        <v>1</v>
      </c>
    </row>
    <row r="106" spans="1:13" ht="20.100000000000001" customHeight="1">
      <c r="A106" s="986" t="str">
        <f t="shared" si="22"/>
        <v>A0024</v>
      </c>
      <c r="B106" s="963" t="str">
        <f t="shared" si="22"/>
        <v>静岡ガス＆パワー(株)</v>
      </c>
      <c r="C106" s="879" t="s">
        <v>622</v>
      </c>
      <c r="D106" s="880">
        <v>4.5899999999999999E-4</v>
      </c>
      <c r="E106" s="880">
        <v>4.5899999999999999E-4</v>
      </c>
      <c r="F106" s="1110"/>
      <c r="G106" s="1112"/>
      <c r="H106" s="630" t="str">
        <f t="shared" si="18"/>
        <v>A0024_静岡ガス＆パワー(株)</v>
      </c>
      <c r="I106" s="630" t="str">
        <f t="shared" si="19"/>
        <v>A0024_静岡ガス＆パワー(株)_(参考値)事業者全体</v>
      </c>
      <c r="K106" s="630" t="s">
        <v>4331</v>
      </c>
      <c r="M106" s="630">
        <f t="shared" si="20"/>
        <v>1</v>
      </c>
    </row>
    <row r="107" spans="1:13" ht="20.100000000000001" customHeight="1">
      <c r="A107" s="981" t="s">
        <v>216</v>
      </c>
      <c r="B107" s="962" t="s">
        <v>1757</v>
      </c>
      <c r="C107" s="877" t="s">
        <v>226</v>
      </c>
      <c r="D107" s="875">
        <v>0</v>
      </c>
      <c r="E107" s="875">
        <v>0</v>
      </c>
      <c r="F107" s="1110">
        <v>100</v>
      </c>
      <c r="G107" s="1111" t="s">
        <v>514</v>
      </c>
      <c r="H107" s="630" t="str">
        <f t="shared" si="18"/>
        <v>A0025_荏原環境プラント(株)</v>
      </c>
      <c r="I107" s="630" t="str">
        <f t="shared" si="19"/>
        <v>A0025_荏原環境プラント(株)_メニューA</v>
      </c>
      <c r="K107" s="630" t="s">
        <v>4332</v>
      </c>
      <c r="M107" s="630">
        <f t="shared" si="20"/>
        <v>8</v>
      </c>
    </row>
    <row r="108" spans="1:13" ht="20.100000000000001" customHeight="1">
      <c r="A108" s="983" t="str">
        <f t="shared" ref="A108:A125" si="23">A107</f>
        <v>A0025</v>
      </c>
      <c r="B108" s="962" t="str">
        <f t="shared" ref="B108:B125" si="24">B107</f>
        <v>荏原環境プラント(株)</v>
      </c>
      <c r="C108" s="889" t="s">
        <v>293</v>
      </c>
      <c r="D108" s="875">
        <v>0</v>
      </c>
      <c r="E108" s="875">
        <v>0</v>
      </c>
      <c r="F108" s="1110"/>
      <c r="G108" s="1111"/>
      <c r="H108" s="630" t="str">
        <f t="shared" si="18"/>
        <v>A0025_荏原環境プラント(株)</v>
      </c>
      <c r="I108" s="630" t="str">
        <f t="shared" si="19"/>
        <v>A0025_荏原環境プラント(株)_メニューB</v>
      </c>
      <c r="K108" s="630" t="s">
        <v>4333</v>
      </c>
      <c r="M108" s="630">
        <f t="shared" si="20"/>
        <v>1</v>
      </c>
    </row>
    <row r="109" spans="1:13" ht="20.100000000000001" customHeight="1">
      <c r="A109" s="983" t="str">
        <f t="shared" si="23"/>
        <v>A0025</v>
      </c>
      <c r="B109" s="962" t="str">
        <f t="shared" si="24"/>
        <v>荏原環境プラント(株)</v>
      </c>
      <c r="C109" s="889" t="s">
        <v>450</v>
      </c>
      <c r="D109" s="890">
        <v>1.36E-4</v>
      </c>
      <c r="E109" s="890">
        <v>1.36E-4</v>
      </c>
      <c r="F109" s="1110"/>
      <c r="G109" s="1111"/>
      <c r="H109" s="630" t="str">
        <f t="shared" si="18"/>
        <v>A0025_荏原環境プラント(株)</v>
      </c>
      <c r="I109" s="630" t="str">
        <f t="shared" si="19"/>
        <v>A0025_荏原環境プラント(株)_メニューC</v>
      </c>
      <c r="K109" s="630" t="s">
        <v>4334</v>
      </c>
      <c r="M109" s="630">
        <f t="shared" si="20"/>
        <v>3</v>
      </c>
    </row>
    <row r="110" spans="1:13" ht="20.100000000000001" customHeight="1">
      <c r="A110" s="983" t="str">
        <f t="shared" si="23"/>
        <v>A0025</v>
      </c>
      <c r="B110" s="962" t="str">
        <f t="shared" si="24"/>
        <v>荏原環境プラント(株)</v>
      </c>
      <c r="C110" s="889" t="s">
        <v>451</v>
      </c>
      <c r="D110" s="893">
        <v>2.7599999999999999E-4</v>
      </c>
      <c r="E110" s="890">
        <v>2.7599999999999999E-4</v>
      </c>
      <c r="F110" s="1110"/>
      <c r="G110" s="1111"/>
      <c r="H110" s="630" t="str">
        <f t="shared" si="18"/>
        <v>A0025_荏原環境プラント(株)</v>
      </c>
      <c r="I110" s="630" t="str">
        <f t="shared" si="19"/>
        <v>A0025_荏原環境プラント(株)_メニューD</v>
      </c>
      <c r="K110" s="630" t="s">
        <v>4335</v>
      </c>
      <c r="M110" s="630">
        <f t="shared" si="20"/>
        <v>11</v>
      </c>
    </row>
    <row r="111" spans="1:13" ht="20.100000000000001" customHeight="1">
      <c r="A111" s="983" t="str">
        <f t="shared" si="23"/>
        <v>A0025</v>
      </c>
      <c r="B111" s="962" t="str">
        <f t="shared" si="24"/>
        <v>荏原環境プラント(株)</v>
      </c>
      <c r="C111" s="889" t="s">
        <v>452</v>
      </c>
      <c r="D111" s="893">
        <v>2.0599999999999999E-4</v>
      </c>
      <c r="E111" s="890">
        <v>2.0599999999999999E-4</v>
      </c>
      <c r="F111" s="1110"/>
      <c r="G111" s="1111"/>
      <c r="H111" s="630" t="str">
        <f t="shared" si="18"/>
        <v>A0025_荏原環境プラント(株)</v>
      </c>
      <c r="I111" s="630" t="str">
        <f t="shared" si="19"/>
        <v>A0025_荏原環境プラント(株)_メニューE</v>
      </c>
      <c r="K111" s="630" t="s">
        <v>4336</v>
      </c>
      <c r="M111" s="630">
        <f t="shared" si="20"/>
        <v>12</v>
      </c>
    </row>
    <row r="112" spans="1:13" ht="20.100000000000001" customHeight="1">
      <c r="A112" s="983" t="str">
        <f t="shared" si="23"/>
        <v>A0025</v>
      </c>
      <c r="B112" s="962" t="str">
        <f t="shared" si="24"/>
        <v>荏原環境プラント(株)</v>
      </c>
      <c r="C112" s="889" t="s">
        <v>453</v>
      </c>
      <c r="D112" s="890">
        <v>2.7599999999999999E-4</v>
      </c>
      <c r="E112" s="890">
        <v>2.7599999999999999E-4</v>
      </c>
      <c r="F112" s="1110"/>
      <c r="G112" s="1111"/>
      <c r="H112" s="630" t="str">
        <f t="shared" si="18"/>
        <v>A0025_荏原環境プラント(株)</v>
      </c>
      <c r="I112" s="630" t="str">
        <f t="shared" si="19"/>
        <v>A0025_荏原環境プラント(株)_メニューF</v>
      </c>
      <c r="K112" s="630" t="s">
        <v>4337</v>
      </c>
      <c r="M112" s="630">
        <f t="shared" si="20"/>
        <v>1</v>
      </c>
    </row>
    <row r="113" spans="1:13" ht="20.100000000000001" customHeight="1">
      <c r="A113" s="983" t="str">
        <f t="shared" si="23"/>
        <v>A0025</v>
      </c>
      <c r="B113" s="962" t="str">
        <f t="shared" si="24"/>
        <v>荏原環境プラント(株)</v>
      </c>
      <c r="C113" s="889" t="s">
        <v>454</v>
      </c>
      <c r="D113" s="890">
        <v>3.4699999999999998E-4</v>
      </c>
      <c r="E113" s="890">
        <v>3.4699999999999998E-4</v>
      </c>
      <c r="F113" s="1110"/>
      <c r="G113" s="1111"/>
      <c r="H113" s="630" t="str">
        <f t="shared" si="18"/>
        <v>A0025_荏原環境プラント(株)</v>
      </c>
      <c r="I113" s="630" t="str">
        <f t="shared" si="19"/>
        <v>A0025_荏原環境プラント(株)_メニューG</v>
      </c>
      <c r="K113" s="630" t="s">
        <v>6347</v>
      </c>
      <c r="M113" s="630">
        <f t="shared" si="20"/>
        <v>4</v>
      </c>
    </row>
    <row r="114" spans="1:13" ht="20.100000000000001" customHeight="1">
      <c r="A114" s="983" t="str">
        <f t="shared" si="23"/>
        <v>A0025</v>
      </c>
      <c r="B114" s="962" t="str">
        <f t="shared" si="24"/>
        <v>荏原環境プラント(株)</v>
      </c>
      <c r="C114" s="889" t="s">
        <v>455</v>
      </c>
      <c r="D114" s="890">
        <v>3.6499999999999998E-4</v>
      </c>
      <c r="E114" s="890">
        <v>3.6499999999999998E-4</v>
      </c>
      <c r="F114" s="1110"/>
      <c r="G114" s="1111"/>
      <c r="H114" s="630" t="str">
        <f t="shared" si="18"/>
        <v>A0025_荏原環境プラント(株)</v>
      </c>
      <c r="I114" s="630" t="str">
        <f t="shared" si="19"/>
        <v>A0025_荏原環境プラント(株)_メニューH</v>
      </c>
      <c r="K114" s="630" t="s">
        <v>4338</v>
      </c>
      <c r="M114" s="630">
        <f t="shared" si="20"/>
        <v>3</v>
      </c>
    </row>
    <row r="115" spans="1:13" ht="20.100000000000001" customHeight="1">
      <c r="A115" s="983" t="str">
        <f t="shared" si="23"/>
        <v>A0025</v>
      </c>
      <c r="B115" s="962" t="str">
        <f t="shared" si="24"/>
        <v>荏原環境プラント(株)</v>
      </c>
      <c r="C115" s="889" t="s">
        <v>4183</v>
      </c>
      <c r="D115" s="890">
        <v>2.5000000000000001E-4</v>
      </c>
      <c r="E115" s="890">
        <v>2.5000000000000001E-4</v>
      </c>
      <c r="F115" s="1110"/>
      <c r="G115" s="1111"/>
      <c r="H115" s="630" t="str">
        <f t="shared" si="18"/>
        <v>A0025_荏原環境プラント(株)</v>
      </c>
      <c r="I115" s="630" t="str">
        <f t="shared" si="19"/>
        <v>A0025_荏原環境プラント(株)_メニューI</v>
      </c>
      <c r="K115" s="630" t="s">
        <v>4339</v>
      </c>
      <c r="M115" s="630">
        <f t="shared" si="20"/>
        <v>4</v>
      </c>
    </row>
    <row r="116" spans="1:13" ht="20.100000000000001" customHeight="1">
      <c r="A116" s="983" t="str">
        <f t="shared" si="23"/>
        <v>A0025</v>
      </c>
      <c r="B116" s="962" t="str">
        <f t="shared" si="24"/>
        <v>荏原環境プラント(株)</v>
      </c>
      <c r="C116" s="889" t="s">
        <v>1725</v>
      </c>
      <c r="D116" s="890">
        <v>2.9999999999999997E-4</v>
      </c>
      <c r="E116" s="890">
        <v>2.9999999999999997E-4</v>
      </c>
      <c r="F116" s="1110"/>
      <c r="G116" s="1111"/>
      <c r="H116" s="630" t="str">
        <f t="shared" si="18"/>
        <v>A0025_荏原環境プラント(株)</v>
      </c>
      <c r="I116" s="630" t="str">
        <f t="shared" si="19"/>
        <v>A0025_荏原環境プラント(株)_メニューJ</v>
      </c>
      <c r="K116" s="630" t="s">
        <v>4340</v>
      </c>
      <c r="M116" s="630">
        <f t="shared" si="20"/>
        <v>1</v>
      </c>
    </row>
    <row r="117" spans="1:13" ht="20.100000000000001" customHeight="1">
      <c r="A117" s="983" t="str">
        <f t="shared" si="23"/>
        <v>A0025</v>
      </c>
      <c r="B117" s="962" t="str">
        <f t="shared" si="24"/>
        <v>荏原環境プラント(株)</v>
      </c>
      <c r="C117" s="889" t="s">
        <v>1726</v>
      </c>
      <c r="D117" s="890">
        <v>1.6200000000000001E-4</v>
      </c>
      <c r="E117" s="890">
        <v>1.6200000000000001E-4</v>
      </c>
      <c r="F117" s="1110"/>
      <c r="G117" s="1111"/>
      <c r="H117" s="630" t="str">
        <f t="shared" si="18"/>
        <v>A0025_荏原環境プラント(株)</v>
      </c>
      <c r="I117" s="630" t="str">
        <f t="shared" si="19"/>
        <v>A0025_荏原環境プラント(株)_メニューK</v>
      </c>
      <c r="K117" s="630" t="s">
        <v>4341</v>
      </c>
      <c r="M117" s="630">
        <f t="shared" si="20"/>
        <v>3</v>
      </c>
    </row>
    <row r="118" spans="1:13" ht="20.100000000000001" customHeight="1">
      <c r="A118" s="983" t="str">
        <f t="shared" si="23"/>
        <v>A0025</v>
      </c>
      <c r="B118" s="962" t="str">
        <f t="shared" si="24"/>
        <v>荏原環境プラント(株)</v>
      </c>
      <c r="C118" s="889" t="s">
        <v>1727</v>
      </c>
      <c r="D118" s="893">
        <v>4.2200000000000001E-4</v>
      </c>
      <c r="E118" s="890">
        <v>4.2200000000000001E-4</v>
      </c>
      <c r="F118" s="1110"/>
      <c r="G118" s="1111"/>
      <c r="H118" s="630" t="str">
        <f t="shared" si="18"/>
        <v>A0025_荏原環境プラント(株)</v>
      </c>
      <c r="I118" s="630" t="str">
        <f t="shared" si="19"/>
        <v>A0025_荏原環境プラント(株)_メニューL</v>
      </c>
      <c r="K118" s="630" t="s">
        <v>4342</v>
      </c>
      <c r="M118" s="630">
        <f t="shared" si="20"/>
        <v>4</v>
      </c>
    </row>
    <row r="119" spans="1:13" ht="20.100000000000001" customHeight="1">
      <c r="A119" s="983" t="str">
        <f t="shared" si="23"/>
        <v>A0025</v>
      </c>
      <c r="B119" s="962" t="str">
        <f t="shared" si="24"/>
        <v>荏原環境プラント(株)</v>
      </c>
      <c r="C119" s="889" t="s">
        <v>1728</v>
      </c>
      <c r="D119" s="890">
        <v>3.6499999999999998E-4</v>
      </c>
      <c r="E119" s="890">
        <v>3.6499999999999998E-4</v>
      </c>
      <c r="F119" s="1110"/>
      <c r="G119" s="1111"/>
      <c r="H119" s="630" t="str">
        <f t="shared" si="18"/>
        <v>A0025_荏原環境プラント(株)</v>
      </c>
      <c r="I119" s="630" t="str">
        <f t="shared" si="19"/>
        <v>A0025_荏原環境プラント(株)_メニューM</v>
      </c>
      <c r="K119" s="630" t="s">
        <v>4343</v>
      </c>
      <c r="M119" s="630">
        <f t="shared" si="20"/>
        <v>4</v>
      </c>
    </row>
    <row r="120" spans="1:13" ht="20.100000000000001" customHeight="1">
      <c r="A120" s="983" t="str">
        <f t="shared" si="23"/>
        <v>A0025</v>
      </c>
      <c r="B120" s="962" t="str">
        <f t="shared" si="24"/>
        <v>荏原環境プラント(株)</v>
      </c>
      <c r="C120" s="889" t="s">
        <v>1729</v>
      </c>
      <c r="D120" s="893">
        <v>4.6999999999999997E-5</v>
      </c>
      <c r="E120" s="890">
        <v>4.6999999999999997E-5</v>
      </c>
      <c r="F120" s="1110"/>
      <c r="G120" s="1111"/>
      <c r="H120" s="630" t="str">
        <f t="shared" si="18"/>
        <v>A0025_荏原環境プラント(株)</v>
      </c>
      <c r="I120" s="630" t="str">
        <f t="shared" si="19"/>
        <v>A0025_荏原環境プラント(株)_メニューN</v>
      </c>
      <c r="K120" s="630" t="s">
        <v>4344</v>
      </c>
      <c r="M120" s="630">
        <f t="shared" si="20"/>
        <v>3</v>
      </c>
    </row>
    <row r="121" spans="1:13" ht="20.100000000000001" customHeight="1">
      <c r="A121" s="983" t="str">
        <f t="shared" si="23"/>
        <v>A0025</v>
      </c>
      <c r="B121" s="962" t="str">
        <f t="shared" si="24"/>
        <v>荏原環境プラント(株)</v>
      </c>
      <c r="C121" s="889" t="s">
        <v>2195</v>
      </c>
      <c r="D121" s="893">
        <v>1.9000000000000001E-4</v>
      </c>
      <c r="E121" s="890">
        <v>1.9000000000000001E-4</v>
      </c>
      <c r="F121" s="1110"/>
      <c r="G121" s="1111"/>
      <c r="H121" s="630" t="str">
        <f t="shared" si="18"/>
        <v>A0025_荏原環境プラント(株)</v>
      </c>
      <c r="I121" s="630" t="str">
        <f t="shared" si="19"/>
        <v>A0025_荏原環境プラント(株)_メニューO</v>
      </c>
      <c r="K121" s="630" t="s">
        <v>4345</v>
      </c>
      <c r="M121" s="630">
        <f t="shared" si="20"/>
        <v>2</v>
      </c>
    </row>
    <row r="122" spans="1:13" ht="20.100000000000001" customHeight="1">
      <c r="A122" s="983" t="str">
        <f t="shared" si="23"/>
        <v>A0025</v>
      </c>
      <c r="B122" s="962" t="str">
        <f t="shared" si="24"/>
        <v>荏原環境プラント(株)</v>
      </c>
      <c r="C122" s="889" t="s">
        <v>2196</v>
      </c>
      <c r="D122" s="890">
        <v>2.04E-4</v>
      </c>
      <c r="E122" s="890">
        <v>2.04E-4</v>
      </c>
      <c r="F122" s="1110"/>
      <c r="G122" s="1111"/>
      <c r="H122" s="630" t="str">
        <f t="shared" si="18"/>
        <v>A0025_荏原環境プラント(株)</v>
      </c>
      <c r="I122" s="630" t="str">
        <f t="shared" si="19"/>
        <v>A0025_荏原環境プラント(株)_メニューP</v>
      </c>
      <c r="K122" s="630" t="s">
        <v>4346</v>
      </c>
      <c r="M122" s="630">
        <f t="shared" si="20"/>
        <v>1</v>
      </c>
    </row>
    <row r="123" spans="1:13" ht="20.100000000000001" customHeight="1">
      <c r="A123" s="983" t="str">
        <f t="shared" si="23"/>
        <v>A0025</v>
      </c>
      <c r="B123" s="962" t="str">
        <f t="shared" si="24"/>
        <v>荏原環境プラント(株)</v>
      </c>
      <c r="C123" s="889" t="s">
        <v>2197</v>
      </c>
      <c r="D123" s="890">
        <v>0</v>
      </c>
      <c r="E123" s="890">
        <v>0</v>
      </c>
      <c r="F123" s="1110"/>
      <c r="G123" s="1111"/>
      <c r="H123" s="630" t="str">
        <f t="shared" si="18"/>
        <v>A0025_荏原環境プラント(株)</v>
      </c>
      <c r="I123" s="630" t="str">
        <f t="shared" si="19"/>
        <v>A0025_荏原環境プラント(株)_メニューQ</v>
      </c>
      <c r="K123" s="630" t="s">
        <v>4347</v>
      </c>
      <c r="M123" s="630">
        <f t="shared" si="20"/>
        <v>4</v>
      </c>
    </row>
    <row r="124" spans="1:13" ht="20.100000000000001" customHeight="1">
      <c r="A124" s="983" t="str">
        <f t="shared" si="23"/>
        <v>A0025</v>
      </c>
      <c r="B124" s="962" t="str">
        <f t="shared" si="24"/>
        <v>荏原環境プラント(株)</v>
      </c>
      <c r="C124" s="878" t="s">
        <v>2198</v>
      </c>
      <c r="D124" s="890">
        <v>2.6200000000000003E-4</v>
      </c>
      <c r="E124" s="890">
        <v>2.6200000000000003E-4</v>
      </c>
      <c r="F124" s="1110"/>
      <c r="G124" s="1111"/>
      <c r="H124" s="630" t="str">
        <f t="shared" si="18"/>
        <v>A0025_荏原環境プラント(株)</v>
      </c>
      <c r="I124" s="630" t="str">
        <f t="shared" si="19"/>
        <v>A0025_荏原環境プラント(株)_メニューR(残差)</v>
      </c>
      <c r="K124" s="630" t="s">
        <v>4348</v>
      </c>
      <c r="M124" s="630">
        <f t="shared" si="20"/>
        <v>4</v>
      </c>
    </row>
    <row r="125" spans="1:13" ht="20.100000000000001" customHeight="1">
      <c r="A125" s="982" t="str">
        <f t="shared" si="23"/>
        <v>A0025</v>
      </c>
      <c r="B125" s="963" t="str">
        <f t="shared" si="24"/>
        <v>荏原環境プラント(株)</v>
      </c>
      <c r="C125" s="879" t="s">
        <v>622</v>
      </c>
      <c r="D125" s="880">
        <v>2.4899999999999998E-4</v>
      </c>
      <c r="E125" s="880">
        <v>2.4899999999999998E-4</v>
      </c>
      <c r="F125" s="1110"/>
      <c r="G125" s="1112"/>
      <c r="H125" s="630" t="str">
        <f t="shared" si="18"/>
        <v>A0025_荏原環境プラント(株)</v>
      </c>
      <c r="I125" s="630" t="str">
        <f t="shared" si="19"/>
        <v>A0025_荏原環境プラント(株)_(参考値)事業者全体</v>
      </c>
      <c r="K125" s="630" t="s">
        <v>4349</v>
      </c>
      <c r="M125" s="630">
        <f t="shared" si="20"/>
        <v>3</v>
      </c>
    </row>
    <row r="126" spans="1:13" ht="20.100000000000001" customHeight="1">
      <c r="A126" s="981" t="s">
        <v>1758</v>
      </c>
      <c r="B126" s="962" t="s">
        <v>1759</v>
      </c>
      <c r="C126" s="877" t="s">
        <v>226</v>
      </c>
      <c r="D126" s="896">
        <v>0</v>
      </c>
      <c r="E126" s="875">
        <v>0</v>
      </c>
      <c r="F126" s="1110">
        <v>100</v>
      </c>
      <c r="G126" s="1111" t="s">
        <v>514</v>
      </c>
      <c r="H126" s="630" t="str">
        <f t="shared" si="18"/>
        <v>A0026_東京エコサービス(株)</v>
      </c>
      <c r="I126" s="630" t="str">
        <f t="shared" si="19"/>
        <v>A0026_東京エコサービス(株)_メニューA</v>
      </c>
      <c r="K126" s="630" t="s">
        <v>4350</v>
      </c>
      <c r="M126" s="630">
        <f t="shared" si="20"/>
        <v>3</v>
      </c>
    </row>
    <row r="127" spans="1:13" ht="20.100000000000001" customHeight="1">
      <c r="A127" s="983" t="str">
        <f t="shared" ref="A127:B128" si="25">A126</f>
        <v>A0026</v>
      </c>
      <c r="B127" s="962" t="str">
        <f t="shared" si="25"/>
        <v>東京エコサービス(株)</v>
      </c>
      <c r="C127" s="885" t="s">
        <v>6188</v>
      </c>
      <c r="D127" s="896">
        <v>5.8E-5</v>
      </c>
      <c r="E127" s="875">
        <v>5.8E-5</v>
      </c>
      <c r="F127" s="1110"/>
      <c r="G127" s="1111"/>
      <c r="H127" s="630" t="str">
        <f t="shared" si="18"/>
        <v>A0026_東京エコサービス(株)</v>
      </c>
      <c r="I127" s="630" t="str">
        <f t="shared" si="19"/>
        <v>A0026_東京エコサービス(株)_メニューB(残差)</v>
      </c>
      <c r="K127" s="630" t="s">
        <v>4351</v>
      </c>
      <c r="M127" s="630">
        <f t="shared" si="20"/>
        <v>6</v>
      </c>
    </row>
    <row r="128" spans="1:13" ht="20.100000000000001" customHeight="1">
      <c r="A128" s="982" t="str">
        <f t="shared" si="25"/>
        <v>A0026</v>
      </c>
      <c r="B128" s="963" t="str">
        <f t="shared" si="25"/>
        <v>東京エコサービス(株)</v>
      </c>
      <c r="C128" s="879" t="s">
        <v>622</v>
      </c>
      <c r="D128" s="895">
        <v>4.8999999999999998E-5</v>
      </c>
      <c r="E128" s="880">
        <v>4.8999999999999998E-5</v>
      </c>
      <c r="F128" s="1110"/>
      <c r="G128" s="1112"/>
      <c r="H128" s="630" t="str">
        <f t="shared" si="18"/>
        <v>A0026_東京エコサービス(株)</v>
      </c>
      <c r="I128" s="630" t="str">
        <f t="shared" si="19"/>
        <v>A0026_東京エコサービス(株)_(参考値)事業者全体</v>
      </c>
      <c r="K128" s="630" t="s">
        <v>4352</v>
      </c>
      <c r="M128" s="630">
        <f t="shared" si="20"/>
        <v>1</v>
      </c>
    </row>
    <row r="129" spans="1:13" ht="20.100000000000001" customHeight="1">
      <c r="A129" s="981" t="s">
        <v>217</v>
      </c>
      <c r="B129" s="962" t="s">
        <v>1760</v>
      </c>
      <c r="C129" s="877" t="s">
        <v>226</v>
      </c>
      <c r="D129" s="875">
        <v>0</v>
      </c>
      <c r="E129" s="875">
        <v>0</v>
      </c>
      <c r="F129" s="1110" t="s">
        <v>6185</v>
      </c>
      <c r="G129" s="1111" t="s">
        <v>514</v>
      </c>
      <c r="H129" s="630" t="str">
        <f t="shared" si="18"/>
        <v>A0027_ダイヤモンドパワー(株)</v>
      </c>
      <c r="I129" s="630" t="str">
        <f t="shared" si="19"/>
        <v>A0027_ダイヤモンドパワー(株)_メニューA</v>
      </c>
      <c r="K129" s="630" t="s">
        <v>4353</v>
      </c>
      <c r="M129" s="630">
        <f t="shared" si="20"/>
        <v>3</v>
      </c>
    </row>
    <row r="130" spans="1:13" ht="20.100000000000001" customHeight="1">
      <c r="A130" s="983" t="str">
        <f t="shared" ref="A130:B133" si="26">A129</f>
        <v>A0027</v>
      </c>
      <c r="B130" s="962" t="str">
        <f t="shared" si="26"/>
        <v>ダイヤモンドパワー(株)</v>
      </c>
      <c r="C130" s="889" t="s">
        <v>293</v>
      </c>
      <c r="D130" s="875">
        <v>1.18E-4</v>
      </c>
      <c r="E130" s="875">
        <v>1.18E-4</v>
      </c>
      <c r="F130" s="1110"/>
      <c r="G130" s="1111"/>
      <c r="H130" s="630" t="str">
        <f t="shared" si="18"/>
        <v>A0027_ダイヤモンドパワー(株)</v>
      </c>
      <c r="I130" s="630" t="str">
        <f t="shared" si="19"/>
        <v>A0027_ダイヤモンドパワー(株)_メニューB</v>
      </c>
      <c r="K130" s="630" t="s">
        <v>4354</v>
      </c>
      <c r="M130" s="630">
        <f t="shared" si="20"/>
        <v>1</v>
      </c>
    </row>
    <row r="131" spans="1:13" ht="20.100000000000001" customHeight="1">
      <c r="A131" s="983" t="str">
        <f t="shared" si="26"/>
        <v>A0027</v>
      </c>
      <c r="B131" s="962" t="str">
        <f t="shared" si="26"/>
        <v>ダイヤモンドパワー(株)</v>
      </c>
      <c r="C131" s="889" t="s">
        <v>450</v>
      </c>
      <c r="D131" s="893">
        <v>2.6899999999999998E-4</v>
      </c>
      <c r="E131" s="890">
        <v>2.6899999999999998E-4</v>
      </c>
      <c r="F131" s="1110"/>
      <c r="G131" s="1111"/>
      <c r="H131" s="630" t="str">
        <f t="shared" si="18"/>
        <v>A0027_ダイヤモンドパワー(株)</v>
      </c>
      <c r="I131" s="630" t="str">
        <f t="shared" si="19"/>
        <v>A0027_ダイヤモンドパワー(株)_メニューC</v>
      </c>
      <c r="K131" s="630" t="s">
        <v>4355</v>
      </c>
      <c r="M131" s="630">
        <f t="shared" si="20"/>
        <v>4</v>
      </c>
    </row>
    <row r="132" spans="1:13" ht="20.100000000000001" customHeight="1">
      <c r="A132" s="983" t="str">
        <f t="shared" si="26"/>
        <v>A0027</v>
      </c>
      <c r="B132" s="962" t="str">
        <f t="shared" si="26"/>
        <v>ダイヤモンドパワー(株)</v>
      </c>
      <c r="C132" s="894" t="s">
        <v>451</v>
      </c>
      <c r="D132" s="893">
        <v>3.8400000000000001E-4</v>
      </c>
      <c r="E132" s="890">
        <v>3.8400000000000001E-4</v>
      </c>
      <c r="F132" s="1110"/>
      <c r="G132" s="1111"/>
      <c r="H132" s="630" t="str">
        <f t="shared" si="18"/>
        <v>A0027_ダイヤモンドパワー(株)</v>
      </c>
      <c r="I132" s="630" t="str">
        <f t="shared" si="19"/>
        <v>A0027_ダイヤモンドパワー(株)_メニューD</v>
      </c>
      <c r="K132" s="630" t="s">
        <v>4356</v>
      </c>
      <c r="M132" s="630">
        <f t="shared" si="20"/>
        <v>4</v>
      </c>
    </row>
    <row r="133" spans="1:13" ht="20.100000000000001" customHeight="1">
      <c r="A133" s="982" t="str">
        <f t="shared" si="26"/>
        <v>A0027</v>
      </c>
      <c r="B133" s="963" t="str">
        <f t="shared" si="26"/>
        <v>ダイヤモンドパワー(株)</v>
      </c>
      <c r="C133" s="879" t="s">
        <v>622</v>
      </c>
      <c r="D133" s="880">
        <v>1.0059999999999999E-3</v>
      </c>
      <c r="E133" s="880">
        <v>1.0059999999999999E-3</v>
      </c>
      <c r="F133" s="1110"/>
      <c r="G133" s="1112"/>
      <c r="H133" s="630" t="str">
        <f t="shared" si="18"/>
        <v>A0027_ダイヤモンドパワー(株)</v>
      </c>
      <c r="I133" s="630" t="str">
        <f t="shared" si="19"/>
        <v>A0027_ダイヤモンドパワー(株)_(参考値)事業者全体</v>
      </c>
      <c r="K133" s="630" t="s">
        <v>4357</v>
      </c>
      <c r="M133" s="630">
        <f t="shared" si="20"/>
        <v>1</v>
      </c>
    </row>
    <row r="134" spans="1:13" ht="20.100000000000001" customHeight="1">
      <c r="A134" s="981" t="s">
        <v>218</v>
      </c>
      <c r="B134" s="964" t="s">
        <v>1761</v>
      </c>
      <c r="C134" s="877" t="s">
        <v>226</v>
      </c>
      <c r="D134" s="875">
        <v>0</v>
      </c>
      <c r="E134" s="875">
        <v>0</v>
      </c>
      <c r="F134" s="1110">
        <v>100</v>
      </c>
      <c r="G134" s="1111" t="s">
        <v>514</v>
      </c>
      <c r="H134" s="630" t="str">
        <f t="shared" si="18"/>
        <v>A0031_(株)新出光</v>
      </c>
      <c r="I134" s="630" t="str">
        <f t="shared" si="19"/>
        <v>A0031_(株)新出光_メニューA</v>
      </c>
      <c r="K134" s="630" t="s">
        <v>4358</v>
      </c>
      <c r="M134" s="630">
        <f t="shared" si="20"/>
        <v>1</v>
      </c>
    </row>
    <row r="135" spans="1:13" ht="20.100000000000001" customHeight="1">
      <c r="A135" s="983" t="str">
        <f t="shared" ref="A135:A145" si="27">A134</f>
        <v>A0031</v>
      </c>
      <c r="B135" s="964" t="str">
        <f t="shared" ref="B135:B145" si="28">B134</f>
        <v>(株)新出光</v>
      </c>
      <c r="C135" s="889" t="s">
        <v>293</v>
      </c>
      <c r="D135" s="875">
        <v>0</v>
      </c>
      <c r="E135" s="875">
        <v>0</v>
      </c>
      <c r="F135" s="1110"/>
      <c r="G135" s="1111"/>
      <c r="H135" s="630" t="str">
        <f t="shared" si="18"/>
        <v>A0031_(株)新出光</v>
      </c>
      <c r="I135" s="630" t="str">
        <f t="shared" si="19"/>
        <v>A0031_(株)新出光_メニューB</v>
      </c>
      <c r="K135" s="630" t="s">
        <v>4359</v>
      </c>
      <c r="M135" s="630">
        <f t="shared" si="20"/>
        <v>3</v>
      </c>
    </row>
    <row r="136" spans="1:13" ht="20.100000000000001" customHeight="1">
      <c r="A136" s="983" t="str">
        <f t="shared" si="27"/>
        <v>A0031</v>
      </c>
      <c r="B136" s="964" t="str">
        <f t="shared" si="28"/>
        <v>(株)新出光</v>
      </c>
      <c r="C136" s="889" t="s">
        <v>450</v>
      </c>
      <c r="D136" s="890">
        <v>0</v>
      </c>
      <c r="E136" s="890">
        <v>0</v>
      </c>
      <c r="F136" s="1110"/>
      <c r="G136" s="1111"/>
      <c r="H136" s="630" t="str">
        <f t="shared" si="18"/>
        <v>A0031_(株)新出光</v>
      </c>
      <c r="I136" s="630" t="str">
        <f t="shared" si="19"/>
        <v>A0031_(株)新出光_メニューC</v>
      </c>
      <c r="K136" s="630" t="s">
        <v>6348</v>
      </c>
      <c r="M136" s="630">
        <f t="shared" si="20"/>
        <v>5</v>
      </c>
    </row>
    <row r="137" spans="1:13" ht="20.100000000000001" customHeight="1">
      <c r="A137" s="983" t="str">
        <f t="shared" si="27"/>
        <v>A0031</v>
      </c>
      <c r="B137" s="964" t="str">
        <f t="shared" si="28"/>
        <v>(株)新出光</v>
      </c>
      <c r="C137" s="889" t="s">
        <v>451</v>
      </c>
      <c r="D137" s="890">
        <v>3.1399999999999999E-4</v>
      </c>
      <c r="E137" s="890">
        <v>3.1399999999999999E-4</v>
      </c>
      <c r="F137" s="1110"/>
      <c r="G137" s="1111"/>
      <c r="H137" s="630" t="str">
        <f t="shared" si="18"/>
        <v>A0031_(株)新出光</v>
      </c>
      <c r="I137" s="630" t="str">
        <f t="shared" si="19"/>
        <v>A0031_(株)新出光_メニューD</v>
      </c>
      <c r="K137" s="630" t="s">
        <v>4360</v>
      </c>
      <c r="M137" s="630">
        <f t="shared" si="20"/>
        <v>3</v>
      </c>
    </row>
    <row r="138" spans="1:13" ht="20.100000000000001" customHeight="1">
      <c r="A138" s="983" t="str">
        <f t="shared" si="27"/>
        <v>A0031</v>
      </c>
      <c r="B138" s="964" t="str">
        <f t="shared" si="28"/>
        <v>(株)新出光</v>
      </c>
      <c r="C138" s="889" t="s">
        <v>452</v>
      </c>
      <c r="D138" s="890">
        <v>2.5900000000000001E-4</v>
      </c>
      <c r="E138" s="890">
        <v>2.5900000000000001E-4</v>
      </c>
      <c r="F138" s="1110"/>
      <c r="G138" s="1111"/>
      <c r="H138" s="630" t="str">
        <f t="shared" si="18"/>
        <v>A0031_(株)新出光</v>
      </c>
      <c r="I138" s="630" t="str">
        <f t="shared" si="19"/>
        <v>A0031_(株)新出光_メニューE</v>
      </c>
      <c r="K138" s="630" t="s">
        <v>4361</v>
      </c>
      <c r="M138" s="630">
        <f t="shared" si="20"/>
        <v>1</v>
      </c>
    </row>
    <row r="139" spans="1:13" ht="20.100000000000001" customHeight="1">
      <c r="A139" s="983" t="str">
        <f t="shared" si="27"/>
        <v>A0031</v>
      </c>
      <c r="B139" s="964" t="str">
        <f t="shared" si="28"/>
        <v>(株)新出光</v>
      </c>
      <c r="C139" s="889" t="s">
        <v>453</v>
      </c>
      <c r="D139" s="890">
        <v>0</v>
      </c>
      <c r="E139" s="890">
        <v>0</v>
      </c>
      <c r="F139" s="1110"/>
      <c r="G139" s="1111"/>
      <c r="H139" s="630" t="str">
        <f t="shared" si="18"/>
        <v>A0031_(株)新出光</v>
      </c>
      <c r="I139" s="630" t="str">
        <f t="shared" si="19"/>
        <v>A0031_(株)新出光_メニューF</v>
      </c>
      <c r="K139" s="630" t="s">
        <v>4362</v>
      </c>
      <c r="M139" s="630">
        <f t="shared" si="20"/>
        <v>3</v>
      </c>
    </row>
    <row r="140" spans="1:13" ht="20.100000000000001" customHeight="1">
      <c r="A140" s="983" t="str">
        <f t="shared" si="27"/>
        <v>A0031</v>
      </c>
      <c r="B140" s="964" t="str">
        <f t="shared" si="28"/>
        <v>(株)新出光</v>
      </c>
      <c r="C140" s="889" t="s">
        <v>454</v>
      </c>
      <c r="D140" s="890">
        <v>0</v>
      </c>
      <c r="E140" s="890">
        <v>0</v>
      </c>
      <c r="F140" s="1110"/>
      <c r="G140" s="1111"/>
      <c r="H140" s="630" t="str">
        <f t="shared" si="18"/>
        <v>A0031_(株)新出光</v>
      </c>
      <c r="I140" s="630" t="str">
        <f t="shared" si="19"/>
        <v>A0031_(株)新出光_メニューG</v>
      </c>
      <c r="K140" s="630" t="s">
        <v>6349</v>
      </c>
      <c r="M140" s="630">
        <f t="shared" si="20"/>
        <v>1</v>
      </c>
    </row>
    <row r="141" spans="1:13" ht="20.100000000000001" customHeight="1">
      <c r="A141" s="983" t="str">
        <f t="shared" si="27"/>
        <v>A0031</v>
      </c>
      <c r="B141" s="964" t="str">
        <f t="shared" si="28"/>
        <v>(株)新出光</v>
      </c>
      <c r="C141" s="889" t="s">
        <v>455</v>
      </c>
      <c r="D141" s="890">
        <v>0</v>
      </c>
      <c r="E141" s="890">
        <v>0</v>
      </c>
      <c r="F141" s="1110"/>
      <c r="G141" s="1111"/>
      <c r="H141" s="630" t="str">
        <f t="shared" si="18"/>
        <v>A0031_(株)新出光</v>
      </c>
      <c r="I141" s="630" t="str">
        <f t="shared" si="19"/>
        <v>A0031_(株)新出光_メニューH</v>
      </c>
      <c r="K141" s="630" t="s">
        <v>4363</v>
      </c>
      <c r="M141" s="630">
        <f t="shared" si="20"/>
        <v>3</v>
      </c>
    </row>
    <row r="142" spans="1:13" ht="20.100000000000001" customHeight="1">
      <c r="A142" s="983" t="str">
        <f t="shared" si="27"/>
        <v>A0031</v>
      </c>
      <c r="B142" s="964" t="str">
        <f t="shared" si="28"/>
        <v>(株)新出光</v>
      </c>
      <c r="C142" s="889" t="s">
        <v>4183</v>
      </c>
      <c r="D142" s="890">
        <v>0</v>
      </c>
      <c r="E142" s="890">
        <v>0</v>
      </c>
      <c r="F142" s="1110"/>
      <c r="G142" s="1111"/>
      <c r="H142" s="630" t="str">
        <f t="shared" si="18"/>
        <v>A0031_(株)新出光</v>
      </c>
      <c r="I142" s="630" t="str">
        <f t="shared" si="19"/>
        <v>A0031_(株)新出光_メニューI</v>
      </c>
      <c r="K142" s="630" t="s">
        <v>4364</v>
      </c>
      <c r="M142" s="630">
        <f t="shared" si="20"/>
        <v>1</v>
      </c>
    </row>
    <row r="143" spans="1:13" ht="20.100000000000001" customHeight="1">
      <c r="A143" s="983" t="str">
        <f t="shared" si="27"/>
        <v>A0031</v>
      </c>
      <c r="B143" s="964" t="str">
        <f t="shared" si="28"/>
        <v>(株)新出光</v>
      </c>
      <c r="C143" s="889" t="s">
        <v>1725</v>
      </c>
      <c r="D143" s="890">
        <v>0</v>
      </c>
      <c r="E143" s="890">
        <v>0</v>
      </c>
      <c r="F143" s="1110"/>
      <c r="G143" s="1111"/>
      <c r="H143" s="630" t="str">
        <f t="shared" si="18"/>
        <v>A0031_(株)新出光</v>
      </c>
      <c r="I143" s="630" t="str">
        <f t="shared" si="19"/>
        <v>A0031_(株)新出光_メニューJ</v>
      </c>
      <c r="K143" s="630" t="s">
        <v>4365</v>
      </c>
      <c r="M143" s="630">
        <f t="shared" si="20"/>
        <v>3</v>
      </c>
    </row>
    <row r="144" spans="1:13" ht="20.100000000000001" customHeight="1">
      <c r="A144" s="983" t="str">
        <f t="shared" si="27"/>
        <v>A0031</v>
      </c>
      <c r="B144" s="964" t="str">
        <f t="shared" si="28"/>
        <v>(株)新出光</v>
      </c>
      <c r="C144" s="885" t="s">
        <v>6199</v>
      </c>
      <c r="D144" s="890">
        <v>5.1999999999999995E-4</v>
      </c>
      <c r="E144" s="890">
        <v>5.1999999999999995E-4</v>
      </c>
      <c r="F144" s="1110"/>
      <c r="G144" s="1111"/>
      <c r="H144" s="630" t="str">
        <f t="shared" si="18"/>
        <v>A0031_(株)新出光</v>
      </c>
      <c r="I144" s="630" t="str">
        <f t="shared" si="19"/>
        <v>A0031_(株)新出光_メニューK(残差)</v>
      </c>
      <c r="K144" s="630" t="s">
        <v>6350</v>
      </c>
      <c r="M144" s="630">
        <f t="shared" si="20"/>
        <v>7</v>
      </c>
    </row>
    <row r="145" spans="1:13" ht="20.100000000000001" customHeight="1">
      <c r="A145" s="982" t="str">
        <f t="shared" si="27"/>
        <v>A0031</v>
      </c>
      <c r="B145" s="965" t="str">
        <f t="shared" si="28"/>
        <v>(株)新出光</v>
      </c>
      <c r="C145" s="876" t="s">
        <v>622</v>
      </c>
      <c r="D145" s="895">
        <v>4.3300000000000001E-4</v>
      </c>
      <c r="E145" s="895">
        <v>4.3300000000000001E-4</v>
      </c>
      <c r="F145" s="1110"/>
      <c r="G145" s="1112"/>
      <c r="H145" s="630" t="str">
        <f t="shared" si="18"/>
        <v>A0031_(株)新出光</v>
      </c>
      <c r="I145" s="630" t="str">
        <f t="shared" si="19"/>
        <v>A0031_(株)新出光_(参考値)事業者全体</v>
      </c>
      <c r="K145" s="630" t="s">
        <v>4366</v>
      </c>
      <c r="M145" s="630">
        <f t="shared" si="20"/>
        <v>3</v>
      </c>
    </row>
    <row r="146" spans="1:13" ht="20.100000000000001" customHeight="1">
      <c r="A146" s="881" t="s">
        <v>219</v>
      </c>
      <c r="B146" s="882" t="s">
        <v>1762</v>
      </c>
      <c r="C146" s="883"/>
      <c r="D146" s="884">
        <v>3.4900000000000003E-4</v>
      </c>
      <c r="E146" s="872">
        <v>3.4900000000000003E-4</v>
      </c>
      <c r="F146" s="866">
        <v>100</v>
      </c>
      <c r="G146" s="873" t="s">
        <v>514</v>
      </c>
      <c r="H146" s="630" t="str">
        <f t="shared" si="18"/>
        <v>A0032_セントラル石油瓦斯(株)</v>
      </c>
      <c r="I146" s="630" t="str">
        <f t="shared" si="19"/>
        <v>A0032_セントラル石油瓦斯(株)_</v>
      </c>
      <c r="K146" s="630" t="s">
        <v>4367</v>
      </c>
      <c r="M146" s="630">
        <f t="shared" si="20"/>
        <v>1</v>
      </c>
    </row>
    <row r="147" spans="1:13" ht="20.100000000000001" customHeight="1">
      <c r="A147" s="881" t="s">
        <v>220</v>
      </c>
      <c r="B147" s="898" t="s">
        <v>6200</v>
      </c>
      <c r="C147" s="883"/>
      <c r="D147" s="871">
        <v>4.64E-4</v>
      </c>
      <c r="E147" s="872">
        <v>4.64E-4</v>
      </c>
      <c r="F147" s="866">
        <v>100</v>
      </c>
      <c r="G147" s="873" t="s">
        <v>514</v>
      </c>
      <c r="H147" s="630" t="str">
        <f t="shared" si="18"/>
        <v>A0034_一般財団法人泉佐野電力</v>
      </c>
      <c r="I147" s="630" t="str">
        <f t="shared" si="19"/>
        <v>A0034_一般財団法人泉佐野電力_</v>
      </c>
      <c r="K147" s="630" t="s">
        <v>4368</v>
      </c>
      <c r="M147" s="630">
        <f t="shared" si="20"/>
        <v>1</v>
      </c>
    </row>
    <row r="148" spans="1:13" ht="20.100000000000001" customHeight="1">
      <c r="A148" s="981" t="s">
        <v>221</v>
      </c>
      <c r="B148" s="966" t="s">
        <v>1763</v>
      </c>
      <c r="C148" s="877" t="s">
        <v>226</v>
      </c>
      <c r="D148" s="896">
        <v>0</v>
      </c>
      <c r="E148" s="875">
        <v>0</v>
      </c>
      <c r="F148" s="1110">
        <v>72.03</v>
      </c>
      <c r="G148" s="1111" t="s">
        <v>6201</v>
      </c>
      <c r="H148" s="630" t="str">
        <f t="shared" si="18"/>
        <v>A0035_コスモエネルギーソリューションズ(株)</v>
      </c>
      <c r="I148" s="630" t="str">
        <f t="shared" si="19"/>
        <v>A0035_コスモエネルギーソリューションズ(株)_メニューA</v>
      </c>
      <c r="K148" s="630" t="s">
        <v>4369</v>
      </c>
      <c r="M148" s="630">
        <f t="shared" si="20"/>
        <v>3</v>
      </c>
    </row>
    <row r="149" spans="1:13" ht="20.100000000000001" customHeight="1">
      <c r="A149" s="983" t="str">
        <f t="shared" ref="A149:B153" si="29">A148</f>
        <v>A0035</v>
      </c>
      <c r="B149" s="966" t="str">
        <f t="shared" si="29"/>
        <v>コスモエネルギーソリューションズ(株)</v>
      </c>
      <c r="C149" s="889" t="s">
        <v>293</v>
      </c>
      <c r="D149" s="875">
        <v>3.9999999999999998E-6</v>
      </c>
      <c r="E149" s="875">
        <v>3.9999999999999998E-6</v>
      </c>
      <c r="F149" s="1110"/>
      <c r="G149" s="1111"/>
      <c r="H149" s="630" t="str">
        <f t="shared" si="18"/>
        <v>A0035_コスモエネルギーソリューションズ(株)</v>
      </c>
      <c r="I149" s="630" t="str">
        <f t="shared" si="19"/>
        <v>A0035_コスモエネルギーソリューションズ(株)_メニューB</v>
      </c>
      <c r="K149" s="630" t="s">
        <v>4370</v>
      </c>
      <c r="M149" s="630">
        <f t="shared" si="20"/>
        <v>1</v>
      </c>
    </row>
    <row r="150" spans="1:13" ht="20.100000000000001" customHeight="1">
      <c r="A150" s="983" t="str">
        <f t="shared" si="29"/>
        <v>A0035</v>
      </c>
      <c r="B150" s="966" t="str">
        <f t="shared" si="29"/>
        <v>コスモエネルギーソリューションズ(株)</v>
      </c>
      <c r="C150" s="889" t="s">
        <v>450</v>
      </c>
      <c r="D150" s="890">
        <v>9.1000000000000003E-5</v>
      </c>
      <c r="E150" s="890">
        <v>9.1000000000000003E-5</v>
      </c>
      <c r="F150" s="1110"/>
      <c r="G150" s="1111"/>
      <c r="H150" s="630" t="str">
        <f t="shared" si="18"/>
        <v>A0035_コスモエネルギーソリューションズ(株)</v>
      </c>
      <c r="I150" s="630" t="str">
        <f t="shared" si="19"/>
        <v>A0035_コスモエネルギーソリューションズ(株)_メニューC</v>
      </c>
      <c r="K150" s="630" t="s">
        <v>4371</v>
      </c>
      <c r="M150" s="630">
        <f t="shared" si="20"/>
        <v>3</v>
      </c>
    </row>
    <row r="151" spans="1:13" ht="20.100000000000001" customHeight="1">
      <c r="A151" s="983" t="str">
        <f t="shared" si="29"/>
        <v>A0035</v>
      </c>
      <c r="B151" s="966" t="str">
        <f t="shared" si="29"/>
        <v>コスモエネルギーソリューションズ(株)</v>
      </c>
      <c r="C151" s="889" t="s">
        <v>451</v>
      </c>
      <c r="D151" s="890">
        <v>1.12E-4</v>
      </c>
      <c r="E151" s="890">
        <v>1.12E-4</v>
      </c>
      <c r="F151" s="1110"/>
      <c r="G151" s="1111"/>
      <c r="H151" s="630" t="str">
        <f t="shared" si="18"/>
        <v>A0035_コスモエネルギーソリューションズ(株)</v>
      </c>
      <c r="I151" s="630" t="str">
        <f t="shared" si="19"/>
        <v>A0035_コスモエネルギーソリューションズ(株)_メニューD</v>
      </c>
      <c r="K151" s="630" t="s">
        <v>4372</v>
      </c>
      <c r="M151" s="630">
        <f t="shared" si="20"/>
        <v>3</v>
      </c>
    </row>
    <row r="152" spans="1:13" ht="20.100000000000001" customHeight="1">
      <c r="A152" s="983" t="str">
        <f t="shared" si="29"/>
        <v>A0035</v>
      </c>
      <c r="B152" s="966" t="str">
        <f t="shared" si="29"/>
        <v>コスモエネルギーソリューションズ(株)</v>
      </c>
      <c r="C152" s="885" t="s">
        <v>6202</v>
      </c>
      <c r="D152" s="890">
        <v>9.2500000000000004E-4</v>
      </c>
      <c r="E152" s="890">
        <v>9.2500000000000004E-4</v>
      </c>
      <c r="F152" s="1110"/>
      <c r="G152" s="1111"/>
      <c r="H152" s="630" t="str">
        <f t="shared" si="18"/>
        <v>A0035_コスモエネルギーソリューションズ(株)</v>
      </c>
      <c r="I152" s="630" t="str">
        <f t="shared" si="19"/>
        <v>A0035_コスモエネルギーソリューションズ(株)_メニューE(残差)</v>
      </c>
      <c r="K152" s="630" t="s">
        <v>4373</v>
      </c>
      <c r="M152" s="630">
        <f t="shared" si="20"/>
        <v>9</v>
      </c>
    </row>
    <row r="153" spans="1:13" ht="20.100000000000001" customHeight="1">
      <c r="A153" s="982" t="str">
        <f t="shared" si="29"/>
        <v>A0035</v>
      </c>
      <c r="B153" s="967" t="str">
        <f t="shared" si="29"/>
        <v>コスモエネルギーソリューションズ(株)</v>
      </c>
      <c r="C153" s="879" t="s">
        <v>622</v>
      </c>
      <c r="D153" s="880">
        <v>3.4900000000000003E-4</v>
      </c>
      <c r="E153" s="880">
        <v>3.4900000000000003E-4</v>
      </c>
      <c r="F153" s="1110"/>
      <c r="G153" s="1112"/>
      <c r="H153" s="630" t="str">
        <f t="shared" si="18"/>
        <v>A0035_コスモエネルギーソリューションズ(株)</v>
      </c>
      <c r="I153" s="630" t="str">
        <f t="shared" si="19"/>
        <v>A0035_コスモエネルギーソリューションズ(株)_(参考値)事業者全体</v>
      </c>
      <c r="K153" s="630" t="s">
        <v>4374</v>
      </c>
      <c r="M153" s="630">
        <f t="shared" si="20"/>
        <v>3</v>
      </c>
    </row>
    <row r="154" spans="1:13" ht="20.100000000000001" customHeight="1">
      <c r="A154" s="981" t="s">
        <v>222</v>
      </c>
      <c r="B154" s="962" t="s">
        <v>1764</v>
      </c>
      <c r="C154" s="877" t="s">
        <v>226</v>
      </c>
      <c r="D154" s="896">
        <v>0</v>
      </c>
      <c r="E154" s="875">
        <v>0</v>
      </c>
      <c r="F154" s="1110">
        <v>100</v>
      </c>
      <c r="G154" s="1111" t="s">
        <v>514</v>
      </c>
      <c r="H154" s="630" t="str">
        <f t="shared" si="18"/>
        <v>A0036_(株)グリーンサークル</v>
      </c>
      <c r="I154" s="630" t="str">
        <f t="shared" si="19"/>
        <v>A0036_(株)グリーンサークル_メニューA</v>
      </c>
      <c r="K154" s="630" t="s">
        <v>4375</v>
      </c>
      <c r="M154" s="630">
        <f t="shared" si="20"/>
        <v>1</v>
      </c>
    </row>
    <row r="155" spans="1:13" ht="20.100000000000001" customHeight="1">
      <c r="A155" s="983" t="str">
        <f t="shared" ref="A155:B156" si="30">A154</f>
        <v>A0036</v>
      </c>
      <c r="B155" s="962" t="str">
        <f t="shared" si="30"/>
        <v>(株)グリーンサークル</v>
      </c>
      <c r="C155" s="885" t="s">
        <v>6188</v>
      </c>
      <c r="D155" s="896">
        <v>4.3600000000000003E-4</v>
      </c>
      <c r="E155" s="875">
        <v>4.3600000000000003E-4</v>
      </c>
      <c r="F155" s="1110"/>
      <c r="G155" s="1111"/>
      <c r="H155" s="630" t="str">
        <f t="shared" si="18"/>
        <v>A0036_(株)グリーンサークル</v>
      </c>
      <c r="I155" s="630" t="str">
        <f t="shared" si="19"/>
        <v>A0036_(株)グリーンサークル_メニューB(残差)</v>
      </c>
      <c r="K155" s="630" t="s">
        <v>4376</v>
      </c>
      <c r="M155" s="630">
        <f t="shared" si="20"/>
        <v>6</v>
      </c>
    </row>
    <row r="156" spans="1:13" ht="20.100000000000001" customHeight="1">
      <c r="A156" s="982" t="str">
        <f t="shared" si="30"/>
        <v>A0036</v>
      </c>
      <c r="B156" s="963" t="str">
        <f t="shared" si="30"/>
        <v>(株)グリーンサークル</v>
      </c>
      <c r="C156" s="879" t="s">
        <v>622</v>
      </c>
      <c r="D156" s="895">
        <v>2.8600000000000001E-4</v>
      </c>
      <c r="E156" s="880">
        <v>2.8600000000000001E-4</v>
      </c>
      <c r="F156" s="1110"/>
      <c r="G156" s="1112"/>
      <c r="H156" s="630" t="str">
        <f t="shared" si="18"/>
        <v>A0036_(株)グリーンサークル</v>
      </c>
      <c r="I156" s="630" t="str">
        <f t="shared" si="19"/>
        <v>A0036_(株)グリーンサークル_(参考値)事業者全体</v>
      </c>
      <c r="K156" s="630" t="s">
        <v>4377</v>
      </c>
      <c r="M156" s="630">
        <f t="shared" si="20"/>
        <v>3</v>
      </c>
    </row>
    <row r="157" spans="1:13" ht="20.100000000000001" customHeight="1">
      <c r="A157" s="981" t="s">
        <v>223</v>
      </c>
      <c r="B157" s="962" t="s">
        <v>1765</v>
      </c>
      <c r="C157" s="877" t="s">
        <v>226</v>
      </c>
      <c r="D157" s="896">
        <v>0</v>
      </c>
      <c r="E157" s="875">
        <v>0</v>
      </c>
      <c r="F157" s="1110">
        <v>100</v>
      </c>
      <c r="G157" s="1111" t="s">
        <v>514</v>
      </c>
      <c r="H157" s="630" t="str">
        <f t="shared" si="18"/>
        <v>A0039_北海道瓦斯(株)</v>
      </c>
      <c r="I157" s="630" t="str">
        <f t="shared" si="19"/>
        <v>A0039_北海道瓦斯(株)_メニューA</v>
      </c>
      <c r="K157" s="630" t="s">
        <v>4378</v>
      </c>
      <c r="M157" s="630">
        <f t="shared" si="20"/>
        <v>6</v>
      </c>
    </row>
    <row r="158" spans="1:13" ht="20.100000000000001" customHeight="1">
      <c r="A158" s="983" t="str">
        <f t="shared" ref="A158:B159" si="31">A157</f>
        <v>A0039</v>
      </c>
      <c r="B158" s="962" t="str">
        <f t="shared" si="31"/>
        <v>北海道瓦斯(株)</v>
      </c>
      <c r="C158" s="885" t="s">
        <v>6188</v>
      </c>
      <c r="D158" s="875">
        <v>5.6999999999999998E-4</v>
      </c>
      <c r="E158" s="875">
        <v>5.6999999999999998E-4</v>
      </c>
      <c r="F158" s="1110"/>
      <c r="G158" s="1111"/>
      <c r="H158" s="630" t="str">
        <f t="shared" si="18"/>
        <v>A0039_北海道瓦斯(株)</v>
      </c>
      <c r="I158" s="630" t="str">
        <f t="shared" si="19"/>
        <v>A0039_北海道瓦斯(株)_メニューB(残差)</v>
      </c>
      <c r="K158" s="630" t="s">
        <v>4379</v>
      </c>
      <c r="M158" s="630">
        <f t="shared" si="20"/>
        <v>1</v>
      </c>
    </row>
    <row r="159" spans="1:13" ht="20.100000000000001" customHeight="1">
      <c r="A159" s="982" t="str">
        <f t="shared" si="31"/>
        <v>A0039</v>
      </c>
      <c r="B159" s="963" t="str">
        <f t="shared" si="31"/>
        <v>北海道瓦斯(株)</v>
      </c>
      <c r="C159" s="879" t="s">
        <v>622</v>
      </c>
      <c r="D159" s="880">
        <v>4.7699999999999999E-4</v>
      </c>
      <c r="E159" s="880">
        <v>4.7699999999999999E-4</v>
      </c>
      <c r="F159" s="1110"/>
      <c r="G159" s="1112"/>
      <c r="H159" s="630" t="str">
        <f t="shared" ref="H159:H222" si="32">A159&amp;"_"&amp;B159</f>
        <v>A0039_北海道瓦斯(株)</v>
      </c>
      <c r="I159" s="630" t="str">
        <f t="shared" ref="I159:I222" si="33">A159&amp;"_"&amp;B159&amp;"_"&amp;C159</f>
        <v>A0039_北海道瓦斯(株)_(参考値)事業者全体</v>
      </c>
      <c r="K159" s="630" t="s">
        <v>4380</v>
      </c>
      <c r="M159" s="630">
        <f t="shared" ref="M159:M222" si="34">COUNTIF($H$30:$H$3024,K159)</f>
        <v>1</v>
      </c>
    </row>
    <row r="160" spans="1:13" ht="20.100000000000001" customHeight="1">
      <c r="A160" s="881" t="s">
        <v>1766</v>
      </c>
      <c r="B160" s="882" t="s">
        <v>1767</v>
      </c>
      <c r="C160" s="883"/>
      <c r="D160" s="871">
        <v>4.95E-4</v>
      </c>
      <c r="E160" s="872">
        <v>4.95E-4</v>
      </c>
      <c r="F160" s="866">
        <v>100</v>
      </c>
      <c r="G160" s="873" t="s">
        <v>514</v>
      </c>
      <c r="H160" s="630" t="str">
        <f t="shared" si="32"/>
        <v>A0040_アルカナエナジー(株)</v>
      </c>
      <c r="I160" s="630" t="str">
        <f t="shared" si="33"/>
        <v>A0040_アルカナエナジー(株)_</v>
      </c>
      <c r="K160" s="630" t="s">
        <v>4381</v>
      </c>
      <c r="M160" s="630">
        <f t="shared" si="34"/>
        <v>3</v>
      </c>
    </row>
    <row r="161" spans="1:13" ht="20.100000000000001" customHeight="1">
      <c r="A161" s="981" t="s">
        <v>224</v>
      </c>
      <c r="B161" s="962" t="s">
        <v>1768</v>
      </c>
      <c r="C161" s="877" t="s">
        <v>226</v>
      </c>
      <c r="D161" s="875">
        <v>5.5699999999999999E-4</v>
      </c>
      <c r="E161" s="875">
        <v>5.5699999999999999E-4</v>
      </c>
      <c r="F161" s="1110">
        <v>100</v>
      </c>
      <c r="G161" s="1111" t="s">
        <v>514</v>
      </c>
      <c r="H161" s="630" t="str">
        <f t="shared" si="32"/>
        <v>A0042_新エネルギー開発(株)</v>
      </c>
      <c r="I161" s="630" t="str">
        <f t="shared" si="33"/>
        <v>A0042_新エネルギー開発(株)_メニューA</v>
      </c>
      <c r="K161" s="630" t="s">
        <v>4382</v>
      </c>
      <c r="M161" s="630">
        <f t="shared" si="34"/>
        <v>1</v>
      </c>
    </row>
    <row r="162" spans="1:13" ht="20.100000000000001" customHeight="1">
      <c r="A162" s="983" t="str">
        <f t="shared" ref="A162:B163" si="35">A161</f>
        <v>A0042</v>
      </c>
      <c r="B162" s="962" t="str">
        <f t="shared" si="35"/>
        <v>新エネルギー開発(株)</v>
      </c>
      <c r="C162" s="894" t="s">
        <v>293</v>
      </c>
      <c r="D162" s="875">
        <v>0</v>
      </c>
      <c r="E162" s="875">
        <v>0</v>
      </c>
      <c r="F162" s="1110"/>
      <c r="G162" s="1111"/>
      <c r="H162" s="630" t="str">
        <f t="shared" si="32"/>
        <v>A0042_新エネルギー開発(株)</v>
      </c>
      <c r="I162" s="630" t="str">
        <f t="shared" si="33"/>
        <v>A0042_新エネルギー開発(株)_メニューB</v>
      </c>
      <c r="K162" s="630" t="s">
        <v>4383</v>
      </c>
      <c r="M162" s="630">
        <f t="shared" si="34"/>
        <v>1</v>
      </c>
    </row>
    <row r="163" spans="1:13" ht="20.100000000000001" customHeight="1">
      <c r="A163" s="982" t="str">
        <f t="shared" si="35"/>
        <v>A0042</v>
      </c>
      <c r="B163" s="963" t="str">
        <f t="shared" si="35"/>
        <v>新エネルギー開発(株)</v>
      </c>
      <c r="C163" s="879" t="s">
        <v>622</v>
      </c>
      <c r="D163" s="880">
        <v>5.4900000000000001E-4</v>
      </c>
      <c r="E163" s="880">
        <v>5.4900000000000001E-4</v>
      </c>
      <c r="F163" s="1110"/>
      <c r="G163" s="1112"/>
      <c r="H163" s="630" t="str">
        <f t="shared" si="32"/>
        <v>A0042_新エネルギー開発(株)</v>
      </c>
      <c r="I163" s="630" t="str">
        <f t="shared" si="33"/>
        <v>A0042_新エネルギー開発(株)_(参考値)事業者全体</v>
      </c>
      <c r="K163" s="630" t="s">
        <v>4384</v>
      </c>
      <c r="M163" s="630">
        <f t="shared" si="34"/>
        <v>2</v>
      </c>
    </row>
    <row r="164" spans="1:13" ht="20.100000000000001" customHeight="1">
      <c r="A164" s="981" t="s">
        <v>225</v>
      </c>
      <c r="B164" s="964" t="s">
        <v>1769</v>
      </c>
      <c r="C164" s="877" t="s">
        <v>226</v>
      </c>
      <c r="D164" s="875">
        <v>2.5300000000000002E-4</v>
      </c>
      <c r="E164" s="875">
        <v>2.5300000000000002E-4</v>
      </c>
      <c r="F164" s="1110">
        <v>100</v>
      </c>
      <c r="G164" s="1111" t="s">
        <v>514</v>
      </c>
      <c r="H164" s="630" t="str">
        <f t="shared" si="32"/>
        <v>A0043_伊藤忠エネクス(株)</v>
      </c>
      <c r="I164" s="630" t="str">
        <f t="shared" si="33"/>
        <v>A0043_伊藤忠エネクス(株)_メニューA</v>
      </c>
      <c r="K164" s="630" t="s">
        <v>4385</v>
      </c>
      <c r="M164" s="630">
        <f t="shared" si="34"/>
        <v>3</v>
      </c>
    </row>
    <row r="165" spans="1:13" ht="20.100000000000001" customHeight="1">
      <c r="A165" s="983" t="str">
        <f t="shared" ref="A165:B166" si="36">A164</f>
        <v>A0043</v>
      </c>
      <c r="B165" s="964" t="str">
        <f t="shared" si="36"/>
        <v>伊藤忠エネクス(株)</v>
      </c>
      <c r="C165" s="885" t="s">
        <v>6188</v>
      </c>
      <c r="D165" s="875">
        <v>4.2200000000000001E-4</v>
      </c>
      <c r="E165" s="875">
        <v>4.2200000000000001E-4</v>
      </c>
      <c r="F165" s="1110"/>
      <c r="G165" s="1111"/>
      <c r="H165" s="630" t="str">
        <f t="shared" si="32"/>
        <v>A0043_伊藤忠エネクス(株)</v>
      </c>
      <c r="I165" s="630" t="str">
        <f t="shared" si="33"/>
        <v>A0043_伊藤忠エネクス(株)_メニューB(残差)</v>
      </c>
      <c r="K165" s="630" t="s">
        <v>4386</v>
      </c>
      <c r="M165" s="630">
        <f t="shared" si="34"/>
        <v>3</v>
      </c>
    </row>
    <row r="166" spans="1:13" ht="20.100000000000001" customHeight="1">
      <c r="A166" s="982" t="str">
        <f t="shared" si="36"/>
        <v>A0043</v>
      </c>
      <c r="B166" s="965" t="str">
        <f t="shared" si="36"/>
        <v>伊藤忠エネクス(株)</v>
      </c>
      <c r="C166" s="879" t="s">
        <v>622</v>
      </c>
      <c r="D166" s="880">
        <v>4.2200000000000001E-4</v>
      </c>
      <c r="E166" s="880">
        <v>4.2200000000000001E-4</v>
      </c>
      <c r="F166" s="1110"/>
      <c r="G166" s="1112"/>
      <c r="H166" s="630" t="str">
        <f t="shared" si="32"/>
        <v>A0043_伊藤忠エネクス(株)</v>
      </c>
      <c r="I166" s="630" t="str">
        <f t="shared" si="33"/>
        <v>A0043_伊藤忠エネクス(株)_(参考値)事業者全体</v>
      </c>
      <c r="K166" s="630" t="s">
        <v>4387</v>
      </c>
      <c r="M166" s="630">
        <f t="shared" si="34"/>
        <v>1</v>
      </c>
    </row>
    <row r="167" spans="1:13" ht="20.100000000000001" customHeight="1">
      <c r="A167" s="981" t="s">
        <v>1770</v>
      </c>
      <c r="B167" s="962" t="s">
        <v>6203</v>
      </c>
      <c r="C167" s="877" t="s">
        <v>226</v>
      </c>
      <c r="D167" s="875">
        <v>0</v>
      </c>
      <c r="E167" s="875">
        <v>0</v>
      </c>
      <c r="F167" s="1110">
        <v>99.95</v>
      </c>
      <c r="G167" s="1111" t="s">
        <v>4185</v>
      </c>
      <c r="H167" s="630" t="str">
        <f t="shared" si="32"/>
        <v>A0045_(株)VーPower</v>
      </c>
      <c r="I167" s="630" t="str">
        <f t="shared" si="33"/>
        <v>A0045_(株)VーPower_メニューA</v>
      </c>
      <c r="K167" s="630" t="s">
        <v>4388</v>
      </c>
      <c r="M167" s="630">
        <f t="shared" si="34"/>
        <v>3</v>
      </c>
    </row>
    <row r="168" spans="1:13" ht="20.100000000000001" customHeight="1">
      <c r="A168" s="983" t="str">
        <f t="shared" ref="A168:B171" si="37">A167</f>
        <v>A0045</v>
      </c>
      <c r="B168" s="962" t="str">
        <f t="shared" si="37"/>
        <v>(株)VーPower</v>
      </c>
      <c r="C168" s="889" t="s">
        <v>293</v>
      </c>
      <c r="D168" s="875">
        <v>0</v>
      </c>
      <c r="E168" s="875">
        <v>0</v>
      </c>
      <c r="F168" s="1110"/>
      <c r="G168" s="1111"/>
      <c r="H168" s="630" t="str">
        <f t="shared" si="32"/>
        <v>A0045_(株)VーPower</v>
      </c>
      <c r="I168" s="630" t="str">
        <f t="shared" si="33"/>
        <v>A0045_(株)VーPower_メニューB</v>
      </c>
      <c r="K168" s="630" t="s">
        <v>4389</v>
      </c>
      <c r="M168" s="630">
        <f t="shared" si="34"/>
        <v>3</v>
      </c>
    </row>
    <row r="169" spans="1:13" ht="20.100000000000001" customHeight="1">
      <c r="A169" s="983" t="str">
        <f t="shared" si="37"/>
        <v>A0045</v>
      </c>
      <c r="B169" s="962" t="str">
        <f t="shared" si="37"/>
        <v>(株)VーPower</v>
      </c>
      <c r="C169" s="889" t="s">
        <v>450</v>
      </c>
      <c r="D169" s="890">
        <v>0</v>
      </c>
      <c r="E169" s="890">
        <v>0</v>
      </c>
      <c r="F169" s="1110"/>
      <c r="G169" s="1111"/>
      <c r="H169" s="630" t="str">
        <f t="shared" si="32"/>
        <v>A0045_(株)VーPower</v>
      </c>
      <c r="I169" s="630" t="str">
        <f t="shared" si="33"/>
        <v>A0045_(株)VーPower_メニューC</v>
      </c>
      <c r="K169" s="630" t="s">
        <v>4390</v>
      </c>
      <c r="M169" s="630">
        <f t="shared" si="34"/>
        <v>1</v>
      </c>
    </row>
    <row r="170" spans="1:13" ht="20.100000000000001" customHeight="1">
      <c r="A170" s="983" t="str">
        <f t="shared" si="37"/>
        <v>A0045</v>
      </c>
      <c r="B170" s="962" t="str">
        <f t="shared" si="37"/>
        <v>(株)VーPower</v>
      </c>
      <c r="C170" s="885" t="s">
        <v>6193</v>
      </c>
      <c r="D170" s="893">
        <v>5.3799999999999996E-4</v>
      </c>
      <c r="E170" s="890">
        <v>4.8200000000000001E-4</v>
      </c>
      <c r="F170" s="1110"/>
      <c r="G170" s="1111"/>
      <c r="H170" s="630" t="str">
        <f t="shared" si="32"/>
        <v>A0045_(株)VーPower</v>
      </c>
      <c r="I170" s="630" t="str">
        <f t="shared" si="33"/>
        <v>A0045_(株)VーPower_メニューD(残差)</v>
      </c>
      <c r="K170" s="630" t="s">
        <v>4391</v>
      </c>
      <c r="M170" s="630">
        <f t="shared" si="34"/>
        <v>1</v>
      </c>
    </row>
    <row r="171" spans="1:13" ht="20.100000000000001" customHeight="1">
      <c r="A171" s="982" t="str">
        <f t="shared" si="37"/>
        <v>A0045</v>
      </c>
      <c r="B171" s="963" t="str">
        <f t="shared" si="37"/>
        <v>(株)VーPower</v>
      </c>
      <c r="C171" s="879" t="s">
        <v>622</v>
      </c>
      <c r="D171" s="895">
        <v>4.9899999999999999E-4</v>
      </c>
      <c r="E171" s="880">
        <v>4.4700000000000002E-4</v>
      </c>
      <c r="F171" s="1110"/>
      <c r="G171" s="1112"/>
      <c r="H171" s="630" t="str">
        <f t="shared" si="32"/>
        <v>A0045_(株)VーPower</v>
      </c>
      <c r="I171" s="630" t="str">
        <f t="shared" si="33"/>
        <v>A0045_(株)VーPower_(参考値)事業者全体</v>
      </c>
      <c r="K171" s="630" t="s">
        <v>4392</v>
      </c>
      <c r="M171" s="630">
        <f t="shared" si="34"/>
        <v>1</v>
      </c>
    </row>
    <row r="172" spans="1:13" ht="20.100000000000001" customHeight="1">
      <c r="A172" s="881" t="s">
        <v>1771</v>
      </c>
      <c r="B172" s="882" t="s">
        <v>1772</v>
      </c>
      <c r="C172" s="883"/>
      <c r="D172" s="884">
        <v>4.5800000000000002E-4</v>
      </c>
      <c r="E172" s="872">
        <v>4.5800000000000002E-4</v>
      </c>
      <c r="F172" s="866">
        <v>100</v>
      </c>
      <c r="G172" s="873" t="s">
        <v>514</v>
      </c>
      <c r="H172" s="630" t="str">
        <f t="shared" si="32"/>
        <v>A0046_大和エネルギー(株)</v>
      </c>
      <c r="I172" s="630" t="str">
        <f t="shared" si="33"/>
        <v>A0046_大和エネルギー(株)_</v>
      </c>
      <c r="K172" s="630" t="s">
        <v>6351</v>
      </c>
      <c r="M172" s="630">
        <f t="shared" si="34"/>
        <v>6</v>
      </c>
    </row>
    <row r="173" spans="1:13" ht="20.100000000000001" customHeight="1">
      <c r="A173" s="981" t="s">
        <v>227</v>
      </c>
      <c r="B173" s="964" t="s">
        <v>1773</v>
      </c>
      <c r="C173" s="877" t="s">
        <v>226</v>
      </c>
      <c r="D173" s="875">
        <v>0</v>
      </c>
      <c r="E173" s="875">
        <v>0</v>
      </c>
      <c r="F173" s="1110">
        <v>97.85</v>
      </c>
      <c r="G173" s="1111" t="s">
        <v>6204</v>
      </c>
      <c r="H173" s="630" t="str">
        <f t="shared" si="32"/>
        <v>A0048_大阪瓦斯(株)</v>
      </c>
      <c r="I173" s="630" t="str">
        <f t="shared" si="33"/>
        <v>A0048_大阪瓦斯(株)_メニューA</v>
      </c>
      <c r="K173" s="630" t="s">
        <v>4393</v>
      </c>
      <c r="M173" s="630">
        <f t="shared" si="34"/>
        <v>1</v>
      </c>
    </row>
    <row r="174" spans="1:13" ht="20.100000000000001" customHeight="1">
      <c r="A174" s="983" t="str">
        <f t="shared" ref="A174:B180" si="38">A173</f>
        <v>A0048</v>
      </c>
      <c r="B174" s="964" t="str">
        <f t="shared" si="38"/>
        <v>大阪瓦斯(株)</v>
      </c>
      <c r="C174" s="889" t="s">
        <v>293</v>
      </c>
      <c r="D174" s="875">
        <v>0</v>
      </c>
      <c r="E174" s="875">
        <v>0</v>
      </c>
      <c r="F174" s="1110"/>
      <c r="G174" s="1111"/>
      <c r="H174" s="630" t="str">
        <f t="shared" si="32"/>
        <v>A0048_大阪瓦斯(株)</v>
      </c>
      <c r="I174" s="630" t="str">
        <f t="shared" si="33"/>
        <v>A0048_大阪瓦斯(株)_メニューB</v>
      </c>
      <c r="K174" s="630" t="s">
        <v>4394</v>
      </c>
      <c r="M174" s="630">
        <f t="shared" si="34"/>
        <v>3</v>
      </c>
    </row>
    <row r="175" spans="1:13" ht="20.100000000000001" customHeight="1">
      <c r="A175" s="983" t="str">
        <f t="shared" si="38"/>
        <v>A0048</v>
      </c>
      <c r="B175" s="964" t="str">
        <f t="shared" si="38"/>
        <v>大阪瓦斯(株)</v>
      </c>
      <c r="C175" s="889" t="s">
        <v>450</v>
      </c>
      <c r="D175" s="890">
        <v>3.48E-4</v>
      </c>
      <c r="E175" s="890">
        <v>3.48E-4</v>
      </c>
      <c r="F175" s="1110"/>
      <c r="G175" s="1111"/>
      <c r="H175" s="630" t="str">
        <f t="shared" si="32"/>
        <v>A0048_大阪瓦斯(株)</v>
      </c>
      <c r="I175" s="630" t="str">
        <f t="shared" si="33"/>
        <v>A0048_大阪瓦斯(株)_メニューC</v>
      </c>
      <c r="K175" s="630" t="s">
        <v>4395</v>
      </c>
      <c r="M175" s="630">
        <f t="shared" si="34"/>
        <v>3</v>
      </c>
    </row>
    <row r="176" spans="1:13" ht="20.100000000000001" customHeight="1">
      <c r="A176" s="983" t="str">
        <f t="shared" si="38"/>
        <v>A0048</v>
      </c>
      <c r="B176" s="964" t="str">
        <f t="shared" si="38"/>
        <v>大阪瓦斯(株)</v>
      </c>
      <c r="C176" s="889" t="s">
        <v>451</v>
      </c>
      <c r="D176" s="890">
        <v>3.4900000000000003E-4</v>
      </c>
      <c r="E176" s="890">
        <v>3.4900000000000003E-4</v>
      </c>
      <c r="F176" s="1110"/>
      <c r="G176" s="1111"/>
      <c r="H176" s="630" t="str">
        <f t="shared" si="32"/>
        <v>A0048_大阪瓦斯(株)</v>
      </c>
      <c r="I176" s="630" t="str">
        <f t="shared" si="33"/>
        <v>A0048_大阪瓦斯(株)_メニューD</v>
      </c>
      <c r="K176" s="630" t="s">
        <v>4396</v>
      </c>
      <c r="M176" s="630">
        <f t="shared" si="34"/>
        <v>3</v>
      </c>
    </row>
    <row r="177" spans="1:13" ht="20.100000000000001" customHeight="1">
      <c r="A177" s="983" t="str">
        <f t="shared" si="38"/>
        <v>A0048</v>
      </c>
      <c r="B177" s="964" t="str">
        <f t="shared" si="38"/>
        <v>大阪瓦斯(株)</v>
      </c>
      <c r="C177" s="889" t="s">
        <v>452</v>
      </c>
      <c r="D177" s="890">
        <v>2.9500000000000001E-4</v>
      </c>
      <c r="E177" s="890">
        <v>2.9500000000000001E-4</v>
      </c>
      <c r="F177" s="1110"/>
      <c r="G177" s="1111"/>
      <c r="H177" s="630" t="str">
        <f t="shared" si="32"/>
        <v>A0048_大阪瓦斯(株)</v>
      </c>
      <c r="I177" s="630" t="str">
        <f t="shared" si="33"/>
        <v>A0048_大阪瓦斯(株)_メニューE</v>
      </c>
      <c r="K177" s="630" t="s">
        <v>4397</v>
      </c>
      <c r="M177" s="630">
        <f t="shared" si="34"/>
        <v>3</v>
      </c>
    </row>
    <row r="178" spans="1:13" ht="20.100000000000001" customHeight="1">
      <c r="A178" s="983" t="str">
        <f t="shared" si="38"/>
        <v>A0048</v>
      </c>
      <c r="B178" s="964" t="str">
        <f t="shared" si="38"/>
        <v>大阪瓦斯(株)</v>
      </c>
      <c r="C178" s="889" t="s">
        <v>453</v>
      </c>
      <c r="D178" s="890">
        <v>0</v>
      </c>
      <c r="E178" s="890">
        <v>0</v>
      </c>
      <c r="F178" s="1110"/>
      <c r="G178" s="1111"/>
      <c r="H178" s="630" t="str">
        <f t="shared" si="32"/>
        <v>A0048_大阪瓦斯(株)</v>
      </c>
      <c r="I178" s="630" t="str">
        <f t="shared" si="33"/>
        <v>A0048_大阪瓦斯(株)_メニューF</v>
      </c>
      <c r="K178" s="630" t="s">
        <v>4398</v>
      </c>
      <c r="M178" s="630">
        <f t="shared" si="34"/>
        <v>3</v>
      </c>
    </row>
    <row r="179" spans="1:13" ht="20.100000000000001" customHeight="1">
      <c r="A179" s="983" t="str">
        <f t="shared" si="38"/>
        <v>A0048</v>
      </c>
      <c r="B179" s="964" t="str">
        <f t="shared" si="38"/>
        <v>大阪瓦斯(株)</v>
      </c>
      <c r="C179" s="885" t="s">
        <v>6205</v>
      </c>
      <c r="D179" s="890">
        <v>5.0100000000000003E-4</v>
      </c>
      <c r="E179" s="890">
        <v>5.0100000000000003E-4</v>
      </c>
      <c r="F179" s="1110"/>
      <c r="G179" s="1111"/>
      <c r="H179" s="630" t="str">
        <f t="shared" si="32"/>
        <v>A0048_大阪瓦斯(株)</v>
      </c>
      <c r="I179" s="630" t="str">
        <f t="shared" si="33"/>
        <v>A0048_大阪瓦斯(株)_メニューG(残差)</v>
      </c>
      <c r="K179" s="630" t="s">
        <v>4399</v>
      </c>
      <c r="M179" s="630">
        <f t="shared" si="34"/>
        <v>1</v>
      </c>
    </row>
    <row r="180" spans="1:13" ht="20.100000000000001" customHeight="1">
      <c r="A180" s="982" t="str">
        <f t="shared" si="38"/>
        <v>A0048</v>
      </c>
      <c r="B180" s="965" t="str">
        <f t="shared" si="38"/>
        <v>大阪瓦斯(株)</v>
      </c>
      <c r="C180" s="879" t="s">
        <v>6206</v>
      </c>
      <c r="D180" s="880">
        <v>4.6500000000000003E-4</v>
      </c>
      <c r="E180" s="880">
        <v>4.6500000000000003E-4</v>
      </c>
      <c r="F180" s="1110"/>
      <c r="G180" s="1112"/>
      <c r="H180" s="630" t="str">
        <f t="shared" si="32"/>
        <v>A0048_大阪瓦斯(株)</v>
      </c>
      <c r="I180" s="630" t="str">
        <f t="shared" si="33"/>
        <v>A0048_大阪瓦斯(株)_(参考値)事業者全体</v>
      </c>
      <c r="K180" s="630" t="s">
        <v>4400</v>
      </c>
      <c r="M180" s="630">
        <f t="shared" si="34"/>
        <v>3</v>
      </c>
    </row>
    <row r="181" spans="1:13" ht="20.100000000000001" customHeight="1">
      <c r="A181" s="981" t="s">
        <v>228</v>
      </c>
      <c r="B181" s="962" t="s">
        <v>1774</v>
      </c>
      <c r="C181" s="877" t="s">
        <v>226</v>
      </c>
      <c r="D181" s="896">
        <v>1E-4</v>
      </c>
      <c r="E181" s="875">
        <v>1E-4</v>
      </c>
      <c r="F181" s="1110">
        <v>100</v>
      </c>
      <c r="G181" s="1111" t="s">
        <v>514</v>
      </c>
      <c r="H181" s="630" t="str">
        <f t="shared" si="32"/>
        <v>A0049_エフビットコミュニケーションズ(株)　</v>
      </c>
      <c r="I181" s="630" t="str">
        <f t="shared" si="33"/>
        <v>A0049_エフビットコミュニケーションズ(株)　_メニューA</v>
      </c>
      <c r="K181" s="630" t="s">
        <v>4401</v>
      </c>
      <c r="M181" s="630">
        <f t="shared" si="34"/>
        <v>2</v>
      </c>
    </row>
    <row r="182" spans="1:13" ht="20.100000000000001" customHeight="1">
      <c r="A182" s="983" t="str">
        <f t="shared" ref="A182:B184" si="39">A181</f>
        <v>A0049</v>
      </c>
      <c r="B182" s="962" t="str">
        <f t="shared" si="39"/>
        <v>エフビットコミュニケーションズ(株)　</v>
      </c>
      <c r="C182" s="889" t="s">
        <v>293</v>
      </c>
      <c r="D182" s="896">
        <v>0</v>
      </c>
      <c r="E182" s="875">
        <v>0</v>
      </c>
      <c r="F182" s="1110"/>
      <c r="G182" s="1111"/>
      <c r="H182" s="630" t="str">
        <f t="shared" si="32"/>
        <v>A0049_エフビットコミュニケーションズ(株)　</v>
      </c>
      <c r="I182" s="630" t="str">
        <f t="shared" si="33"/>
        <v>A0049_エフビットコミュニケーションズ(株)　_メニューB</v>
      </c>
      <c r="K182" s="630" t="s">
        <v>4402</v>
      </c>
      <c r="M182" s="630">
        <f t="shared" si="34"/>
        <v>10</v>
      </c>
    </row>
    <row r="183" spans="1:13" ht="20.100000000000001" customHeight="1">
      <c r="A183" s="983" t="str">
        <f t="shared" si="39"/>
        <v>A0049</v>
      </c>
      <c r="B183" s="962" t="str">
        <f t="shared" si="39"/>
        <v>エフビットコミュニケーションズ(株)　</v>
      </c>
      <c r="C183" s="894" t="s">
        <v>4184</v>
      </c>
      <c r="D183" s="893">
        <v>2.13E-4</v>
      </c>
      <c r="E183" s="890">
        <v>2.13E-4</v>
      </c>
      <c r="F183" s="1110"/>
      <c r="G183" s="1111"/>
      <c r="H183" s="630" t="str">
        <f t="shared" si="32"/>
        <v>A0049_エフビットコミュニケーションズ(株)　</v>
      </c>
      <c r="I183" s="630" t="str">
        <f t="shared" si="33"/>
        <v>A0049_エフビットコミュニケーションズ(株)　_メニューC(残差)</v>
      </c>
      <c r="K183" s="630" t="s">
        <v>4403</v>
      </c>
      <c r="M183" s="630">
        <f t="shared" si="34"/>
        <v>5</v>
      </c>
    </row>
    <row r="184" spans="1:13" ht="20.100000000000001" customHeight="1">
      <c r="A184" s="982" t="str">
        <f t="shared" si="39"/>
        <v>A0049</v>
      </c>
      <c r="B184" s="963" t="str">
        <f t="shared" si="39"/>
        <v>エフビットコミュニケーションズ(株)　</v>
      </c>
      <c r="C184" s="879" t="s">
        <v>622</v>
      </c>
      <c r="D184" s="895">
        <v>2.1100000000000001E-4</v>
      </c>
      <c r="E184" s="880">
        <v>2.1100000000000001E-4</v>
      </c>
      <c r="F184" s="1110"/>
      <c r="G184" s="1112"/>
      <c r="H184" s="630" t="str">
        <f t="shared" si="32"/>
        <v>A0049_エフビットコミュニケーションズ(株)　</v>
      </c>
      <c r="I184" s="630" t="str">
        <f t="shared" si="33"/>
        <v>A0049_エフビットコミュニケーションズ(株)　_(参考値)事業者全体</v>
      </c>
      <c r="K184" s="630" t="s">
        <v>4404</v>
      </c>
      <c r="M184" s="630">
        <f t="shared" si="34"/>
        <v>5</v>
      </c>
    </row>
    <row r="185" spans="1:13" ht="20.100000000000001" customHeight="1">
      <c r="A185" s="981" t="s">
        <v>1775</v>
      </c>
      <c r="B185" s="962" t="s">
        <v>6207</v>
      </c>
      <c r="C185" s="877" t="s">
        <v>226</v>
      </c>
      <c r="D185" s="896">
        <v>0</v>
      </c>
      <c r="E185" s="875">
        <v>0</v>
      </c>
      <c r="F185" s="1110">
        <v>99.12</v>
      </c>
      <c r="G185" s="1111" t="s">
        <v>4180</v>
      </c>
      <c r="H185" s="630" t="str">
        <f t="shared" si="32"/>
        <v>A0050_ENEOS Power(株)（旧:ENEOS(株)）</v>
      </c>
      <c r="I185" s="630" t="str">
        <f t="shared" si="33"/>
        <v>A0050_ENEOS Power(株)（旧:ENEOS(株)）_メニューA</v>
      </c>
      <c r="K185" s="630" t="s">
        <v>4405</v>
      </c>
      <c r="M185" s="630">
        <f t="shared" si="34"/>
        <v>3</v>
      </c>
    </row>
    <row r="186" spans="1:13" ht="20.100000000000001" customHeight="1">
      <c r="A186" s="983" t="str">
        <f t="shared" ref="A186:B191" si="40">A185</f>
        <v>A0050</v>
      </c>
      <c r="B186" s="962" t="str">
        <f t="shared" si="40"/>
        <v>ENEOS Power(株)（旧:ENEOS(株)）</v>
      </c>
      <c r="C186" s="889" t="s">
        <v>293</v>
      </c>
      <c r="D186" s="875">
        <v>0</v>
      </c>
      <c r="E186" s="875">
        <v>0</v>
      </c>
      <c r="F186" s="1110"/>
      <c r="G186" s="1111"/>
      <c r="H186" s="630" t="str">
        <f t="shared" si="32"/>
        <v>A0050_ENEOS Power(株)（旧:ENEOS(株)）</v>
      </c>
      <c r="I186" s="630" t="str">
        <f t="shared" si="33"/>
        <v>A0050_ENEOS Power(株)（旧:ENEOS(株)）_メニューB</v>
      </c>
      <c r="K186" s="630" t="s">
        <v>4406</v>
      </c>
      <c r="M186" s="630">
        <f t="shared" si="34"/>
        <v>4</v>
      </c>
    </row>
    <row r="187" spans="1:13" ht="20.100000000000001" customHeight="1">
      <c r="A187" s="983" t="str">
        <f t="shared" si="40"/>
        <v>A0050</v>
      </c>
      <c r="B187" s="962" t="str">
        <f t="shared" si="40"/>
        <v>ENEOS Power(株)（旧:ENEOS(株)）</v>
      </c>
      <c r="C187" s="889" t="s">
        <v>450</v>
      </c>
      <c r="D187" s="890">
        <v>0</v>
      </c>
      <c r="E187" s="890">
        <v>0</v>
      </c>
      <c r="F187" s="1110"/>
      <c r="G187" s="1111"/>
      <c r="H187" s="630" t="str">
        <f t="shared" si="32"/>
        <v>A0050_ENEOS Power(株)（旧:ENEOS(株)）</v>
      </c>
      <c r="I187" s="630" t="str">
        <f t="shared" si="33"/>
        <v>A0050_ENEOS Power(株)（旧:ENEOS(株)）_メニューC</v>
      </c>
      <c r="K187" s="630" t="s">
        <v>6352</v>
      </c>
      <c r="M187" s="630">
        <f t="shared" si="34"/>
        <v>1</v>
      </c>
    </row>
    <row r="188" spans="1:13" ht="20.100000000000001" customHeight="1">
      <c r="A188" s="983" t="str">
        <f t="shared" si="40"/>
        <v>A0050</v>
      </c>
      <c r="B188" s="962" t="str">
        <f t="shared" si="40"/>
        <v>ENEOS Power(株)（旧:ENEOS(株)）</v>
      </c>
      <c r="C188" s="889" t="s">
        <v>451</v>
      </c>
      <c r="D188" s="890">
        <v>0</v>
      </c>
      <c r="E188" s="890">
        <v>0</v>
      </c>
      <c r="F188" s="1110"/>
      <c r="G188" s="1111"/>
      <c r="H188" s="630" t="str">
        <f t="shared" si="32"/>
        <v>A0050_ENEOS Power(株)（旧:ENEOS(株)）</v>
      </c>
      <c r="I188" s="630" t="str">
        <f t="shared" si="33"/>
        <v>A0050_ENEOS Power(株)（旧:ENEOS(株)）_メニューD</v>
      </c>
      <c r="K188" s="630" t="s">
        <v>4407</v>
      </c>
      <c r="M188" s="630">
        <f t="shared" si="34"/>
        <v>1</v>
      </c>
    </row>
    <row r="189" spans="1:13" ht="20.100000000000001" customHeight="1">
      <c r="A189" s="983" t="str">
        <f t="shared" si="40"/>
        <v>A0050</v>
      </c>
      <c r="B189" s="962" t="str">
        <f t="shared" si="40"/>
        <v>ENEOS Power(株)（旧:ENEOS(株)）</v>
      </c>
      <c r="C189" s="889" t="s">
        <v>452</v>
      </c>
      <c r="D189" s="893">
        <v>0</v>
      </c>
      <c r="E189" s="890">
        <v>0</v>
      </c>
      <c r="F189" s="1110"/>
      <c r="G189" s="1111"/>
      <c r="H189" s="630" t="str">
        <f t="shared" si="32"/>
        <v>A0050_ENEOS Power(株)（旧:ENEOS(株)）</v>
      </c>
      <c r="I189" s="630" t="str">
        <f t="shared" si="33"/>
        <v>A0050_ENEOS Power(株)（旧:ENEOS(株)）_メニューE</v>
      </c>
      <c r="K189" s="630" t="s">
        <v>4408</v>
      </c>
      <c r="M189" s="630">
        <f t="shared" si="34"/>
        <v>3</v>
      </c>
    </row>
    <row r="190" spans="1:13" ht="20.100000000000001" customHeight="1">
      <c r="A190" s="983" t="str">
        <f t="shared" si="40"/>
        <v>A0050</v>
      </c>
      <c r="B190" s="962" t="str">
        <f t="shared" si="40"/>
        <v>ENEOS Power(株)（旧:ENEOS(株)）</v>
      </c>
      <c r="C190" s="885" t="s">
        <v>6208</v>
      </c>
      <c r="D190" s="893">
        <v>5.0799999999999999E-4</v>
      </c>
      <c r="E190" s="890">
        <v>5.0799999999999999E-4</v>
      </c>
      <c r="F190" s="1110"/>
      <c r="G190" s="1111"/>
      <c r="H190" s="630" t="str">
        <f t="shared" si="32"/>
        <v>A0050_ENEOS Power(株)（旧:ENEOS(株)）</v>
      </c>
      <c r="I190" s="630" t="str">
        <f t="shared" si="33"/>
        <v>A0050_ENEOS Power(株)（旧:ENEOS(株)）_メニューF(残差)</v>
      </c>
      <c r="K190" s="630" t="s">
        <v>4409</v>
      </c>
      <c r="M190" s="630">
        <f t="shared" si="34"/>
        <v>3</v>
      </c>
    </row>
    <row r="191" spans="1:13" ht="20.100000000000001" customHeight="1">
      <c r="A191" s="982" t="str">
        <f t="shared" si="40"/>
        <v>A0050</v>
      </c>
      <c r="B191" s="963" t="str">
        <f t="shared" si="40"/>
        <v>ENEOS Power(株)（旧:ENEOS(株)）</v>
      </c>
      <c r="C191" s="879" t="s">
        <v>622</v>
      </c>
      <c r="D191" s="895">
        <v>4.8200000000000001E-4</v>
      </c>
      <c r="E191" s="880">
        <v>4.8200000000000001E-4</v>
      </c>
      <c r="F191" s="1110"/>
      <c r="G191" s="1112"/>
      <c r="H191" s="630" t="str">
        <f t="shared" si="32"/>
        <v>A0050_ENEOS Power(株)（旧:ENEOS(株)）</v>
      </c>
      <c r="I191" s="630" t="str">
        <f t="shared" si="33"/>
        <v>A0050_ENEOS Power(株)（旧:ENEOS(株)）_(参考値)事業者全体</v>
      </c>
      <c r="K191" s="630" t="s">
        <v>4410</v>
      </c>
      <c r="M191" s="630">
        <f t="shared" si="34"/>
        <v>1</v>
      </c>
    </row>
    <row r="192" spans="1:13" ht="20.100000000000001" customHeight="1">
      <c r="A192" s="881" t="s">
        <v>229</v>
      </c>
      <c r="B192" s="882" t="s">
        <v>1776</v>
      </c>
      <c r="C192" s="883"/>
      <c r="D192" s="871">
        <v>3.9800000000000002E-4</v>
      </c>
      <c r="E192" s="872">
        <v>3.9800000000000002E-4</v>
      </c>
      <c r="F192" s="866" t="s">
        <v>6185</v>
      </c>
      <c r="G192" s="873" t="s">
        <v>514</v>
      </c>
      <c r="H192" s="630" t="str">
        <f t="shared" si="32"/>
        <v>A0051_真庭バイオエネルギー(株)</v>
      </c>
      <c r="I192" s="630" t="str">
        <f t="shared" si="33"/>
        <v>A0051_真庭バイオエネルギー(株)_</v>
      </c>
      <c r="K192" s="630" t="s">
        <v>4411</v>
      </c>
      <c r="M192" s="630">
        <f t="shared" si="34"/>
        <v>1</v>
      </c>
    </row>
    <row r="193" spans="1:13" ht="20.100000000000001" customHeight="1">
      <c r="A193" s="984" t="s">
        <v>1777</v>
      </c>
      <c r="B193" s="962" t="s">
        <v>1778</v>
      </c>
      <c r="C193" s="877" t="s">
        <v>226</v>
      </c>
      <c r="D193" s="875">
        <v>0</v>
      </c>
      <c r="E193" s="875">
        <v>0</v>
      </c>
      <c r="F193" s="1110">
        <v>83.75</v>
      </c>
      <c r="G193" s="1111" t="s">
        <v>6209</v>
      </c>
      <c r="H193" s="630" t="str">
        <f t="shared" si="32"/>
        <v>A0052_三井物産(株)</v>
      </c>
      <c r="I193" s="630" t="str">
        <f t="shared" si="33"/>
        <v>A0052_三井物産(株)_メニューA</v>
      </c>
      <c r="K193" s="630" t="s">
        <v>4412</v>
      </c>
      <c r="M193" s="630">
        <f t="shared" si="34"/>
        <v>1</v>
      </c>
    </row>
    <row r="194" spans="1:13" ht="20.100000000000001" customHeight="1">
      <c r="A194" s="985" t="str">
        <f t="shared" ref="A194:B197" si="41">A193</f>
        <v>A0052</v>
      </c>
      <c r="B194" s="962" t="str">
        <f t="shared" si="41"/>
        <v>三井物産(株)</v>
      </c>
      <c r="C194" s="889" t="s">
        <v>293</v>
      </c>
      <c r="D194" s="875">
        <v>0</v>
      </c>
      <c r="E194" s="875">
        <v>0</v>
      </c>
      <c r="F194" s="1110"/>
      <c r="G194" s="1111"/>
      <c r="H194" s="630" t="str">
        <f t="shared" si="32"/>
        <v>A0052_三井物産(株)</v>
      </c>
      <c r="I194" s="630" t="str">
        <f t="shared" si="33"/>
        <v>A0052_三井物産(株)_メニューB</v>
      </c>
      <c r="K194" s="630" t="s">
        <v>4413</v>
      </c>
      <c r="M194" s="630">
        <f t="shared" si="34"/>
        <v>3</v>
      </c>
    </row>
    <row r="195" spans="1:13" ht="20.100000000000001" customHeight="1">
      <c r="A195" s="985" t="str">
        <f t="shared" si="41"/>
        <v>A0052</v>
      </c>
      <c r="B195" s="962" t="str">
        <f t="shared" si="41"/>
        <v>三井物産(株)</v>
      </c>
      <c r="C195" s="889" t="s">
        <v>450</v>
      </c>
      <c r="D195" s="890">
        <v>4.2400000000000001E-4</v>
      </c>
      <c r="E195" s="890">
        <v>4.2400000000000001E-4</v>
      </c>
      <c r="F195" s="1110"/>
      <c r="G195" s="1111"/>
      <c r="H195" s="630" t="str">
        <f t="shared" si="32"/>
        <v>A0052_三井物産(株)</v>
      </c>
      <c r="I195" s="630" t="str">
        <f t="shared" si="33"/>
        <v>A0052_三井物産(株)_メニューC</v>
      </c>
      <c r="K195" s="630" t="s">
        <v>4414</v>
      </c>
      <c r="M195" s="630">
        <f t="shared" si="34"/>
        <v>1</v>
      </c>
    </row>
    <row r="196" spans="1:13" ht="20.100000000000001" customHeight="1">
      <c r="A196" s="985" t="str">
        <f t="shared" si="41"/>
        <v>A0052</v>
      </c>
      <c r="B196" s="962" t="str">
        <f t="shared" si="41"/>
        <v>三井物産(株)</v>
      </c>
      <c r="C196" s="885" t="s">
        <v>6193</v>
      </c>
      <c r="D196" s="890">
        <v>1.2589999999999999E-3</v>
      </c>
      <c r="E196" s="890">
        <v>1.2589999999999999E-3</v>
      </c>
      <c r="F196" s="1110"/>
      <c r="G196" s="1111"/>
      <c r="H196" s="630" t="str">
        <f t="shared" si="32"/>
        <v>A0052_三井物産(株)</v>
      </c>
      <c r="I196" s="630" t="str">
        <f t="shared" si="33"/>
        <v>A0052_三井物産(株)_メニューD(残差)</v>
      </c>
      <c r="K196" s="630" t="s">
        <v>4415</v>
      </c>
      <c r="M196" s="630">
        <f t="shared" si="34"/>
        <v>1</v>
      </c>
    </row>
    <row r="197" spans="1:13" ht="20.100000000000001" customHeight="1">
      <c r="A197" s="986" t="str">
        <f t="shared" si="41"/>
        <v>A0052</v>
      </c>
      <c r="B197" s="963" t="str">
        <f t="shared" si="41"/>
        <v>三井物産(株)</v>
      </c>
      <c r="C197" s="879" t="s">
        <v>622</v>
      </c>
      <c r="D197" s="880">
        <v>8.2200000000000003E-4</v>
      </c>
      <c r="E197" s="880">
        <v>8.2200000000000003E-4</v>
      </c>
      <c r="F197" s="1110"/>
      <c r="G197" s="1112"/>
      <c r="H197" s="630" t="str">
        <f t="shared" si="32"/>
        <v>A0052_三井物産(株)</v>
      </c>
      <c r="I197" s="630" t="str">
        <f t="shared" si="33"/>
        <v>A0052_三井物産(株)_(参考値)事業者全体</v>
      </c>
      <c r="K197" s="630" t="s">
        <v>4416</v>
      </c>
      <c r="M197" s="630">
        <f t="shared" si="34"/>
        <v>3</v>
      </c>
    </row>
    <row r="198" spans="1:13" ht="20.100000000000001" customHeight="1">
      <c r="A198" s="984" t="s">
        <v>230</v>
      </c>
      <c r="B198" s="962" t="s">
        <v>1779</v>
      </c>
      <c r="C198" s="877" t="s">
        <v>226</v>
      </c>
      <c r="D198" s="875">
        <v>3.9899999999999999E-4</v>
      </c>
      <c r="E198" s="875">
        <v>3.9899999999999999E-4</v>
      </c>
      <c r="F198" s="1110">
        <v>91.71</v>
      </c>
      <c r="G198" s="1111" t="s">
        <v>4180</v>
      </c>
      <c r="H198" s="630" t="str">
        <f t="shared" si="32"/>
        <v>A0053_オリックス(株)</v>
      </c>
      <c r="I198" s="630" t="str">
        <f t="shared" si="33"/>
        <v>A0053_オリックス(株)_メニューA</v>
      </c>
      <c r="K198" s="630" t="s">
        <v>4417</v>
      </c>
      <c r="M198" s="630">
        <f t="shared" si="34"/>
        <v>1</v>
      </c>
    </row>
    <row r="199" spans="1:13" ht="20.100000000000001" customHeight="1">
      <c r="A199" s="985" t="str">
        <f t="shared" ref="A199:B206" si="42">A198</f>
        <v>A0053</v>
      </c>
      <c r="B199" s="962" t="str">
        <f t="shared" si="42"/>
        <v>オリックス(株)</v>
      </c>
      <c r="C199" s="889" t="s">
        <v>293</v>
      </c>
      <c r="D199" s="875">
        <v>2.99E-4</v>
      </c>
      <c r="E199" s="875">
        <v>2.99E-4</v>
      </c>
      <c r="F199" s="1110"/>
      <c r="G199" s="1111"/>
      <c r="H199" s="630" t="str">
        <f t="shared" si="32"/>
        <v>A0053_オリックス(株)</v>
      </c>
      <c r="I199" s="630" t="str">
        <f t="shared" si="33"/>
        <v>A0053_オリックス(株)_メニューB</v>
      </c>
      <c r="K199" s="630" t="s">
        <v>4418</v>
      </c>
      <c r="M199" s="630">
        <f t="shared" si="34"/>
        <v>1</v>
      </c>
    </row>
    <row r="200" spans="1:13" ht="20.100000000000001" customHeight="1">
      <c r="A200" s="985" t="str">
        <f t="shared" si="42"/>
        <v>A0053</v>
      </c>
      <c r="B200" s="962" t="str">
        <f t="shared" si="42"/>
        <v>オリックス(株)</v>
      </c>
      <c r="C200" s="889" t="s">
        <v>450</v>
      </c>
      <c r="D200" s="890">
        <v>1.9900000000000001E-4</v>
      </c>
      <c r="E200" s="890">
        <v>1.9900000000000001E-4</v>
      </c>
      <c r="F200" s="1110"/>
      <c r="G200" s="1111"/>
      <c r="H200" s="630" t="str">
        <f t="shared" si="32"/>
        <v>A0053_オリックス(株)</v>
      </c>
      <c r="I200" s="630" t="str">
        <f t="shared" si="33"/>
        <v>A0053_オリックス(株)_メニューC</v>
      </c>
      <c r="K200" s="630" t="s">
        <v>6353</v>
      </c>
      <c r="M200" s="630">
        <f t="shared" si="34"/>
        <v>1</v>
      </c>
    </row>
    <row r="201" spans="1:13" ht="20.100000000000001" customHeight="1">
      <c r="A201" s="985" t="str">
        <f t="shared" si="42"/>
        <v>A0053</v>
      </c>
      <c r="B201" s="962" t="str">
        <f t="shared" si="42"/>
        <v>オリックス(株)</v>
      </c>
      <c r="C201" s="889" t="s">
        <v>451</v>
      </c>
      <c r="D201" s="890">
        <v>0</v>
      </c>
      <c r="E201" s="890">
        <v>0</v>
      </c>
      <c r="F201" s="1110"/>
      <c r="G201" s="1111"/>
      <c r="H201" s="630" t="str">
        <f t="shared" si="32"/>
        <v>A0053_オリックス(株)</v>
      </c>
      <c r="I201" s="630" t="str">
        <f t="shared" si="33"/>
        <v>A0053_オリックス(株)_メニューD</v>
      </c>
      <c r="K201" s="630" t="s">
        <v>4419</v>
      </c>
      <c r="M201" s="630">
        <f t="shared" si="34"/>
        <v>1</v>
      </c>
    </row>
    <row r="202" spans="1:13" ht="20.100000000000001" customHeight="1">
      <c r="A202" s="985" t="str">
        <f t="shared" si="42"/>
        <v>A0053</v>
      </c>
      <c r="B202" s="962" t="str">
        <f t="shared" si="42"/>
        <v>オリックス(株)</v>
      </c>
      <c r="C202" s="889" t="s">
        <v>452</v>
      </c>
      <c r="D202" s="890">
        <v>4.4999999999999999E-4</v>
      </c>
      <c r="E202" s="890">
        <v>4.4999999999999999E-4</v>
      </c>
      <c r="F202" s="1110"/>
      <c r="G202" s="1111"/>
      <c r="H202" s="630" t="str">
        <f t="shared" si="32"/>
        <v>A0053_オリックス(株)</v>
      </c>
      <c r="I202" s="630" t="str">
        <f t="shared" si="33"/>
        <v>A0053_オリックス(株)_メニューE</v>
      </c>
      <c r="K202" s="630" t="s">
        <v>4420</v>
      </c>
      <c r="M202" s="630">
        <f t="shared" si="34"/>
        <v>1</v>
      </c>
    </row>
    <row r="203" spans="1:13" ht="20.100000000000001" customHeight="1">
      <c r="A203" s="985" t="str">
        <f t="shared" si="42"/>
        <v>A0053</v>
      </c>
      <c r="B203" s="962" t="str">
        <f t="shared" si="42"/>
        <v>オリックス(株)</v>
      </c>
      <c r="C203" s="889" t="s">
        <v>453</v>
      </c>
      <c r="D203" s="890">
        <v>3.1500000000000001E-4</v>
      </c>
      <c r="E203" s="890">
        <v>3.1500000000000001E-4</v>
      </c>
      <c r="F203" s="1110"/>
      <c r="G203" s="1111"/>
      <c r="H203" s="630" t="str">
        <f t="shared" si="32"/>
        <v>A0053_オリックス(株)</v>
      </c>
      <c r="I203" s="630" t="str">
        <f t="shared" si="33"/>
        <v>A0053_オリックス(株)_メニューF</v>
      </c>
      <c r="K203" s="630" t="s">
        <v>6354</v>
      </c>
      <c r="M203" s="630">
        <f t="shared" si="34"/>
        <v>3</v>
      </c>
    </row>
    <row r="204" spans="1:13" ht="20.100000000000001" customHeight="1">
      <c r="A204" s="985" t="str">
        <f t="shared" si="42"/>
        <v>A0053</v>
      </c>
      <c r="B204" s="962" t="str">
        <f t="shared" si="42"/>
        <v>オリックス(株)</v>
      </c>
      <c r="C204" s="889" t="s">
        <v>454</v>
      </c>
      <c r="D204" s="890">
        <v>2.3499999999999999E-4</v>
      </c>
      <c r="E204" s="890">
        <v>2.3499999999999999E-4</v>
      </c>
      <c r="F204" s="1110"/>
      <c r="G204" s="1111"/>
      <c r="H204" s="630" t="str">
        <f t="shared" si="32"/>
        <v>A0053_オリックス(株)</v>
      </c>
      <c r="I204" s="630" t="str">
        <f t="shared" si="33"/>
        <v>A0053_オリックス(株)_メニューG</v>
      </c>
      <c r="K204" s="630" t="s">
        <v>4421</v>
      </c>
      <c r="M204" s="630">
        <f t="shared" si="34"/>
        <v>1</v>
      </c>
    </row>
    <row r="205" spans="1:13" ht="20.100000000000001" customHeight="1">
      <c r="A205" s="985" t="str">
        <f t="shared" si="42"/>
        <v>A0053</v>
      </c>
      <c r="B205" s="962" t="str">
        <f t="shared" si="42"/>
        <v>オリックス(株)</v>
      </c>
      <c r="C205" s="885" t="s">
        <v>6210</v>
      </c>
      <c r="D205" s="890">
        <v>4.2200000000000001E-4</v>
      </c>
      <c r="E205" s="890">
        <v>4.2200000000000001E-4</v>
      </c>
      <c r="F205" s="1110"/>
      <c r="G205" s="1111"/>
      <c r="H205" s="630" t="str">
        <f t="shared" si="32"/>
        <v>A0053_オリックス(株)</v>
      </c>
      <c r="I205" s="630" t="str">
        <f t="shared" si="33"/>
        <v>A0053_オリックス(株)_メニューH(残差)</v>
      </c>
      <c r="K205" s="630" t="s">
        <v>4422</v>
      </c>
      <c r="M205" s="630">
        <f t="shared" si="34"/>
        <v>4</v>
      </c>
    </row>
    <row r="206" spans="1:13" ht="20.100000000000001" customHeight="1">
      <c r="A206" s="986" t="str">
        <f t="shared" si="42"/>
        <v>A0053</v>
      </c>
      <c r="B206" s="963" t="str">
        <f t="shared" si="42"/>
        <v>オリックス(株)</v>
      </c>
      <c r="C206" s="879" t="s">
        <v>622</v>
      </c>
      <c r="D206" s="895">
        <v>1.096E-3</v>
      </c>
      <c r="E206" s="880">
        <v>1.096E-3</v>
      </c>
      <c r="F206" s="1110"/>
      <c r="G206" s="1112"/>
      <c r="H206" s="630" t="str">
        <f t="shared" si="32"/>
        <v>A0053_オリックス(株)</v>
      </c>
      <c r="I206" s="630" t="str">
        <f t="shared" si="33"/>
        <v>A0053_オリックス(株)_(参考値)事業者全体</v>
      </c>
      <c r="K206" s="630" t="s">
        <v>6355</v>
      </c>
      <c r="M206" s="630">
        <f t="shared" si="34"/>
        <v>1</v>
      </c>
    </row>
    <row r="207" spans="1:13" ht="20.100000000000001" customHeight="1">
      <c r="A207" s="881" t="s">
        <v>231</v>
      </c>
      <c r="B207" s="882" t="s">
        <v>1780</v>
      </c>
      <c r="C207" s="883"/>
      <c r="D207" s="871">
        <v>3.3799999999999998E-4</v>
      </c>
      <c r="E207" s="872">
        <v>3.3799999999999998E-4</v>
      </c>
      <c r="F207" s="866">
        <v>100</v>
      </c>
      <c r="G207" s="873" t="s">
        <v>514</v>
      </c>
      <c r="H207" s="630" t="str">
        <f t="shared" si="32"/>
        <v>A0054_(株)エネサンス関東</v>
      </c>
      <c r="I207" s="630" t="str">
        <f t="shared" si="33"/>
        <v>A0054_(株)エネサンス関東_</v>
      </c>
      <c r="K207" s="630" t="s">
        <v>6356</v>
      </c>
      <c r="M207" s="630">
        <f t="shared" si="34"/>
        <v>7</v>
      </c>
    </row>
    <row r="208" spans="1:13" ht="20.100000000000001" customHeight="1">
      <c r="A208" s="981" t="s">
        <v>232</v>
      </c>
      <c r="B208" s="966" t="s">
        <v>4187</v>
      </c>
      <c r="C208" s="877" t="s">
        <v>226</v>
      </c>
      <c r="D208" s="875">
        <v>0</v>
      </c>
      <c r="E208" s="875">
        <v>0</v>
      </c>
      <c r="F208" s="1110">
        <v>96.56</v>
      </c>
      <c r="G208" s="1111" t="s">
        <v>4188</v>
      </c>
      <c r="H208" s="630" t="str">
        <f t="shared" si="32"/>
        <v>A0055_(株)UPDATER</v>
      </c>
      <c r="I208" s="630" t="str">
        <f t="shared" si="33"/>
        <v>A0055_(株)UPDATER_メニューA</v>
      </c>
      <c r="K208" s="630" t="s">
        <v>4423</v>
      </c>
      <c r="M208" s="630">
        <f t="shared" si="34"/>
        <v>5</v>
      </c>
    </row>
    <row r="209" spans="1:13" ht="20.100000000000001" customHeight="1">
      <c r="A209" s="983" t="str">
        <f t="shared" ref="A209:B210" si="43">A208</f>
        <v>A0055</v>
      </c>
      <c r="B209" s="966" t="str">
        <f t="shared" si="43"/>
        <v>(株)UPDATER</v>
      </c>
      <c r="C209" s="885" t="s">
        <v>6188</v>
      </c>
      <c r="D209" s="875">
        <v>4.0499999999999998E-4</v>
      </c>
      <c r="E209" s="875">
        <v>4.0499999999999998E-4</v>
      </c>
      <c r="F209" s="1110"/>
      <c r="G209" s="1111"/>
      <c r="H209" s="630" t="str">
        <f t="shared" si="32"/>
        <v>A0055_(株)UPDATER</v>
      </c>
      <c r="I209" s="630" t="str">
        <f t="shared" si="33"/>
        <v>A0055_(株)UPDATER_メニューB(残差)</v>
      </c>
      <c r="K209" s="630" t="s">
        <v>4424</v>
      </c>
      <c r="M209" s="630">
        <f t="shared" si="34"/>
        <v>14</v>
      </c>
    </row>
    <row r="210" spans="1:13" ht="20.100000000000001" customHeight="1">
      <c r="A210" s="982" t="str">
        <f t="shared" si="43"/>
        <v>A0055</v>
      </c>
      <c r="B210" s="967" t="str">
        <f t="shared" si="43"/>
        <v>(株)UPDATER</v>
      </c>
      <c r="C210" s="879" t="s">
        <v>622</v>
      </c>
      <c r="D210" s="880">
        <v>3.8000000000000002E-5</v>
      </c>
      <c r="E210" s="880">
        <v>3.8000000000000002E-5</v>
      </c>
      <c r="F210" s="1110"/>
      <c r="G210" s="1112"/>
      <c r="H210" s="630" t="str">
        <f t="shared" si="32"/>
        <v>A0055_(株)UPDATER</v>
      </c>
      <c r="I210" s="630" t="str">
        <f t="shared" si="33"/>
        <v>A0055_(株)UPDATER_(参考値)事業者全体</v>
      </c>
      <c r="K210" s="630" t="s">
        <v>4425</v>
      </c>
      <c r="M210" s="630">
        <f t="shared" si="34"/>
        <v>3</v>
      </c>
    </row>
    <row r="211" spans="1:13" ht="20.100000000000001" customHeight="1">
      <c r="A211" s="981" t="s">
        <v>233</v>
      </c>
      <c r="B211" s="962" t="s">
        <v>1781</v>
      </c>
      <c r="C211" s="877" t="s">
        <v>226</v>
      </c>
      <c r="D211" s="875">
        <v>4.2400000000000001E-4</v>
      </c>
      <c r="E211" s="875">
        <v>4.2400000000000001E-4</v>
      </c>
      <c r="F211" s="1110">
        <v>98.93</v>
      </c>
      <c r="G211" s="1111" t="s">
        <v>4188</v>
      </c>
      <c r="H211" s="630" t="str">
        <f t="shared" si="32"/>
        <v>A0056_シン・エナジー(株)</v>
      </c>
      <c r="I211" s="630" t="str">
        <f t="shared" si="33"/>
        <v>A0056_シン・エナジー(株)_メニューA</v>
      </c>
      <c r="K211" s="630" t="s">
        <v>4426</v>
      </c>
      <c r="M211" s="630">
        <f t="shared" si="34"/>
        <v>3</v>
      </c>
    </row>
    <row r="212" spans="1:13" ht="20.100000000000001" customHeight="1">
      <c r="A212" s="983" t="str">
        <f t="shared" ref="A212:B216" si="44">A211</f>
        <v>A0056</v>
      </c>
      <c r="B212" s="962" t="str">
        <f t="shared" si="44"/>
        <v>シン・エナジー(株)</v>
      </c>
      <c r="C212" s="889" t="s">
        <v>293</v>
      </c>
      <c r="D212" s="875">
        <v>0</v>
      </c>
      <c r="E212" s="875">
        <v>0</v>
      </c>
      <c r="F212" s="1110"/>
      <c r="G212" s="1111"/>
      <c r="H212" s="630" t="str">
        <f t="shared" si="32"/>
        <v>A0056_シン・エナジー(株)</v>
      </c>
      <c r="I212" s="630" t="str">
        <f t="shared" si="33"/>
        <v>A0056_シン・エナジー(株)_メニューB</v>
      </c>
      <c r="K212" s="630" t="s">
        <v>6357</v>
      </c>
      <c r="M212" s="630">
        <f t="shared" si="34"/>
        <v>11</v>
      </c>
    </row>
    <row r="213" spans="1:13" ht="20.100000000000001" customHeight="1">
      <c r="A213" s="983" t="str">
        <f t="shared" si="44"/>
        <v>A0056</v>
      </c>
      <c r="B213" s="962" t="str">
        <f t="shared" si="44"/>
        <v>シン・エナジー(株)</v>
      </c>
      <c r="C213" s="889" t="s">
        <v>450</v>
      </c>
      <c r="D213" s="893">
        <v>3.0899999999999998E-4</v>
      </c>
      <c r="E213" s="890">
        <v>3.0899999999999998E-4</v>
      </c>
      <c r="F213" s="1110"/>
      <c r="G213" s="1111"/>
      <c r="H213" s="630" t="str">
        <f t="shared" si="32"/>
        <v>A0056_シン・エナジー(株)</v>
      </c>
      <c r="I213" s="630" t="str">
        <f t="shared" si="33"/>
        <v>A0056_シン・エナジー(株)_メニューC</v>
      </c>
      <c r="K213" s="630" t="s">
        <v>4427</v>
      </c>
      <c r="M213" s="630">
        <f t="shared" si="34"/>
        <v>9</v>
      </c>
    </row>
    <row r="214" spans="1:13" ht="20.100000000000001" customHeight="1">
      <c r="A214" s="983" t="str">
        <f t="shared" si="44"/>
        <v>A0056</v>
      </c>
      <c r="B214" s="962" t="str">
        <f t="shared" si="44"/>
        <v>シン・エナジー(株)</v>
      </c>
      <c r="C214" s="889" t="s">
        <v>451</v>
      </c>
      <c r="D214" s="890">
        <v>0</v>
      </c>
      <c r="E214" s="890">
        <v>0</v>
      </c>
      <c r="F214" s="1110"/>
      <c r="G214" s="1111"/>
      <c r="H214" s="630" t="str">
        <f t="shared" si="32"/>
        <v>A0056_シン・エナジー(株)</v>
      </c>
      <c r="I214" s="630" t="str">
        <f t="shared" si="33"/>
        <v>A0056_シン・エナジー(株)_メニューD</v>
      </c>
      <c r="K214" s="630" t="s">
        <v>4428</v>
      </c>
      <c r="M214" s="630">
        <f t="shared" si="34"/>
        <v>4</v>
      </c>
    </row>
    <row r="215" spans="1:13" ht="20.100000000000001" customHeight="1">
      <c r="A215" s="983" t="str">
        <f t="shared" si="44"/>
        <v>A0056</v>
      </c>
      <c r="B215" s="962" t="str">
        <f t="shared" si="44"/>
        <v>シン・エナジー(株)</v>
      </c>
      <c r="C215" s="885" t="s">
        <v>6202</v>
      </c>
      <c r="D215" s="890">
        <v>5.9599999999999996E-4</v>
      </c>
      <c r="E215" s="890">
        <v>5.9599999999999996E-4</v>
      </c>
      <c r="F215" s="1110"/>
      <c r="G215" s="1111"/>
      <c r="H215" s="630" t="str">
        <f t="shared" si="32"/>
        <v>A0056_シン・エナジー(株)</v>
      </c>
      <c r="I215" s="630" t="str">
        <f t="shared" si="33"/>
        <v>A0056_シン・エナジー(株)_メニューE(残差)</v>
      </c>
      <c r="K215" s="630" t="s">
        <v>4429</v>
      </c>
      <c r="M215" s="630">
        <f t="shared" si="34"/>
        <v>3</v>
      </c>
    </row>
    <row r="216" spans="1:13" ht="20.100000000000001" customHeight="1">
      <c r="A216" s="982" t="str">
        <f t="shared" si="44"/>
        <v>A0056</v>
      </c>
      <c r="B216" s="963" t="str">
        <f t="shared" si="44"/>
        <v>シン・エナジー(株)</v>
      </c>
      <c r="C216" s="879" t="s">
        <v>622</v>
      </c>
      <c r="D216" s="880">
        <v>5.3799999999999996E-4</v>
      </c>
      <c r="E216" s="880">
        <v>5.3799999999999996E-4</v>
      </c>
      <c r="F216" s="1110"/>
      <c r="G216" s="1112"/>
      <c r="H216" s="630" t="str">
        <f t="shared" si="32"/>
        <v>A0056_シン・エナジー(株)</v>
      </c>
      <c r="I216" s="630" t="str">
        <f t="shared" si="33"/>
        <v>A0056_シン・エナジー(株)_(参考値)事業者全体</v>
      </c>
      <c r="K216" s="630" t="s">
        <v>4430</v>
      </c>
      <c r="M216" s="630">
        <f t="shared" si="34"/>
        <v>3</v>
      </c>
    </row>
    <row r="217" spans="1:13" ht="20.100000000000001" customHeight="1">
      <c r="A217" s="981" t="s">
        <v>234</v>
      </c>
      <c r="B217" s="964" t="s">
        <v>1782</v>
      </c>
      <c r="C217" s="877" t="s">
        <v>226</v>
      </c>
      <c r="D217" s="896">
        <v>0</v>
      </c>
      <c r="E217" s="875">
        <v>0</v>
      </c>
      <c r="F217" s="1110">
        <v>75.77</v>
      </c>
      <c r="G217" s="1111" t="s">
        <v>4180</v>
      </c>
      <c r="H217" s="630" t="str">
        <f t="shared" si="32"/>
        <v>A0057_(株)サニックス</v>
      </c>
      <c r="I217" s="630" t="str">
        <f t="shared" si="33"/>
        <v>A0057_(株)サニックス_メニューA</v>
      </c>
      <c r="K217" s="630" t="s">
        <v>4431</v>
      </c>
      <c r="M217" s="630">
        <f t="shared" si="34"/>
        <v>1</v>
      </c>
    </row>
    <row r="218" spans="1:13" ht="20.100000000000001" customHeight="1">
      <c r="A218" s="983" t="str">
        <f t="shared" ref="A218:B222" si="45">A217</f>
        <v>A0057</v>
      </c>
      <c r="B218" s="964" t="str">
        <f t="shared" si="45"/>
        <v>(株)サニックス</v>
      </c>
      <c r="C218" s="889" t="s">
        <v>293</v>
      </c>
      <c r="D218" s="875">
        <v>0</v>
      </c>
      <c r="E218" s="875">
        <v>0</v>
      </c>
      <c r="F218" s="1110"/>
      <c r="G218" s="1111"/>
      <c r="H218" s="630" t="str">
        <f t="shared" si="32"/>
        <v>A0057_(株)サニックス</v>
      </c>
      <c r="I218" s="630" t="str">
        <f t="shared" si="33"/>
        <v>A0057_(株)サニックス_メニューB</v>
      </c>
      <c r="K218" s="630" t="s">
        <v>4432</v>
      </c>
      <c r="M218" s="630">
        <f t="shared" si="34"/>
        <v>1</v>
      </c>
    </row>
    <row r="219" spans="1:13" ht="20.100000000000001" customHeight="1">
      <c r="A219" s="983" t="str">
        <f t="shared" si="45"/>
        <v>A0057</v>
      </c>
      <c r="B219" s="964" t="str">
        <f t="shared" si="45"/>
        <v>(株)サニックス</v>
      </c>
      <c r="C219" s="899" t="s">
        <v>450</v>
      </c>
      <c r="D219" s="893">
        <v>2.99E-4</v>
      </c>
      <c r="E219" s="893">
        <v>2.99E-4</v>
      </c>
      <c r="F219" s="1110"/>
      <c r="G219" s="1111"/>
      <c r="H219" s="630" t="str">
        <f t="shared" si="32"/>
        <v>A0057_(株)サニックス</v>
      </c>
      <c r="I219" s="630" t="str">
        <f t="shared" si="33"/>
        <v>A0057_(株)サニックス_メニューC</v>
      </c>
      <c r="K219" s="630" t="s">
        <v>4433</v>
      </c>
      <c r="M219" s="630">
        <f t="shared" si="34"/>
        <v>1</v>
      </c>
    </row>
    <row r="220" spans="1:13" ht="20.100000000000001" customHeight="1">
      <c r="A220" s="983" t="str">
        <f t="shared" si="45"/>
        <v>A0057</v>
      </c>
      <c r="B220" s="964" t="str">
        <f t="shared" si="45"/>
        <v>(株)サニックス</v>
      </c>
      <c r="C220" s="889" t="s">
        <v>451</v>
      </c>
      <c r="D220" s="890">
        <v>2.72E-4</v>
      </c>
      <c r="E220" s="890">
        <v>2.72E-4</v>
      </c>
      <c r="F220" s="1110"/>
      <c r="G220" s="1111"/>
      <c r="H220" s="630" t="str">
        <f t="shared" si="32"/>
        <v>A0057_(株)サニックス</v>
      </c>
      <c r="I220" s="630" t="str">
        <f t="shared" si="33"/>
        <v>A0057_(株)サニックス_メニューD</v>
      </c>
      <c r="K220" s="630" t="s">
        <v>4434</v>
      </c>
      <c r="M220" s="630">
        <f t="shared" si="34"/>
        <v>1</v>
      </c>
    </row>
    <row r="221" spans="1:13" ht="20.100000000000001" customHeight="1">
      <c r="A221" s="983" t="str">
        <f t="shared" si="45"/>
        <v>A0057</v>
      </c>
      <c r="B221" s="964" t="str">
        <f t="shared" si="45"/>
        <v>(株)サニックス</v>
      </c>
      <c r="C221" s="885" t="s">
        <v>6202</v>
      </c>
      <c r="D221" s="893">
        <v>4.84E-4</v>
      </c>
      <c r="E221" s="890">
        <v>4.84E-4</v>
      </c>
      <c r="F221" s="1110"/>
      <c r="G221" s="1111"/>
      <c r="H221" s="630" t="str">
        <f t="shared" si="32"/>
        <v>A0057_(株)サニックス</v>
      </c>
      <c r="I221" s="630" t="str">
        <f t="shared" si="33"/>
        <v>A0057_(株)サニックス_メニューE(残差)</v>
      </c>
      <c r="K221" s="630" t="s">
        <v>4435</v>
      </c>
      <c r="M221" s="630">
        <f t="shared" si="34"/>
        <v>1</v>
      </c>
    </row>
    <row r="222" spans="1:13" ht="20.100000000000001" customHeight="1">
      <c r="A222" s="982" t="str">
        <f t="shared" si="45"/>
        <v>A0057</v>
      </c>
      <c r="B222" s="965" t="str">
        <f t="shared" si="45"/>
        <v>(株)サニックス</v>
      </c>
      <c r="C222" s="879" t="s">
        <v>622</v>
      </c>
      <c r="D222" s="895">
        <v>4.7800000000000002E-4</v>
      </c>
      <c r="E222" s="880">
        <v>4.7800000000000002E-4</v>
      </c>
      <c r="F222" s="1110"/>
      <c r="G222" s="1112"/>
      <c r="H222" s="630" t="str">
        <f t="shared" si="32"/>
        <v>A0057_(株)サニックス</v>
      </c>
      <c r="I222" s="630" t="str">
        <f t="shared" si="33"/>
        <v>A0057_(株)サニックス_(参考値)事業者全体</v>
      </c>
      <c r="K222" s="630" t="s">
        <v>4436</v>
      </c>
      <c r="M222" s="630">
        <f t="shared" si="34"/>
        <v>1</v>
      </c>
    </row>
    <row r="223" spans="1:13" ht="20.100000000000001" customHeight="1">
      <c r="A223" s="981" t="s">
        <v>235</v>
      </c>
      <c r="B223" s="962" t="s">
        <v>1783</v>
      </c>
      <c r="C223" s="877" t="s">
        <v>226</v>
      </c>
      <c r="D223" s="875">
        <v>0</v>
      </c>
      <c r="E223" s="875">
        <v>0</v>
      </c>
      <c r="F223" s="1110">
        <v>98.97</v>
      </c>
      <c r="G223" s="1111" t="s">
        <v>6211</v>
      </c>
      <c r="H223" s="630" t="str">
        <f t="shared" ref="H223:H286" si="46">A223&amp;"_"&amp;B223</f>
        <v>A0058_(株)コンシェルジュ</v>
      </c>
      <c r="I223" s="630" t="str">
        <f t="shared" ref="I223:I286" si="47">A223&amp;"_"&amp;B223&amp;"_"&amp;C223</f>
        <v>A0058_(株)コンシェルジュ_メニューA</v>
      </c>
      <c r="K223" s="630" t="s">
        <v>4437</v>
      </c>
      <c r="M223" s="630">
        <f t="shared" ref="M223:M286" si="48">COUNTIF($H$30:$H$3024,K223)</f>
        <v>1</v>
      </c>
    </row>
    <row r="224" spans="1:13" ht="20.100000000000001" customHeight="1">
      <c r="A224" s="983" t="str">
        <f t="shared" ref="A224:B225" si="49">A223</f>
        <v>A0058</v>
      </c>
      <c r="B224" s="962" t="str">
        <f t="shared" si="49"/>
        <v>(株)コンシェルジュ</v>
      </c>
      <c r="C224" s="885" t="s">
        <v>6188</v>
      </c>
      <c r="D224" s="875">
        <v>7.5500000000000003E-4</v>
      </c>
      <c r="E224" s="875">
        <v>7.5500000000000003E-4</v>
      </c>
      <c r="F224" s="1110"/>
      <c r="G224" s="1111"/>
      <c r="H224" s="630" t="str">
        <f t="shared" si="46"/>
        <v>A0058_(株)コンシェルジュ</v>
      </c>
      <c r="I224" s="630" t="str">
        <f t="shared" si="47"/>
        <v>A0058_(株)コンシェルジュ_メニューB(残差)</v>
      </c>
      <c r="K224" s="630" t="s">
        <v>4438</v>
      </c>
      <c r="M224" s="630">
        <f t="shared" si="48"/>
        <v>3</v>
      </c>
    </row>
    <row r="225" spans="1:13" ht="20.100000000000001" customHeight="1">
      <c r="A225" s="982" t="str">
        <f t="shared" si="49"/>
        <v>A0058</v>
      </c>
      <c r="B225" s="963" t="str">
        <f t="shared" si="49"/>
        <v>(株)コンシェルジュ</v>
      </c>
      <c r="C225" s="879" t="s">
        <v>622</v>
      </c>
      <c r="D225" s="880">
        <v>1.74E-4</v>
      </c>
      <c r="E225" s="880">
        <v>1.74E-4</v>
      </c>
      <c r="F225" s="1110"/>
      <c r="G225" s="1112"/>
      <c r="H225" s="630" t="str">
        <f t="shared" si="46"/>
        <v>A0058_(株)コンシェルジュ</v>
      </c>
      <c r="I225" s="630" t="str">
        <f t="shared" si="47"/>
        <v>A0058_(株)コンシェルジュ_(参考値)事業者全体</v>
      </c>
      <c r="K225" s="630" t="s">
        <v>4439</v>
      </c>
      <c r="M225" s="630">
        <f t="shared" si="48"/>
        <v>1</v>
      </c>
    </row>
    <row r="226" spans="1:13" ht="20.100000000000001" customHeight="1">
      <c r="A226" s="981" t="s">
        <v>236</v>
      </c>
      <c r="B226" s="962" t="s">
        <v>1784</v>
      </c>
      <c r="C226" s="877" t="s">
        <v>226</v>
      </c>
      <c r="D226" s="875">
        <v>0</v>
      </c>
      <c r="E226" s="875">
        <v>0</v>
      </c>
      <c r="F226" s="1110">
        <v>76.25</v>
      </c>
      <c r="G226" s="1111" t="s">
        <v>4180</v>
      </c>
      <c r="H226" s="630" t="str">
        <f t="shared" si="46"/>
        <v>A0060_(株)アイ・グリッド・ソリューションズ</v>
      </c>
      <c r="I226" s="630" t="str">
        <f t="shared" si="47"/>
        <v>A0060_(株)アイ・グリッド・ソリューションズ_メニューA</v>
      </c>
      <c r="K226" s="630" t="s">
        <v>4440</v>
      </c>
      <c r="M226" s="630">
        <f t="shared" si="48"/>
        <v>1</v>
      </c>
    </row>
    <row r="227" spans="1:13" ht="20.100000000000001" customHeight="1">
      <c r="A227" s="983" t="str">
        <f t="shared" ref="A227:B228" si="50">A226</f>
        <v>A0060</v>
      </c>
      <c r="B227" s="962" t="str">
        <f t="shared" si="50"/>
        <v>(株)アイ・グリッド・ソリューションズ</v>
      </c>
      <c r="C227" s="885" t="s">
        <v>6188</v>
      </c>
      <c r="D227" s="875">
        <v>5.6499999999999996E-4</v>
      </c>
      <c r="E227" s="875">
        <v>5.6499999999999996E-4</v>
      </c>
      <c r="F227" s="1110"/>
      <c r="G227" s="1111"/>
      <c r="H227" s="630" t="str">
        <f t="shared" si="46"/>
        <v>A0060_(株)アイ・グリッド・ソリューションズ</v>
      </c>
      <c r="I227" s="630" t="str">
        <f t="shared" si="47"/>
        <v>A0060_(株)アイ・グリッド・ソリューションズ_メニューB(残差)</v>
      </c>
      <c r="K227" s="630" t="s">
        <v>4441</v>
      </c>
      <c r="M227" s="630">
        <f t="shared" si="48"/>
        <v>1</v>
      </c>
    </row>
    <row r="228" spans="1:13" ht="20.100000000000001" customHeight="1">
      <c r="A228" s="982" t="str">
        <f t="shared" si="50"/>
        <v>A0060</v>
      </c>
      <c r="B228" s="963" t="str">
        <f t="shared" si="50"/>
        <v>(株)アイ・グリッド・ソリューションズ</v>
      </c>
      <c r="C228" s="879" t="s">
        <v>622</v>
      </c>
      <c r="D228" s="880">
        <v>4.6799999999999999E-4</v>
      </c>
      <c r="E228" s="880">
        <v>4.6799999999999999E-4</v>
      </c>
      <c r="F228" s="1110"/>
      <c r="G228" s="1112"/>
      <c r="H228" s="630" t="str">
        <f t="shared" si="46"/>
        <v>A0060_(株)アイ・グリッド・ソリューションズ</v>
      </c>
      <c r="I228" s="630" t="str">
        <f t="shared" si="47"/>
        <v>A0060_(株)アイ・グリッド・ソリューションズ_(参考値)事業者全体</v>
      </c>
      <c r="K228" s="630" t="s">
        <v>4442</v>
      </c>
      <c r="M228" s="630">
        <f t="shared" si="48"/>
        <v>1</v>
      </c>
    </row>
    <row r="229" spans="1:13" ht="20.100000000000001" customHeight="1">
      <c r="A229" s="981" t="s">
        <v>237</v>
      </c>
      <c r="B229" s="964" t="s">
        <v>1785</v>
      </c>
      <c r="C229" s="877" t="s">
        <v>226</v>
      </c>
      <c r="D229" s="875">
        <v>0</v>
      </c>
      <c r="E229" s="875">
        <v>0</v>
      </c>
      <c r="F229" s="1110">
        <v>96.47</v>
      </c>
      <c r="G229" s="1111" t="s">
        <v>6196</v>
      </c>
      <c r="H229" s="630" t="str">
        <f t="shared" si="46"/>
        <v>A0061_サミットエナジー(株)</v>
      </c>
      <c r="I229" s="630" t="str">
        <f t="shared" si="47"/>
        <v>A0061_サミットエナジー(株)_メニューA</v>
      </c>
      <c r="K229" s="630" t="s">
        <v>4443</v>
      </c>
      <c r="M229" s="630">
        <f t="shared" si="48"/>
        <v>4</v>
      </c>
    </row>
    <row r="230" spans="1:13" ht="20.100000000000001" customHeight="1">
      <c r="A230" s="983" t="str">
        <f t="shared" ref="A230:B231" si="51">A229</f>
        <v>A0061</v>
      </c>
      <c r="B230" s="964" t="str">
        <f t="shared" si="51"/>
        <v>サミットエナジー(株)</v>
      </c>
      <c r="C230" s="885" t="s">
        <v>6188</v>
      </c>
      <c r="D230" s="875">
        <v>5.2400000000000005E-4</v>
      </c>
      <c r="E230" s="875">
        <v>5.2400000000000005E-4</v>
      </c>
      <c r="F230" s="1110"/>
      <c r="G230" s="1111"/>
      <c r="H230" s="630" t="str">
        <f t="shared" si="46"/>
        <v>A0061_サミットエナジー(株)</v>
      </c>
      <c r="I230" s="630" t="str">
        <f t="shared" si="47"/>
        <v>A0061_サミットエナジー(株)_メニューB(残差)</v>
      </c>
      <c r="K230" s="630" t="s">
        <v>4444</v>
      </c>
      <c r="M230" s="630">
        <f t="shared" si="48"/>
        <v>4</v>
      </c>
    </row>
    <row r="231" spans="1:13" ht="20.100000000000001" customHeight="1">
      <c r="A231" s="982" t="str">
        <f t="shared" si="51"/>
        <v>A0061</v>
      </c>
      <c r="B231" s="965" t="str">
        <f t="shared" si="51"/>
        <v>サミットエナジー(株)</v>
      </c>
      <c r="C231" s="879" t="s">
        <v>622</v>
      </c>
      <c r="D231" s="880">
        <v>4.2000000000000002E-4</v>
      </c>
      <c r="E231" s="880">
        <v>4.2000000000000002E-4</v>
      </c>
      <c r="F231" s="1110"/>
      <c r="G231" s="1112"/>
      <c r="H231" s="630" t="str">
        <f t="shared" si="46"/>
        <v>A0061_サミットエナジー(株)</v>
      </c>
      <c r="I231" s="630" t="str">
        <f t="shared" si="47"/>
        <v>A0061_サミットエナジー(株)_(参考値)事業者全体</v>
      </c>
      <c r="K231" s="630" t="s">
        <v>4445</v>
      </c>
      <c r="M231" s="630">
        <f t="shared" si="48"/>
        <v>6</v>
      </c>
    </row>
    <row r="232" spans="1:13" ht="20.100000000000001" customHeight="1">
      <c r="A232" s="981" t="s">
        <v>238</v>
      </c>
      <c r="B232" s="962" t="s">
        <v>1786</v>
      </c>
      <c r="C232" s="877" t="s">
        <v>226</v>
      </c>
      <c r="D232" s="875">
        <v>0</v>
      </c>
      <c r="E232" s="875">
        <v>0</v>
      </c>
      <c r="F232" s="1110">
        <v>89.46</v>
      </c>
      <c r="G232" s="1111" t="s">
        <v>4180</v>
      </c>
      <c r="H232" s="630" t="str">
        <f t="shared" si="46"/>
        <v>A0062_リコージャパン(株)</v>
      </c>
      <c r="I232" s="630" t="str">
        <f t="shared" si="47"/>
        <v>A0062_リコージャパン(株)_メニューA</v>
      </c>
      <c r="K232" s="630" t="s">
        <v>4446</v>
      </c>
      <c r="M232" s="630">
        <f t="shared" si="48"/>
        <v>1</v>
      </c>
    </row>
    <row r="233" spans="1:13" ht="20.100000000000001" customHeight="1">
      <c r="A233" s="983" t="str">
        <f t="shared" ref="A233:B238" si="52">A232</f>
        <v>A0062</v>
      </c>
      <c r="B233" s="962" t="str">
        <f t="shared" si="52"/>
        <v>リコージャパン(株)</v>
      </c>
      <c r="C233" s="889" t="s">
        <v>293</v>
      </c>
      <c r="D233" s="875">
        <v>0</v>
      </c>
      <c r="E233" s="875">
        <v>0</v>
      </c>
      <c r="F233" s="1110"/>
      <c r="G233" s="1111"/>
      <c r="H233" s="630" t="str">
        <f t="shared" si="46"/>
        <v>A0062_リコージャパン(株)</v>
      </c>
      <c r="I233" s="630" t="str">
        <f t="shared" si="47"/>
        <v>A0062_リコージャパン(株)_メニューB</v>
      </c>
      <c r="K233" s="630" t="s">
        <v>4447</v>
      </c>
      <c r="M233" s="630">
        <f t="shared" si="48"/>
        <v>1</v>
      </c>
    </row>
    <row r="234" spans="1:13" ht="20.100000000000001" customHeight="1">
      <c r="A234" s="983" t="str">
        <f t="shared" si="52"/>
        <v>A0062</v>
      </c>
      <c r="B234" s="962" t="str">
        <f t="shared" si="52"/>
        <v>リコージャパン(株)</v>
      </c>
      <c r="C234" s="889" t="s">
        <v>450</v>
      </c>
      <c r="D234" s="893">
        <v>3.0699999999999998E-4</v>
      </c>
      <c r="E234" s="890">
        <v>3.0699999999999998E-4</v>
      </c>
      <c r="F234" s="1110"/>
      <c r="G234" s="1111"/>
      <c r="H234" s="630" t="str">
        <f t="shared" si="46"/>
        <v>A0062_リコージャパン(株)</v>
      </c>
      <c r="I234" s="630" t="str">
        <f t="shared" si="47"/>
        <v>A0062_リコージャパン(株)_メニューC</v>
      </c>
      <c r="K234" s="630" t="s">
        <v>4448</v>
      </c>
      <c r="M234" s="630">
        <f t="shared" si="48"/>
        <v>1</v>
      </c>
    </row>
    <row r="235" spans="1:13" ht="20.100000000000001" customHeight="1">
      <c r="A235" s="983" t="str">
        <f t="shared" si="52"/>
        <v>A0062</v>
      </c>
      <c r="B235" s="962" t="str">
        <f t="shared" si="52"/>
        <v>リコージャパン(株)</v>
      </c>
      <c r="C235" s="889" t="s">
        <v>451</v>
      </c>
      <c r="D235" s="890">
        <v>0</v>
      </c>
      <c r="E235" s="890">
        <v>0</v>
      </c>
      <c r="F235" s="1110"/>
      <c r="G235" s="1111"/>
      <c r="H235" s="630" t="str">
        <f t="shared" si="46"/>
        <v>A0062_リコージャパン(株)</v>
      </c>
      <c r="I235" s="630" t="str">
        <f t="shared" si="47"/>
        <v>A0062_リコージャパン(株)_メニューD</v>
      </c>
      <c r="K235" s="630" t="s">
        <v>4449</v>
      </c>
      <c r="M235" s="630">
        <f t="shared" si="48"/>
        <v>3</v>
      </c>
    </row>
    <row r="236" spans="1:13" ht="20.100000000000001" customHeight="1">
      <c r="A236" s="983" t="str">
        <f t="shared" si="52"/>
        <v>A0062</v>
      </c>
      <c r="B236" s="962" t="str">
        <f t="shared" si="52"/>
        <v>リコージャパン(株)</v>
      </c>
      <c r="C236" s="889" t="s">
        <v>452</v>
      </c>
      <c r="D236" s="890">
        <v>3.6999999999999999E-4</v>
      </c>
      <c r="E236" s="890">
        <v>3.6999999999999999E-4</v>
      </c>
      <c r="F236" s="1110"/>
      <c r="G236" s="1111"/>
      <c r="H236" s="630" t="str">
        <f t="shared" si="46"/>
        <v>A0062_リコージャパン(株)</v>
      </c>
      <c r="I236" s="630" t="str">
        <f t="shared" si="47"/>
        <v>A0062_リコージャパン(株)_メニューE</v>
      </c>
      <c r="K236" s="630" t="s">
        <v>4450</v>
      </c>
      <c r="M236" s="630">
        <f t="shared" si="48"/>
        <v>4</v>
      </c>
    </row>
    <row r="237" spans="1:13" ht="20.100000000000001" customHeight="1">
      <c r="A237" s="983" t="str">
        <f t="shared" si="52"/>
        <v>A0062</v>
      </c>
      <c r="B237" s="962" t="str">
        <f t="shared" si="52"/>
        <v>リコージャパン(株)</v>
      </c>
      <c r="C237" s="894" t="s">
        <v>1739</v>
      </c>
      <c r="D237" s="890">
        <v>5.3499999999999999E-4</v>
      </c>
      <c r="E237" s="890">
        <v>5.3499999999999999E-4</v>
      </c>
      <c r="F237" s="1110"/>
      <c r="G237" s="1111"/>
      <c r="H237" s="630" t="str">
        <f t="shared" si="46"/>
        <v>A0062_リコージャパン(株)</v>
      </c>
      <c r="I237" s="630" t="str">
        <f t="shared" si="47"/>
        <v>A0062_リコージャパン(株)_メニューF(残差)</v>
      </c>
      <c r="K237" s="630" t="s">
        <v>4451</v>
      </c>
      <c r="M237" s="630">
        <f t="shared" si="48"/>
        <v>1</v>
      </c>
    </row>
    <row r="238" spans="1:13" ht="20.100000000000001" customHeight="1">
      <c r="A238" s="982" t="str">
        <f t="shared" si="52"/>
        <v>A0062</v>
      </c>
      <c r="B238" s="963" t="str">
        <f t="shared" si="52"/>
        <v>リコージャパン(株)</v>
      </c>
      <c r="C238" s="879" t="s">
        <v>622</v>
      </c>
      <c r="D238" s="895">
        <v>4.7699999999999999E-4</v>
      </c>
      <c r="E238" s="880">
        <v>4.7699999999999999E-4</v>
      </c>
      <c r="F238" s="1110"/>
      <c r="G238" s="1112"/>
      <c r="H238" s="630" t="str">
        <f t="shared" si="46"/>
        <v>A0062_リコージャパン(株)</v>
      </c>
      <c r="I238" s="630" t="str">
        <f t="shared" si="47"/>
        <v>A0062_リコージャパン(株)_(参考値)事業者全体</v>
      </c>
      <c r="K238" s="630" t="s">
        <v>4452</v>
      </c>
      <c r="M238" s="630">
        <f t="shared" si="48"/>
        <v>1</v>
      </c>
    </row>
    <row r="239" spans="1:13" ht="20.100000000000001" customHeight="1">
      <c r="A239" s="981" t="s">
        <v>239</v>
      </c>
      <c r="B239" s="962" t="s">
        <v>1787</v>
      </c>
      <c r="C239" s="877" t="s">
        <v>226</v>
      </c>
      <c r="D239" s="896">
        <v>0</v>
      </c>
      <c r="E239" s="875">
        <v>0</v>
      </c>
      <c r="F239" s="1110" t="s">
        <v>6185</v>
      </c>
      <c r="G239" s="1111" t="s">
        <v>514</v>
      </c>
      <c r="H239" s="630" t="str">
        <f t="shared" si="46"/>
        <v>A0063_(株)エネルギア・ソリューション・アンド・サービス</v>
      </c>
      <c r="I239" s="630" t="str">
        <f t="shared" si="47"/>
        <v>A0063_(株)エネルギア・ソリューション・アンド・サービス_メニューA</v>
      </c>
      <c r="K239" s="630" t="s">
        <v>4453</v>
      </c>
      <c r="M239" s="630">
        <f t="shared" si="48"/>
        <v>1</v>
      </c>
    </row>
    <row r="240" spans="1:13" ht="20.100000000000001" customHeight="1">
      <c r="A240" s="983" t="str">
        <f t="shared" ref="A240:B241" si="53">A239</f>
        <v>A0063</v>
      </c>
      <c r="B240" s="962" t="str">
        <f t="shared" si="53"/>
        <v>(株)エネルギア・ソリューション・アンド・サービス</v>
      </c>
      <c r="C240" s="885" t="s">
        <v>6188</v>
      </c>
      <c r="D240" s="896">
        <v>5.5000000000000003E-4</v>
      </c>
      <c r="E240" s="875">
        <v>5.5000000000000003E-4</v>
      </c>
      <c r="F240" s="1110"/>
      <c r="G240" s="1111"/>
      <c r="H240" s="630" t="str">
        <f t="shared" si="46"/>
        <v>A0063_(株)エネルギア・ソリューション・アンド・サービス</v>
      </c>
      <c r="I240" s="630" t="str">
        <f t="shared" si="47"/>
        <v>A0063_(株)エネルギア・ソリューション・アンド・サービス_メニューB(残差)</v>
      </c>
      <c r="K240" s="630" t="s">
        <v>4454</v>
      </c>
      <c r="M240" s="630">
        <f t="shared" si="48"/>
        <v>1</v>
      </c>
    </row>
    <row r="241" spans="1:13" ht="20.100000000000001" customHeight="1">
      <c r="A241" s="982" t="str">
        <f t="shared" si="53"/>
        <v>A0063</v>
      </c>
      <c r="B241" s="963" t="str">
        <f t="shared" si="53"/>
        <v>(株)エネルギア・ソリューション・アンド・サービス</v>
      </c>
      <c r="C241" s="879" t="s">
        <v>622</v>
      </c>
      <c r="D241" s="880">
        <v>5.2700000000000002E-4</v>
      </c>
      <c r="E241" s="880">
        <v>5.2700000000000002E-4</v>
      </c>
      <c r="F241" s="1110"/>
      <c r="G241" s="1112"/>
      <c r="H241" s="630" t="str">
        <f t="shared" si="46"/>
        <v>A0063_(株)エネルギア・ソリューション・アンド・サービス</v>
      </c>
      <c r="I241" s="630" t="str">
        <f t="shared" si="47"/>
        <v>A0063_(株)エネルギア・ソリューション・アンド・サービス_(参考値)事業者全体</v>
      </c>
      <c r="K241" s="630" t="s">
        <v>4455</v>
      </c>
      <c r="M241" s="630">
        <f t="shared" si="48"/>
        <v>1</v>
      </c>
    </row>
    <row r="242" spans="1:13" ht="20.100000000000001" customHeight="1">
      <c r="A242" s="981" t="s">
        <v>240</v>
      </c>
      <c r="B242" s="964" t="s">
        <v>1788</v>
      </c>
      <c r="C242" s="877" t="s">
        <v>226</v>
      </c>
      <c r="D242" s="875">
        <v>0</v>
      </c>
      <c r="E242" s="875">
        <v>0</v>
      </c>
      <c r="F242" s="1110">
        <v>98.41</v>
      </c>
      <c r="G242" s="1111" t="s">
        <v>4180</v>
      </c>
      <c r="H242" s="630" t="str">
        <f t="shared" si="46"/>
        <v>A0064_東京ガス(株)</v>
      </c>
      <c r="I242" s="630" t="str">
        <f t="shared" si="47"/>
        <v>A0064_東京ガス(株)_メニューA</v>
      </c>
      <c r="K242" s="630" t="s">
        <v>4456</v>
      </c>
      <c r="M242" s="630">
        <f t="shared" si="48"/>
        <v>5</v>
      </c>
    </row>
    <row r="243" spans="1:13" ht="20.100000000000001" customHeight="1">
      <c r="A243" s="983" t="str">
        <f t="shared" ref="A243:B248" si="54">A242</f>
        <v>A0064</v>
      </c>
      <c r="B243" s="964" t="str">
        <f t="shared" si="54"/>
        <v>東京ガス(株)</v>
      </c>
      <c r="C243" s="889" t="s">
        <v>293</v>
      </c>
      <c r="D243" s="875">
        <v>0</v>
      </c>
      <c r="E243" s="875">
        <v>0</v>
      </c>
      <c r="F243" s="1110"/>
      <c r="G243" s="1111"/>
      <c r="H243" s="630" t="str">
        <f t="shared" si="46"/>
        <v>A0064_東京ガス(株)</v>
      </c>
      <c r="I243" s="630" t="str">
        <f t="shared" si="47"/>
        <v>A0064_東京ガス(株)_メニューB</v>
      </c>
      <c r="K243" s="630" t="s">
        <v>4457</v>
      </c>
      <c r="M243" s="630">
        <f t="shared" si="48"/>
        <v>4</v>
      </c>
    </row>
    <row r="244" spans="1:13" ht="20.100000000000001" customHeight="1">
      <c r="A244" s="983" t="str">
        <f t="shared" si="54"/>
        <v>A0064</v>
      </c>
      <c r="B244" s="964" t="str">
        <f t="shared" si="54"/>
        <v>東京ガス(株)</v>
      </c>
      <c r="C244" s="889" t="s">
        <v>450</v>
      </c>
      <c r="D244" s="890">
        <v>0</v>
      </c>
      <c r="E244" s="890">
        <v>0</v>
      </c>
      <c r="F244" s="1110"/>
      <c r="G244" s="1111"/>
      <c r="H244" s="630" t="str">
        <f t="shared" si="46"/>
        <v>A0064_東京ガス(株)</v>
      </c>
      <c r="I244" s="630" t="str">
        <f t="shared" si="47"/>
        <v>A0064_東京ガス(株)_メニューC</v>
      </c>
      <c r="K244" s="630" t="s">
        <v>4458</v>
      </c>
      <c r="M244" s="630">
        <f t="shared" si="48"/>
        <v>3</v>
      </c>
    </row>
    <row r="245" spans="1:13" ht="20.100000000000001" customHeight="1">
      <c r="A245" s="983" t="str">
        <f t="shared" si="54"/>
        <v>A0064</v>
      </c>
      <c r="B245" s="964" t="str">
        <f t="shared" si="54"/>
        <v>東京ガス(株)</v>
      </c>
      <c r="C245" s="889" t="s">
        <v>451</v>
      </c>
      <c r="D245" s="893">
        <v>0</v>
      </c>
      <c r="E245" s="890">
        <v>0</v>
      </c>
      <c r="F245" s="1110"/>
      <c r="G245" s="1111"/>
      <c r="H245" s="630" t="str">
        <f t="shared" si="46"/>
        <v>A0064_東京ガス(株)</v>
      </c>
      <c r="I245" s="630" t="str">
        <f t="shared" si="47"/>
        <v>A0064_東京ガス(株)_メニューD</v>
      </c>
      <c r="K245" s="630" t="s">
        <v>4459</v>
      </c>
      <c r="M245" s="630">
        <f t="shared" si="48"/>
        <v>1</v>
      </c>
    </row>
    <row r="246" spans="1:13" ht="20.100000000000001" customHeight="1">
      <c r="A246" s="983" t="str">
        <f t="shared" si="54"/>
        <v>A0064</v>
      </c>
      <c r="B246" s="964" t="str">
        <f t="shared" si="54"/>
        <v>東京ガス(株)</v>
      </c>
      <c r="C246" s="889" t="s">
        <v>452</v>
      </c>
      <c r="D246" s="893">
        <v>0</v>
      </c>
      <c r="E246" s="890">
        <v>0</v>
      </c>
      <c r="F246" s="1110"/>
      <c r="G246" s="1111"/>
      <c r="H246" s="630" t="str">
        <f t="shared" si="46"/>
        <v>A0064_東京ガス(株)</v>
      </c>
      <c r="I246" s="630" t="str">
        <f t="shared" si="47"/>
        <v>A0064_東京ガス(株)_メニューE</v>
      </c>
      <c r="K246" s="630" t="s">
        <v>4460</v>
      </c>
      <c r="M246" s="630">
        <f t="shared" si="48"/>
        <v>1</v>
      </c>
    </row>
    <row r="247" spans="1:13" ht="20.100000000000001" customHeight="1">
      <c r="A247" s="983" t="str">
        <f t="shared" si="54"/>
        <v>A0064</v>
      </c>
      <c r="B247" s="964" t="str">
        <f t="shared" si="54"/>
        <v>東京ガス(株)</v>
      </c>
      <c r="C247" s="885" t="s">
        <v>6208</v>
      </c>
      <c r="D247" s="890">
        <v>3.68E-4</v>
      </c>
      <c r="E247" s="890">
        <v>3.68E-4</v>
      </c>
      <c r="F247" s="1110"/>
      <c r="G247" s="1111"/>
      <c r="H247" s="630" t="str">
        <f t="shared" si="46"/>
        <v>A0064_東京ガス(株)</v>
      </c>
      <c r="I247" s="630" t="str">
        <f t="shared" si="47"/>
        <v>A0064_東京ガス(株)_メニューF(残差)</v>
      </c>
      <c r="K247" s="630" t="s">
        <v>4461</v>
      </c>
      <c r="M247" s="630">
        <f t="shared" si="48"/>
        <v>1</v>
      </c>
    </row>
    <row r="248" spans="1:13" ht="20.100000000000001" customHeight="1">
      <c r="A248" s="982" t="str">
        <f t="shared" si="54"/>
        <v>A0064</v>
      </c>
      <c r="B248" s="965" t="str">
        <f t="shared" si="54"/>
        <v>東京ガス(株)</v>
      </c>
      <c r="C248" s="879" t="s">
        <v>622</v>
      </c>
      <c r="D248" s="880">
        <v>3.5399999999999999E-4</v>
      </c>
      <c r="E248" s="880">
        <v>3.5399999999999999E-4</v>
      </c>
      <c r="F248" s="1110"/>
      <c r="G248" s="1112"/>
      <c r="H248" s="630" t="str">
        <f t="shared" si="46"/>
        <v>A0064_東京ガス(株)</v>
      </c>
      <c r="I248" s="630" t="str">
        <f t="shared" si="47"/>
        <v>A0064_東京ガス(株)_(参考値)事業者全体</v>
      </c>
      <c r="K248" s="630" t="s">
        <v>4462</v>
      </c>
      <c r="M248" s="630">
        <f t="shared" si="48"/>
        <v>1</v>
      </c>
    </row>
    <row r="249" spans="1:13" ht="20.100000000000001" customHeight="1">
      <c r="A249" s="981" t="s">
        <v>241</v>
      </c>
      <c r="B249" s="962" t="s">
        <v>1789</v>
      </c>
      <c r="C249" s="877" t="s">
        <v>226</v>
      </c>
      <c r="D249" s="875">
        <v>0</v>
      </c>
      <c r="E249" s="875">
        <v>0</v>
      </c>
      <c r="F249" s="1110">
        <v>100</v>
      </c>
      <c r="G249" s="1111" t="s">
        <v>514</v>
      </c>
      <c r="H249" s="630" t="str">
        <f t="shared" si="46"/>
        <v>A0065_テス・エンジニアリング(株)</v>
      </c>
      <c r="I249" s="630" t="str">
        <f t="shared" si="47"/>
        <v>A0065_テス・エンジニアリング(株)_メニューA</v>
      </c>
      <c r="K249" s="630" t="s">
        <v>4463</v>
      </c>
      <c r="M249" s="630">
        <f t="shared" si="48"/>
        <v>1</v>
      </c>
    </row>
    <row r="250" spans="1:13" ht="20.100000000000001" customHeight="1">
      <c r="A250" s="983" t="str">
        <f t="shared" ref="A250:B252" si="55">A249</f>
        <v>A0065</v>
      </c>
      <c r="B250" s="962" t="str">
        <f t="shared" si="55"/>
        <v>テス・エンジニアリング(株)</v>
      </c>
      <c r="C250" s="889" t="s">
        <v>293</v>
      </c>
      <c r="D250" s="875">
        <v>0</v>
      </c>
      <c r="E250" s="875">
        <v>0</v>
      </c>
      <c r="F250" s="1110"/>
      <c r="G250" s="1111"/>
      <c r="H250" s="630" t="str">
        <f t="shared" si="46"/>
        <v>A0065_テス・エンジニアリング(株)</v>
      </c>
      <c r="I250" s="630" t="str">
        <f t="shared" si="47"/>
        <v>A0065_テス・エンジニアリング(株)_メニューB</v>
      </c>
      <c r="K250" s="630" t="s">
        <v>4464</v>
      </c>
      <c r="M250" s="630">
        <f t="shared" si="48"/>
        <v>3</v>
      </c>
    </row>
    <row r="251" spans="1:13" ht="20.100000000000001" customHeight="1">
      <c r="A251" s="983" t="str">
        <f t="shared" si="55"/>
        <v>A0065</v>
      </c>
      <c r="B251" s="962" t="str">
        <f t="shared" si="55"/>
        <v>テス・エンジニアリング(株)</v>
      </c>
      <c r="C251" s="894" t="s">
        <v>4184</v>
      </c>
      <c r="D251" s="890">
        <v>4.28E-4</v>
      </c>
      <c r="E251" s="890">
        <v>4.28E-4</v>
      </c>
      <c r="F251" s="1110"/>
      <c r="G251" s="1111"/>
      <c r="H251" s="630" t="str">
        <f t="shared" si="46"/>
        <v>A0065_テス・エンジニアリング(株)</v>
      </c>
      <c r="I251" s="630" t="str">
        <f t="shared" si="47"/>
        <v>A0065_テス・エンジニアリング(株)_メニューC(残差)</v>
      </c>
      <c r="K251" s="630" t="s">
        <v>4465</v>
      </c>
      <c r="M251" s="630">
        <f t="shared" si="48"/>
        <v>1</v>
      </c>
    </row>
    <row r="252" spans="1:13" ht="20.100000000000001" customHeight="1">
      <c r="A252" s="982" t="str">
        <f t="shared" si="55"/>
        <v>A0065</v>
      </c>
      <c r="B252" s="963" t="str">
        <f t="shared" si="55"/>
        <v>テス・エンジニアリング(株)</v>
      </c>
      <c r="C252" s="879" t="s">
        <v>622</v>
      </c>
      <c r="D252" s="895">
        <v>4.1100000000000002E-4</v>
      </c>
      <c r="E252" s="880">
        <v>4.1100000000000002E-4</v>
      </c>
      <c r="F252" s="1110"/>
      <c r="G252" s="1112"/>
      <c r="H252" s="630" t="str">
        <f t="shared" si="46"/>
        <v>A0065_テス・エンジニアリング(株)</v>
      </c>
      <c r="I252" s="630" t="str">
        <f t="shared" si="47"/>
        <v>A0065_テス・エンジニアリング(株)_(参考値)事業者全体</v>
      </c>
      <c r="K252" s="630" t="s">
        <v>4466</v>
      </c>
      <c r="M252" s="630">
        <f t="shared" si="48"/>
        <v>1</v>
      </c>
    </row>
    <row r="253" spans="1:13" ht="20.100000000000001" customHeight="1">
      <c r="A253" s="981" t="s">
        <v>242</v>
      </c>
      <c r="B253" s="962" t="s">
        <v>1790</v>
      </c>
      <c r="C253" s="877" t="s">
        <v>226</v>
      </c>
      <c r="D253" s="875">
        <v>0</v>
      </c>
      <c r="E253" s="875">
        <v>0</v>
      </c>
      <c r="F253" s="1110">
        <v>100</v>
      </c>
      <c r="G253" s="1111" t="s">
        <v>514</v>
      </c>
      <c r="H253" s="630" t="str">
        <f t="shared" si="46"/>
        <v>A0066_青梅ガス(株)</v>
      </c>
      <c r="I253" s="630" t="str">
        <f t="shared" si="47"/>
        <v>A0066_青梅ガス(株)_メニューA</v>
      </c>
      <c r="K253" s="630" t="s">
        <v>4467</v>
      </c>
      <c r="M253" s="630">
        <f t="shared" si="48"/>
        <v>1</v>
      </c>
    </row>
    <row r="254" spans="1:13" ht="20.100000000000001" customHeight="1">
      <c r="A254" s="983" t="str">
        <f t="shared" ref="A254:B255" si="56">A253</f>
        <v>A0066</v>
      </c>
      <c r="B254" s="962" t="str">
        <f t="shared" si="56"/>
        <v>青梅ガス(株)</v>
      </c>
      <c r="C254" s="885" t="s">
        <v>6188</v>
      </c>
      <c r="D254" s="875">
        <v>4.2000000000000002E-4</v>
      </c>
      <c r="E254" s="875">
        <v>4.2000000000000002E-4</v>
      </c>
      <c r="F254" s="1110"/>
      <c r="G254" s="1111"/>
      <c r="H254" s="630" t="str">
        <f t="shared" si="46"/>
        <v>A0066_青梅ガス(株)</v>
      </c>
      <c r="I254" s="630" t="str">
        <f t="shared" si="47"/>
        <v>A0066_青梅ガス(株)_メニューB(残差)</v>
      </c>
      <c r="K254" s="630" t="s">
        <v>4468</v>
      </c>
      <c r="M254" s="630">
        <f t="shared" si="48"/>
        <v>1</v>
      </c>
    </row>
    <row r="255" spans="1:13" ht="20.100000000000001" customHeight="1">
      <c r="A255" s="982" t="str">
        <f t="shared" si="56"/>
        <v>A0066</v>
      </c>
      <c r="B255" s="963" t="str">
        <f t="shared" si="56"/>
        <v>青梅ガス(株)</v>
      </c>
      <c r="C255" s="879" t="s">
        <v>622</v>
      </c>
      <c r="D255" s="880">
        <v>4.1800000000000002E-4</v>
      </c>
      <c r="E255" s="880">
        <v>4.1800000000000002E-4</v>
      </c>
      <c r="F255" s="1110"/>
      <c r="G255" s="1112"/>
      <c r="H255" s="630" t="str">
        <f t="shared" si="46"/>
        <v>A0066_青梅ガス(株)</v>
      </c>
      <c r="I255" s="630" t="str">
        <f t="shared" si="47"/>
        <v>A0066_青梅ガス(株)_(参考値)事業者全体</v>
      </c>
      <c r="K255" s="630" t="s">
        <v>6358</v>
      </c>
      <c r="M255" s="630">
        <f t="shared" si="48"/>
        <v>1</v>
      </c>
    </row>
    <row r="256" spans="1:13" ht="20.100000000000001" customHeight="1">
      <c r="A256" s="981" t="s">
        <v>1791</v>
      </c>
      <c r="B256" s="962" t="s">
        <v>1792</v>
      </c>
      <c r="C256" s="877" t="s">
        <v>226</v>
      </c>
      <c r="D256" s="875">
        <v>3.9399999999999998E-4</v>
      </c>
      <c r="E256" s="875">
        <v>0</v>
      </c>
      <c r="F256" s="1110">
        <v>91.96</v>
      </c>
      <c r="G256" s="1111" t="s">
        <v>6212</v>
      </c>
      <c r="H256" s="630" t="str">
        <f t="shared" si="46"/>
        <v>A0067_(株)イーネットワークシステムズ</v>
      </c>
      <c r="I256" s="630" t="str">
        <f t="shared" si="47"/>
        <v>A0067_(株)イーネットワークシステムズ_メニューA</v>
      </c>
      <c r="K256" s="630" t="s">
        <v>4469</v>
      </c>
      <c r="M256" s="630">
        <f t="shared" si="48"/>
        <v>1</v>
      </c>
    </row>
    <row r="257" spans="1:13" ht="20.100000000000001" customHeight="1">
      <c r="A257" s="983" t="str">
        <f t="shared" ref="A257:B261" si="57">A256</f>
        <v>A0067</v>
      </c>
      <c r="B257" s="962" t="str">
        <f t="shared" si="57"/>
        <v>(株)イーネットワークシステムズ</v>
      </c>
      <c r="C257" s="889" t="s">
        <v>293</v>
      </c>
      <c r="D257" s="896">
        <v>0</v>
      </c>
      <c r="E257" s="875">
        <v>0</v>
      </c>
      <c r="F257" s="1110"/>
      <c r="G257" s="1111"/>
      <c r="H257" s="630" t="str">
        <f t="shared" si="46"/>
        <v>A0067_(株)イーネットワークシステムズ</v>
      </c>
      <c r="I257" s="630" t="str">
        <f t="shared" si="47"/>
        <v>A0067_(株)イーネットワークシステムズ_メニューB</v>
      </c>
      <c r="K257" s="630" t="s">
        <v>6359</v>
      </c>
      <c r="M257" s="630">
        <f t="shared" si="48"/>
        <v>5</v>
      </c>
    </row>
    <row r="258" spans="1:13" ht="20.100000000000001" customHeight="1">
      <c r="A258" s="983" t="str">
        <f t="shared" si="57"/>
        <v>A0067</v>
      </c>
      <c r="B258" s="962" t="str">
        <f t="shared" si="57"/>
        <v>(株)イーネットワークシステムズ</v>
      </c>
      <c r="C258" s="889" t="s">
        <v>450</v>
      </c>
      <c r="D258" s="890">
        <v>0</v>
      </c>
      <c r="E258" s="890">
        <v>0</v>
      </c>
      <c r="F258" s="1110"/>
      <c r="G258" s="1111"/>
      <c r="H258" s="630" t="str">
        <f t="shared" si="46"/>
        <v>A0067_(株)イーネットワークシステムズ</v>
      </c>
      <c r="I258" s="630" t="str">
        <f t="shared" si="47"/>
        <v>A0067_(株)イーネットワークシステムズ_メニューC</v>
      </c>
      <c r="K258" s="630" t="s">
        <v>4470</v>
      </c>
      <c r="M258" s="630">
        <f t="shared" si="48"/>
        <v>1</v>
      </c>
    </row>
    <row r="259" spans="1:13" ht="20.100000000000001" customHeight="1">
      <c r="A259" s="983" t="str">
        <f t="shared" si="57"/>
        <v>A0067</v>
      </c>
      <c r="B259" s="962" t="str">
        <f t="shared" si="57"/>
        <v>(株)イーネットワークシステムズ</v>
      </c>
      <c r="C259" s="889" t="s">
        <v>451</v>
      </c>
      <c r="D259" s="890">
        <v>0</v>
      </c>
      <c r="E259" s="890">
        <v>0</v>
      </c>
      <c r="F259" s="1110"/>
      <c r="G259" s="1111"/>
      <c r="H259" s="630" t="str">
        <f t="shared" si="46"/>
        <v>A0067_(株)イーネットワークシステムズ</v>
      </c>
      <c r="I259" s="630" t="str">
        <f t="shared" si="47"/>
        <v>A0067_(株)イーネットワークシステムズ_メニューD</v>
      </c>
      <c r="K259" s="630" t="s">
        <v>4471</v>
      </c>
      <c r="M259" s="630">
        <f t="shared" si="48"/>
        <v>1</v>
      </c>
    </row>
    <row r="260" spans="1:13" ht="20.100000000000001" customHeight="1">
      <c r="A260" s="983" t="str">
        <f t="shared" si="57"/>
        <v>A0067</v>
      </c>
      <c r="B260" s="962" t="str">
        <f t="shared" si="57"/>
        <v>(株)イーネットワークシステムズ</v>
      </c>
      <c r="C260" s="885" t="s">
        <v>6202</v>
      </c>
      <c r="D260" s="890">
        <v>6.3900000000000003E-4</v>
      </c>
      <c r="E260" s="890">
        <v>6.3900000000000003E-4</v>
      </c>
      <c r="F260" s="1110"/>
      <c r="G260" s="1111"/>
      <c r="H260" s="630" t="str">
        <f t="shared" si="46"/>
        <v>A0067_(株)イーネットワークシステムズ</v>
      </c>
      <c r="I260" s="630" t="str">
        <f t="shared" si="47"/>
        <v>A0067_(株)イーネットワークシステムズ_メニューE(残差)</v>
      </c>
      <c r="K260" s="630" t="s">
        <v>4472</v>
      </c>
      <c r="M260" s="630">
        <f t="shared" si="48"/>
        <v>1</v>
      </c>
    </row>
    <row r="261" spans="1:13" ht="20.100000000000001" customHeight="1">
      <c r="A261" s="982" t="str">
        <f t="shared" si="57"/>
        <v>A0067</v>
      </c>
      <c r="B261" s="963" t="str">
        <f t="shared" si="57"/>
        <v>(株)イーネットワークシステムズ</v>
      </c>
      <c r="C261" s="879" t="s">
        <v>622</v>
      </c>
      <c r="D261" s="880">
        <v>5.2400000000000005E-4</v>
      </c>
      <c r="E261" s="880">
        <v>5.2300000000000003E-4</v>
      </c>
      <c r="F261" s="1110"/>
      <c r="G261" s="1112"/>
      <c r="H261" s="630" t="str">
        <f t="shared" si="46"/>
        <v>A0067_(株)イーネットワークシステムズ</v>
      </c>
      <c r="I261" s="630" t="str">
        <f t="shared" si="47"/>
        <v>A0067_(株)イーネットワークシステムズ_(参考値)事業者全体</v>
      </c>
      <c r="K261" s="630" t="s">
        <v>4473</v>
      </c>
      <c r="M261" s="630">
        <f t="shared" si="48"/>
        <v>3</v>
      </c>
    </row>
    <row r="262" spans="1:13" ht="20.100000000000001" customHeight="1">
      <c r="A262" s="881" t="s">
        <v>243</v>
      </c>
      <c r="B262" s="882" t="s">
        <v>1793</v>
      </c>
      <c r="C262" s="883"/>
      <c r="D262" s="871">
        <v>3.9800000000000002E-4</v>
      </c>
      <c r="E262" s="872">
        <v>3.9800000000000002E-4</v>
      </c>
      <c r="F262" s="866">
        <v>46.63</v>
      </c>
      <c r="G262" s="873" t="s">
        <v>4192</v>
      </c>
      <c r="H262" s="630" t="str">
        <f t="shared" si="46"/>
        <v>A0068_(株)エネアーク関東</v>
      </c>
      <c r="I262" s="630" t="str">
        <f t="shared" si="47"/>
        <v>A0068_(株)エネアーク関東_</v>
      </c>
      <c r="K262" s="630" t="s">
        <v>4474</v>
      </c>
      <c r="M262" s="630">
        <f t="shared" si="48"/>
        <v>1</v>
      </c>
    </row>
    <row r="263" spans="1:13" ht="20.100000000000001" customHeight="1">
      <c r="A263" s="981" t="s">
        <v>1794</v>
      </c>
      <c r="B263" s="966" t="s">
        <v>1795</v>
      </c>
      <c r="C263" s="877" t="s">
        <v>226</v>
      </c>
      <c r="D263" s="875">
        <v>0</v>
      </c>
      <c r="E263" s="875">
        <v>0</v>
      </c>
      <c r="F263" s="1110">
        <v>87.54</v>
      </c>
      <c r="G263" s="1111" t="s">
        <v>4180</v>
      </c>
      <c r="H263" s="630" t="str">
        <f t="shared" si="46"/>
        <v>A0069_(株)東急パワーサプライ</v>
      </c>
      <c r="I263" s="630" t="str">
        <f t="shared" si="47"/>
        <v>A0069_(株)東急パワーサプライ_メニューA</v>
      </c>
      <c r="K263" s="630" t="s">
        <v>4475</v>
      </c>
      <c r="M263" s="630">
        <f t="shared" si="48"/>
        <v>1</v>
      </c>
    </row>
    <row r="264" spans="1:13" ht="20.100000000000001" customHeight="1">
      <c r="A264" s="983" t="str">
        <f t="shared" ref="A264:B270" si="58">A263</f>
        <v>A0069</v>
      </c>
      <c r="B264" s="966" t="str">
        <f t="shared" si="58"/>
        <v>(株)東急パワーサプライ</v>
      </c>
      <c r="C264" s="889" t="s">
        <v>293</v>
      </c>
      <c r="D264" s="875">
        <v>0</v>
      </c>
      <c r="E264" s="875">
        <v>0</v>
      </c>
      <c r="F264" s="1110"/>
      <c r="G264" s="1111"/>
      <c r="H264" s="630" t="str">
        <f t="shared" si="46"/>
        <v>A0069_(株)東急パワーサプライ</v>
      </c>
      <c r="I264" s="630" t="str">
        <f t="shared" si="47"/>
        <v>A0069_(株)東急パワーサプライ_メニューB</v>
      </c>
      <c r="K264" s="630" t="s">
        <v>4476</v>
      </c>
      <c r="M264" s="630">
        <f t="shared" si="48"/>
        <v>1</v>
      </c>
    </row>
    <row r="265" spans="1:13" ht="20.100000000000001" customHeight="1">
      <c r="A265" s="983" t="str">
        <f t="shared" si="58"/>
        <v>A0069</v>
      </c>
      <c r="B265" s="966" t="str">
        <f t="shared" si="58"/>
        <v>(株)東急パワーサプライ</v>
      </c>
      <c r="C265" s="889" t="s">
        <v>450</v>
      </c>
      <c r="D265" s="890">
        <v>0</v>
      </c>
      <c r="E265" s="890">
        <v>0</v>
      </c>
      <c r="F265" s="1110"/>
      <c r="G265" s="1111"/>
      <c r="H265" s="630" t="str">
        <f t="shared" si="46"/>
        <v>A0069_(株)東急パワーサプライ</v>
      </c>
      <c r="I265" s="630" t="str">
        <f t="shared" si="47"/>
        <v>A0069_(株)東急パワーサプライ_メニューC</v>
      </c>
      <c r="K265" s="630" t="s">
        <v>4477</v>
      </c>
      <c r="M265" s="630">
        <f t="shared" si="48"/>
        <v>1</v>
      </c>
    </row>
    <row r="266" spans="1:13" ht="20.100000000000001" customHeight="1">
      <c r="A266" s="983" t="str">
        <f t="shared" si="58"/>
        <v>A0069</v>
      </c>
      <c r="B266" s="966" t="str">
        <f t="shared" si="58"/>
        <v>(株)東急パワーサプライ</v>
      </c>
      <c r="C266" s="889" t="s">
        <v>451</v>
      </c>
      <c r="D266" s="890">
        <v>0</v>
      </c>
      <c r="E266" s="890">
        <v>0</v>
      </c>
      <c r="F266" s="1110"/>
      <c r="G266" s="1111"/>
      <c r="H266" s="630" t="str">
        <f t="shared" si="46"/>
        <v>A0069_(株)東急パワーサプライ</v>
      </c>
      <c r="I266" s="630" t="str">
        <f t="shared" si="47"/>
        <v>A0069_(株)東急パワーサプライ_メニューD</v>
      </c>
      <c r="K266" s="630" t="s">
        <v>4478</v>
      </c>
      <c r="M266" s="630">
        <f t="shared" si="48"/>
        <v>3</v>
      </c>
    </row>
    <row r="267" spans="1:13" ht="20.100000000000001" customHeight="1">
      <c r="A267" s="983" t="str">
        <f t="shared" si="58"/>
        <v>A0069</v>
      </c>
      <c r="B267" s="966" t="str">
        <f t="shared" si="58"/>
        <v>(株)東急パワーサプライ</v>
      </c>
      <c r="C267" s="889" t="s">
        <v>452</v>
      </c>
      <c r="D267" s="890">
        <v>0</v>
      </c>
      <c r="E267" s="890">
        <v>0</v>
      </c>
      <c r="F267" s="1110"/>
      <c r="G267" s="1111"/>
      <c r="H267" s="630" t="str">
        <f t="shared" si="46"/>
        <v>A0069_(株)東急パワーサプライ</v>
      </c>
      <c r="I267" s="630" t="str">
        <f t="shared" si="47"/>
        <v>A0069_(株)東急パワーサプライ_メニューE</v>
      </c>
      <c r="K267" s="630" t="s">
        <v>6360</v>
      </c>
      <c r="M267" s="630">
        <f t="shared" si="48"/>
        <v>1</v>
      </c>
    </row>
    <row r="268" spans="1:13" ht="20.100000000000001" customHeight="1">
      <c r="A268" s="983" t="str">
        <f t="shared" si="58"/>
        <v>A0069</v>
      </c>
      <c r="B268" s="966" t="str">
        <f t="shared" si="58"/>
        <v>(株)東急パワーサプライ</v>
      </c>
      <c r="C268" s="889" t="s">
        <v>453</v>
      </c>
      <c r="D268" s="890">
        <v>0</v>
      </c>
      <c r="E268" s="890">
        <v>0</v>
      </c>
      <c r="F268" s="1110"/>
      <c r="G268" s="1111"/>
      <c r="H268" s="630" t="str">
        <f t="shared" si="46"/>
        <v>A0069_(株)東急パワーサプライ</v>
      </c>
      <c r="I268" s="630" t="str">
        <f t="shared" si="47"/>
        <v>A0069_(株)東急パワーサプライ_メニューF</v>
      </c>
      <c r="K268" s="630" t="s">
        <v>4479</v>
      </c>
      <c r="M268" s="630">
        <f t="shared" si="48"/>
        <v>1</v>
      </c>
    </row>
    <row r="269" spans="1:13" ht="20.100000000000001" customHeight="1">
      <c r="A269" s="983" t="str">
        <f t="shared" si="58"/>
        <v>A0069</v>
      </c>
      <c r="B269" s="966" t="str">
        <f t="shared" si="58"/>
        <v>(株)東急パワーサプライ</v>
      </c>
      <c r="C269" s="885" t="s">
        <v>6205</v>
      </c>
      <c r="D269" s="890">
        <v>6.1899999999999998E-4</v>
      </c>
      <c r="E269" s="890">
        <v>6.1899999999999998E-4</v>
      </c>
      <c r="F269" s="1110"/>
      <c r="G269" s="1111"/>
      <c r="H269" s="630" t="str">
        <f t="shared" si="46"/>
        <v>A0069_(株)東急パワーサプライ</v>
      </c>
      <c r="I269" s="630" t="str">
        <f t="shared" si="47"/>
        <v>A0069_(株)東急パワーサプライ_メニューG(残差)</v>
      </c>
      <c r="K269" s="630" t="s">
        <v>4480</v>
      </c>
      <c r="M269" s="630">
        <f t="shared" si="48"/>
        <v>1</v>
      </c>
    </row>
    <row r="270" spans="1:13" ht="20.100000000000001" customHeight="1">
      <c r="A270" s="982" t="str">
        <f t="shared" si="58"/>
        <v>A0069</v>
      </c>
      <c r="B270" s="967" t="str">
        <f t="shared" si="58"/>
        <v>(株)東急パワーサプライ</v>
      </c>
      <c r="C270" s="879" t="s">
        <v>622</v>
      </c>
      <c r="D270" s="880">
        <v>1.3300000000000001E-4</v>
      </c>
      <c r="E270" s="880">
        <v>1.3300000000000001E-4</v>
      </c>
      <c r="F270" s="1110"/>
      <c r="G270" s="1112"/>
      <c r="H270" s="630" t="str">
        <f t="shared" si="46"/>
        <v>A0069_(株)東急パワーサプライ</v>
      </c>
      <c r="I270" s="630" t="str">
        <f t="shared" si="47"/>
        <v>A0069_(株)東急パワーサプライ_(参考値)事業者全体</v>
      </c>
      <c r="K270" s="630" t="s">
        <v>4481</v>
      </c>
      <c r="M270" s="630">
        <f t="shared" si="48"/>
        <v>3</v>
      </c>
    </row>
    <row r="271" spans="1:13" ht="20.100000000000001" customHeight="1">
      <c r="A271" s="981" t="s">
        <v>244</v>
      </c>
      <c r="B271" s="962" t="s">
        <v>1796</v>
      </c>
      <c r="C271" s="877" t="s">
        <v>226</v>
      </c>
      <c r="D271" s="875">
        <v>0</v>
      </c>
      <c r="E271" s="875">
        <v>0</v>
      </c>
      <c r="F271" s="1110" t="s">
        <v>6185</v>
      </c>
      <c r="G271" s="1111" t="s">
        <v>514</v>
      </c>
      <c r="H271" s="630" t="str">
        <f t="shared" si="46"/>
        <v>A0070_王子・伊藤忠エネクス電力販売(株)</v>
      </c>
      <c r="I271" s="630" t="str">
        <f t="shared" si="47"/>
        <v>A0070_王子・伊藤忠エネクス電力販売(株)_メニューA</v>
      </c>
      <c r="K271" s="630" t="s">
        <v>4482</v>
      </c>
      <c r="M271" s="630">
        <f t="shared" si="48"/>
        <v>3</v>
      </c>
    </row>
    <row r="272" spans="1:13" ht="20.100000000000001" customHeight="1">
      <c r="A272" s="983" t="str">
        <f t="shared" ref="A272:B278" si="59">A271</f>
        <v>A0070</v>
      </c>
      <c r="B272" s="962" t="str">
        <f t="shared" si="59"/>
        <v>王子・伊藤忠エネクス電力販売(株)</v>
      </c>
      <c r="C272" s="889" t="s">
        <v>293</v>
      </c>
      <c r="D272" s="875">
        <v>1.2999999999999999E-4</v>
      </c>
      <c r="E272" s="875">
        <v>1.2999999999999999E-4</v>
      </c>
      <c r="F272" s="1110"/>
      <c r="G272" s="1111"/>
      <c r="H272" s="630" t="str">
        <f t="shared" si="46"/>
        <v>A0070_王子・伊藤忠エネクス電力販売(株)</v>
      </c>
      <c r="I272" s="630" t="str">
        <f t="shared" si="47"/>
        <v>A0070_王子・伊藤忠エネクス電力販売(株)_メニューB</v>
      </c>
      <c r="K272" s="630" t="s">
        <v>4483</v>
      </c>
      <c r="M272" s="630">
        <f t="shared" si="48"/>
        <v>1</v>
      </c>
    </row>
    <row r="273" spans="1:13" ht="20.100000000000001" customHeight="1">
      <c r="A273" s="983" t="str">
        <f t="shared" si="59"/>
        <v>A0070</v>
      </c>
      <c r="B273" s="962" t="str">
        <f t="shared" si="59"/>
        <v>王子・伊藤忠エネクス電力販売(株)</v>
      </c>
      <c r="C273" s="889" t="s">
        <v>450</v>
      </c>
      <c r="D273" s="890">
        <v>2.3699999999999999E-4</v>
      </c>
      <c r="E273" s="890">
        <v>2.3699999999999999E-4</v>
      </c>
      <c r="F273" s="1110"/>
      <c r="G273" s="1111"/>
      <c r="H273" s="630" t="str">
        <f t="shared" si="46"/>
        <v>A0070_王子・伊藤忠エネクス電力販売(株)</v>
      </c>
      <c r="I273" s="630" t="str">
        <f t="shared" si="47"/>
        <v>A0070_王子・伊藤忠エネクス電力販売(株)_メニューC</v>
      </c>
      <c r="K273" s="630" t="s">
        <v>4484</v>
      </c>
      <c r="M273" s="630">
        <f t="shared" si="48"/>
        <v>3</v>
      </c>
    </row>
    <row r="274" spans="1:13" ht="20.100000000000001" customHeight="1">
      <c r="A274" s="983" t="str">
        <f t="shared" si="59"/>
        <v>A0070</v>
      </c>
      <c r="B274" s="962" t="str">
        <f t="shared" si="59"/>
        <v>王子・伊藤忠エネクス電力販売(株)</v>
      </c>
      <c r="C274" s="889" t="s">
        <v>451</v>
      </c>
      <c r="D274" s="890">
        <v>2.5900000000000001E-4</v>
      </c>
      <c r="E274" s="890">
        <v>2.5900000000000001E-4</v>
      </c>
      <c r="F274" s="1110"/>
      <c r="G274" s="1111"/>
      <c r="H274" s="630" t="str">
        <f t="shared" si="46"/>
        <v>A0070_王子・伊藤忠エネクス電力販売(株)</v>
      </c>
      <c r="I274" s="630" t="str">
        <f t="shared" si="47"/>
        <v>A0070_王子・伊藤忠エネクス電力販売(株)_メニューD</v>
      </c>
      <c r="K274" s="630" t="s">
        <v>4485</v>
      </c>
      <c r="M274" s="630">
        <f t="shared" si="48"/>
        <v>3</v>
      </c>
    </row>
    <row r="275" spans="1:13" ht="20.100000000000001" customHeight="1">
      <c r="A275" s="983" t="str">
        <f t="shared" si="59"/>
        <v>A0070</v>
      </c>
      <c r="B275" s="962" t="str">
        <f t="shared" si="59"/>
        <v>王子・伊藤忠エネクス電力販売(株)</v>
      </c>
      <c r="C275" s="889" t="s">
        <v>452</v>
      </c>
      <c r="D275" s="890">
        <v>3.01E-4</v>
      </c>
      <c r="E275" s="890">
        <v>3.01E-4</v>
      </c>
      <c r="F275" s="1110"/>
      <c r="G275" s="1111"/>
      <c r="H275" s="630" t="str">
        <f t="shared" si="46"/>
        <v>A0070_王子・伊藤忠エネクス電力販売(株)</v>
      </c>
      <c r="I275" s="630" t="str">
        <f t="shared" si="47"/>
        <v>A0070_王子・伊藤忠エネクス電力販売(株)_メニューE</v>
      </c>
      <c r="K275" s="630" t="s">
        <v>6361</v>
      </c>
      <c r="M275" s="630">
        <f t="shared" si="48"/>
        <v>4</v>
      </c>
    </row>
    <row r="276" spans="1:13" ht="20.100000000000001" customHeight="1">
      <c r="A276" s="983" t="str">
        <f t="shared" si="59"/>
        <v>A0070</v>
      </c>
      <c r="B276" s="962" t="str">
        <f t="shared" si="59"/>
        <v>王子・伊藤忠エネクス電力販売(株)</v>
      </c>
      <c r="C276" s="889" t="s">
        <v>453</v>
      </c>
      <c r="D276" s="890">
        <v>3.2600000000000001E-4</v>
      </c>
      <c r="E276" s="890">
        <v>3.2600000000000001E-4</v>
      </c>
      <c r="F276" s="1110"/>
      <c r="G276" s="1111"/>
      <c r="H276" s="630" t="str">
        <f t="shared" si="46"/>
        <v>A0070_王子・伊藤忠エネクス電力販売(株)</v>
      </c>
      <c r="I276" s="630" t="str">
        <f t="shared" si="47"/>
        <v>A0070_王子・伊藤忠エネクス電力販売(株)_メニューF</v>
      </c>
      <c r="K276" s="630" t="s">
        <v>4486</v>
      </c>
      <c r="M276" s="630">
        <f t="shared" si="48"/>
        <v>1</v>
      </c>
    </row>
    <row r="277" spans="1:13" ht="20.100000000000001" customHeight="1">
      <c r="A277" s="983" t="str">
        <f t="shared" si="59"/>
        <v>A0070</v>
      </c>
      <c r="B277" s="962" t="str">
        <f t="shared" si="59"/>
        <v>王子・伊藤忠エネクス電力販売(株)</v>
      </c>
      <c r="C277" s="885" t="s">
        <v>6205</v>
      </c>
      <c r="D277" s="890">
        <v>4.2200000000000001E-4</v>
      </c>
      <c r="E277" s="890">
        <v>4.2200000000000001E-4</v>
      </c>
      <c r="F277" s="1110"/>
      <c r="G277" s="1111"/>
      <c r="H277" s="630" t="str">
        <f t="shared" si="46"/>
        <v>A0070_王子・伊藤忠エネクス電力販売(株)</v>
      </c>
      <c r="I277" s="630" t="str">
        <f t="shared" si="47"/>
        <v>A0070_王子・伊藤忠エネクス電力販売(株)_メニューG(残差)</v>
      </c>
      <c r="K277" s="630" t="s">
        <v>4487</v>
      </c>
      <c r="M277" s="630">
        <f t="shared" si="48"/>
        <v>1</v>
      </c>
    </row>
    <row r="278" spans="1:13" ht="20.100000000000001" customHeight="1">
      <c r="A278" s="982" t="str">
        <f t="shared" si="59"/>
        <v>A0070</v>
      </c>
      <c r="B278" s="963" t="str">
        <f t="shared" si="59"/>
        <v>王子・伊藤忠エネクス電力販売(株)</v>
      </c>
      <c r="C278" s="879" t="s">
        <v>622</v>
      </c>
      <c r="D278" s="880">
        <v>2.14E-4</v>
      </c>
      <c r="E278" s="880">
        <v>2.14E-4</v>
      </c>
      <c r="F278" s="1110"/>
      <c r="G278" s="1112"/>
      <c r="H278" s="630" t="str">
        <f t="shared" si="46"/>
        <v>A0070_王子・伊藤忠エネクス電力販売(株)</v>
      </c>
      <c r="I278" s="630" t="str">
        <f t="shared" si="47"/>
        <v>A0070_王子・伊藤忠エネクス電力販売(株)_(参考値)事業者全体</v>
      </c>
      <c r="K278" s="630" t="s">
        <v>4488</v>
      </c>
      <c r="M278" s="630">
        <f t="shared" si="48"/>
        <v>2</v>
      </c>
    </row>
    <row r="279" spans="1:13" ht="20.100000000000001" customHeight="1">
      <c r="A279" s="981" t="s">
        <v>245</v>
      </c>
      <c r="B279" s="964" t="s">
        <v>1797</v>
      </c>
      <c r="C279" s="877" t="s">
        <v>226</v>
      </c>
      <c r="D279" s="875">
        <v>0</v>
      </c>
      <c r="E279" s="875">
        <v>0</v>
      </c>
      <c r="F279" s="1110" t="s">
        <v>6185</v>
      </c>
      <c r="G279" s="1111" t="s">
        <v>514</v>
      </c>
      <c r="H279" s="630" t="str">
        <f t="shared" si="46"/>
        <v>A0071_伊藤忠商事(株)</v>
      </c>
      <c r="I279" s="630" t="str">
        <f t="shared" si="47"/>
        <v>A0071_伊藤忠商事(株)_メニューA</v>
      </c>
      <c r="K279" s="630" t="s">
        <v>4489</v>
      </c>
      <c r="M279" s="630">
        <f t="shared" si="48"/>
        <v>1</v>
      </c>
    </row>
    <row r="280" spans="1:13" ht="20.100000000000001" customHeight="1">
      <c r="A280" s="983" t="str">
        <f t="shared" ref="A280:B282" si="60">A279</f>
        <v>A0071</v>
      </c>
      <c r="B280" s="964" t="str">
        <f t="shared" si="60"/>
        <v>伊藤忠商事(株)</v>
      </c>
      <c r="C280" s="889" t="s">
        <v>293</v>
      </c>
      <c r="D280" s="875">
        <v>0</v>
      </c>
      <c r="E280" s="875">
        <v>0</v>
      </c>
      <c r="F280" s="1110"/>
      <c r="G280" s="1111"/>
      <c r="H280" s="630" t="str">
        <f t="shared" si="46"/>
        <v>A0071_伊藤忠商事(株)</v>
      </c>
      <c r="I280" s="630" t="str">
        <f t="shared" si="47"/>
        <v>A0071_伊藤忠商事(株)_メニューB</v>
      </c>
      <c r="K280" s="630" t="s">
        <v>4490</v>
      </c>
      <c r="M280" s="630">
        <f t="shared" si="48"/>
        <v>1</v>
      </c>
    </row>
    <row r="281" spans="1:13" ht="20.100000000000001" customHeight="1">
      <c r="A281" s="983" t="str">
        <f t="shared" si="60"/>
        <v>A0071</v>
      </c>
      <c r="B281" s="964" t="str">
        <f t="shared" si="60"/>
        <v>伊藤忠商事(株)</v>
      </c>
      <c r="C281" s="894" t="s">
        <v>4184</v>
      </c>
      <c r="D281" s="890">
        <v>4.2200000000000001E-4</v>
      </c>
      <c r="E281" s="890">
        <v>4.2200000000000001E-4</v>
      </c>
      <c r="F281" s="1110"/>
      <c r="G281" s="1111"/>
      <c r="H281" s="630" t="str">
        <f t="shared" si="46"/>
        <v>A0071_伊藤忠商事(株)</v>
      </c>
      <c r="I281" s="630" t="str">
        <f t="shared" si="47"/>
        <v>A0071_伊藤忠商事(株)_メニューC(残差)</v>
      </c>
      <c r="K281" s="630" t="s">
        <v>4491</v>
      </c>
      <c r="M281" s="630">
        <f t="shared" si="48"/>
        <v>5</v>
      </c>
    </row>
    <row r="282" spans="1:13" ht="20.100000000000001" customHeight="1">
      <c r="A282" s="982" t="str">
        <f t="shared" si="60"/>
        <v>A0071</v>
      </c>
      <c r="B282" s="965" t="str">
        <f t="shared" si="60"/>
        <v>伊藤忠商事(株)</v>
      </c>
      <c r="C282" s="879" t="s">
        <v>622</v>
      </c>
      <c r="D282" s="880">
        <v>4.2200000000000001E-4</v>
      </c>
      <c r="E282" s="880">
        <v>4.2200000000000001E-4</v>
      </c>
      <c r="F282" s="1110"/>
      <c r="G282" s="1112"/>
      <c r="H282" s="630" t="str">
        <f t="shared" si="46"/>
        <v>A0071_伊藤忠商事(株)</v>
      </c>
      <c r="I282" s="630" t="str">
        <f t="shared" si="47"/>
        <v>A0071_伊藤忠商事(株)_(参考値)事業者全体</v>
      </c>
      <c r="K282" s="630" t="s">
        <v>4492</v>
      </c>
      <c r="M282" s="630">
        <f t="shared" si="48"/>
        <v>1</v>
      </c>
    </row>
    <row r="283" spans="1:13" ht="20.100000000000001" customHeight="1">
      <c r="A283" s="981" t="s">
        <v>246</v>
      </c>
      <c r="B283" s="964" t="s">
        <v>1798</v>
      </c>
      <c r="C283" s="877" t="s">
        <v>226</v>
      </c>
      <c r="D283" s="875">
        <v>0</v>
      </c>
      <c r="E283" s="875">
        <v>0</v>
      </c>
      <c r="F283" s="1110">
        <v>88.06</v>
      </c>
      <c r="G283" s="1111" t="s">
        <v>4180</v>
      </c>
      <c r="H283" s="630" t="str">
        <f t="shared" si="46"/>
        <v>A0072_(株)エコスタイル</v>
      </c>
      <c r="I283" s="630" t="str">
        <f t="shared" si="47"/>
        <v>A0072_(株)エコスタイル_メニューA</v>
      </c>
      <c r="K283" s="630" t="s">
        <v>4493</v>
      </c>
      <c r="M283" s="630">
        <f t="shared" si="48"/>
        <v>1</v>
      </c>
    </row>
    <row r="284" spans="1:13" ht="20.100000000000001" customHeight="1">
      <c r="A284" s="983" t="str">
        <f t="shared" ref="A284:B286" si="61">A283</f>
        <v>A0072</v>
      </c>
      <c r="B284" s="964" t="str">
        <f t="shared" si="61"/>
        <v>(株)エコスタイル</v>
      </c>
      <c r="C284" s="889" t="s">
        <v>293</v>
      </c>
      <c r="D284" s="875">
        <v>0</v>
      </c>
      <c r="E284" s="875">
        <v>0</v>
      </c>
      <c r="F284" s="1110"/>
      <c r="G284" s="1111"/>
      <c r="H284" s="630" t="str">
        <f t="shared" si="46"/>
        <v>A0072_(株)エコスタイル</v>
      </c>
      <c r="I284" s="630" t="str">
        <f t="shared" si="47"/>
        <v>A0072_(株)エコスタイル_メニューB</v>
      </c>
      <c r="K284" s="630" t="s">
        <v>4494</v>
      </c>
      <c r="M284" s="630">
        <f t="shared" si="48"/>
        <v>1</v>
      </c>
    </row>
    <row r="285" spans="1:13" ht="20.100000000000001" customHeight="1">
      <c r="A285" s="983" t="str">
        <f t="shared" si="61"/>
        <v>A0072</v>
      </c>
      <c r="B285" s="964" t="str">
        <f t="shared" si="61"/>
        <v>(株)エコスタイル</v>
      </c>
      <c r="C285" s="894" t="s">
        <v>4184</v>
      </c>
      <c r="D285" s="890">
        <v>4.37E-4</v>
      </c>
      <c r="E285" s="890">
        <v>4.37E-4</v>
      </c>
      <c r="F285" s="1110"/>
      <c r="G285" s="1111"/>
      <c r="H285" s="630" t="str">
        <f t="shared" si="46"/>
        <v>A0072_(株)エコスタイル</v>
      </c>
      <c r="I285" s="630" t="str">
        <f t="shared" si="47"/>
        <v>A0072_(株)エコスタイル_メニューC(残差)</v>
      </c>
      <c r="K285" s="630" t="s">
        <v>4495</v>
      </c>
      <c r="M285" s="630">
        <f t="shared" si="48"/>
        <v>3</v>
      </c>
    </row>
    <row r="286" spans="1:13" ht="20.100000000000001" customHeight="1">
      <c r="A286" s="982" t="str">
        <f t="shared" si="61"/>
        <v>A0072</v>
      </c>
      <c r="B286" s="965" t="str">
        <f t="shared" si="61"/>
        <v>(株)エコスタイル</v>
      </c>
      <c r="C286" s="879" t="s">
        <v>622</v>
      </c>
      <c r="D286" s="880">
        <v>3.8099999999999999E-4</v>
      </c>
      <c r="E286" s="880">
        <v>3.8099999999999999E-4</v>
      </c>
      <c r="F286" s="1110"/>
      <c r="G286" s="1112"/>
      <c r="H286" s="630" t="str">
        <f t="shared" si="46"/>
        <v>A0072_(株)エコスタイル</v>
      </c>
      <c r="I286" s="630" t="str">
        <f t="shared" si="47"/>
        <v>A0072_(株)エコスタイル_(参考値)事業者全体</v>
      </c>
      <c r="K286" s="630" t="s">
        <v>4496</v>
      </c>
      <c r="M286" s="630">
        <f t="shared" si="48"/>
        <v>4</v>
      </c>
    </row>
    <row r="287" spans="1:13" ht="20.100000000000001" customHeight="1">
      <c r="A287" s="881" t="s">
        <v>247</v>
      </c>
      <c r="B287" s="881" t="s">
        <v>1799</v>
      </c>
      <c r="C287" s="883"/>
      <c r="D287" s="871">
        <v>4.1899999999999999E-4</v>
      </c>
      <c r="E287" s="872">
        <v>4.1899999999999999E-4</v>
      </c>
      <c r="F287" s="866">
        <v>100</v>
      </c>
      <c r="G287" s="873" t="s">
        <v>514</v>
      </c>
      <c r="H287" s="630" t="str">
        <f t="shared" ref="H287:H350" si="62">A287&amp;"_"&amp;B287</f>
        <v>A0073_入間ガス(株)</v>
      </c>
      <c r="I287" s="630" t="str">
        <f t="shared" ref="I287:I350" si="63">A287&amp;"_"&amp;B287&amp;"_"&amp;C287</f>
        <v>A0073_入間ガス(株)_</v>
      </c>
      <c r="K287" s="630" t="s">
        <v>4497</v>
      </c>
      <c r="M287" s="630">
        <f t="shared" ref="M287:M350" si="64">COUNTIF($H$30:$H$3024,K287)</f>
        <v>1</v>
      </c>
    </row>
    <row r="288" spans="1:13" ht="20.100000000000001" customHeight="1">
      <c r="A288" s="881" t="s">
        <v>248</v>
      </c>
      <c r="B288" s="882" t="s">
        <v>1800</v>
      </c>
      <c r="C288" s="883"/>
      <c r="D288" s="871">
        <v>5.2899999999999996E-4</v>
      </c>
      <c r="E288" s="872">
        <v>5.2899999999999996E-4</v>
      </c>
      <c r="F288" s="866">
        <v>78.17</v>
      </c>
      <c r="G288" s="873" t="s">
        <v>4180</v>
      </c>
      <c r="H288" s="630" t="str">
        <f t="shared" si="62"/>
        <v>A0075_(株)とんでんホールディングス</v>
      </c>
      <c r="I288" s="630" t="str">
        <f t="shared" si="63"/>
        <v>A0075_(株)とんでんホールディングス_</v>
      </c>
      <c r="K288" s="630" t="s">
        <v>4498</v>
      </c>
      <c r="M288" s="630">
        <f t="shared" si="64"/>
        <v>1</v>
      </c>
    </row>
    <row r="289" spans="1:13" ht="20.100000000000001" customHeight="1">
      <c r="A289" s="981" t="s">
        <v>249</v>
      </c>
      <c r="B289" s="962" t="s">
        <v>1801</v>
      </c>
      <c r="C289" s="877" t="s">
        <v>226</v>
      </c>
      <c r="D289" s="875">
        <v>0</v>
      </c>
      <c r="E289" s="875">
        <v>0</v>
      </c>
      <c r="F289" s="1110">
        <v>95.87</v>
      </c>
      <c r="G289" s="1111" t="s">
        <v>6213</v>
      </c>
      <c r="H289" s="630" t="str">
        <f t="shared" si="62"/>
        <v>A0076_日鉄エンジニアリング(株)</v>
      </c>
      <c r="I289" s="630" t="str">
        <f t="shared" si="63"/>
        <v>A0076_日鉄エンジニアリング(株)_メニューA</v>
      </c>
      <c r="K289" s="630" t="s">
        <v>4499</v>
      </c>
      <c r="M289" s="630">
        <f t="shared" si="64"/>
        <v>1</v>
      </c>
    </row>
    <row r="290" spans="1:13" ht="20.100000000000001" customHeight="1">
      <c r="A290" s="983" t="str">
        <f t="shared" ref="A290:B294" si="65">A289</f>
        <v>A0076</v>
      </c>
      <c r="B290" s="962" t="str">
        <f t="shared" si="65"/>
        <v>日鉄エンジニアリング(株)</v>
      </c>
      <c r="C290" s="889" t="s">
        <v>293</v>
      </c>
      <c r="D290" s="875">
        <v>0</v>
      </c>
      <c r="E290" s="875">
        <v>0</v>
      </c>
      <c r="F290" s="1110"/>
      <c r="G290" s="1111"/>
      <c r="H290" s="630" t="str">
        <f t="shared" si="62"/>
        <v>A0076_日鉄エンジニアリング(株)</v>
      </c>
      <c r="I290" s="630" t="str">
        <f t="shared" si="63"/>
        <v>A0076_日鉄エンジニアリング(株)_メニューB</v>
      </c>
      <c r="K290" s="630" t="s">
        <v>4500</v>
      </c>
      <c r="M290" s="630">
        <f t="shared" si="64"/>
        <v>3</v>
      </c>
    </row>
    <row r="291" spans="1:13" ht="20.100000000000001" customHeight="1">
      <c r="A291" s="983" t="str">
        <f t="shared" si="65"/>
        <v>A0076</v>
      </c>
      <c r="B291" s="962" t="str">
        <f t="shared" si="65"/>
        <v>日鉄エンジニアリング(株)</v>
      </c>
      <c r="C291" s="889" t="s">
        <v>450</v>
      </c>
      <c r="D291" s="890">
        <v>1E-4</v>
      </c>
      <c r="E291" s="890">
        <v>1E-4</v>
      </c>
      <c r="F291" s="1110"/>
      <c r="G291" s="1111"/>
      <c r="H291" s="630" t="str">
        <f t="shared" si="62"/>
        <v>A0076_日鉄エンジニアリング(株)</v>
      </c>
      <c r="I291" s="630" t="str">
        <f t="shared" si="63"/>
        <v>A0076_日鉄エンジニアリング(株)_メニューC</v>
      </c>
      <c r="K291" s="630" t="s">
        <v>4501</v>
      </c>
      <c r="M291" s="630">
        <f t="shared" si="64"/>
        <v>1</v>
      </c>
    </row>
    <row r="292" spans="1:13" ht="20.100000000000001" customHeight="1">
      <c r="A292" s="983" t="str">
        <f t="shared" si="65"/>
        <v>A0076</v>
      </c>
      <c r="B292" s="962" t="str">
        <f t="shared" si="65"/>
        <v>日鉄エンジニアリング(株)</v>
      </c>
      <c r="C292" s="889" t="s">
        <v>451</v>
      </c>
      <c r="D292" s="890">
        <v>2.5000000000000001E-4</v>
      </c>
      <c r="E292" s="890">
        <v>2.5000000000000001E-4</v>
      </c>
      <c r="F292" s="1110"/>
      <c r="G292" s="1111"/>
      <c r="H292" s="630" t="str">
        <f t="shared" si="62"/>
        <v>A0076_日鉄エンジニアリング(株)</v>
      </c>
      <c r="I292" s="630" t="str">
        <f t="shared" si="63"/>
        <v>A0076_日鉄エンジニアリング(株)_メニューD</v>
      </c>
      <c r="K292" s="630" t="s">
        <v>4502</v>
      </c>
      <c r="M292" s="630">
        <f t="shared" si="64"/>
        <v>1</v>
      </c>
    </row>
    <row r="293" spans="1:13" ht="20.100000000000001" customHeight="1">
      <c r="A293" s="983" t="str">
        <f t="shared" si="65"/>
        <v>A0076</v>
      </c>
      <c r="B293" s="962" t="str">
        <f t="shared" si="65"/>
        <v>日鉄エンジニアリング(株)</v>
      </c>
      <c r="C293" s="885" t="s">
        <v>6202</v>
      </c>
      <c r="D293" s="890">
        <v>6.9200000000000002E-4</v>
      </c>
      <c r="E293" s="890">
        <v>6.9200000000000002E-4</v>
      </c>
      <c r="F293" s="1110"/>
      <c r="G293" s="1111"/>
      <c r="H293" s="630" t="str">
        <f t="shared" si="62"/>
        <v>A0076_日鉄エンジニアリング(株)</v>
      </c>
      <c r="I293" s="630" t="str">
        <f t="shared" si="63"/>
        <v>A0076_日鉄エンジニアリング(株)_メニューE(残差)</v>
      </c>
      <c r="K293" s="630" t="s">
        <v>4503</v>
      </c>
      <c r="M293" s="630">
        <f t="shared" si="64"/>
        <v>3</v>
      </c>
    </row>
    <row r="294" spans="1:13" ht="20.100000000000001" customHeight="1">
      <c r="A294" s="982" t="str">
        <f t="shared" si="65"/>
        <v>A0076</v>
      </c>
      <c r="B294" s="963" t="str">
        <f t="shared" si="65"/>
        <v>日鉄エンジニアリング(株)</v>
      </c>
      <c r="C294" s="879" t="s">
        <v>622</v>
      </c>
      <c r="D294" s="880">
        <v>5.44E-4</v>
      </c>
      <c r="E294" s="880">
        <v>5.44E-4</v>
      </c>
      <c r="F294" s="1110"/>
      <c r="G294" s="1112"/>
      <c r="H294" s="630" t="str">
        <f t="shared" si="62"/>
        <v>A0076_日鉄エンジニアリング(株)</v>
      </c>
      <c r="I294" s="630" t="str">
        <f t="shared" si="63"/>
        <v>A0076_日鉄エンジニアリング(株)_(参考値)事業者全体</v>
      </c>
      <c r="K294" s="630" t="s">
        <v>4504</v>
      </c>
      <c r="M294" s="630">
        <f t="shared" si="64"/>
        <v>1</v>
      </c>
    </row>
    <row r="295" spans="1:13" ht="20.100000000000001" customHeight="1">
      <c r="A295" s="981" t="s">
        <v>250</v>
      </c>
      <c r="B295" s="962" t="s">
        <v>4190</v>
      </c>
      <c r="C295" s="877" t="s">
        <v>226</v>
      </c>
      <c r="D295" s="875">
        <v>0</v>
      </c>
      <c r="E295" s="875">
        <v>0</v>
      </c>
      <c r="F295" s="1110">
        <v>99.61</v>
      </c>
      <c r="G295" s="1111" t="s">
        <v>6211</v>
      </c>
      <c r="H295" s="630" t="str">
        <f t="shared" si="62"/>
        <v>A0077_auエネルギー＆ライフ(株)</v>
      </c>
      <c r="I295" s="630" t="str">
        <f t="shared" si="63"/>
        <v>A0077_auエネルギー＆ライフ(株)_メニューA</v>
      </c>
      <c r="K295" s="630" t="s">
        <v>4505</v>
      </c>
      <c r="M295" s="630">
        <f t="shared" si="64"/>
        <v>1</v>
      </c>
    </row>
    <row r="296" spans="1:13" ht="20.100000000000001" customHeight="1">
      <c r="A296" s="983" t="str">
        <f t="shared" ref="A296:B298" si="66">A295</f>
        <v>A0077</v>
      </c>
      <c r="B296" s="962" t="str">
        <f t="shared" si="66"/>
        <v>auエネルギー＆ライフ(株)</v>
      </c>
      <c r="C296" s="889" t="s">
        <v>293</v>
      </c>
      <c r="D296" s="875">
        <v>0</v>
      </c>
      <c r="E296" s="875">
        <v>0</v>
      </c>
      <c r="F296" s="1110"/>
      <c r="G296" s="1111"/>
      <c r="H296" s="630" t="str">
        <f t="shared" si="62"/>
        <v>A0077_auエネルギー＆ライフ(株)</v>
      </c>
      <c r="I296" s="630" t="str">
        <f t="shared" si="63"/>
        <v>A0077_auエネルギー＆ライフ(株)_メニューB</v>
      </c>
      <c r="K296" s="630" t="s">
        <v>6362</v>
      </c>
      <c r="M296" s="630">
        <f t="shared" si="64"/>
        <v>3</v>
      </c>
    </row>
    <row r="297" spans="1:13" ht="20.100000000000001" customHeight="1">
      <c r="A297" s="983" t="str">
        <f t="shared" si="66"/>
        <v>A0077</v>
      </c>
      <c r="B297" s="962" t="str">
        <f t="shared" si="66"/>
        <v>auエネルギー＆ライフ(株)</v>
      </c>
      <c r="C297" s="885" t="s">
        <v>6214</v>
      </c>
      <c r="D297" s="893">
        <v>4.2499999999999998E-4</v>
      </c>
      <c r="E297" s="890">
        <v>4.2499999999999998E-4</v>
      </c>
      <c r="F297" s="1110"/>
      <c r="G297" s="1111"/>
      <c r="H297" s="630" t="str">
        <f t="shared" si="62"/>
        <v>A0077_auエネルギー＆ライフ(株)</v>
      </c>
      <c r="I297" s="630" t="str">
        <f t="shared" si="63"/>
        <v>A0077_auエネルギー＆ライフ(株)_メニューC(残差)</v>
      </c>
      <c r="K297" s="630" t="s">
        <v>4506</v>
      </c>
      <c r="M297" s="630">
        <f t="shared" si="64"/>
        <v>1</v>
      </c>
    </row>
    <row r="298" spans="1:13" ht="20.100000000000001" customHeight="1">
      <c r="A298" s="982" t="str">
        <f t="shared" si="66"/>
        <v>A0077</v>
      </c>
      <c r="B298" s="963" t="str">
        <f t="shared" si="66"/>
        <v>auエネルギー＆ライフ(株)</v>
      </c>
      <c r="C298" s="879" t="s">
        <v>622</v>
      </c>
      <c r="D298" s="895">
        <v>4.0200000000000001E-4</v>
      </c>
      <c r="E298" s="880">
        <v>4.0200000000000001E-4</v>
      </c>
      <c r="F298" s="1110"/>
      <c r="G298" s="1112"/>
      <c r="H298" s="630" t="str">
        <f t="shared" si="62"/>
        <v>A0077_auエネルギー＆ライフ(株)</v>
      </c>
      <c r="I298" s="630" t="str">
        <f t="shared" si="63"/>
        <v>A0077_auエネルギー＆ライフ(株)_(参考値)事業者全体</v>
      </c>
      <c r="K298" s="630" t="s">
        <v>4507</v>
      </c>
      <c r="M298" s="630">
        <f t="shared" si="64"/>
        <v>1</v>
      </c>
    </row>
    <row r="299" spans="1:13" ht="20.100000000000001" customHeight="1">
      <c r="A299" s="881" t="s">
        <v>251</v>
      </c>
      <c r="B299" s="882" t="s">
        <v>1802</v>
      </c>
      <c r="C299" s="883"/>
      <c r="D299" s="871">
        <v>5.8799999999999998E-4</v>
      </c>
      <c r="E299" s="872">
        <v>5.8799999999999998E-4</v>
      </c>
      <c r="F299" s="866">
        <v>100</v>
      </c>
      <c r="G299" s="873" t="s">
        <v>514</v>
      </c>
      <c r="H299" s="630" t="str">
        <f t="shared" si="62"/>
        <v>A0079_イワタニ関東(株)</v>
      </c>
      <c r="I299" s="630" t="str">
        <f t="shared" si="63"/>
        <v>A0079_イワタニ関東(株)_</v>
      </c>
      <c r="K299" s="630" t="s">
        <v>4508</v>
      </c>
      <c r="M299" s="630">
        <f t="shared" si="64"/>
        <v>1</v>
      </c>
    </row>
    <row r="300" spans="1:13" ht="20.100000000000001" customHeight="1">
      <c r="A300" s="881" t="s">
        <v>252</v>
      </c>
      <c r="B300" s="881" t="s">
        <v>1803</v>
      </c>
      <c r="C300" s="883"/>
      <c r="D300" s="871">
        <v>5.6099999999999998E-4</v>
      </c>
      <c r="E300" s="872">
        <v>5.6099999999999998E-4</v>
      </c>
      <c r="F300" s="866">
        <v>100</v>
      </c>
      <c r="G300" s="873" t="s">
        <v>514</v>
      </c>
      <c r="H300" s="630" t="str">
        <f t="shared" si="62"/>
        <v>A0080_イワタニ首都圏(株)</v>
      </c>
      <c r="I300" s="630" t="str">
        <f t="shared" si="63"/>
        <v>A0080_イワタニ首都圏(株)_</v>
      </c>
      <c r="K300" s="630" t="s">
        <v>4509</v>
      </c>
      <c r="M300" s="630">
        <f t="shared" si="64"/>
        <v>1</v>
      </c>
    </row>
    <row r="301" spans="1:13" ht="20.100000000000001" customHeight="1">
      <c r="A301" s="981" t="s">
        <v>253</v>
      </c>
      <c r="B301" s="962" t="s">
        <v>4191</v>
      </c>
      <c r="C301" s="877" t="s">
        <v>226</v>
      </c>
      <c r="D301" s="875">
        <v>0</v>
      </c>
      <c r="E301" s="875">
        <v>0</v>
      </c>
      <c r="F301" s="1110">
        <v>100</v>
      </c>
      <c r="G301" s="1111" t="s">
        <v>514</v>
      </c>
      <c r="H301" s="630" t="str">
        <f t="shared" si="62"/>
        <v>A0081_サーラeエナジー(株)</v>
      </c>
      <c r="I301" s="630" t="str">
        <f t="shared" si="63"/>
        <v>A0081_サーラeエナジー(株)_メニューA</v>
      </c>
      <c r="K301" s="630" t="s">
        <v>4510</v>
      </c>
      <c r="M301" s="630">
        <f t="shared" si="64"/>
        <v>1</v>
      </c>
    </row>
    <row r="302" spans="1:13" ht="20.100000000000001" customHeight="1">
      <c r="A302" s="983" t="str">
        <f t="shared" ref="A302:B304" si="67">A301</f>
        <v>A0081</v>
      </c>
      <c r="B302" s="962" t="str">
        <f t="shared" si="67"/>
        <v>サーラeエナジー(株)</v>
      </c>
      <c r="C302" s="889" t="s">
        <v>293</v>
      </c>
      <c r="D302" s="875">
        <v>3.8699999999999997E-4</v>
      </c>
      <c r="E302" s="896">
        <v>3.8699999999999997E-4</v>
      </c>
      <c r="F302" s="1110"/>
      <c r="G302" s="1111"/>
      <c r="H302" s="630" t="str">
        <f t="shared" si="62"/>
        <v>A0081_サーラeエナジー(株)</v>
      </c>
      <c r="I302" s="630" t="str">
        <f t="shared" si="63"/>
        <v>A0081_サーラeエナジー(株)_メニューB</v>
      </c>
      <c r="K302" s="630" t="s">
        <v>4511</v>
      </c>
      <c r="M302" s="630">
        <f t="shared" si="64"/>
        <v>1</v>
      </c>
    </row>
    <row r="303" spans="1:13" ht="20.100000000000001" customHeight="1">
      <c r="A303" s="983" t="str">
        <f t="shared" si="67"/>
        <v>A0081</v>
      </c>
      <c r="B303" s="962" t="str">
        <f t="shared" si="67"/>
        <v>サーラeエナジー(株)</v>
      </c>
      <c r="C303" s="894" t="s">
        <v>4184</v>
      </c>
      <c r="D303" s="890">
        <v>4.2000000000000002E-4</v>
      </c>
      <c r="E303" s="890">
        <v>4.2000000000000002E-4</v>
      </c>
      <c r="F303" s="1110"/>
      <c r="G303" s="1111"/>
      <c r="H303" s="630" t="str">
        <f t="shared" si="62"/>
        <v>A0081_サーラeエナジー(株)</v>
      </c>
      <c r="I303" s="630" t="str">
        <f t="shared" si="63"/>
        <v>A0081_サーラeエナジー(株)_メニューC(残差)</v>
      </c>
      <c r="K303" s="630" t="s">
        <v>4512</v>
      </c>
      <c r="M303" s="630">
        <f t="shared" si="64"/>
        <v>3</v>
      </c>
    </row>
    <row r="304" spans="1:13" ht="20.100000000000001" customHeight="1">
      <c r="A304" s="982" t="str">
        <f t="shared" si="67"/>
        <v>A0081</v>
      </c>
      <c r="B304" s="963" t="str">
        <f t="shared" si="67"/>
        <v>サーラeエナジー(株)</v>
      </c>
      <c r="C304" s="879" t="s">
        <v>622</v>
      </c>
      <c r="D304" s="880">
        <v>4.1300000000000001E-4</v>
      </c>
      <c r="E304" s="880">
        <v>4.1300000000000001E-4</v>
      </c>
      <c r="F304" s="1110"/>
      <c r="G304" s="1112"/>
      <c r="H304" s="630" t="str">
        <f t="shared" si="62"/>
        <v>A0081_サーラeエナジー(株)</v>
      </c>
      <c r="I304" s="630" t="str">
        <f t="shared" si="63"/>
        <v>A0081_サーラeエナジー(株)_(参考値)事業者全体</v>
      </c>
      <c r="K304" s="630" t="s">
        <v>4513</v>
      </c>
      <c r="M304" s="630">
        <f t="shared" si="64"/>
        <v>1</v>
      </c>
    </row>
    <row r="305" spans="1:13" ht="20.100000000000001" customHeight="1">
      <c r="A305" s="981" t="s">
        <v>254</v>
      </c>
      <c r="B305" s="966" t="s">
        <v>1804</v>
      </c>
      <c r="C305" s="877" t="s">
        <v>226</v>
      </c>
      <c r="D305" s="875">
        <v>0</v>
      </c>
      <c r="E305" s="875">
        <v>0</v>
      </c>
      <c r="F305" s="1110">
        <v>97.73</v>
      </c>
      <c r="G305" s="1111" t="s">
        <v>4180</v>
      </c>
      <c r="H305" s="630" t="str">
        <f t="shared" si="62"/>
        <v>A0082_(株)地球クラブ</v>
      </c>
      <c r="I305" s="630" t="str">
        <f t="shared" si="63"/>
        <v>A0082_(株)地球クラブ_メニューA</v>
      </c>
      <c r="K305" s="630" t="s">
        <v>4514</v>
      </c>
      <c r="M305" s="630">
        <f t="shared" si="64"/>
        <v>1</v>
      </c>
    </row>
    <row r="306" spans="1:13" ht="20.100000000000001" customHeight="1">
      <c r="A306" s="983" t="str">
        <f t="shared" ref="A306:B307" si="68">A305</f>
        <v>A0082</v>
      </c>
      <c r="B306" s="966" t="str">
        <f t="shared" si="68"/>
        <v>(株)地球クラブ</v>
      </c>
      <c r="C306" s="894" t="s">
        <v>293</v>
      </c>
      <c r="D306" s="875">
        <v>3.7199999999999999E-4</v>
      </c>
      <c r="E306" s="875">
        <v>3.7199999999999999E-4</v>
      </c>
      <c r="F306" s="1110"/>
      <c r="G306" s="1111"/>
      <c r="H306" s="630" t="str">
        <f t="shared" si="62"/>
        <v>A0082_(株)地球クラブ</v>
      </c>
      <c r="I306" s="630" t="str">
        <f t="shared" si="63"/>
        <v>A0082_(株)地球クラブ_メニューB</v>
      </c>
      <c r="K306" s="630" t="s">
        <v>4515</v>
      </c>
      <c r="M306" s="630">
        <f t="shared" si="64"/>
        <v>1</v>
      </c>
    </row>
    <row r="307" spans="1:13" ht="20.100000000000001" customHeight="1">
      <c r="A307" s="982" t="str">
        <f t="shared" si="68"/>
        <v>A0082</v>
      </c>
      <c r="B307" s="967" t="str">
        <f t="shared" si="68"/>
        <v>(株)地球クラブ</v>
      </c>
      <c r="C307" s="879" t="s">
        <v>622</v>
      </c>
      <c r="D307" s="880">
        <v>3.3599999999999998E-4</v>
      </c>
      <c r="E307" s="880">
        <v>3.3599999999999998E-4</v>
      </c>
      <c r="F307" s="1110"/>
      <c r="G307" s="1112"/>
      <c r="H307" s="630" t="str">
        <f t="shared" si="62"/>
        <v>A0082_(株)地球クラブ</v>
      </c>
      <c r="I307" s="630" t="str">
        <f t="shared" si="63"/>
        <v>A0082_(株)地球クラブ_(参考値)事業者全体</v>
      </c>
      <c r="K307" s="630" t="s">
        <v>4516</v>
      </c>
      <c r="M307" s="630">
        <f t="shared" si="64"/>
        <v>1</v>
      </c>
    </row>
    <row r="308" spans="1:13" ht="20.100000000000001" customHeight="1">
      <c r="A308" s="981" t="s">
        <v>255</v>
      </c>
      <c r="B308" s="962" t="s">
        <v>1805</v>
      </c>
      <c r="C308" s="877" t="s">
        <v>226</v>
      </c>
      <c r="D308" s="875">
        <v>0</v>
      </c>
      <c r="E308" s="875">
        <v>0</v>
      </c>
      <c r="F308" s="1110">
        <v>63.26</v>
      </c>
      <c r="G308" s="1111" t="s">
        <v>4180</v>
      </c>
      <c r="H308" s="630" t="str">
        <f t="shared" si="62"/>
        <v>A0084_西部瓦斯(株)</v>
      </c>
      <c r="I308" s="630" t="str">
        <f t="shared" si="63"/>
        <v>A0084_西部瓦斯(株)_メニューA</v>
      </c>
      <c r="K308" s="630" t="s">
        <v>6363</v>
      </c>
      <c r="M308" s="630">
        <f t="shared" si="64"/>
        <v>1</v>
      </c>
    </row>
    <row r="309" spans="1:13" ht="20.100000000000001" customHeight="1">
      <c r="A309" s="983" t="str">
        <f t="shared" ref="A309:B310" si="69">A308</f>
        <v>A0084</v>
      </c>
      <c r="B309" s="962" t="str">
        <f t="shared" si="69"/>
        <v>西部瓦斯(株)</v>
      </c>
      <c r="C309" s="894" t="s">
        <v>4181</v>
      </c>
      <c r="D309" s="875">
        <v>4.5399999999999998E-4</v>
      </c>
      <c r="E309" s="875">
        <v>4.5399999999999998E-4</v>
      </c>
      <c r="F309" s="1110"/>
      <c r="G309" s="1111"/>
      <c r="H309" s="630" t="str">
        <f t="shared" si="62"/>
        <v>A0084_西部瓦斯(株)</v>
      </c>
      <c r="I309" s="630" t="str">
        <f t="shared" si="63"/>
        <v>A0084_西部瓦斯(株)_メニューB(残差)</v>
      </c>
      <c r="K309" s="630" t="s">
        <v>6364</v>
      </c>
      <c r="M309" s="630">
        <f t="shared" si="64"/>
        <v>1</v>
      </c>
    </row>
    <row r="310" spans="1:13" ht="20.100000000000001" customHeight="1">
      <c r="A310" s="982" t="str">
        <f t="shared" si="69"/>
        <v>A0084</v>
      </c>
      <c r="B310" s="963" t="str">
        <f t="shared" si="69"/>
        <v>西部瓦斯(株)</v>
      </c>
      <c r="C310" s="879" t="s">
        <v>622</v>
      </c>
      <c r="D310" s="895">
        <v>4.1399999999999998E-4</v>
      </c>
      <c r="E310" s="880">
        <v>4.1399999999999998E-4</v>
      </c>
      <c r="F310" s="1110"/>
      <c r="G310" s="1112"/>
      <c r="H310" s="630" t="str">
        <f t="shared" si="62"/>
        <v>A0084_西部瓦斯(株)</v>
      </c>
      <c r="I310" s="630" t="str">
        <f t="shared" si="63"/>
        <v>A0084_西部瓦斯(株)_(参考値)事業者全体</v>
      </c>
      <c r="K310" s="630" t="s">
        <v>4517</v>
      </c>
      <c r="M310" s="630">
        <f t="shared" si="64"/>
        <v>1</v>
      </c>
    </row>
    <row r="311" spans="1:13" ht="20.100000000000001" customHeight="1">
      <c r="A311" s="981" t="s">
        <v>256</v>
      </c>
      <c r="B311" s="962" t="s">
        <v>1806</v>
      </c>
      <c r="C311" s="877" t="s">
        <v>226</v>
      </c>
      <c r="D311" s="875">
        <v>3.2000000000000003E-4</v>
      </c>
      <c r="E311" s="875">
        <v>3.2000000000000003E-4</v>
      </c>
      <c r="F311" s="1110">
        <v>71.41</v>
      </c>
      <c r="G311" s="1111" t="s">
        <v>4188</v>
      </c>
      <c r="H311" s="630" t="str">
        <f t="shared" si="62"/>
        <v>A0085_東邦ガス(株)</v>
      </c>
      <c r="I311" s="630" t="str">
        <f t="shared" si="63"/>
        <v>A0085_東邦ガス(株)_メニューA</v>
      </c>
      <c r="K311" s="630" t="s">
        <v>4518</v>
      </c>
      <c r="M311" s="630">
        <f t="shared" si="64"/>
        <v>1</v>
      </c>
    </row>
    <row r="312" spans="1:13" ht="20.100000000000001" customHeight="1">
      <c r="A312" s="983" t="str">
        <f t="shared" ref="A312:B314" si="70">A311</f>
        <v>A0085</v>
      </c>
      <c r="B312" s="962" t="str">
        <f t="shared" si="70"/>
        <v>東邦ガス(株)</v>
      </c>
      <c r="C312" s="889" t="s">
        <v>293</v>
      </c>
      <c r="D312" s="875">
        <v>0</v>
      </c>
      <c r="E312" s="875">
        <v>0</v>
      </c>
      <c r="F312" s="1110"/>
      <c r="G312" s="1111"/>
      <c r="H312" s="630" t="str">
        <f t="shared" si="62"/>
        <v>A0085_東邦ガス(株)</v>
      </c>
      <c r="I312" s="630" t="str">
        <f t="shared" si="63"/>
        <v>A0085_東邦ガス(株)_メニューB</v>
      </c>
      <c r="K312" s="630" t="s">
        <v>4519</v>
      </c>
      <c r="M312" s="630">
        <f t="shared" si="64"/>
        <v>3</v>
      </c>
    </row>
    <row r="313" spans="1:13" ht="20.100000000000001" customHeight="1">
      <c r="A313" s="983" t="str">
        <f t="shared" si="70"/>
        <v>A0085</v>
      </c>
      <c r="B313" s="962" t="str">
        <f t="shared" si="70"/>
        <v>東邦ガス(株)</v>
      </c>
      <c r="C313" s="894" t="s">
        <v>4184</v>
      </c>
      <c r="D313" s="890">
        <v>5.4299999999999997E-4</v>
      </c>
      <c r="E313" s="890">
        <v>5.4299999999999997E-4</v>
      </c>
      <c r="F313" s="1110"/>
      <c r="G313" s="1111"/>
      <c r="H313" s="630" t="str">
        <f t="shared" si="62"/>
        <v>A0085_東邦ガス(株)</v>
      </c>
      <c r="I313" s="630" t="str">
        <f t="shared" si="63"/>
        <v>A0085_東邦ガス(株)_メニューC(残差)</v>
      </c>
      <c r="K313" s="630" t="s">
        <v>4520</v>
      </c>
      <c r="M313" s="630">
        <f t="shared" si="64"/>
        <v>1</v>
      </c>
    </row>
    <row r="314" spans="1:13" ht="20.100000000000001" customHeight="1">
      <c r="A314" s="982" t="str">
        <f t="shared" si="70"/>
        <v>A0085</v>
      </c>
      <c r="B314" s="963" t="str">
        <f t="shared" si="70"/>
        <v>東邦ガス(株)</v>
      </c>
      <c r="C314" s="879" t="s">
        <v>622</v>
      </c>
      <c r="D314" s="880">
        <v>5.1400000000000003E-4</v>
      </c>
      <c r="E314" s="880">
        <v>5.1400000000000003E-4</v>
      </c>
      <c r="F314" s="1110"/>
      <c r="G314" s="1112"/>
      <c r="H314" s="630" t="str">
        <f t="shared" si="62"/>
        <v>A0085_東邦ガス(株)</v>
      </c>
      <c r="I314" s="630" t="str">
        <f t="shared" si="63"/>
        <v>A0085_東邦ガス(株)_(参考値)事業者全体</v>
      </c>
      <c r="K314" s="630" t="s">
        <v>6365</v>
      </c>
      <c r="M314" s="630">
        <f t="shared" si="64"/>
        <v>3</v>
      </c>
    </row>
    <row r="315" spans="1:13" ht="20.100000000000001" customHeight="1">
      <c r="A315" s="981" t="s">
        <v>257</v>
      </c>
      <c r="B315" s="968" t="s">
        <v>1807</v>
      </c>
      <c r="C315" s="877" t="s">
        <v>226</v>
      </c>
      <c r="D315" s="875">
        <v>0</v>
      </c>
      <c r="E315" s="875">
        <v>0</v>
      </c>
      <c r="F315" s="1110">
        <v>92.97</v>
      </c>
      <c r="G315" s="1111" t="s">
        <v>4180</v>
      </c>
      <c r="H315" s="630" t="str">
        <f t="shared" si="62"/>
        <v>A0086_シナネン(株)</v>
      </c>
      <c r="I315" s="630" t="str">
        <f t="shared" si="63"/>
        <v>A0086_シナネン(株)_メニューA</v>
      </c>
      <c r="K315" s="630" t="s">
        <v>6366</v>
      </c>
      <c r="M315" s="630">
        <f t="shared" si="64"/>
        <v>1</v>
      </c>
    </row>
    <row r="316" spans="1:13" ht="20.100000000000001" customHeight="1">
      <c r="A316" s="983" t="str">
        <f t="shared" ref="A316:B323" si="71">A315</f>
        <v>A0086</v>
      </c>
      <c r="B316" s="968" t="str">
        <f t="shared" si="71"/>
        <v>シナネン(株)</v>
      </c>
      <c r="C316" s="889" t="s">
        <v>293</v>
      </c>
      <c r="D316" s="875">
        <v>1.25E-4</v>
      </c>
      <c r="E316" s="875">
        <v>1.25E-4</v>
      </c>
      <c r="F316" s="1110"/>
      <c r="G316" s="1111"/>
      <c r="H316" s="630" t="str">
        <f t="shared" si="62"/>
        <v>A0086_シナネン(株)</v>
      </c>
      <c r="I316" s="630" t="str">
        <f t="shared" si="63"/>
        <v>A0086_シナネン(株)_メニューB</v>
      </c>
      <c r="K316" s="630" t="s">
        <v>4521</v>
      </c>
      <c r="M316" s="630">
        <f t="shared" si="64"/>
        <v>1</v>
      </c>
    </row>
    <row r="317" spans="1:13" ht="20.100000000000001" customHeight="1">
      <c r="A317" s="983" t="str">
        <f t="shared" si="71"/>
        <v>A0086</v>
      </c>
      <c r="B317" s="968" t="str">
        <f t="shared" si="71"/>
        <v>シナネン(株)</v>
      </c>
      <c r="C317" s="889" t="s">
        <v>450</v>
      </c>
      <c r="D317" s="890">
        <v>1.7799999999999999E-4</v>
      </c>
      <c r="E317" s="890">
        <v>1.7799999999999999E-4</v>
      </c>
      <c r="F317" s="1110"/>
      <c r="G317" s="1111"/>
      <c r="H317" s="630" t="str">
        <f t="shared" si="62"/>
        <v>A0086_シナネン(株)</v>
      </c>
      <c r="I317" s="630" t="str">
        <f t="shared" si="63"/>
        <v>A0086_シナネン(株)_メニューC</v>
      </c>
      <c r="K317" s="630" t="s">
        <v>4522</v>
      </c>
      <c r="M317" s="630">
        <f t="shared" si="64"/>
        <v>1</v>
      </c>
    </row>
    <row r="318" spans="1:13" ht="20.100000000000001" customHeight="1">
      <c r="A318" s="983" t="str">
        <f t="shared" si="71"/>
        <v>A0086</v>
      </c>
      <c r="B318" s="968" t="str">
        <f t="shared" si="71"/>
        <v>シナネン(株)</v>
      </c>
      <c r="C318" s="889" t="s">
        <v>451</v>
      </c>
      <c r="D318" s="890">
        <v>2.4699999999999999E-4</v>
      </c>
      <c r="E318" s="890">
        <v>2.4699999999999999E-4</v>
      </c>
      <c r="F318" s="1110"/>
      <c r="G318" s="1111"/>
      <c r="H318" s="630" t="str">
        <f t="shared" si="62"/>
        <v>A0086_シナネン(株)</v>
      </c>
      <c r="I318" s="630" t="str">
        <f t="shared" si="63"/>
        <v>A0086_シナネン(株)_メニューD</v>
      </c>
      <c r="K318" s="630" t="s">
        <v>4523</v>
      </c>
      <c r="M318" s="630">
        <f t="shared" si="64"/>
        <v>3</v>
      </c>
    </row>
    <row r="319" spans="1:13" ht="20.100000000000001" customHeight="1">
      <c r="A319" s="983" t="str">
        <f t="shared" si="71"/>
        <v>A0086</v>
      </c>
      <c r="B319" s="968" t="str">
        <f t="shared" si="71"/>
        <v>シナネン(株)</v>
      </c>
      <c r="C319" s="889" t="s">
        <v>452</v>
      </c>
      <c r="D319" s="890">
        <v>3.8099999999999999E-4</v>
      </c>
      <c r="E319" s="890">
        <v>3.8099999999999999E-4</v>
      </c>
      <c r="F319" s="1110"/>
      <c r="G319" s="1111"/>
      <c r="H319" s="630" t="str">
        <f t="shared" si="62"/>
        <v>A0086_シナネン(株)</v>
      </c>
      <c r="I319" s="630" t="str">
        <f t="shared" si="63"/>
        <v>A0086_シナネン(株)_メニューE</v>
      </c>
      <c r="K319" s="630" t="s">
        <v>4524</v>
      </c>
      <c r="M319" s="630">
        <f t="shared" si="64"/>
        <v>1</v>
      </c>
    </row>
    <row r="320" spans="1:13" ht="20.100000000000001" customHeight="1">
      <c r="A320" s="983" t="str">
        <f t="shared" si="71"/>
        <v>A0086</v>
      </c>
      <c r="B320" s="968" t="str">
        <f t="shared" si="71"/>
        <v>シナネン(株)</v>
      </c>
      <c r="C320" s="889" t="s">
        <v>453</v>
      </c>
      <c r="D320" s="890">
        <v>2.9E-4</v>
      </c>
      <c r="E320" s="890">
        <v>2.9E-4</v>
      </c>
      <c r="F320" s="1110"/>
      <c r="G320" s="1111"/>
      <c r="H320" s="630" t="str">
        <f t="shared" si="62"/>
        <v>A0086_シナネン(株)</v>
      </c>
      <c r="I320" s="630" t="str">
        <f t="shared" si="63"/>
        <v>A0086_シナネン(株)_メニューF</v>
      </c>
      <c r="K320" s="630" t="s">
        <v>4525</v>
      </c>
      <c r="M320" s="630">
        <f t="shared" si="64"/>
        <v>3</v>
      </c>
    </row>
    <row r="321" spans="1:13" ht="20.100000000000001" customHeight="1">
      <c r="A321" s="983" t="str">
        <f t="shared" si="71"/>
        <v>A0086</v>
      </c>
      <c r="B321" s="968" t="str">
        <f t="shared" si="71"/>
        <v>シナネン(株)</v>
      </c>
      <c r="C321" s="889" t="s">
        <v>454</v>
      </c>
      <c r="D321" s="893">
        <v>3.8999999999999999E-4</v>
      </c>
      <c r="E321" s="893">
        <v>3.8999999999999999E-4</v>
      </c>
      <c r="F321" s="1110"/>
      <c r="G321" s="1111"/>
      <c r="H321" s="630" t="str">
        <f t="shared" si="62"/>
        <v>A0086_シナネン(株)</v>
      </c>
      <c r="I321" s="630" t="str">
        <f t="shared" si="63"/>
        <v>A0086_シナネン(株)_メニューG</v>
      </c>
      <c r="K321" s="630" t="s">
        <v>4526</v>
      </c>
      <c r="M321" s="630">
        <f t="shared" si="64"/>
        <v>4</v>
      </c>
    </row>
    <row r="322" spans="1:13" ht="20.100000000000001" customHeight="1">
      <c r="A322" s="983" t="str">
        <f t="shared" si="71"/>
        <v>A0086</v>
      </c>
      <c r="B322" s="968" t="str">
        <f t="shared" si="71"/>
        <v>シナネン(株)</v>
      </c>
      <c r="C322" s="885" t="s">
        <v>6210</v>
      </c>
      <c r="D322" s="890">
        <v>0</v>
      </c>
      <c r="E322" s="890">
        <v>0</v>
      </c>
      <c r="F322" s="1110"/>
      <c r="G322" s="1111"/>
      <c r="H322" s="630" t="str">
        <f t="shared" si="62"/>
        <v>A0086_シナネン(株)</v>
      </c>
      <c r="I322" s="630" t="str">
        <f t="shared" si="63"/>
        <v>A0086_シナネン(株)_メニューH(残差)</v>
      </c>
      <c r="K322" s="630" t="s">
        <v>4527</v>
      </c>
      <c r="M322" s="630">
        <f t="shared" si="64"/>
        <v>3</v>
      </c>
    </row>
    <row r="323" spans="1:13" ht="20.100000000000001" customHeight="1">
      <c r="A323" s="982" t="str">
        <f t="shared" si="71"/>
        <v>A0086</v>
      </c>
      <c r="B323" s="969" t="str">
        <f t="shared" si="71"/>
        <v>シナネン(株)</v>
      </c>
      <c r="C323" s="879" t="s">
        <v>622</v>
      </c>
      <c r="D323" s="880">
        <v>1.5E-5</v>
      </c>
      <c r="E323" s="880">
        <v>1.5E-5</v>
      </c>
      <c r="F323" s="1110"/>
      <c r="G323" s="1112"/>
      <c r="H323" s="630" t="str">
        <f t="shared" si="62"/>
        <v>A0086_シナネン(株)</v>
      </c>
      <c r="I323" s="630" t="str">
        <f t="shared" si="63"/>
        <v>A0086_シナネン(株)_(参考値)事業者全体</v>
      </c>
      <c r="K323" s="630" t="s">
        <v>4528</v>
      </c>
      <c r="M323" s="630">
        <f t="shared" si="64"/>
        <v>1</v>
      </c>
    </row>
    <row r="324" spans="1:13" ht="20.100000000000001" customHeight="1">
      <c r="A324" s="981" t="s">
        <v>258</v>
      </c>
      <c r="B324" s="962" t="s">
        <v>1808</v>
      </c>
      <c r="C324" s="877" t="s">
        <v>226</v>
      </c>
      <c r="D324" s="875">
        <v>0</v>
      </c>
      <c r="E324" s="875">
        <v>0</v>
      </c>
      <c r="F324" s="1110">
        <v>98.8</v>
      </c>
      <c r="G324" s="1111" t="s">
        <v>4180</v>
      </c>
      <c r="H324" s="630" t="str">
        <f t="shared" si="62"/>
        <v>A0088_カワサキグリーンエナジー(株)</v>
      </c>
      <c r="I324" s="630" t="str">
        <f t="shared" si="63"/>
        <v>A0088_カワサキグリーンエナジー(株)_メニューA</v>
      </c>
      <c r="K324" s="630" t="s">
        <v>4529</v>
      </c>
      <c r="M324" s="630">
        <f t="shared" si="64"/>
        <v>1</v>
      </c>
    </row>
    <row r="325" spans="1:13" ht="20.100000000000001" customHeight="1">
      <c r="A325" s="983" t="str">
        <f t="shared" ref="A325:B327" si="72">A324</f>
        <v>A0088</v>
      </c>
      <c r="B325" s="962" t="str">
        <f t="shared" si="72"/>
        <v>カワサキグリーンエナジー(株)</v>
      </c>
      <c r="C325" s="889" t="s">
        <v>293</v>
      </c>
      <c r="D325" s="875">
        <v>2.9999999999999997E-4</v>
      </c>
      <c r="E325" s="875">
        <v>2.9999999999999997E-4</v>
      </c>
      <c r="F325" s="1110"/>
      <c r="G325" s="1111"/>
      <c r="H325" s="630" t="str">
        <f t="shared" si="62"/>
        <v>A0088_カワサキグリーンエナジー(株)</v>
      </c>
      <c r="I325" s="630" t="str">
        <f t="shared" si="63"/>
        <v>A0088_カワサキグリーンエナジー(株)_メニューB</v>
      </c>
      <c r="K325" s="630" t="s">
        <v>4530</v>
      </c>
      <c r="M325" s="630">
        <f t="shared" si="64"/>
        <v>3</v>
      </c>
    </row>
    <row r="326" spans="1:13" ht="20.100000000000001" customHeight="1">
      <c r="A326" s="983" t="str">
        <f t="shared" si="72"/>
        <v>A0088</v>
      </c>
      <c r="B326" s="962" t="str">
        <f t="shared" si="72"/>
        <v>カワサキグリーンエナジー(株)</v>
      </c>
      <c r="C326" s="894" t="s">
        <v>4184</v>
      </c>
      <c r="D326" s="890">
        <v>5.3799999999999996E-4</v>
      </c>
      <c r="E326" s="890">
        <v>5.3799999999999996E-4</v>
      </c>
      <c r="F326" s="1110"/>
      <c r="G326" s="1111"/>
      <c r="H326" s="630" t="str">
        <f t="shared" si="62"/>
        <v>A0088_カワサキグリーンエナジー(株)</v>
      </c>
      <c r="I326" s="630" t="str">
        <f t="shared" si="63"/>
        <v>A0088_カワサキグリーンエナジー(株)_メニューC(残差)</v>
      </c>
      <c r="K326" s="630" t="s">
        <v>4531</v>
      </c>
      <c r="M326" s="630">
        <f t="shared" si="64"/>
        <v>1</v>
      </c>
    </row>
    <row r="327" spans="1:13" ht="20.100000000000001" customHeight="1">
      <c r="A327" s="982" t="str">
        <f t="shared" si="72"/>
        <v>A0088</v>
      </c>
      <c r="B327" s="963" t="str">
        <f t="shared" si="72"/>
        <v>カワサキグリーンエナジー(株)</v>
      </c>
      <c r="C327" s="879" t="s">
        <v>622</v>
      </c>
      <c r="D327" s="880">
        <v>3.9199999999999999E-4</v>
      </c>
      <c r="E327" s="880">
        <v>3.9199999999999999E-4</v>
      </c>
      <c r="F327" s="1110"/>
      <c r="G327" s="1112"/>
      <c r="H327" s="630" t="str">
        <f t="shared" si="62"/>
        <v>A0088_カワサキグリーンエナジー(株)</v>
      </c>
      <c r="I327" s="630" t="str">
        <f t="shared" si="63"/>
        <v>A0088_カワサキグリーンエナジー(株)_(参考値)事業者全体</v>
      </c>
      <c r="K327" s="630" t="s">
        <v>4532</v>
      </c>
      <c r="M327" s="630">
        <f t="shared" si="64"/>
        <v>1</v>
      </c>
    </row>
    <row r="328" spans="1:13" ht="20.100000000000001" customHeight="1">
      <c r="A328" s="981" t="s">
        <v>259</v>
      </c>
      <c r="B328" s="964" t="s">
        <v>1809</v>
      </c>
      <c r="C328" s="877" t="s">
        <v>226</v>
      </c>
      <c r="D328" s="875">
        <v>0</v>
      </c>
      <c r="E328" s="875">
        <v>0</v>
      </c>
      <c r="F328" s="1110">
        <v>76.58</v>
      </c>
      <c r="G328" s="1111" t="s">
        <v>4180</v>
      </c>
      <c r="H328" s="630" t="str">
        <f t="shared" si="62"/>
        <v>A0089_大一ガス(株)</v>
      </c>
      <c r="I328" s="630" t="str">
        <f t="shared" si="63"/>
        <v>A0089_大一ガス(株)_メニューA</v>
      </c>
      <c r="K328" s="630" t="s">
        <v>4533</v>
      </c>
      <c r="M328" s="630">
        <f t="shared" si="64"/>
        <v>1</v>
      </c>
    </row>
    <row r="329" spans="1:13" ht="20.100000000000001" customHeight="1">
      <c r="A329" s="983" t="str">
        <f t="shared" ref="A329:B331" si="73">A328</f>
        <v>A0089</v>
      </c>
      <c r="B329" s="964" t="str">
        <f t="shared" si="73"/>
        <v>大一ガス(株)</v>
      </c>
      <c r="C329" s="889" t="s">
        <v>293</v>
      </c>
      <c r="D329" s="875">
        <v>4.57E-4</v>
      </c>
      <c r="E329" s="875">
        <v>4.57E-4</v>
      </c>
      <c r="F329" s="1110"/>
      <c r="G329" s="1111"/>
      <c r="H329" s="630" t="str">
        <f t="shared" si="62"/>
        <v>A0089_大一ガス(株)</v>
      </c>
      <c r="I329" s="630" t="str">
        <f t="shared" si="63"/>
        <v>A0089_大一ガス(株)_メニューB</v>
      </c>
      <c r="K329" s="630" t="s">
        <v>4534</v>
      </c>
      <c r="M329" s="630">
        <f t="shared" si="64"/>
        <v>3</v>
      </c>
    </row>
    <row r="330" spans="1:13" ht="20.100000000000001" customHeight="1">
      <c r="A330" s="983" t="str">
        <f t="shared" si="73"/>
        <v>A0089</v>
      </c>
      <c r="B330" s="964" t="str">
        <f t="shared" si="73"/>
        <v>大一ガス(株)</v>
      </c>
      <c r="C330" s="894" t="s">
        <v>4184</v>
      </c>
      <c r="D330" s="890">
        <v>5.1699999999999999E-4</v>
      </c>
      <c r="E330" s="890">
        <v>5.1699999999999999E-4</v>
      </c>
      <c r="F330" s="1110"/>
      <c r="G330" s="1111"/>
      <c r="H330" s="630" t="str">
        <f t="shared" si="62"/>
        <v>A0089_大一ガス(株)</v>
      </c>
      <c r="I330" s="630" t="str">
        <f t="shared" si="63"/>
        <v>A0089_大一ガス(株)_メニューC(残差)</v>
      </c>
      <c r="K330" s="630" t="s">
        <v>4535</v>
      </c>
      <c r="M330" s="630">
        <f t="shared" si="64"/>
        <v>13</v>
      </c>
    </row>
    <row r="331" spans="1:13" ht="20.100000000000001" customHeight="1">
      <c r="A331" s="982" t="str">
        <f t="shared" si="73"/>
        <v>A0089</v>
      </c>
      <c r="B331" s="965" t="str">
        <f t="shared" si="73"/>
        <v>大一ガス(株)</v>
      </c>
      <c r="C331" s="879" t="s">
        <v>622</v>
      </c>
      <c r="D331" s="895">
        <v>5.13E-4</v>
      </c>
      <c r="E331" s="880">
        <v>5.13E-4</v>
      </c>
      <c r="F331" s="1110"/>
      <c r="G331" s="1112"/>
      <c r="H331" s="630" t="str">
        <f t="shared" si="62"/>
        <v>A0089_大一ガス(株)</v>
      </c>
      <c r="I331" s="630" t="str">
        <f t="shared" si="63"/>
        <v>A0089_大一ガス(株)_(参考値)事業者全体</v>
      </c>
      <c r="K331" s="630" t="s">
        <v>4536</v>
      </c>
      <c r="M331" s="630">
        <f t="shared" si="64"/>
        <v>3</v>
      </c>
    </row>
    <row r="332" spans="1:13" ht="20.100000000000001" customHeight="1">
      <c r="A332" s="981" t="s">
        <v>260</v>
      </c>
      <c r="B332" s="962" t="s">
        <v>1810</v>
      </c>
      <c r="C332" s="877" t="s">
        <v>226</v>
      </c>
      <c r="D332" s="875">
        <v>0</v>
      </c>
      <c r="E332" s="875">
        <v>0</v>
      </c>
      <c r="F332" s="1110">
        <v>98.83</v>
      </c>
      <c r="G332" s="1111" t="s">
        <v>4180</v>
      </c>
      <c r="H332" s="630" t="str">
        <f t="shared" si="62"/>
        <v>A0090_(株)リミックスポイント</v>
      </c>
      <c r="I332" s="630" t="str">
        <f t="shared" si="63"/>
        <v>A0090_(株)リミックスポイント_メニューA</v>
      </c>
      <c r="K332" s="630" t="s">
        <v>4537</v>
      </c>
      <c r="M332" s="630">
        <f t="shared" si="64"/>
        <v>1</v>
      </c>
    </row>
    <row r="333" spans="1:13" ht="20.100000000000001" customHeight="1">
      <c r="A333" s="983" t="str">
        <f t="shared" ref="A333:B336" si="74">A332</f>
        <v>A0090</v>
      </c>
      <c r="B333" s="962" t="str">
        <f t="shared" si="74"/>
        <v>(株)リミックスポイント</v>
      </c>
      <c r="C333" s="889" t="s">
        <v>293</v>
      </c>
      <c r="D333" s="875">
        <v>0</v>
      </c>
      <c r="E333" s="875">
        <v>0</v>
      </c>
      <c r="F333" s="1110"/>
      <c r="G333" s="1111"/>
      <c r="H333" s="630" t="str">
        <f t="shared" si="62"/>
        <v>A0090_(株)リミックスポイント</v>
      </c>
      <c r="I333" s="630" t="str">
        <f t="shared" si="63"/>
        <v>A0090_(株)リミックスポイント_メニューB</v>
      </c>
      <c r="K333" s="630" t="s">
        <v>4538</v>
      </c>
      <c r="M333" s="630">
        <f t="shared" si="64"/>
        <v>2</v>
      </c>
    </row>
    <row r="334" spans="1:13" ht="20.100000000000001" customHeight="1">
      <c r="A334" s="983" t="str">
        <f t="shared" si="74"/>
        <v>A0090</v>
      </c>
      <c r="B334" s="962" t="str">
        <f t="shared" si="74"/>
        <v>(株)リミックスポイント</v>
      </c>
      <c r="C334" s="889" t="s">
        <v>450</v>
      </c>
      <c r="D334" s="893">
        <v>4.0000000000000002E-4</v>
      </c>
      <c r="E334" s="890">
        <v>4.0000000000000002E-4</v>
      </c>
      <c r="F334" s="1110"/>
      <c r="G334" s="1111"/>
      <c r="H334" s="630" t="str">
        <f t="shared" si="62"/>
        <v>A0090_(株)リミックスポイント</v>
      </c>
      <c r="I334" s="630" t="str">
        <f t="shared" si="63"/>
        <v>A0090_(株)リミックスポイント_メニューC</v>
      </c>
      <c r="K334" s="630" t="s">
        <v>4539</v>
      </c>
      <c r="M334" s="630">
        <f t="shared" si="64"/>
        <v>3</v>
      </c>
    </row>
    <row r="335" spans="1:13" ht="20.100000000000001" customHeight="1">
      <c r="A335" s="983" t="str">
        <f t="shared" si="74"/>
        <v>A0090</v>
      </c>
      <c r="B335" s="962" t="str">
        <f t="shared" si="74"/>
        <v>(株)リミックスポイント</v>
      </c>
      <c r="C335" s="885" t="s">
        <v>6193</v>
      </c>
      <c r="D335" s="890">
        <v>5.3499999999999999E-4</v>
      </c>
      <c r="E335" s="890">
        <v>5.3499999999999999E-4</v>
      </c>
      <c r="F335" s="1110"/>
      <c r="G335" s="1111"/>
      <c r="H335" s="630" t="str">
        <f t="shared" si="62"/>
        <v>A0090_(株)リミックスポイント</v>
      </c>
      <c r="I335" s="630" t="str">
        <f t="shared" si="63"/>
        <v>A0090_(株)リミックスポイント_メニューD(残差)</v>
      </c>
      <c r="K335" s="630" t="s">
        <v>4540</v>
      </c>
      <c r="M335" s="630">
        <f t="shared" si="64"/>
        <v>1</v>
      </c>
    </row>
    <row r="336" spans="1:13" ht="20.100000000000001" customHeight="1">
      <c r="A336" s="982" t="str">
        <f t="shared" si="74"/>
        <v>A0090</v>
      </c>
      <c r="B336" s="963" t="str">
        <f t="shared" si="74"/>
        <v>(株)リミックスポイント</v>
      </c>
      <c r="C336" s="879" t="s">
        <v>622</v>
      </c>
      <c r="D336" s="880">
        <v>5.2999999999999998E-4</v>
      </c>
      <c r="E336" s="880">
        <v>5.2999999999999998E-4</v>
      </c>
      <c r="F336" s="1110"/>
      <c r="G336" s="1112"/>
      <c r="H336" s="630" t="str">
        <f t="shared" si="62"/>
        <v>A0090_(株)リミックスポイント</v>
      </c>
      <c r="I336" s="630" t="str">
        <f t="shared" si="63"/>
        <v>A0090_(株)リミックスポイント_(参考値)事業者全体</v>
      </c>
      <c r="K336" s="630" t="s">
        <v>4541</v>
      </c>
      <c r="M336" s="630">
        <f t="shared" si="64"/>
        <v>1</v>
      </c>
    </row>
    <row r="337" spans="1:13" ht="20.100000000000001" customHeight="1">
      <c r="A337" s="881" t="s">
        <v>261</v>
      </c>
      <c r="B337" s="882" t="s">
        <v>1811</v>
      </c>
      <c r="C337" s="883"/>
      <c r="D337" s="871">
        <v>7.3999999999999999E-4</v>
      </c>
      <c r="E337" s="872">
        <v>7.3999999999999999E-4</v>
      </c>
      <c r="F337" s="866">
        <v>98.12</v>
      </c>
      <c r="G337" s="873" t="s">
        <v>4180</v>
      </c>
      <c r="H337" s="630" t="str">
        <f t="shared" si="62"/>
        <v>A0092_(株)中海テレビ放送</v>
      </c>
      <c r="I337" s="630" t="str">
        <f t="shared" si="63"/>
        <v>A0092_(株)中海テレビ放送_</v>
      </c>
      <c r="K337" s="630" t="s">
        <v>4542</v>
      </c>
      <c r="M337" s="630">
        <f t="shared" si="64"/>
        <v>8</v>
      </c>
    </row>
    <row r="338" spans="1:13" ht="20.100000000000001" customHeight="1">
      <c r="A338" s="981" t="s">
        <v>262</v>
      </c>
      <c r="B338" s="964" t="s">
        <v>1812</v>
      </c>
      <c r="C338" s="877" t="s">
        <v>226</v>
      </c>
      <c r="D338" s="875">
        <v>0</v>
      </c>
      <c r="E338" s="875">
        <v>0</v>
      </c>
      <c r="F338" s="1110">
        <v>92.82</v>
      </c>
      <c r="G338" s="1111" t="s">
        <v>4180</v>
      </c>
      <c r="H338" s="630" t="str">
        <f t="shared" si="62"/>
        <v>A0093_パシフィックパワー(株)</v>
      </c>
      <c r="I338" s="630" t="str">
        <f t="shared" si="63"/>
        <v>A0093_パシフィックパワー(株)_メニューA</v>
      </c>
      <c r="K338" s="630" t="s">
        <v>4543</v>
      </c>
      <c r="M338" s="630">
        <f t="shared" si="64"/>
        <v>1</v>
      </c>
    </row>
    <row r="339" spans="1:13" ht="20.100000000000001" customHeight="1">
      <c r="A339" s="983" t="str">
        <f t="shared" ref="A339:B341" si="75">A338</f>
        <v>A0093</v>
      </c>
      <c r="B339" s="964" t="str">
        <f t="shared" si="75"/>
        <v>パシフィックパワー(株)</v>
      </c>
      <c r="C339" s="889" t="s">
        <v>293</v>
      </c>
      <c r="D339" s="875">
        <v>0</v>
      </c>
      <c r="E339" s="875">
        <v>0</v>
      </c>
      <c r="F339" s="1110"/>
      <c r="G339" s="1111"/>
      <c r="H339" s="630" t="str">
        <f t="shared" si="62"/>
        <v>A0093_パシフィックパワー(株)</v>
      </c>
      <c r="I339" s="630" t="str">
        <f t="shared" si="63"/>
        <v>A0093_パシフィックパワー(株)_メニューB</v>
      </c>
      <c r="K339" s="630" t="s">
        <v>4544</v>
      </c>
      <c r="M339" s="630">
        <f t="shared" si="64"/>
        <v>4</v>
      </c>
    </row>
    <row r="340" spans="1:13" ht="20.100000000000001" customHeight="1">
      <c r="A340" s="983" t="str">
        <f t="shared" si="75"/>
        <v>A0093</v>
      </c>
      <c r="B340" s="964" t="str">
        <f t="shared" si="75"/>
        <v>パシフィックパワー(株)</v>
      </c>
      <c r="C340" s="894" t="s">
        <v>4184</v>
      </c>
      <c r="D340" s="890">
        <v>4.0299999999999998E-4</v>
      </c>
      <c r="E340" s="890">
        <v>4.0299999999999998E-4</v>
      </c>
      <c r="F340" s="1110"/>
      <c r="G340" s="1111"/>
      <c r="H340" s="630" t="str">
        <f t="shared" si="62"/>
        <v>A0093_パシフィックパワー(株)</v>
      </c>
      <c r="I340" s="630" t="str">
        <f t="shared" si="63"/>
        <v>A0093_パシフィックパワー(株)_メニューC(残差)</v>
      </c>
      <c r="K340" s="630" t="s">
        <v>4545</v>
      </c>
      <c r="M340" s="630">
        <f t="shared" si="64"/>
        <v>1</v>
      </c>
    </row>
    <row r="341" spans="1:13" ht="20.100000000000001" customHeight="1">
      <c r="A341" s="982" t="str">
        <f t="shared" si="75"/>
        <v>A0093</v>
      </c>
      <c r="B341" s="965" t="str">
        <f t="shared" si="75"/>
        <v>パシフィックパワー(株)</v>
      </c>
      <c r="C341" s="879" t="s">
        <v>622</v>
      </c>
      <c r="D341" s="880">
        <v>1.63E-4</v>
      </c>
      <c r="E341" s="880">
        <v>1.63E-4</v>
      </c>
      <c r="F341" s="1110"/>
      <c r="G341" s="1112"/>
      <c r="H341" s="630" t="str">
        <f t="shared" si="62"/>
        <v>A0093_パシフィックパワー(株)</v>
      </c>
      <c r="I341" s="630" t="str">
        <f t="shared" si="63"/>
        <v>A0093_パシフィックパワー(株)_(参考値)事業者全体</v>
      </c>
      <c r="K341" s="630" t="s">
        <v>4546</v>
      </c>
      <c r="M341" s="630">
        <f t="shared" si="64"/>
        <v>4</v>
      </c>
    </row>
    <row r="342" spans="1:13" ht="20.100000000000001" customHeight="1">
      <c r="A342" s="981" t="s">
        <v>263</v>
      </c>
      <c r="B342" s="962" t="s">
        <v>1813</v>
      </c>
      <c r="C342" s="877" t="s">
        <v>226</v>
      </c>
      <c r="D342" s="875">
        <v>0</v>
      </c>
      <c r="E342" s="875">
        <v>0</v>
      </c>
      <c r="F342" s="1110">
        <v>100</v>
      </c>
      <c r="G342" s="1111" t="s">
        <v>514</v>
      </c>
      <c r="H342" s="630" t="str">
        <f t="shared" si="62"/>
        <v>A0104_(株)ジェイコム札幌</v>
      </c>
      <c r="I342" s="630" t="str">
        <f t="shared" si="63"/>
        <v>A0104_(株)ジェイコム札幌_メニューA</v>
      </c>
      <c r="K342" s="630" t="s">
        <v>4547</v>
      </c>
      <c r="M342" s="630">
        <f t="shared" si="64"/>
        <v>1</v>
      </c>
    </row>
    <row r="343" spans="1:13" ht="20.100000000000001" customHeight="1">
      <c r="A343" s="983" t="str">
        <f t="shared" ref="A343:B344" si="76">A342</f>
        <v>A0104</v>
      </c>
      <c r="B343" s="962" t="str">
        <f t="shared" si="76"/>
        <v>(株)ジェイコム札幌</v>
      </c>
      <c r="C343" s="885" t="s">
        <v>6188</v>
      </c>
      <c r="D343" s="875">
        <v>5.4699999999999996E-4</v>
      </c>
      <c r="E343" s="875">
        <v>5.4699999999999996E-4</v>
      </c>
      <c r="F343" s="1110"/>
      <c r="G343" s="1111"/>
      <c r="H343" s="630" t="str">
        <f t="shared" si="62"/>
        <v>A0104_(株)ジェイコム札幌</v>
      </c>
      <c r="I343" s="630" t="str">
        <f t="shared" si="63"/>
        <v>A0104_(株)ジェイコム札幌_メニューB(残差)</v>
      </c>
      <c r="K343" s="630" t="s">
        <v>6367</v>
      </c>
      <c r="M343" s="630">
        <f t="shared" si="64"/>
        <v>1</v>
      </c>
    </row>
    <row r="344" spans="1:13" ht="20.100000000000001" customHeight="1">
      <c r="A344" s="982" t="str">
        <f t="shared" si="76"/>
        <v>A0104</v>
      </c>
      <c r="B344" s="963" t="str">
        <f t="shared" si="76"/>
        <v>(株)ジェイコム札幌</v>
      </c>
      <c r="C344" s="879" t="s">
        <v>622</v>
      </c>
      <c r="D344" s="880">
        <v>5.3700000000000004E-4</v>
      </c>
      <c r="E344" s="880">
        <v>5.3700000000000004E-4</v>
      </c>
      <c r="F344" s="1110"/>
      <c r="G344" s="1112"/>
      <c r="H344" s="630" t="str">
        <f t="shared" si="62"/>
        <v>A0104_(株)ジェイコム札幌</v>
      </c>
      <c r="I344" s="630" t="str">
        <f t="shared" si="63"/>
        <v>A0104_(株)ジェイコム札幌_(参考値)事業者全体</v>
      </c>
      <c r="K344" s="630" t="s">
        <v>4548</v>
      </c>
      <c r="M344" s="630">
        <f t="shared" si="64"/>
        <v>4</v>
      </c>
    </row>
    <row r="345" spans="1:13" ht="20.100000000000001" customHeight="1">
      <c r="A345" s="881" t="s">
        <v>264</v>
      </c>
      <c r="B345" s="882" t="s">
        <v>1814</v>
      </c>
      <c r="C345" s="883"/>
      <c r="D345" s="871">
        <v>4.0900000000000002E-4</v>
      </c>
      <c r="E345" s="872">
        <v>4.0900000000000002E-4</v>
      </c>
      <c r="F345" s="866">
        <v>100</v>
      </c>
      <c r="G345" s="873" t="s">
        <v>514</v>
      </c>
      <c r="H345" s="630" t="str">
        <f t="shared" si="62"/>
        <v>A0120_鹿児島電力(株)</v>
      </c>
      <c r="I345" s="630" t="str">
        <f t="shared" si="63"/>
        <v>A0120_鹿児島電力(株)_</v>
      </c>
      <c r="K345" s="630" t="s">
        <v>4549</v>
      </c>
      <c r="M345" s="630">
        <f t="shared" si="64"/>
        <v>3</v>
      </c>
    </row>
    <row r="346" spans="1:13" ht="20.100000000000001" customHeight="1">
      <c r="A346" s="881" t="s">
        <v>265</v>
      </c>
      <c r="B346" s="882" t="s">
        <v>1815</v>
      </c>
      <c r="C346" s="883"/>
      <c r="D346" s="871">
        <v>4.2900000000000002E-4</v>
      </c>
      <c r="E346" s="872">
        <v>4.2900000000000002E-4</v>
      </c>
      <c r="F346" s="866">
        <v>75.760000000000005</v>
      </c>
      <c r="G346" s="873" t="s">
        <v>4180</v>
      </c>
      <c r="H346" s="630" t="str">
        <f t="shared" si="62"/>
        <v>A0121_太陽ガス(株)</v>
      </c>
      <c r="I346" s="630" t="str">
        <f t="shared" si="63"/>
        <v>A0121_太陽ガス(株)_</v>
      </c>
      <c r="K346" s="630" t="s">
        <v>4550</v>
      </c>
      <c r="M346" s="630">
        <f t="shared" si="64"/>
        <v>1</v>
      </c>
    </row>
    <row r="347" spans="1:13" ht="20.100000000000001" customHeight="1">
      <c r="A347" s="981" t="s">
        <v>266</v>
      </c>
      <c r="B347" s="962" t="s">
        <v>1816</v>
      </c>
      <c r="C347" s="877" t="s">
        <v>226</v>
      </c>
      <c r="D347" s="896">
        <v>0</v>
      </c>
      <c r="E347" s="875">
        <v>0</v>
      </c>
      <c r="F347" s="1110" t="s">
        <v>6185</v>
      </c>
      <c r="G347" s="1111" t="s">
        <v>514</v>
      </c>
      <c r="H347" s="630" t="str">
        <f t="shared" si="62"/>
        <v>A0122_アーバンエナジー(株)</v>
      </c>
      <c r="I347" s="630" t="str">
        <f t="shared" si="63"/>
        <v>A0122_アーバンエナジー(株)_メニューA</v>
      </c>
      <c r="K347" s="630" t="s">
        <v>4551</v>
      </c>
      <c r="M347" s="630">
        <f t="shared" si="64"/>
        <v>1</v>
      </c>
    </row>
    <row r="348" spans="1:13" ht="20.100000000000001" customHeight="1">
      <c r="A348" s="983" t="str">
        <f t="shared" ref="A348:B354" si="77">A347</f>
        <v>A0122</v>
      </c>
      <c r="B348" s="962" t="str">
        <f t="shared" si="77"/>
        <v>アーバンエナジー(株)</v>
      </c>
      <c r="C348" s="889" t="s">
        <v>293</v>
      </c>
      <c r="D348" s="896">
        <v>2.9E-4</v>
      </c>
      <c r="E348" s="875">
        <v>2.9E-4</v>
      </c>
      <c r="F348" s="1110"/>
      <c r="G348" s="1111"/>
      <c r="H348" s="630" t="str">
        <f t="shared" si="62"/>
        <v>A0122_アーバンエナジー(株)</v>
      </c>
      <c r="I348" s="630" t="str">
        <f t="shared" si="63"/>
        <v>A0122_アーバンエナジー(株)_メニューB</v>
      </c>
      <c r="K348" s="630" t="s">
        <v>4552</v>
      </c>
      <c r="M348" s="630">
        <f t="shared" si="64"/>
        <v>1</v>
      </c>
    </row>
    <row r="349" spans="1:13" ht="20.100000000000001" customHeight="1">
      <c r="A349" s="983" t="str">
        <f t="shared" si="77"/>
        <v>A0122</v>
      </c>
      <c r="B349" s="962" t="str">
        <f t="shared" si="77"/>
        <v>アーバンエナジー(株)</v>
      </c>
      <c r="C349" s="889" t="s">
        <v>450</v>
      </c>
      <c r="D349" s="893">
        <v>3.1599999999999998E-4</v>
      </c>
      <c r="E349" s="890">
        <v>3.1599999999999998E-4</v>
      </c>
      <c r="F349" s="1110"/>
      <c r="G349" s="1111"/>
      <c r="H349" s="630" t="str">
        <f t="shared" si="62"/>
        <v>A0122_アーバンエナジー(株)</v>
      </c>
      <c r="I349" s="630" t="str">
        <f t="shared" si="63"/>
        <v>A0122_アーバンエナジー(株)_メニューC</v>
      </c>
      <c r="K349" s="630" t="s">
        <v>4553</v>
      </c>
      <c r="M349" s="630">
        <f t="shared" si="64"/>
        <v>2</v>
      </c>
    </row>
    <row r="350" spans="1:13" ht="20.100000000000001" customHeight="1">
      <c r="A350" s="983" t="str">
        <f t="shared" si="77"/>
        <v>A0122</v>
      </c>
      <c r="B350" s="962" t="str">
        <f t="shared" si="77"/>
        <v>アーバンエナジー(株)</v>
      </c>
      <c r="C350" s="889" t="s">
        <v>451</v>
      </c>
      <c r="D350" s="890">
        <v>2.5500000000000002E-4</v>
      </c>
      <c r="E350" s="890">
        <v>2.5500000000000002E-4</v>
      </c>
      <c r="F350" s="1110"/>
      <c r="G350" s="1111"/>
      <c r="H350" s="630" t="str">
        <f t="shared" si="62"/>
        <v>A0122_アーバンエナジー(株)</v>
      </c>
      <c r="I350" s="630" t="str">
        <f t="shared" si="63"/>
        <v>A0122_アーバンエナジー(株)_メニューD</v>
      </c>
      <c r="K350" s="630" t="s">
        <v>4554</v>
      </c>
      <c r="M350" s="630">
        <f t="shared" si="64"/>
        <v>1</v>
      </c>
    </row>
    <row r="351" spans="1:13" ht="20.100000000000001" customHeight="1">
      <c r="A351" s="983" t="str">
        <f t="shared" si="77"/>
        <v>A0122</v>
      </c>
      <c r="B351" s="962" t="str">
        <f t="shared" si="77"/>
        <v>アーバンエナジー(株)</v>
      </c>
      <c r="C351" s="889" t="s">
        <v>452</v>
      </c>
      <c r="D351" s="890">
        <v>3.7300000000000001E-4</v>
      </c>
      <c r="E351" s="890">
        <v>3.7300000000000001E-4</v>
      </c>
      <c r="F351" s="1110"/>
      <c r="G351" s="1111"/>
      <c r="H351" s="630" t="str">
        <f t="shared" ref="H351:H414" si="78">A351&amp;"_"&amp;B351</f>
        <v>A0122_アーバンエナジー(株)</v>
      </c>
      <c r="I351" s="630" t="str">
        <f t="shared" ref="I351:I414" si="79">A351&amp;"_"&amp;B351&amp;"_"&amp;C351</f>
        <v>A0122_アーバンエナジー(株)_メニューE</v>
      </c>
      <c r="K351" s="630" t="s">
        <v>4555</v>
      </c>
      <c r="M351" s="630">
        <f t="shared" ref="M351:M414" si="80">COUNTIF($H$30:$H$3024,K351)</f>
        <v>1</v>
      </c>
    </row>
    <row r="352" spans="1:13" ht="20.100000000000001" customHeight="1">
      <c r="A352" s="983" t="str">
        <f t="shared" si="77"/>
        <v>A0122</v>
      </c>
      <c r="B352" s="962" t="str">
        <f t="shared" si="77"/>
        <v>アーバンエナジー(株)</v>
      </c>
      <c r="C352" s="889" t="s">
        <v>453</v>
      </c>
      <c r="D352" s="890">
        <v>3.6200000000000002E-4</v>
      </c>
      <c r="E352" s="890">
        <v>3.6200000000000002E-4</v>
      </c>
      <c r="F352" s="1110"/>
      <c r="G352" s="1111"/>
      <c r="H352" s="630" t="str">
        <f t="shared" si="78"/>
        <v>A0122_アーバンエナジー(株)</v>
      </c>
      <c r="I352" s="630" t="str">
        <f t="shared" si="79"/>
        <v>A0122_アーバンエナジー(株)_メニューF</v>
      </c>
      <c r="K352" s="630" t="s">
        <v>4556</v>
      </c>
      <c r="M352" s="630">
        <f t="shared" si="80"/>
        <v>1</v>
      </c>
    </row>
    <row r="353" spans="1:13" ht="20.100000000000001" customHeight="1">
      <c r="A353" s="983" t="str">
        <f t="shared" si="77"/>
        <v>A0122</v>
      </c>
      <c r="B353" s="962" t="str">
        <f t="shared" si="77"/>
        <v>アーバンエナジー(株)</v>
      </c>
      <c r="C353" s="885" t="s">
        <v>6205</v>
      </c>
      <c r="D353" s="890">
        <v>3.8000000000000002E-4</v>
      </c>
      <c r="E353" s="890">
        <v>3.8000000000000002E-4</v>
      </c>
      <c r="F353" s="1110"/>
      <c r="G353" s="1111"/>
      <c r="H353" s="630" t="str">
        <f t="shared" si="78"/>
        <v>A0122_アーバンエナジー(株)</v>
      </c>
      <c r="I353" s="630" t="str">
        <f t="shared" si="79"/>
        <v>A0122_アーバンエナジー(株)_メニューG(残差)</v>
      </c>
      <c r="K353" s="630" t="s">
        <v>4557</v>
      </c>
      <c r="M353" s="630">
        <f t="shared" si="80"/>
        <v>5</v>
      </c>
    </row>
    <row r="354" spans="1:13" ht="20.100000000000001" customHeight="1">
      <c r="A354" s="982" t="str">
        <f t="shared" si="77"/>
        <v>A0122</v>
      </c>
      <c r="B354" s="963" t="str">
        <f t="shared" si="77"/>
        <v>アーバンエナジー(株)</v>
      </c>
      <c r="C354" s="879" t="s">
        <v>622</v>
      </c>
      <c r="D354" s="880">
        <v>1.65E-4</v>
      </c>
      <c r="E354" s="880">
        <v>1.65E-4</v>
      </c>
      <c r="F354" s="1110"/>
      <c r="G354" s="1112"/>
      <c r="H354" s="630" t="str">
        <f t="shared" si="78"/>
        <v>A0122_アーバンエナジー(株)</v>
      </c>
      <c r="I354" s="630" t="str">
        <f t="shared" si="79"/>
        <v>A0122_アーバンエナジー(株)_(参考値)事業者全体</v>
      </c>
      <c r="K354" s="630" t="s">
        <v>4558</v>
      </c>
      <c r="M354" s="630">
        <f t="shared" si="80"/>
        <v>1</v>
      </c>
    </row>
    <row r="355" spans="1:13" ht="20.100000000000001" customHeight="1">
      <c r="A355" s="881" t="s">
        <v>267</v>
      </c>
      <c r="B355" s="900" t="s">
        <v>1817</v>
      </c>
      <c r="C355" s="883"/>
      <c r="D355" s="871">
        <v>1.2019999999999999E-3</v>
      </c>
      <c r="E355" s="872">
        <v>1.2019999999999999E-3</v>
      </c>
      <c r="F355" s="866" t="s">
        <v>6185</v>
      </c>
      <c r="G355" s="873" t="s">
        <v>514</v>
      </c>
      <c r="H355" s="630" t="str">
        <f t="shared" si="78"/>
        <v>A0123_パワーネクスト(株)</v>
      </c>
      <c r="I355" s="630" t="str">
        <f t="shared" si="79"/>
        <v>A0123_パワーネクスト(株)_</v>
      </c>
      <c r="K355" s="630" t="s">
        <v>4559</v>
      </c>
      <c r="M355" s="630">
        <f t="shared" si="80"/>
        <v>4</v>
      </c>
    </row>
    <row r="356" spans="1:13" ht="20.100000000000001" customHeight="1">
      <c r="A356" s="981" t="s">
        <v>268</v>
      </c>
      <c r="B356" s="962" t="s">
        <v>1818</v>
      </c>
      <c r="C356" s="877" t="s">
        <v>226</v>
      </c>
      <c r="D356" s="875">
        <v>0</v>
      </c>
      <c r="E356" s="875">
        <v>0</v>
      </c>
      <c r="F356" s="1110">
        <v>100</v>
      </c>
      <c r="G356" s="1111" t="s">
        <v>514</v>
      </c>
      <c r="H356" s="630" t="str">
        <f t="shared" si="78"/>
        <v>A0124_合同会社北上新電力</v>
      </c>
      <c r="I356" s="630" t="str">
        <f t="shared" si="79"/>
        <v>A0124_合同会社北上新電力_メニューA</v>
      </c>
      <c r="K356" s="630" t="s">
        <v>4560</v>
      </c>
      <c r="M356" s="630">
        <f t="shared" si="80"/>
        <v>1</v>
      </c>
    </row>
    <row r="357" spans="1:13" ht="20.100000000000001" customHeight="1">
      <c r="A357" s="983" t="str">
        <f t="shared" ref="A357:B358" si="81">A356</f>
        <v>A0124</v>
      </c>
      <c r="B357" s="962" t="str">
        <f t="shared" si="81"/>
        <v>合同会社北上新電力</v>
      </c>
      <c r="C357" s="885" t="s">
        <v>6215</v>
      </c>
      <c r="D357" s="875">
        <v>6.1600000000000001E-4</v>
      </c>
      <c r="E357" s="875">
        <v>6.1600000000000001E-4</v>
      </c>
      <c r="F357" s="1110"/>
      <c r="G357" s="1111"/>
      <c r="H357" s="630" t="str">
        <f t="shared" si="78"/>
        <v>A0124_合同会社北上新電力</v>
      </c>
      <c r="I357" s="630" t="str">
        <f t="shared" si="79"/>
        <v>A0124_合同会社北上新電力_メニューB(残差)</v>
      </c>
      <c r="K357" s="630" t="s">
        <v>4561</v>
      </c>
      <c r="M357" s="630">
        <f t="shared" si="80"/>
        <v>3</v>
      </c>
    </row>
    <row r="358" spans="1:13" ht="20.100000000000001" customHeight="1">
      <c r="A358" s="982" t="str">
        <f t="shared" si="81"/>
        <v>A0124</v>
      </c>
      <c r="B358" s="963" t="str">
        <f t="shared" si="81"/>
        <v>合同会社北上新電力</v>
      </c>
      <c r="C358" s="876" t="s">
        <v>622</v>
      </c>
      <c r="D358" s="880">
        <v>6.1600000000000001E-4</v>
      </c>
      <c r="E358" s="880">
        <v>6.1600000000000001E-4</v>
      </c>
      <c r="F358" s="1110"/>
      <c r="G358" s="1112"/>
      <c r="H358" s="630" t="str">
        <f t="shared" si="78"/>
        <v>A0124_合同会社北上新電力</v>
      </c>
      <c r="I358" s="630" t="str">
        <f t="shared" si="79"/>
        <v>A0124_合同会社北上新電力_(参考値)事業者全体</v>
      </c>
      <c r="K358" s="630" t="s">
        <v>4562</v>
      </c>
      <c r="M358" s="630">
        <f t="shared" si="80"/>
        <v>1</v>
      </c>
    </row>
    <row r="359" spans="1:13" ht="20.100000000000001" customHeight="1">
      <c r="A359" s="981" t="s">
        <v>269</v>
      </c>
      <c r="B359" s="962" t="s">
        <v>1819</v>
      </c>
      <c r="C359" s="897" t="s">
        <v>226</v>
      </c>
      <c r="D359" s="875">
        <v>0</v>
      </c>
      <c r="E359" s="896">
        <v>0</v>
      </c>
      <c r="F359" s="1110">
        <v>100</v>
      </c>
      <c r="G359" s="1111" t="s">
        <v>514</v>
      </c>
      <c r="H359" s="630" t="str">
        <f t="shared" si="78"/>
        <v>A0126_(株)タクマエナジー</v>
      </c>
      <c r="I359" s="630" t="str">
        <f t="shared" si="79"/>
        <v>A0126_(株)タクマエナジー_メニューA</v>
      </c>
      <c r="K359" s="630" t="s">
        <v>4563</v>
      </c>
      <c r="M359" s="630">
        <f t="shared" si="80"/>
        <v>1</v>
      </c>
    </row>
    <row r="360" spans="1:13" ht="20.100000000000001" customHeight="1">
      <c r="A360" s="983" t="str">
        <f t="shared" ref="A360:A369" si="82">A359</f>
        <v>A0126</v>
      </c>
      <c r="B360" s="962" t="str">
        <f t="shared" ref="B360:B369" si="83">B359</f>
        <v>(株)タクマエナジー</v>
      </c>
      <c r="C360" s="889" t="s">
        <v>293</v>
      </c>
      <c r="D360" s="875">
        <v>0</v>
      </c>
      <c r="E360" s="875">
        <v>0</v>
      </c>
      <c r="F360" s="1110"/>
      <c r="G360" s="1111"/>
      <c r="H360" s="630" t="str">
        <f t="shared" si="78"/>
        <v>A0126_(株)タクマエナジー</v>
      </c>
      <c r="I360" s="630" t="str">
        <f t="shared" si="79"/>
        <v>A0126_(株)タクマエナジー_メニューB</v>
      </c>
      <c r="K360" s="630" t="s">
        <v>4564</v>
      </c>
      <c r="M360" s="630">
        <f t="shared" si="80"/>
        <v>1</v>
      </c>
    </row>
    <row r="361" spans="1:13" ht="20.100000000000001" customHeight="1">
      <c r="A361" s="983" t="str">
        <f t="shared" si="82"/>
        <v>A0126</v>
      </c>
      <c r="B361" s="962" t="str">
        <f t="shared" si="83"/>
        <v>(株)タクマエナジー</v>
      </c>
      <c r="C361" s="889" t="s">
        <v>450</v>
      </c>
      <c r="D361" s="890">
        <v>0</v>
      </c>
      <c r="E361" s="890">
        <v>0</v>
      </c>
      <c r="F361" s="1110"/>
      <c r="G361" s="1111"/>
      <c r="H361" s="630" t="str">
        <f t="shared" si="78"/>
        <v>A0126_(株)タクマエナジー</v>
      </c>
      <c r="I361" s="630" t="str">
        <f t="shared" si="79"/>
        <v>A0126_(株)タクマエナジー_メニューC</v>
      </c>
      <c r="K361" s="630" t="s">
        <v>4565</v>
      </c>
      <c r="M361" s="630">
        <f t="shared" si="80"/>
        <v>1</v>
      </c>
    </row>
    <row r="362" spans="1:13" ht="20.100000000000001" customHeight="1">
      <c r="A362" s="983" t="str">
        <f t="shared" si="82"/>
        <v>A0126</v>
      </c>
      <c r="B362" s="962" t="str">
        <f t="shared" si="83"/>
        <v>(株)タクマエナジー</v>
      </c>
      <c r="C362" s="889" t="s">
        <v>451</v>
      </c>
      <c r="D362" s="893">
        <v>0</v>
      </c>
      <c r="E362" s="890">
        <v>0</v>
      </c>
      <c r="F362" s="1110"/>
      <c r="G362" s="1111"/>
      <c r="H362" s="630" t="str">
        <f t="shared" si="78"/>
        <v>A0126_(株)タクマエナジー</v>
      </c>
      <c r="I362" s="630" t="str">
        <f t="shared" si="79"/>
        <v>A0126_(株)タクマエナジー_メニューD</v>
      </c>
      <c r="K362" s="630" t="s">
        <v>4566</v>
      </c>
      <c r="M362" s="630">
        <f t="shared" si="80"/>
        <v>1</v>
      </c>
    </row>
    <row r="363" spans="1:13" ht="20.100000000000001" customHeight="1">
      <c r="A363" s="983" t="str">
        <f t="shared" si="82"/>
        <v>A0126</v>
      </c>
      <c r="B363" s="962" t="str">
        <f t="shared" si="83"/>
        <v>(株)タクマエナジー</v>
      </c>
      <c r="C363" s="889" t="s">
        <v>452</v>
      </c>
      <c r="D363" s="890">
        <v>0</v>
      </c>
      <c r="E363" s="890">
        <v>0</v>
      </c>
      <c r="F363" s="1110"/>
      <c r="G363" s="1111"/>
      <c r="H363" s="630" t="str">
        <f t="shared" si="78"/>
        <v>A0126_(株)タクマエナジー</v>
      </c>
      <c r="I363" s="630" t="str">
        <f t="shared" si="79"/>
        <v>A0126_(株)タクマエナジー_メニューE</v>
      </c>
      <c r="K363" s="630" t="s">
        <v>4567</v>
      </c>
      <c r="M363" s="630">
        <f t="shared" si="80"/>
        <v>1</v>
      </c>
    </row>
    <row r="364" spans="1:13" ht="20.100000000000001" customHeight="1">
      <c r="A364" s="983" t="str">
        <f t="shared" si="82"/>
        <v>A0126</v>
      </c>
      <c r="B364" s="962" t="str">
        <f t="shared" si="83"/>
        <v>(株)タクマエナジー</v>
      </c>
      <c r="C364" s="889" t="s">
        <v>453</v>
      </c>
      <c r="D364" s="890">
        <v>0</v>
      </c>
      <c r="E364" s="890">
        <v>0</v>
      </c>
      <c r="F364" s="1110"/>
      <c r="G364" s="1111"/>
      <c r="H364" s="630" t="str">
        <f t="shared" si="78"/>
        <v>A0126_(株)タクマエナジー</v>
      </c>
      <c r="I364" s="630" t="str">
        <f t="shared" si="79"/>
        <v>A0126_(株)タクマエナジー_メニューF</v>
      </c>
      <c r="K364" s="630" t="s">
        <v>4568</v>
      </c>
      <c r="M364" s="630">
        <f t="shared" si="80"/>
        <v>1</v>
      </c>
    </row>
    <row r="365" spans="1:13" ht="20.100000000000001" customHeight="1">
      <c r="A365" s="983" t="str">
        <f t="shared" si="82"/>
        <v>A0126</v>
      </c>
      <c r="B365" s="962" t="str">
        <f t="shared" si="83"/>
        <v>(株)タクマエナジー</v>
      </c>
      <c r="C365" s="889" t="s">
        <v>454</v>
      </c>
      <c r="D365" s="890">
        <v>0</v>
      </c>
      <c r="E365" s="890">
        <v>0</v>
      </c>
      <c r="F365" s="1110"/>
      <c r="G365" s="1111"/>
      <c r="H365" s="630" t="str">
        <f t="shared" si="78"/>
        <v>A0126_(株)タクマエナジー</v>
      </c>
      <c r="I365" s="630" t="str">
        <f t="shared" si="79"/>
        <v>A0126_(株)タクマエナジー_メニューG</v>
      </c>
      <c r="K365" s="630" t="s">
        <v>4569</v>
      </c>
      <c r="M365" s="630">
        <f t="shared" si="80"/>
        <v>4</v>
      </c>
    </row>
    <row r="366" spans="1:13" ht="20.100000000000001" customHeight="1">
      <c r="A366" s="983" t="str">
        <f t="shared" si="82"/>
        <v>A0126</v>
      </c>
      <c r="B366" s="962" t="str">
        <f t="shared" si="83"/>
        <v>(株)タクマエナジー</v>
      </c>
      <c r="C366" s="889" t="s">
        <v>455</v>
      </c>
      <c r="D366" s="890">
        <v>0</v>
      </c>
      <c r="E366" s="890">
        <v>0</v>
      </c>
      <c r="F366" s="1110"/>
      <c r="G366" s="1111"/>
      <c r="H366" s="630" t="str">
        <f t="shared" si="78"/>
        <v>A0126_(株)タクマエナジー</v>
      </c>
      <c r="I366" s="630" t="str">
        <f t="shared" si="79"/>
        <v>A0126_(株)タクマエナジー_メニューH</v>
      </c>
      <c r="K366" s="630" t="s">
        <v>4570</v>
      </c>
      <c r="M366" s="630">
        <f t="shared" si="80"/>
        <v>1</v>
      </c>
    </row>
    <row r="367" spans="1:13" ht="20.100000000000001" customHeight="1">
      <c r="A367" s="983" t="str">
        <f t="shared" si="82"/>
        <v>A0126</v>
      </c>
      <c r="B367" s="962" t="str">
        <f t="shared" si="83"/>
        <v>(株)タクマエナジー</v>
      </c>
      <c r="C367" s="889" t="s">
        <v>4183</v>
      </c>
      <c r="D367" s="890">
        <v>0</v>
      </c>
      <c r="E367" s="890">
        <v>0</v>
      </c>
      <c r="F367" s="1110"/>
      <c r="G367" s="1111"/>
      <c r="H367" s="630" t="str">
        <f t="shared" si="78"/>
        <v>A0126_(株)タクマエナジー</v>
      </c>
      <c r="I367" s="630" t="str">
        <f t="shared" si="79"/>
        <v>A0126_(株)タクマエナジー_メニューI</v>
      </c>
      <c r="K367" s="630" t="s">
        <v>4571</v>
      </c>
      <c r="M367" s="630">
        <f t="shared" si="80"/>
        <v>3</v>
      </c>
    </row>
    <row r="368" spans="1:13" ht="20.100000000000001" customHeight="1">
      <c r="A368" s="983" t="str">
        <f t="shared" si="82"/>
        <v>A0126</v>
      </c>
      <c r="B368" s="962" t="str">
        <f t="shared" si="83"/>
        <v>(株)タクマエナジー</v>
      </c>
      <c r="C368" s="885" t="s">
        <v>6216</v>
      </c>
      <c r="D368" s="890">
        <v>7.7300000000000003E-4</v>
      </c>
      <c r="E368" s="890">
        <v>7.7300000000000003E-4</v>
      </c>
      <c r="F368" s="1110"/>
      <c r="G368" s="1111"/>
      <c r="H368" s="630" t="str">
        <f t="shared" si="78"/>
        <v>A0126_(株)タクマエナジー</v>
      </c>
      <c r="I368" s="630" t="str">
        <f t="shared" si="79"/>
        <v>A0126_(株)タクマエナジー_メニューJ(残差)</v>
      </c>
      <c r="K368" s="630" t="s">
        <v>6368</v>
      </c>
      <c r="M368" s="630">
        <f t="shared" si="80"/>
        <v>1</v>
      </c>
    </row>
    <row r="369" spans="1:13" ht="20.100000000000001" customHeight="1">
      <c r="A369" s="982" t="str">
        <f t="shared" si="82"/>
        <v>A0126</v>
      </c>
      <c r="B369" s="963" t="str">
        <f t="shared" si="83"/>
        <v>(株)タクマエナジー</v>
      </c>
      <c r="C369" s="879" t="s">
        <v>622</v>
      </c>
      <c r="D369" s="880">
        <v>3.5199999999999999E-4</v>
      </c>
      <c r="E369" s="880">
        <v>3.5199999999999999E-4</v>
      </c>
      <c r="F369" s="1110"/>
      <c r="G369" s="1112"/>
      <c r="H369" s="630" t="str">
        <f t="shared" si="78"/>
        <v>A0126_(株)タクマエナジー</v>
      </c>
      <c r="I369" s="630" t="str">
        <f t="shared" si="79"/>
        <v>A0126_(株)タクマエナジー_(参考値)事業者全体</v>
      </c>
      <c r="K369" s="630" t="s">
        <v>6369</v>
      </c>
      <c r="M369" s="630">
        <f t="shared" si="80"/>
        <v>3</v>
      </c>
    </row>
    <row r="370" spans="1:13" ht="20.100000000000001" customHeight="1">
      <c r="A370" s="984" t="s">
        <v>270</v>
      </c>
      <c r="B370" s="964" t="s">
        <v>1820</v>
      </c>
      <c r="C370" s="877" t="s">
        <v>226</v>
      </c>
      <c r="D370" s="875">
        <v>0</v>
      </c>
      <c r="E370" s="875">
        <v>0</v>
      </c>
      <c r="F370" s="1110">
        <v>98.2</v>
      </c>
      <c r="G370" s="1111" t="s">
        <v>4180</v>
      </c>
      <c r="H370" s="630" t="str">
        <f t="shared" si="78"/>
        <v>A0130_丸紅新電力(株)</v>
      </c>
      <c r="I370" s="630" t="str">
        <f t="shared" si="79"/>
        <v>A0130_丸紅新電力(株)_メニューA</v>
      </c>
      <c r="K370" s="630" t="s">
        <v>4572</v>
      </c>
      <c r="M370" s="630">
        <f t="shared" si="80"/>
        <v>1</v>
      </c>
    </row>
    <row r="371" spans="1:13" ht="20.100000000000001" customHeight="1">
      <c r="A371" s="985" t="str">
        <f t="shared" ref="A371:A381" si="84">A370</f>
        <v>A0130</v>
      </c>
      <c r="B371" s="964" t="str">
        <f t="shared" ref="B371:B381" si="85">B370</f>
        <v>丸紅新電力(株)</v>
      </c>
      <c r="C371" s="889" t="s">
        <v>293</v>
      </c>
      <c r="D371" s="875">
        <v>1.6699999999999999E-4</v>
      </c>
      <c r="E371" s="875">
        <v>1.6699999999999999E-4</v>
      </c>
      <c r="F371" s="1110"/>
      <c r="G371" s="1111"/>
      <c r="H371" s="630" t="str">
        <f t="shared" si="78"/>
        <v>A0130_丸紅新電力(株)</v>
      </c>
      <c r="I371" s="630" t="str">
        <f t="shared" si="79"/>
        <v>A0130_丸紅新電力(株)_メニューB</v>
      </c>
      <c r="K371" s="630" t="s">
        <v>4573</v>
      </c>
      <c r="M371" s="630">
        <f t="shared" si="80"/>
        <v>1</v>
      </c>
    </row>
    <row r="372" spans="1:13" ht="20.100000000000001" customHeight="1">
      <c r="A372" s="985" t="str">
        <f t="shared" si="84"/>
        <v>A0130</v>
      </c>
      <c r="B372" s="964" t="str">
        <f t="shared" si="85"/>
        <v>丸紅新電力(株)</v>
      </c>
      <c r="C372" s="889" t="s">
        <v>450</v>
      </c>
      <c r="D372" s="890">
        <v>2.5300000000000002E-4</v>
      </c>
      <c r="E372" s="890">
        <v>2.5300000000000002E-4</v>
      </c>
      <c r="F372" s="1110"/>
      <c r="G372" s="1111"/>
      <c r="H372" s="630" t="str">
        <f t="shared" si="78"/>
        <v>A0130_丸紅新電力(株)</v>
      </c>
      <c r="I372" s="630" t="str">
        <f t="shared" si="79"/>
        <v>A0130_丸紅新電力(株)_メニューC</v>
      </c>
      <c r="K372" s="630" t="s">
        <v>4574</v>
      </c>
      <c r="M372" s="630">
        <f t="shared" si="80"/>
        <v>3</v>
      </c>
    </row>
    <row r="373" spans="1:13" ht="20.100000000000001" customHeight="1">
      <c r="A373" s="985" t="str">
        <f t="shared" si="84"/>
        <v>A0130</v>
      </c>
      <c r="B373" s="964" t="str">
        <f t="shared" si="85"/>
        <v>丸紅新電力(株)</v>
      </c>
      <c r="C373" s="889" t="s">
        <v>451</v>
      </c>
      <c r="D373" s="890">
        <v>2.7399999999999999E-4</v>
      </c>
      <c r="E373" s="890">
        <v>2.7399999999999999E-4</v>
      </c>
      <c r="F373" s="1110"/>
      <c r="G373" s="1111"/>
      <c r="H373" s="630" t="str">
        <f t="shared" si="78"/>
        <v>A0130_丸紅新電力(株)</v>
      </c>
      <c r="I373" s="630" t="str">
        <f t="shared" si="79"/>
        <v>A0130_丸紅新電力(株)_メニューD</v>
      </c>
      <c r="K373" s="630" t="s">
        <v>4575</v>
      </c>
      <c r="M373" s="630">
        <f t="shared" si="80"/>
        <v>3</v>
      </c>
    </row>
    <row r="374" spans="1:13" ht="20.100000000000001" customHeight="1">
      <c r="A374" s="985" t="str">
        <f t="shared" si="84"/>
        <v>A0130</v>
      </c>
      <c r="B374" s="964" t="str">
        <f t="shared" si="85"/>
        <v>丸紅新電力(株)</v>
      </c>
      <c r="C374" s="889" t="s">
        <v>452</v>
      </c>
      <c r="D374" s="890">
        <v>2.9500000000000001E-4</v>
      </c>
      <c r="E374" s="890">
        <v>2.9500000000000001E-4</v>
      </c>
      <c r="F374" s="1110"/>
      <c r="G374" s="1111"/>
      <c r="H374" s="630" t="str">
        <f t="shared" si="78"/>
        <v>A0130_丸紅新電力(株)</v>
      </c>
      <c r="I374" s="630" t="str">
        <f t="shared" si="79"/>
        <v>A0130_丸紅新電力(株)_メニューE</v>
      </c>
      <c r="K374" s="630" t="s">
        <v>4576</v>
      </c>
      <c r="M374" s="630">
        <f t="shared" si="80"/>
        <v>1</v>
      </c>
    </row>
    <row r="375" spans="1:13" ht="20.100000000000001" customHeight="1">
      <c r="A375" s="985" t="str">
        <f t="shared" si="84"/>
        <v>A0130</v>
      </c>
      <c r="B375" s="964" t="str">
        <f t="shared" si="85"/>
        <v>丸紅新電力(株)</v>
      </c>
      <c r="C375" s="889" t="s">
        <v>453</v>
      </c>
      <c r="D375" s="890">
        <v>3.8699999999999997E-4</v>
      </c>
      <c r="E375" s="890">
        <v>3.8699999999999997E-4</v>
      </c>
      <c r="F375" s="1110"/>
      <c r="G375" s="1111"/>
      <c r="H375" s="630" t="str">
        <f t="shared" si="78"/>
        <v>A0130_丸紅新電力(株)</v>
      </c>
      <c r="I375" s="630" t="str">
        <f t="shared" si="79"/>
        <v>A0130_丸紅新電力(株)_メニューF</v>
      </c>
      <c r="K375" s="630" t="s">
        <v>4577</v>
      </c>
      <c r="M375" s="630">
        <f t="shared" si="80"/>
        <v>1</v>
      </c>
    </row>
    <row r="376" spans="1:13" ht="20.100000000000001" customHeight="1">
      <c r="A376" s="985" t="str">
        <f t="shared" si="84"/>
        <v>A0130</v>
      </c>
      <c r="B376" s="964" t="str">
        <f t="shared" si="85"/>
        <v>丸紅新電力(株)</v>
      </c>
      <c r="C376" s="889" t="s">
        <v>454</v>
      </c>
      <c r="D376" s="890">
        <v>0</v>
      </c>
      <c r="E376" s="890">
        <v>0</v>
      </c>
      <c r="F376" s="1110"/>
      <c r="G376" s="1111"/>
      <c r="H376" s="630" t="str">
        <f t="shared" si="78"/>
        <v>A0130_丸紅新電力(株)</v>
      </c>
      <c r="I376" s="630" t="str">
        <f t="shared" si="79"/>
        <v>A0130_丸紅新電力(株)_メニューG</v>
      </c>
      <c r="K376" s="630" t="s">
        <v>4578</v>
      </c>
      <c r="M376" s="630">
        <f t="shared" si="80"/>
        <v>1</v>
      </c>
    </row>
    <row r="377" spans="1:13" ht="20.100000000000001" customHeight="1">
      <c r="A377" s="985" t="str">
        <f t="shared" si="84"/>
        <v>A0130</v>
      </c>
      <c r="B377" s="964" t="str">
        <f t="shared" si="85"/>
        <v>丸紅新電力(株)</v>
      </c>
      <c r="C377" s="889" t="s">
        <v>455</v>
      </c>
      <c r="D377" s="890">
        <v>0</v>
      </c>
      <c r="E377" s="890">
        <v>0</v>
      </c>
      <c r="F377" s="1110"/>
      <c r="G377" s="1111"/>
      <c r="H377" s="630" t="str">
        <f t="shared" si="78"/>
        <v>A0130_丸紅新電力(株)</v>
      </c>
      <c r="I377" s="630" t="str">
        <f t="shared" si="79"/>
        <v>A0130_丸紅新電力(株)_メニューH</v>
      </c>
      <c r="K377" s="630" t="s">
        <v>4579</v>
      </c>
      <c r="M377" s="630">
        <f t="shared" si="80"/>
        <v>3</v>
      </c>
    </row>
    <row r="378" spans="1:13" ht="20.100000000000001" customHeight="1">
      <c r="A378" s="985" t="str">
        <f t="shared" si="84"/>
        <v>A0130</v>
      </c>
      <c r="B378" s="964" t="str">
        <f t="shared" si="85"/>
        <v>丸紅新電力(株)</v>
      </c>
      <c r="C378" s="889" t="s">
        <v>4183</v>
      </c>
      <c r="D378" s="890">
        <v>3.3E-4</v>
      </c>
      <c r="E378" s="890">
        <v>3.3E-4</v>
      </c>
      <c r="F378" s="1110"/>
      <c r="G378" s="1111"/>
      <c r="H378" s="630" t="str">
        <f t="shared" si="78"/>
        <v>A0130_丸紅新電力(株)</v>
      </c>
      <c r="I378" s="630" t="str">
        <f t="shared" si="79"/>
        <v>A0130_丸紅新電力(株)_メニューI</v>
      </c>
      <c r="K378" s="630" t="s">
        <v>4580</v>
      </c>
      <c r="M378" s="630">
        <f t="shared" si="80"/>
        <v>4</v>
      </c>
    </row>
    <row r="379" spans="1:13" ht="20.100000000000001" customHeight="1">
      <c r="A379" s="985" t="str">
        <f t="shared" si="84"/>
        <v>A0130</v>
      </c>
      <c r="B379" s="964" t="str">
        <f t="shared" si="85"/>
        <v>丸紅新電力(株)</v>
      </c>
      <c r="C379" s="889" t="s">
        <v>1725</v>
      </c>
      <c r="D379" s="890">
        <v>0</v>
      </c>
      <c r="E379" s="890">
        <v>0</v>
      </c>
      <c r="F379" s="1110"/>
      <c r="G379" s="1111"/>
      <c r="H379" s="630" t="str">
        <f t="shared" si="78"/>
        <v>A0130_丸紅新電力(株)</v>
      </c>
      <c r="I379" s="630" t="str">
        <f t="shared" si="79"/>
        <v>A0130_丸紅新電力(株)_メニューJ</v>
      </c>
      <c r="K379" s="630" t="s">
        <v>4581</v>
      </c>
      <c r="M379" s="630">
        <f t="shared" si="80"/>
        <v>1</v>
      </c>
    </row>
    <row r="380" spans="1:13" ht="20.100000000000001" customHeight="1">
      <c r="A380" s="985" t="str">
        <f t="shared" si="84"/>
        <v>A0130</v>
      </c>
      <c r="B380" s="964" t="str">
        <f t="shared" si="85"/>
        <v>丸紅新電力(株)</v>
      </c>
      <c r="C380" s="885" t="s">
        <v>6199</v>
      </c>
      <c r="D380" s="890">
        <v>6.5700000000000003E-4</v>
      </c>
      <c r="E380" s="890">
        <v>6.5700000000000003E-4</v>
      </c>
      <c r="F380" s="1110"/>
      <c r="G380" s="1111"/>
      <c r="H380" s="630" t="str">
        <f t="shared" si="78"/>
        <v>A0130_丸紅新電力(株)</v>
      </c>
      <c r="I380" s="630" t="str">
        <f t="shared" si="79"/>
        <v>A0130_丸紅新電力(株)_メニューK(残差)</v>
      </c>
      <c r="K380" s="630" t="s">
        <v>4582</v>
      </c>
      <c r="M380" s="630">
        <f t="shared" si="80"/>
        <v>1</v>
      </c>
    </row>
    <row r="381" spans="1:13" ht="20.100000000000001" customHeight="1">
      <c r="A381" s="986" t="str">
        <f t="shared" si="84"/>
        <v>A0130</v>
      </c>
      <c r="B381" s="965" t="str">
        <f t="shared" si="85"/>
        <v>丸紅新電力(株)</v>
      </c>
      <c r="C381" s="879" t="s">
        <v>622</v>
      </c>
      <c r="D381" s="880">
        <v>4.5399999999999998E-4</v>
      </c>
      <c r="E381" s="880">
        <v>4.5399999999999998E-4</v>
      </c>
      <c r="F381" s="1110"/>
      <c r="G381" s="1112"/>
      <c r="H381" s="630" t="str">
        <f t="shared" si="78"/>
        <v>A0130_丸紅新電力(株)</v>
      </c>
      <c r="I381" s="630" t="str">
        <f t="shared" si="79"/>
        <v>A0130_丸紅新電力(株)_(参考値)事業者全体</v>
      </c>
      <c r="K381" s="630" t="s">
        <v>4583</v>
      </c>
      <c r="M381" s="630">
        <f t="shared" si="80"/>
        <v>3</v>
      </c>
    </row>
    <row r="382" spans="1:13" ht="20.100000000000001" customHeight="1">
      <c r="A382" s="881" t="s">
        <v>271</v>
      </c>
      <c r="B382" s="882" t="s">
        <v>1821</v>
      </c>
      <c r="C382" s="883"/>
      <c r="D382" s="871">
        <v>6.29E-4</v>
      </c>
      <c r="E382" s="872">
        <v>6.29E-4</v>
      </c>
      <c r="F382" s="866">
        <v>100</v>
      </c>
      <c r="G382" s="873" t="s">
        <v>514</v>
      </c>
      <c r="H382" s="630" t="str">
        <f t="shared" si="78"/>
        <v>A0133_奈良電力(株)</v>
      </c>
      <c r="I382" s="630" t="str">
        <f t="shared" si="79"/>
        <v>A0133_奈良電力(株)_</v>
      </c>
      <c r="K382" s="630" t="s">
        <v>4584</v>
      </c>
      <c r="M382" s="630">
        <f t="shared" si="80"/>
        <v>1</v>
      </c>
    </row>
    <row r="383" spans="1:13" ht="20.100000000000001" customHeight="1">
      <c r="A383" s="984" t="s">
        <v>272</v>
      </c>
      <c r="B383" s="962" t="s">
        <v>6217</v>
      </c>
      <c r="C383" s="877" t="s">
        <v>226</v>
      </c>
      <c r="D383" s="875">
        <v>0</v>
      </c>
      <c r="E383" s="875">
        <v>0</v>
      </c>
      <c r="F383" s="1110">
        <v>100</v>
      </c>
      <c r="G383" s="1111" t="s">
        <v>514</v>
      </c>
      <c r="H383" s="630" t="str">
        <f t="shared" si="78"/>
        <v>A0134_カナデビア(株)（旧:日立造船(株)）</v>
      </c>
      <c r="I383" s="630" t="str">
        <f t="shared" si="79"/>
        <v>A0134_カナデビア(株)（旧:日立造船(株)）_メニューA</v>
      </c>
      <c r="K383" s="630" t="s">
        <v>4585</v>
      </c>
      <c r="M383" s="630">
        <f t="shared" si="80"/>
        <v>1</v>
      </c>
    </row>
    <row r="384" spans="1:13" ht="20.100000000000001" customHeight="1">
      <c r="A384" s="985" t="str">
        <f t="shared" ref="A384:B386" si="86">A383</f>
        <v>A0134</v>
      </c>
      <c r="B384" s="962" t="str">
        <f t="shared" si="86"/>
        <v>カナデビア(株)（旧:日立造船(株)）</v>
      </c>
      <c r="C384" s="889" t="s">
        <v>293</v>
      </c>
      <c r="D384" s="875">
        <v>0</v>
      </c>
      <c r="E384" s="875">
        <v>0</v>
      </c>
      <c r="F384" s="1110"/>
      <c r="G384" s="1111"/>
      <c r="H384" s="630" t="str">
        <f t="shared" si="78"/>
        <v>A0134_カナデビア(株)（旧:日立造船(株)）</v>
      </c>
      <c r="I384" s="630" t="str">
        <f t="shared" si="79"/>
        <v>A0134_カナデビア(株)（旧:日立造船(株)）_メニューB</v>
      </c>
      <c r="K384" s="630" t="s">
        <v>4586</v>
      </c>
      <c r="M384" s="630">
        <f t="shared" si="80"/>
        <v>1</v>
      </c>
    </row>
    <row r="385" spans="1:13" ht="20.100000000000001" customHeight="1">
      <c r="A385" s="985" t="str">
        <f t="shared" si="86"/>
        <v>A0134</v>
      </c>
      <c r="B385" s="962" t="str">
        <f t="shared" si="86"/>
        <v>カナデビア(株)（旧:日立造船(株)）</v>
      </c>
      <c r="C385" s="894" t="s">
        <v>4184</v>
      </c>
      <c r="D385" s="890">
        <v>2.0000000000000001E-4</v>
      </c>
      <c r="E385" s="890">
        <v>2.0000000000000001E-4</v>
      </c>
      <c r="F385" s="1110"/>
      <c r="G385" s="1111"/>
      <c r="H385" s="630" t="str">
        <f t="shared" si="78"/>
        <v>A0134_カナデビア(株)（旧:日立造船(株)）</v>
      </c>
      <c r="I385" s="630" t="str">
        <f t="shared" si="79"/>
        <v>A0134_カナデビア(株)（旧:日立造船(株)）_メニューC(残差)</v>
      </c>
      <c r="K385" s="630" t="s">
        <v>6370</v>
      </c>
      <c r="M385" s="630">
        <f t="shared" si="80"/>
        <v>6</v>
      </c>
    </row>
    <row r="386" spans="1:13" ht="20.100000000000001" customHeight="1">
      <c r="A386" s="986" t="str">
        <f t="shared" si="86"/>
        <v>A0134</v>
      </c>
      <c r="B386" s="963" t="str">
        <f t="shared" si="86"/>
        <v>カナデビア(株)（旧:日立造船(株)）</v>
      </c>
      <c r="C386" s="879" t="s">
        <v>622</v>
      </c>
      <c r="D386" s="880">
        <v>1.18E-4</v>
      </c>
      <c r="E386" s="880">
        <v>1.18E-4</v>
      </c>
      <c r="F386" s="1110"/>
      <c r="G386" s="1112"/>
      <c r="H386" s="630" t="str">
        <f t="shared" si="78"/>
        <v>A0134_カナデビア(株)（旧:日立造船(株)）</v>
      </c>
      <c r="I386" s="630" t="str">
        <f t="shared" si="79"/>
        <v>A0134_カナデビア(株)（旧:日立造船(株)）_(参考値)事業者全体</v>
      </c>
      <c r="K386" s="630" t="s">
        <v>4587</v>
      </c>
      <c r="M386" s="630">
        <f t="shared" si="80"/>
        <v>1</v>
      </c>
    </row>
    <row r="387" spans="1:13" ht="20.100000000000001" customHeight="1">
      <c r="A387" s="981" t="s">
        <v>273</v>
      </c>
      <c r="B387" s="962" t="s">
        <v>1822</v>
      </c>
      <c r="C387" s="877" t="s">
        <v>226</v>
      </c>
      <c r="D387" s="875">
        <v>0</v>
      </c>
      <c r="E387" s="875">
        <v>0</v>
      </c>
      <c r="F387" s="1110">
        <v>100</v>
      </c>
      <c r="G387" s="1111" t="s">
        <v>514</v>
      </c>
      <c r="H387" s="630" t="str">
        <f t="shared" si="78"/>
        <v>A0135_大東ガス(株)</v>
      </c>
      <c r="I387" s="630" t="str">
        <f t="shared" si="79"/>
        <v>A0135_大東ガス(株)_メニューA</v>
      </c>
      <c r="K387" s="630" t="s">
        <v>4588</v>
      </c>
      <c r="M387" s="630">
        <f t="shared" si="80"/>
        <v>1</v>
      </c>
    </row>
    <row r="388" spans="1:13" ht="20.100000000000001" customHeight="1">
      <c r="A388" s="983" t="str">
        <f t="shared" ref="A388:B389" si="87">A387</f>
        <v>A0135</v>
      </c>
      <c r="B388" s="962" t="str">
        <f t="shared" si="87"/>
        <v>大東ガス(株)</v>
      </c>
      <c r="C388" s="885" t="s">
        <v>6188</v>
      </c>
      <c r="D388" s="875">
        <v>4.17E-4</v>
      </c>
      <c r="E388" s="875">
        <v>4.17E-4</v>
      </c>
      <c r="F388" s="1110"/>
      <c r="G388" s="1111"/>
      <c r="H388" s="630" t="str">
        <f t="shared" si="78"/>
        <v>A0135_大東ガス(株)</v>
      </c>
      <c r="I388" s="630" t="str">
        <f t="shared" si="79"/>
        <v>A0135_大東ガス(株)_メニューB(残差)</v>
      </c>
      <c r="K388" s="630" t="s">
        <v>4589</v>
      </c>
      <c r="M388" s="630">
        <f t="shared" si="80"/>
        <v>7</v>
      </c>
    </row>
    <row r="389" spans="1:13" ht="20.100000000000001" customHeight="1">
      <c r="A389" s="982" t="str">
        <f t="shared" si="87"/>
        <v>A0135</v>
      </c>
      <c r="B389" s="963" t="str">
        <f t="shared" si="87"/>
        <v>大東ガス(株)</v>
      </c>
      <c r="C389" s="879" t="s">
        <v>622</v>
      </c>
      <c r="D389" s="880">
        <v>3.6900000000000002E-4</v>
      </c>
      <c r="E389" s="880">
        <v>3.6900000000000002E-4</v>
      </c>
      <c r="F389" s="1110"/>
      <c r="G389" s="1112"/>
      <c r="H389" s="630" t="str">
        <f t="shared" si="78"/>
        <v>A0135_大東ガス(株)</v>
      </c>
      <c r="I389" s="630" t="str">
        <f t="shared" si="79"/>
        <v>A0135_大東ガス(株)_(参考値)事業者全体</v>
      </c>
      <c r="K389" s="630" t="s">
        <v>4590</v>
      </c>
      <c r="M389" s="630">
        <f t="shared" si="80"/>
        <v>1</v>
      </c>
    </row>
    <row r="390" spans="1:13" ht="20.100000000000001" customHeight="1">
      <c r="A390" s="981" t="s">
        <v>274</v>
      </c>
      <c r="B390" s="962" t="s">
        <v>4193</v>
      </c>
      <c r="C390" s="877" t="s">
        <v>226</v>
      </c>
      <c r="D390" s="875">
        <v>0</v>
      </c>
      <c r="E390" s="875">
        <v>0</v>
      </c>
      <c r="F390" s="1110">
        <v>63.43</v>
      </c>
      <c r="G390" s="1111" t="s">
        <v>4180</v>
      </c>
      <c r="H390" s="630" t="str">
        <f t="shared" si="78"/>
        <v>A0136_パナソニックオペレーショナルエクセレンス(株)</v>
      </c>
      <c r="I390" s="630" t="str">
        <f t="shared" si="79"/>
        <v>A0136_パナソニックオペレーショナルエクセレンス(株)_メニューA</v>
      </c>
      <c r="K390" s="630" t="s">
        <v>4591</v>
      </c>
      <c r="M390" s="630">
        <f t="shared" si="80"/>
        <v>1</v>
      </c>
    </row>
    <row r="391" spans="1:13" ht="20.100000000000001" customHeight="1">
      <c r="A391" s="983" t="str">
        <f t="shared" ref="A391:B393" si="88">A390</f>
        <v>A0136</v>
      </c>
      <c r="B391" s="962" t="str">
        <f t="shared" si="88"/>
        <v>パナソニックオペレーショナルエクセレンス(株)</v>
      </c>
      <c r="C391" s="889" t="s">
        <v>293</v>
      </c>
      <c r="D391" s="875">
        <v>0</v>
      </c>
      <c r="E391" s="875">
        <v>0</v>
      </c>
      <c r="F391" s="1110"/>
      <c r="G391" s="1111"/>
      <c r="H391" s="630" t="str">
        <f t="shared" si="78"/>
        <v>A0136_パナソニックオペレーショナルエクセレンス(株)</v>
      </c>
      <c r="I391" s="630" t="str">
        <f t="shared" si="79"/>
        <v>A0136_パナソニックオペレーショナルエクセレンス(株)_メニューB</v>
      </c>
      <c r="K391" s="630" t="s">
        <v>4592</v>
      </c>
      <c r="M391" s="630">
        <f t="shared" si="80"/>
        <v>3</v>
      </c>
    </row>
    <row r="392" spans="1:13" ht="20.100000000000001" customHeight="1">
      <c r="A392" s="983" t="str">
        <f t="shared" si="88"/>
        <v>A0136</v>
      </c>
      <c r="B392" s="962" t="str">
        <f t="shared" si="88"/>
        <v>パナソニックオペレーショナルエクセレンス(株)</v>
      </c>
      <c r="C392" s="894" t="s">
        <v>4184</v>
      </c>
      <c r="D392" s="893">
        <v>5.3899999999999998E-4</v>
      </c>
      <c r="E392" s="890">
        <v>5.3899999999999998E-4</v>
      </c>
      <c r="F392" s="1110"/>
      <c r="G392" s="1111"/>
      <c r="H392" s="630" t="str">
        <f t="shared" si="78"/>
        <v>A0136_パナソニックオペレーショナルエクセレンス(株)</v>
      </c>
      <c r="I392" s="630" t="str">
        <f t="shared" si="79"/>
        <v>A0136_パナソニックオペレーショナルエクセレンス(株)_メニューC(残差)</v>
      </c>
      <c r="K392" s="630" t="s">
        <v>4593</v>
      </c>
      <c r="M392" s="630">
        <f t="shared" si="80"/>
        <v>1</v>
      </c>
    </row>
    <row r="393" spans="1:13" ht="20.100000000000001" customHeight="1">
      <c r="A393" s="982" t="str">
        <f t="shared" si="88"/>
        <v>A0136</v>
      </c>
      <c r="B393" s="963" t="str">
        <f t="shared" si="88"/>
        <v>パナソニックオペレーショナルエクセレンス(株)</v>
      </c>
      <c r="C393" s="879" t="s">
        <v>622</v>
      </c>
      <c r="D393" s="880">
        <v>3.9100000000000002E-4</v>
      </c>
      <c r="E393" s="880">
        <v>3.9100000000000002E-4</v>
      </c>
      <c r="F393" s="1110"/>
      <c r="G393" s="1112"/>
      <c r="H393" s="630" t="str">
        <f t="shared" si="78"/>
        <v>A0136_パナソニックオペレーショナルエクセレンス(株)</v>
      </c>
      <c r="I393" s="630" t="str">
        <f t="shared" si="79"/>
        <v>A0136_パナソニックオペレーショナルエクセレンス(株)_(参考値)事業者全体</v>
      </c>
      <c r="K393" s="630" t="s">
        <v>4594</v>
      </c>
      <c r="M393" s="630">
        <f t="shared" si="80"/>
        <v>1</v>
      </c>
    </row>
    <row r="394" spans="1:13" ht="20.100000000000001" customHeight="1">
      <c r="A394" s="881" t="s">
        <v>275</v>
      </c>
      <c r="B394" s="881" t="s">
        <v>1823</v>
      </c>
      <c r="C394" s="883"/>
      <c r="D394" s="871">
        <v>3.2299999999999999E-4</v>
      </c>
      <c r="E394" s="872">
        <v>3.2299999999999999E-4</v>
      </c>
      <c r="F394" s="866">
        <v>52.53</v>
      </c>
      <c r="G394" s="873" t="s">
        <v>4180</v>
      </c>
      <c r="H394" s="630" t="str">
        <f t="shared" si="78"/>
        <v>A0137_アストモスエネルギー(株)</v>
      </c>
      <c r="I394" s="630" t="str">
        <f t="shared" si="79"/>
        <v>A0137_アストモスエネルギー(株)_</v>
      </c>
      <c r="K394" s="630" t="s">
        <v>4595</v>
      </c>
      <c r="M394" s="630">
        <f t="shared" si="80"/>
        <v>4</v>
      </c>
    </row>
    <row r="395" spans="1:13" ht="20.100000000000001" customHeight="1">
      <c r="A395" s="981" t="s">
        <v>276</v>
      </c>
      <c r="B395" s="962" t="s">
        <v>1824</v>
      </c>
      <c r="C395" s="877" t="s">
        <v>226</v>
      </c>
      <c r="D395" s="875">
        <v>0</v>
      </c>
      <c r="E395" s="875">
        <v>0</v>
      </c>
      <c r="F395" s="1110">
        <v>99.15</v>
      </c>
      <c r="G395" s="1111" t="s">
        <v>4180</v>
      </c>
      <c r="H395" s="630" t="str">
        <f t="shared" si="78"/>
        <v>A0138_(株)関電エネルギーソリューション</v>
      </c>
      <c r="I395" s="630" t="str">
        <f t="shared" si="79"/>
        <v>A0138_(株)関電エネルギーソリューション_メニューA</v>
      </c>
      <c r="K395" s="630" t="s">
        <v>4596</v>
      </c>
      <c r="M395" s="630">
        <f t="shared" si="80"/>
        <v>3</v>
      </c>
    </row>
    <row r="396" spans="1:13" ht="20.100000000000001" customHeight="1">
      <c r="A396" s="983" t="str">
        <f t="shared" ref="A396:B397" si="89">A395</f>
        <v>A0138</v>
      </c>
      <c r="B396" s="962" t="str">
        <f t="shared" si="89"/>
        <v>(株)関電エネルギーソリューション</v>
      </c>
      <c r="C396" s="885" t="s">
        <v>6188</v>
      </c>
      <c r="D396" s="875">
        <v>6.38E-4</v>
      </c>
      <c r="E396" s="875">
        <v>6.38E-4</v>
      </c>
      <c r="F396" s="1110"/>
      <c r="G396" s="1111"/>
      <c r="H396" s="630" t="str">
        <f t="shared" si="78"/>
        <v>A0138_(株)関電エネルギーソリューション</v>
      </c>
      <c r="I396" s="630" t="str">
        <f t="shared" si="79"/>
        <v>A0138_(株)関電エネルギーソリューション_メニューB(残差)</v>
      </c>
      <c r="K396" s="630" t="s">
        <v>4597</v>
      </c>
      <c r="M396" s="630">
        <f t="shared" si="80"/>
        <v>3</v>
      </c>
    </row>
    <row r="397" spans="1:13" ht="20.100000000000001" customHeight="1">
      <c r="A397" s="982" t="str">
        <f t="shared" si="89"/>
        <v>A0138</v>
      </c>
      <c r="B397" s="963" t="str">
        <f t="shared" si="89"/>
        <v>(株)関電エネルギーソリューション</v>
      </c>
      <c r="C397" s="879" t="s">
        <v>622</v>
      </c>
      <c r="D397" s="880">
        <v>5.6800000000000004E-4</v>
      </c>
      <c r="E397" s="880">
        <v>5.6800000000000004E-4</v>
      </c>
      <c r="F397" s="1110"/>
      <c r="G397" s="1112"/>
      <c r="H397" s="630" t="str">
        <f t="shared" si="78"/>
        <v>A0138_(株)関電エネルギーソリューション</v>
      </c>
      <c r="I397" s="630" t="str">
        <f t="shared" si="79"/>
        <v>A0138_(株)関電エネルギーソリューション_(参考値)事業者全体</v>
      </c>
      <c r="K397" s="630" t="s">
        <v>4598</v>
      </c>
      <c r="M397" s="630">
        <f t="shared" si="80"/>
        <v>1</v>
      </c>
    </row>
    <row r="398" spans="1:13" ht="20.100000000000001" customHeight="1">
      <c r="A398" s="981" t="s">
        <v>277</v>
      </c>
      <c r="B398" s="962" t="s">
        <v>4194</v>
      </c>
      <c r="C398" s="877" t="s">
        <v>226</v>
      </c>
      <c r="D398" s="875">
        <v>0</v>
      </c>
      <c r="E398" s="875">
        <v>0</v>
      </c>
      <c r="F398" s="1110">
        <v>100</v>
      </c>
      <c r="G398" s="1111" t="s">
        <v>514</v>
      </c>
      <c r="H398" s="630" t="str">
        <f t="shared" si="78"/>
        <v>A0140_MCリテールエナジー(株)</v>
      </c>
      <c r="I398" s="630" t="str">
        <f t="shared" si="79"/>
        <v>A0140_MCリテールエナジー(株)_メニューA</v>
      </c>
      <c r="K398" s="630" t="s">
        <v>4599</v>
      </c>
      <c r="M398" s="630">
        <f t="shared" si="80"/>
        <v>1</v>
      </c>
    </row>
    <row r="399" spans="1:13" ht="20.100000000000001" customHeight="1">
      <c r="A399" s="983" t="str">
        <f t="shared" ref="A399:B401" si="90">A398</f>
        <v>A0140</v>
      </c>
      <c r="B399" s="962" t="str">
        <f t="shared" si="90"/>
        <v>MCリテールエナジー(株)</v>
      </c>
      <c r="C399" s="889" t="s">
        <v>293</v>
      </c>
      <c r="D399" s="875">
        <v>0</v>
      </c>
      <c r="E399" s="875">
        <v>0</v>
      </c>
      <c r="F399" s="1110"/>
      <c r="G399" s="1111"/>
      <c r="H399" s="630" t="str">
        <f t="shared" si="78"/>
        <v>A0140_MCリテールエナジー(株)</v>
      </c>
      <c r="I399" s="630" t="str">
        <f t="shared" si="79"/>
        <v>A0140_MCリテールエナジー(株)_メニューB</v>
      </c>
      <c r="K399" s="630" t="s">
        <v>4600</v>
      </c>
      <c r="M399" s="630">
        <f t="shared" si="80"/>
        <v>3</v>
      </c>
    </row>
    <row r="400" spans="1:13" ht="20.100000000000001" customHeight="1">
      <c r="A400" s="983" t="str">
        <f t="shared" si="90"/>
        <v>A0140</v>
      </c>
      <c r="B400" s="962" t="str">
        <f t="shared" si="90"/>
        <v>MCリテールエナジー(株)</v>
      </c>
      <c r="C400" s="894" t="s">
        <v>4184</v>
      </c>
      <c r="D400" s="890">
        <v>5.0500000000000002E-4</v>
      </c>
      <c r="E400" s="890">
        <v>5.0500000000000002E-4</v>
      </c>
      <c r="F400" s="1110"/>
      <c r="G400" s="1111"/>
      <c r="H400" s="630" t="str">
        <f t="shared" si="78"/>
        <v>A0140_MCリテールエナジー(株)</v>
      </c>
      <c r="I400" s="630" t="str">
        <f t="shared" si="79"/>
        <v>A0140_MCリテールエナジー(株)_メニューC(残差)</v>
      </c>
      <c r="K400" s="630" t="s">
        <v>4601</v>
      </c>
      <c r="M400" s="630">
        <f t="shared" si="80"/>
        <v>5</v>
      </c>
    </row>
    <row r="401" spans="1:13" ht="20.100000000000001" customHeight="1">
      <c r="A401" s="982" t="str">
        <f t="shared" si="90"/>
        <v>A0140</v>
      </c>
      <c r="B401" s="963" t="str">
        <f t="shared" si="90"/>
        <v>MCリテールエナジー(株)</v>
      </c>
      <c r="C401" s="879" t="s">
        <v>622</v>
      </c>
      <c r="D401" s="895">
        <v>4.8700000000000002E-4</v>
      </c>
      <c r="E401" s="880">
        <v>4.8700000000000002E-4</v>
      </c>
      <c r="F401" s="1110"/>
      <c r="G401" s="1112"/>
      <c r="H401" s="630" t="str">
        <f t="shared" si="78"/>
        <v>A0140_MCリテールエナジー(株)</v>
      </c>
      <c r="I401" s="630" t="str">
        <f t="shared" si="79"/>
        <v>A0140_MCリテールエナジー(株)_(参考値)事業者全体</v>
      </c>
      <c r="K401" s="630" t="s">
        <v>4602</v>
      </c>
      <c r="M401" s="630">
        <f t="shared" si="80"/>
        <v>1</v>
      </c>
    </row>
    <row r="402" spans="1:13" ht="20.100000000000001" customHeight="1">
      <c r="A402" s="981" t="s">
        <v>278</v>
      </c>
      <c r="B402" s="962" t="s">
        <v>1825</v>
      </c>
      <c r="C402" s="877" t="s">
        <v>226</v>
      </c>
      <c r="D402" s="896">
        <v>0</v>
      </c>
      <c r="E402" s="875">
        <v>0</v>
      </c>
      <c r="F402" s="1110">
        <v>100</v>
      </c>
      <c r="G402" s="1111" t="s">
        <v>514</v>
      </c>
      <c r="H402" s="630" t="str">
        <f t="shared" si="78"/>
        <v>A0141_(株)北九州パワー</v>
      </c>
      <c r="I402" s="630" t="str">
        <f t="shared" si="79"/>
        <v>A0141_(株)北九州パワー_メニューA</v>
      </c>
      <c r="K402" s="630" t="s">
        <v>4603</v>
      </c>
      <c r="M402" s="630">
        <f t="shared" si="80"/>
        <v>1</v>
      </c>
    </row>
    <row r="403" spans="1:13" ht="20.100000000000001" customHeight="1">
      <c r="A403" s="983" t="str">
        <f t="shared" ref="A403:B405" si="91">A402</f>
        <v>A0141</v>
      </c>
      <c r="B403" s="962" t="str">
        <f t="shared" si="91"/>
        <v>(株)北九州パワー</v>
      </c>
      <c r="C403" s="889" t="s">
        <v>293</v>
      </c>
      <c r="D403" s="875">
        <v>0</v>
      </c>
      <c r="E403" s="875">
        <v>0</v>
      </c>
      <c r="F403" s="1110"/>
      <c r="G403" s="1111"/>
      <c r="H403" s="630" t="str">
        <f t="shared" si="78"/>
        <v>A0141_(株)北九州パワー</v>
      </c>
      <c r="I403" s="630" t="str">
        <f t="shared" si="79"/>
        <v>A0141_(株)北九州パワー_メニューB</v>
      </c>
      <c r="K403" s="630" t="s">
        <v>4604</v>
      </c>
      <c r="M403" s="630">
        <f t="shared" si="80"/>
        <v>1</v>
      </c>
    </row>
    <row r="404" spans="1:13" ht="20.100000000000001" customHeight="1">
      <c r="A404" s="983" t="str">
        <f t="shared" si="91"/>
        <v>A0141</v>
      </c>
      <c r="B404" s="962" t="str">
        <f t="shared" si="91"/>
        <v>(株)北九州パワー</v>
      </c>
      <c r="C404" s="894" t="s">
        <v>4184</v>
      </c>
      <c r="D404" s="890">
        <v>2.23E-4</v>
      </c>
      <c r="E404" s="890">
        <v>2.23E-4</v>
      </c>
      <c r="F404" s="1110"/>
      <c r="G404" s="1111"/>
      <c r="H404" s="630" t="str">
        <f t="shared" si="78"/>
        <v>A0141_(株)北九州パワー</v>
      </c>
      <c r="I404" s="630" t="str">
        <f t="shared" si="79"/>
        <v>A0141_(株)北九州パワー_メニューC(残差)</v>
      </c>
      <c r="K404" s="630" t="s">
        <v>4605</v>
      </c>
      <c r="M404" s="630">
        <f t="shared" si="80"/>
        <v>3</v>
      </c>
    </row>
    <row r="405" spans="1:13" ht="20.100000000000001" customHeight="1">
      <c r="A405" s="982" t="str">
        <f t="shared" si="91"/>
        <v>A0141</v>
      </c>
      <c r="B405" s="963" t="str">
        <f t="shared" si="91"/>
        <v>(株)北九州パワー</v>
      </c>
      <c r="C405" s="879" t="s">
        <v>622</v>
      </c>
      <c r="D405" s="880">
        <v>6.0000000000000002E-5</v>
      </c>
      <c r="E405" s="880">
        <v>6.0000000000000002E-5</v>
      </c>
      <c r="F405" s="1110"/>
      <c r="G405" s="1112"/>
      <c r="H405" s="630" t="str">
        <f t="shared" si="78"/>
        <v>A0141_(株)北九州パワー</v>
      </c>
      <c r="I405" s="630" t="str">
        <f t="shared" si="79"/>
        <v>A0141_(株)北九州パワー_(参考値)事業者全体</v>
      </c>
      <c r="K405" s="630" t="s">
        <v>4606</v>
      </c>
      <c r="M405" s="630">
        <f t="shared" si="80"/>
        <v>3</v>
      </c>
    </row>
    <row r="406" spans="1:13" ht="20.100000000000001" customHeight="1">
      <c r="A406" s="981" t="s">
        <v>279</v>
      </c>
      <c r="B406" s="962" t="s">
        <v>1826</v>
      </c>
      <c r="C406" s="877" t="s">
        <v>226</v>
      </c>
      <c r="D406" s="875">
        <v>0</v>
      </c>
      <c r="E406" s="875">
        <v>0</v>
      </c>
      <c r="F406" s="1110">
        <v>100</v>
      </c>
      <c r="G406" s="1111" t="s">
        <v>514</v>
      </c>
      <c r="H406" s="630" t="str">
        <f t="shared" si="78"/>
        <v>A0142_武州瓦斯(株)</v>
      </c>
      <c r="I406" s="630" t="str">
        <f t="shared" si="79"/>
        <v>A0142_武州瓦斯(株)_メニューA</v>
      </c>
      <c r="K406" s="630" t="s">
        <v>4607</v>
      </c>
      <c r="M406" s="630">
        <f t="shared" si="80"/>
        <v>1</v>
      </c>
    </row>
    <row r="407" spans="1:13" ht="20.100000000000001" customHeight="1">
      <c r="A407" s="983" t="str">
        <f t="shared" ref="A407:B408" si="92">A406</f>
        <v>A0142</v>
      </c>
      <c r="B407" s="962" t="str">
        <f t="shared" si="92"/>
        <v>武州瓦斯(株)</v>
      </c>
      <c r="C407" s="885" t="s">
        <v>6188</v>
      </c>
      <c r="D407" s="875">
        <v>4.2000000000000002E-4</v>
      </c>
      <c r="E407" s="875">
        <v>4.2000000000000002E-4</v>
      </c>
      <c r="F407" s="1110"/>
      <c r="G407" s="1111"/>
      <c r="H407" s="630" t="str">
        <f t="shared" si="78"/>
        <v>A0142_武州瓦斯(株)</v>
      </c>
      <c r="I407" s="630" t="str">
        <f t="shared" si="79"/>
        <v>A0142_武州瓦斯(株)_メニューB(残差)</v>
      </c>
      <c r="K407" s="630" t="s">
        <v>4608</v>
      </c>
      <c r="M407" s="630">
        <f t="shared" si="80"/>
        <v>1</v>
      </c>
    </row>
    <row r="408" spans="1:13" ht="20.100000000000001" customHeight="1">
      <c r="A408" s="982" t="str">
        <f t="shared" si="92"/>
        <v>A0142</v>
      </c>
      <c r="B408" s="963" t="str">
        <f t="shared" si="92"/>
        <v>武州瓦斯(株)</v>
      </c>
      <c r="C408" s="879" t="s">
        <v>622</v>
      </c>
      <c r="D408" s="880">
        <v>4.1599999999999997E-4</v>
      </c>
      <c r="E408" s="880">
        <v>4.1599999999999997E-4</v>
      </c>
      <c r="F408" s="1110"/>
      <c r="G408" s="1112"/>
      <c r="H408" s="630" t="str">
        <f t="shared" si="78"/>
        <v>A0142_武州瓦斯(株)</v>
      </c>
      <c r="I408" s="630" t="str">
        <f t="shared" si="79"/>
        <v>A0142_武州瓦斯(株)_(参考値)事業者全体</v>
      </c>
      <c r="K408" s="630" t="s">
        <v>4609</v>
      </c>
      <c r="M408" s="630">
        <f t="shared" si="80"/>
        <v>5</v>
      </c>
    </row>
    <row r="409" spans="1:13" ht="20.100000000000001" customHeight="1">
      <c r="A409" s="981" t="s">
        <v>280</v>
      </c>
      <c r="B409" s="962" t="s">
        <v>4195</v>
      </c>
      <c r="C409" s="874" t="s">
        <v>226</v>
      </c>
      <c r="D409" s="875">
        <v>0</v>
      </c>
      <c r="E409" s="875">
        <v>0</v>
      </c>
      <c r="F409" s="1110" t="s">
        <v>6185</v>
      </c>
      <c r="G409" s="1111" t="s">
        <v>514</v>
      </c>
      <c r="H409" s="630" t="str">
        <f t="shared" si="78"/>
        <v>A0143_リニューアブル・ジャパン(株)</v>
      </c>
      <c r="I409" s="630" t="str">
        <f t="shared" si="79"/>
        <v>A0143_リニューアブル・ジャパン(株)_メニューA</v>
      </c>
      <c r="K409" s="630" t="s">
        <v>4610</v>
      </c>
      <c r="M409" s="630">
        <f t="shared" si="80"/>
        <v>1</v>
      </c>
    </row>
    <row r="410" spans="1:13" ht="20.100000000000001" customHeight="1">
      <c r="A410" s="982" t="str">
        <f t="shared" ref="A410:B410" si="93">A409</f>
        <v>A0143</v>
      </c>
      <c r="B410" s="963" t="str">
        <f t="shared" si="93"/>
        <v>リニューアブル・ジャパン(株)</v>
      </c>
      <c r="C410" s="879" t="s">
        <v>622</v>
      </c>
      <c r="D410" s="865">
        <v>0</v>
      </c>
      <c r="E410" s="865">
        <v>0</v>
      </c>
      <c r="F410" s="1110"/>
      <c r="G410" s="1112"/>
      <c r="H410" s="630" t="str">
        <f t="shared" si="78"/>
        <v>A0143_リニューアブル・ジャパン(株)</v>
      </c>
      <c r="I410" s="630" t="str">
        <f t="shared" si="79"/>
        <v>A0143_リニューアブル・ジャパン(株)_(参考値)事業者全体</v>
      </c>
      <c r="K410" s="630" t="s">
        <v>4611</v>
      </c>
      <c r="M410" s="630">
        <f t="shared" si="80"/>
        <v>3</v>
      </c>
    </row>
    <row r="411" spans="1:13" ht="20.100000000000001" customHeight="1">
      <c r="A411" s="881" t="s">
        <v>281</v>
      </c>
      <c r="B411" s="882" t="s">
        <v>1827</v>
      </c>
      <c r="C411" s="883"/>
      <c r="D411" s="871">
        <v>4.1899999999999999E-4</v>
      </c>
      <c r="E411" s="872">
        <v>4.1899999999999999E-4</v>
      </c>
      <c r="F411" s="866">
        <v>100</v>
      </c>
      <c r="G411" s="873" t="s">
        <v>514</v>
      </c>
      <c r="H411" s="630" t="str">
        <f t="shared" si="78"/>
        <v>A0144_大垣ガス(株)</v>
      </c>
      <c r="I411" s="630" t="str">
        <f t="shared" si="79"/>
        <v>A0144_大垣ガス(株)_</v>
      </c>
      <c r="K411" s="630" t="s">
        <v>4612</v>
      </c>
      <c r="M411" s="630">
        <f t="shared" si="80"/>
        <v>8</v>
      </c>
    </row>
    <row r="412" spans="1:13" ht="20.100000000000001" customHeight="1">
      <c r="A412" s="981" t="s">
        <v>282</v>
      </c>
      <c r="B412" s="962" t="s">
        <v>1828</v>
      </c>
      <c r="C412" s="877" t="s">
        <v>226</v>
      </c>
      <c r="D412" s="896">
        <v>2.0599999999999999E-4</v>
      </c>
      <c r="E412" s="875">
        <v>2.0599999999999999E-4</v>
      </c>
      <c r="F412" s="1110">
        <v>100</v>
      </c>
      <c r="G412" s="1111" t="s">
        <v>514</v>
      </c>
      <c r="H412" s="630" t="str">
        <f t="shared" si="78"/>
        <v>A0145_(株)藤田商店</v>
      </c>
      <c r="I412" s="630" t="str">
        <f t="shared" si="79"/>
        <v>A0145_(株)藤田商店_メニューA</v>
      </c>
      <c r="K412" s="630" t="s">
        <v>4613</v>
      </c>
      <c r="M412" s="630">
        <f t="shared" si="80"/>
        <v>4</v>
      </c>
    </row>
    <row r="413" spans="1:13" ht="20.100000000000001" customHeight="1">
      <c r="A413" s="983" t="str">
        <f t="shared" ref="A413:B415" si="94">A412</f>
        <v>A0145</v>
      </c>
      <c r="B413" s="962" t="str">
        <f t="shared" si="94"/>
        <v>(株)藤田商店</v>
      </c>
      <c r="C413" s="889" t="s">
        <v>293</v>
      </c>
      <c r="D413" s="896">
        <v>3.2499999999999999E-4</v>
      </c>
      <c r="E413" s="875">
        <v>3.2499999999999999E-4</v>
      </c>
      <c r="F413" s="1110"/>
      <c r="G413" s="1111"/>
      <c r="H413" s="630" t="str">
        <f t="shared" si="78"/>
        <v>A0145_(株)藤田商店</v>
      </c>
      <c r="I413" s="630" t="str">
        <f t="shared" si="79"/>
        <v>A0145_(株)藤田商店_メニューB</v>
      </c>
      <c r="K413" s="630" t="s">
        <v>4614</v>
      </c>
      <c r="M413" s="630">
        <f t="shared" si="80"/>
        <v>3</v>
      </c>
    </row>
    <row r="414" spans="1:13" ht="20.100000000000001" customHeight="1">
      <c r="A414" s="983" t="str">
        <f t="shared" si="94"/>
        <v>A0145</v>
      </c>
      <c r="B414" s="962" t="str">
        <f t="shared" si="94"/>
        <v>(株)藤田商店</v>
      </c>
      <c r="C414" s="885" t="s">
        <v>6214</v>
      </c>
      <c r="D414" s="893">
        <v>5.2999999999999998E-4</v>
      </c>
      <c r="E414" s="890">
        <v>5.2999999999999998E-4</v>
      </c>
      <c r="F414" s="1110"/>
      <c r="G414" s="1111"/>
      <c r="H414" s="630" t="str">
        <f t="shared" si="78"/>
        <v>A0145_(株)藤田商店</v>
      </c>
      <c r="I414" s="630" t="str">
        <f t="shared" si="79"/>
        <v>A0145_(株)藤田商店_メニューC(残差)</v>
      </c>
      <c r="K414" s="630" t="s">
        <v>4615</v>
      </c>
      <c r="M414" s="630">
        <f t="shared" si="80"/>
        <v>3</v>
      </c>
    </row>
    <row r="415" spans="1:13" ht="20.100000000000001" customHeight="1">
      <c r="A415" s="982" t="str">
        <f t="shared" si="94"/>
        <v>A0145</v>
      </c>
      <c r="B415" s="963" t="str">
        <f t="shared" si="94"/>
        <v>(株)藤田商店</v>
      </c>
      <c r="C415" s="879" t="s">
        <v>622</v>
      </c>
      <c r="D415" s="895">
        <v>4.8999999999999998E-4</v>
      </c>
      <c r="E415" s="880">
        <v>4.8999999999999998E-4</v>
      </c>
      <c r="F415" s="1110"/>
      <c r="G415" s="1112"/>
      <c r="H415" s="630" t="str">
        <f t="shared" ref="H415:H478" si="95">A415&amp;"_"&amp;B415</f>
        <v>A0145_(株)藤田商店</v>
      </c>
      <c r="I415" s="630" t="str">
        <f t="shared" ref="I415:I478" si="96">A415&amp;"_"&amp;B415&amp;"_"&amp;C415</f>
        <v>A0145_(株)藤田商店_(参考値)事業者全体</v>
      </c>
      <c r="K415" s="630" t="s">
        <v>4616</v>
      </c>
      <c r="M415" s="630">
        <f t="shared" ref="M415:M478" si="97">COUNTIF($H$30:$H$3024,K415)</f>
        <v>1</v>
      </c>
    </row>
    <row r="416" spans="1:13" ht="20.100000000000001" customHeight="1">
      <c r="A416" s="981" t="s">
        <v>1829</v>
      </c>
      <c r="B416" s="964" t="s">
        <v>1830</v>
      </c>
      <c r="C416" s="877" t="s">
        <v>226</v>
      </c>
      <c r="D416" s="875">
        <v>0</v>
      </c>
      <c r="E416" s="875">
        <v>0</v>
      </c>
      <c r="F416" s="1110">
        <v>59.88</v>
      </c>
      <c r="G416" s="1111" t="s">
        <v>4188</v>
      </c>
      <c r="H416" s="630" t="str">
        <f t="shared" si="95"/>
        <v>A0149_(株)グローバルエンジニアリング</v>
      </c>
      <c r="I416" s="630" t="str">
        <f t="shared" si="96"/>
        <v>A0149_(株)グローバルエンジニアリング_メニューA</v>
      </c>
      <c r="K416" s="630" t="s">
        <v>6371</v>
      </c>
      <c r="M416" s="630">
        <f t="shared" si="97"/>
        <v>1</v>
      </c>
    </row>
    <row r="417" spans="1:13" ht="20.100000000000001" customHeight="1">
      <c r="A417" s="983" t="str">
        <f t="shared" ref="A417:B419" si="98">A416</f>
        <v>A0149</v>
      </c>
      <c r="B417" s="964" t="str">
        <f t="shared" si="98"/>
        <v>(株)グローバルエンジニアリング</v>
      </c>
      <c r="C417" s="889" t="s">
        <v>293</v>
      </c>
      <c r="D417" s="875">
        <v>0</v>
      </c>
      <c r="E417" s="875">
        <v>0</v>
      </c>
      <c r="F417" s="1110"/>
      <c r="G417" s="1111"/>
      <c r="H417" s="630" t="str">
        <f t="shared" si="95"/>
        <v>A0149_(株)グローバルエンジニアリング</v>
      </c>
      <c r="I417" s="630" t="str">
        <f t="shared" si="96"/>
        <v>A0149_(株)グローバルエンジニアリング_メニューB</v>
      </c>
      <c r="K417" s="630" t="s">
        <v>4617</v>
      </c>
      <c r="M417" s="630">
        <f t="shared" si="97"/>
        <v>1</v>
      </c>
    </row>
    <row r="418" spans="1:13" ht="20.100000000000001" customHeight="1">
      <c r="A418" s="983" t="str">
        <f t="shared" si="98"/>
        <v>A0149</v>
      </c>
      <c r="B418" s="964" t="str">
        <f t="shared" si="98"/>
        <v>(株)グローバルエンジニアリング</v>
      </c>
      <c r="C418" s="894" t="s">
        <v>4184</v>
      </c>
      <c r="D418" s="890">
        <v>4.5199999999999998E-4</v>
      </c>
      <c r="E418" s="890">
        <v>4.5199999999999998E-4</v>
      </c>
      <c r="F418" s="1110"/>
      <c r="G418" s="1111"/>
      <c r="H418" s="630" t="str">
        <f t="shared" si="95"/>
        <v>A0149_(株)グローバルエンジニアリング</v>
      </c>
      <c r="I418" s="630" t="str">
        <f t="shared" si="96"/>
        <v>A0149_(株)グローバルエンジニアリング_メニューC(残差)</v>
      </c>
      <c r="K418" s="630" t="s">
        <v>4618</v>
      </c>
      <c r="M418" s="630">
        <f t="shared" si="97"/>
        <v>1</v>
      </c>
    </row>
    <row r="419" spans="1:13" ht="20.100000000000001" customHeight="1">
      <c r="A419" s="982" t="str">
        <f t="shared" si="98"/>
        <v>A0149</v>
      </c>
      <c r="B419" s="965" t="str">
        <f t="shared" si="98"/>
        <v>(株)グローバルエンジニアリング</v>
      </c>
      <c r="C419" s="879" t="s">
        <v>622</v>
      </c>
      <c r="D419" s="880">
        <v>4.1899999999999999E-4</v>
      </c>
      <c r="E419" s="880">
        <v>4.1899999999999999E-4</v>
      </c>
      <c r="F419" s="1110"/>
      <c r="G419" s="1112"/>
      <c r="H419" s="630" t="str">
        <f t="shared" si="95"/>
        <v>A0149_(株)グローバルエンジニアリング</v>
      </c>
      <c r="I419" s="630" t="str">
        <f t="shared" si="96"/>
        <v>A0149_(株)グローバルエンジニアリング_(参考値)事業者全体</v>
      </c>
      <c r="K419" s="630" t="s">
        <v>4619</v>
      </c>
      <c r="M419" s="630">
        <f t="shared" si="97"/>
        <v>4</v>
      </c>
    </row>
    <row r="420" spans="1:13" ht="20.100000000000001" customHeight="1">
      <c r="A420" s="981" t="s">
        <v>283</v>
      </c>
      <c r="B420" s="962" t="s">
        <v>1831</v>
      </c>
      <c r="C420" s="877" t="s">
        <v>226</v>
      </c>
      <c r="D420" s="875">
        <v>0</v>
      </c>
      <c r="E420" s="875">
        <v>0</v>
      </c>
      <c r="F420" s="1110">
        <v>100</v>
      </c>
      <c r="G420" s="1111" t="s">
        <v>514</v>
      </c>
      <c r="H420" s="630" t="str">
        <f t="shared" si="95"/>
        <v>A0150_九州エナジー(株)</v>
      </c>
      <c r="I420" s="630" t="str">
        <f t="shared" si="96"/>
        <v>A0150_九州エナジー(株)_メニューA</v>
      </c>
      <c r="K420" s="630" t="s">
        <v>4620</v>
      </c>
      <c r="M420" s="630">
        <f t="shared" si="97"/>
        <v>13</v>
      </c>
    </row>
    <row r="421" spans="1:13" ht="20.100000000000001" customHeight="1">
      <c r="A421" s="983" t="str">
        <f t="shared" ref="A421:B422" si="99">A420</f>
        <v>A0150</v>
      </c>
      <c r="B421" s="962" t="str">
        <f t="shared" si="99"/>
        <v>九州エナジー(株)</v>
      </c>
      <c r="C421" s="885" t="s">
        <v>6188</v>
      </c>
      <c r="D421" s="875">
        <v>2.1800000000000001E-4</v>
      </c>
      <c r="E421" s="875">
        <v>2.1800000000000001E-4</v>
      </c>
      <c r="F421" s="1110"/>
      <c r="G421" s="1111"/>
      <c r="H421" s="630" t="str">
        <f t="shared" si="95"/>
        <v>A0150_九州エナジー(株)</v>
      </c>
      <c r="I421" s="630" t="str">
        <f t="shared" si="96"/>
        <v>A0150_九州エナジー(株)_メニューB(残差)</v>
      </c>
      <c r="K421" s="630" t="s">
        <v>4621</v>
      </c>
      <c r="M421" s="630">
        <f t="shared" si="97"/>
        <v>3</v>
      </c>
    </row>
    <row r="422" spans="1:13" ht="20.100000000000001" customHeight="1">
      <c r="A422" s="982" t="str">
        <f t="shared" si="99"/>
        <v>A0150</v>
      </c>
      <c r="B422" s="963" t="str">
        <f t="shared" si="99"/>
        <v>九州エナジー(株)</v>
      </c>
      <c r="C422" s="879" t="s">
        <v>622</v>
      </c>
      <c r="D422" s="880">
        <v>2.13E-4</v>
      </c>
      <c r="E422" s="880">
        <v>2.13E-4</v>
      </c>
      <c r="F422" s="1110"/>
      <c r="G422" s="1112"/>
      <c r="H422" s="630" t="str">
        <f t="shared" si="95"/>
        <v>A0150_九州エナジー(株)</v>
      </c>
      <c r="I422" s="630" t="str">
        <f t="shared" si="96"/>
        <v>A0150_九州エナジー(株)_(参考値)事業者全体</v>
      </c>
      <c r="K422" s="630" t="s">
        <v>4622</v>
      </c>
      <c r="M422" s="630">
        <f t="shared" si="97"/>
        <v>1</v>
      </c>
    </row>
    <row r="423" spans="1:13" ht="20.100000000000001" customHeight="1">
      <c r="A423" s="981" t="s">
        <v>284</v>
      </c>
      <c r="B423" s="962" t="s">
        <v>1832</v>
      </c>
      <c r="C423" s="877" t="s">
        <v>226</v>
      </c>
      <c r="D423" s="875">
        <v>0</v>
      </c>
      <c r="E423" s="875">
        <v>0</v>
      </c>
      <c r="F423" s="1110">
        <v>100</v>
      </c>
      <c r="G423" s="1111" t="s">
        <v>514</v>
      </c>
      <c r="H423" s="630" t="str">
        <f t="shared" si="95"/>
        <v>A0151_(株)トヨタエナジーソリューションズ</v>
      </c>
      <c r="I423" s="630" t="str">
        <f t="shared" si="96"/>
        <v>A0151_(株)トヨタエナジーソリューションズ_メニューA</v>
      </c>
      <c r="K423" s="630" t="s">
        <v>4623</v>
      </c>
      <c r="M423" s="630">
        <f t="shared" si="97"/>
        <v>1</v>
      </c>
    </row>
    <row r="424" spans="1:13" ht="20.100000000000001" customHeight="1">
      <c r="A424" s="983" t="str">
        <f t="shared" ref="A424:B425" si="100">A423</f>
        <v>A0151</v>
      </c>
      <c r="B424" s="962" t="str">
        <f t="shared" si="100"/>
        <v>(株)トヨタエナジーソリューションズ</v>
      </c>
      <c r="C424" s="885" t="s">
        <v>6188</v>
      </c>
      <c r="D424" s="896">
        <v>4.8999999999999998E-4</v>
      </c>
      <c r="E424" s="875">
        <v>4.8999999999999998E-4</v>
      </c>
      <c r="F424" s="1110"/>
      <c r="G424" s="1111"/>
      <c r="H424" s="630" t="str">
        <f t="shared" si="95"/>
        <v>A0151_(株)トヨタエナジーソリューションズ</v>
      </c>
      <c r="I424" s="630" t="str">
        <f t="shared" si="96"/>
        <v>A0151_(株)トヨタエナジーソリューションズ_メニューB(残差)</v>
      </c>
      <c r="K424" s="630" t="s">
        <v>4624</v>
      </c>
      <c r="M424" s="630">
        <f t="shared" si="97"/>
        <v>1</v>
      </c>
    </row>
    <row r="425" spans="1:13" ht="20.100000000000001" customHeight="1">
      <c r="A425" s="982" t="str">
        <f t="shared" si="100"/>
        <v>A0151</v>
      </c>
      <c r="B425" s="963" t="str">
        <f t="shared" si="100"/>
        <v>(株)トヨタエナジーソリューションズ</v>
      </c>
      <c r="C425" s="879" t="s">
        <v>622</v>
      </c>
      <c r="D425" s="895">
        <v>4.8299999999999998E-4</v>
      </c>
      <c r="E425" s="880">
        <v>4.8299999999999998E-4</v>
      </c>
      <c r="F425" s="1110"/>
      <c r="G425" s="1112"/>
      <c r="H425" s="630" t="str">
        <f t="shared" si="95"/>
        <v>A0151_(株)トヨタエナジーソリューションズ</v>
      </c>
      <c r="I425" s="630" t="str">
        <f t="shared" si="96"/>
        <v>A0151_(株)トヨタエナジーソリューションズ_(参考値)事業者全体</v>
      </c>
      <c r="K425" s="630" t="s">
        <v>4625</v>
      </c>
      <c r="M425" s="630">
        <f t="shared" si="97"/>
        <v>3</v>
      </c>
    </row>
    <row r="426" spans="1:13" ht="20.100000000000001" customHeight="1">
      <c r="A426" s="981" t="s">
        <v>285</v>
      </c>
      <c r="B426" s="962" t="s">
        <v>1833</v>
      </c>
      <c r="C426" s="877" t="s">
        <v>226</v>
      </c>
      <c r="D426" s="896">
        <v>0</v>
      </c>
      <c r="E426" s="875">
        <v>0</v>
      </c>
      <c r="F426" s="1110">
        <v>88.45</v>
      </c>
      <c r="G426" s="1111" t="s">
        <v>6218</v>
      </c>
      <c r="H426" s="630" t="str">
        <f t="shared" si="95"/>
        <v>A0153_(株)エナリス・パワー・マーケティング</v>
      </c>
      <c r="I426" s="630" t="str">
        <f t="shared" si="96"/>
        <v>A0153_(株)エナリス・パワー・マーケティング_メニューA</v>
      </c>
      <c r="K426" s="630" t="s">
        <v>4626</v>
      </c>
      <c r="M426" s="630">
        <f t="shared" si="97"/>
        <v>1</v>
      </c>
    </row>
    <row r="427" spans="1:13" ht="20.100000000000001" customHeight="1">
      <c r="A427" s="983" t="str">
        <f t="shared" ref="A427:B431" si="101">A426</f>
        <v>A0153</v>
      </c>
      <c r="B427" s="962" t="str">
        <f t="shared" si="101"/>
        <v>(株)エナリス・パワー・マーケティング</v>
      </c>
      <c r="C427" s="889" t="s">
        <v>293</v>
      </c>
      <c r="D427" s="896">
        <v>0</v>
      </c>
      <c r="E427" s="875">
        <v>0</v>
      </c>
      <c r="F427" s="1110"/>
      <c r="G427" s="1111"/>
      <c r="H427" s="630" t="str">
        <f t="shared" si="95"/>
        <v>A0153_(株)エナリス・パワー・マーケティング</v>
      </c>
      <c r="I427" s="630" t="str">
        <f t="shared" si="96"/>
        <v>A0153_(株)エナリス・パワー・マーケティング_メニューB</v>
      </c>
      <c r="K427" s="630" t="s">
        <v>4627</v>
      </c>
      <c r="M427" s="630">
        <f t="shared" si="97"/>
        <v>8</v>
      </c>
    </row>
    <row r="428" spans="1:13" ht="20.100000000000001" customHeight="1">
      <c r="A428" s="983" t="str">
        <f t="shared" si="101"/>
        <v>A0153</v>
      </c>
      <c r="B428" s="962" t="str">
        <f t="shared" si="101"/>
        <v>(株)エナリス・パワー・マーケティング</v>
      </c>
      <c r="C428" s="889" t="s">
        <v>450</v>
      </c>
      <c r="D428" s="890">
        <v>4.0000000000000002E-4</v>
      </c>
      <c r="E428" s="890">
        <v>4.0000000000000002E-4</v>
      </c>
      <c r="F428" s="1110"/>
      <c r="G428" s="1111"/>
      <c r="H428" s="630" t="str">
        <f t="shared" si="95"/>
        <v>A0153_(株)エナリス・パワー・マーケティング</v>
      </c>
      <c r="I428" s="630" t="str">
        <f t="shared" si="96"/>
        <v>A0153_(株)エナリス・パワー・マーケティング_メニューC</v>
      </c>
      <c r="K428" s="630" t="s">
        <v>4628</v>
      </c>
      <c r="M428" s="630">
        <f t="shared" si="97"/>
        <v>1</v>
      </c>
    </row>
    <row r="429" spans="1:13" ht="20.100000000000001" customHeight="1">
      <c r="A429" s="983" t="str">
        <f t="shared" si="101"/>
        <v>A0153</v>
      </c>
      <c r="B429" s="962" t="str">
        <f t="shared" si="101"/>
        <v>(株)エナリス・パワー・マーケティング</v>
      </c>
      <c r="C429" s="889" t="s">
        <v>451</v>
      </c>
      <c r="D429" s="890">
        <v>0</v>
      </c>
      <c r="E429" s="890">
        <v>0</v>
      </c>
      <c r="F429" s="1110"/>
      <c r="G429" s="1111"/>
      <c r="H429" s="630" t="str">
        <f t="shared" si="95"/>
        <v>A0153_(株)エナリス・パワー・マーケティング</v>
      </c>
      <c r="I429" s="630" t="str">
        <f t="shared" si="96"/>
        <v>A0153_(株)エナリス・パワー・マーケティング_メニューD</v>
      </c>
      <c r="K429" s="630" t="s">
        <v>4629</v>
      </c>
      <c r="M429" s="630">
        <f t="shared" si="97"/>
        <v>1</v>
      </c>
    </row>
    <row r="430" spans="1:13" ht="20.100000000000001" customHeight="1">
      <c r="A430" s="983" t="str">
        <f t="shared" si="101"/>
        <v>A0153</v>
      </c>
      <c r="B430" s="962" t="str">
        <f t="shared" si="101"/>
        <v>(株)エナリス・パワー・マーケティング</v>
      </c>
      <c r="C430" s="885" t="s">
        <v>6202</v>
      </c>
      <c r="D430" s="890">
        <v>4.2200000000000001E-4</v>
      </c>
      <c r="E430" s="890">
        <v>4.2200000000000001E-4</v>
      </c>
      <c r="F430" s="1110"/>
      <c r="G430" s="1111"/>
      <c r="H430" s="630" t="str">
        <f t="shared" si="95"/>
        <v>A0153_(株)エナリス・パワー・マーケティング</v>
      </c>
      <c r="I430" s="630" t="str">
        <f t="shared" si="96"/>
        <v>A0153_(株)エナリス・パワー・マーケティング_メニューE(残差)</v>
      </c>
      <c r="K430" s="630" t="s">
        <v>4630</v>
      </c>
      <c r="M430" s="630">
        <f t="shared" si="97"/>
        <v>1</v>
      </c>
    </row>
    <row r="431" spans="1:13" ht="20.100000000000001" customHeight="1">
      <c r="A431" s="982" t="str">
        <f t="shared" si="101"/>
        <v>A0153</v>
      </c>
      <c r="B431" s="963" t="str">
        <f t="shared" si="101"/>
        <v>(株)エナリス・パワー・マーケティング</v>
      </c>
      <c r="C431" s="879" t="s">
        <v>622</v>
      </c>
      <c r="D431" s="880">
        <v>4.57E-4</v>
      </c>
      <c r="E431" s="880">
        <v>4.57E-4</v>
      </c>
      <c r="F431" s="1110"/>
      <c r="G431" s="1112"/>
      <c r="H431" s="630" t="str">
        <f t="shared" si="95"/>
        <v>A0153_(株)エナリス・パワー・マーケティング</v>
      </c>
      <c r="I431" s="630" t="str">
        <f t="shared" si="96"/>
        <v>A0153_(株)エナリス・パワー・マーケティング_(参考値)事業者全体</v>
      </c>
      <c r="K431" s="630" t="s">
        <v>4631</v>
      </c>
      <c r="M431" s="630">
        <f t="shared" si="97"/>
        <v>5</v>
      </c>
    </row>
    <row r="432" spans="1:13" ht="20.100000000000001" customHeight="1">
      <c r="A432" s="881" t="s">
        <v>286</v>
      </c>
      <c r="B432" s="882" t="s">
        <v>1834</v>
      </c>
      <c r="C432" s="883"/>
      <c r="D432" s="871">
        <v>5.7700000000000004E-4</v>
      </c>
      <c r="E432" s="872">
        <v>5.7700000000000004E-4</v>
      </c>
      <c r="F432" s="866">
        <v>100</v>
      </c>
      <c r="G432" s="873" t="s">
        <v>514</v>
      </c>
      <c r="H432" s="630" t="str">
        <f t="shared" si="95"/>
        <v>A0154_歌舞伎エナジー(株)</v>
      </c>
      <c r="I432" s="630" t="str">
        <f t="shared" si="96"/>
        <v>A0154_歌舞伎エナジー(株)_</v>
      </c>
      <c r="K432" s="630" t="s">
        <v>4632</v>
      </c>
      <c r="M432" s="630">
        <f t="shared" si="97"/>
        <v>1</v>
      </c>
    </row>
    <row r="433" spans="1:13" ht="20.100000000000001" customHeight="1">
      <c r="A433" s="981" t="s">
        <v>287</v>
      </c>
      <c r="B433" s="964" t="s">
        <v>1835</v>
      </c>
      <c r="C433" s="877" t="s">
        <v>226</v>
      </c>
      <c r="D433" s="875">
        <v>0</v>
      </c>
      <c r="E433" s="875">
        <v>0</v>
      </c>
      <c r="F433" s="1110">
        <v>96.62</v>
      </c>
      <c r="G433" s="1111" t="s">
        <v>4180</v>
      </c>
      <c r="H433" s="630" t="str">
        <f t="shared" si="95"/>
        <v>A0155_みやまスマートエネルギー(株)</v>
      </c>
      <c r="I433" s="630" t="str">
        <f t="shared" si="96"/>
        <v>A0155_みやまスマートエネルギー(株)_メニューA</v>
      </c>
      <c r="K433" s="630" t="s">
        <v>6372</v>
      </c>
      <c r="M433" s="630">
        <f t="shared" si="97"/>
        <v>1</v>
      </c>
    </row>
    <row r="434" spans="1:13" ht="20.100000000000001" customHeight="1">
      <c r="A434" s="983" t="str">
        <f t="shared" ref="A434:B435" si="102">A433</f>
        <v>A0155</v>
      </c>
      <c r="B434" s="964" t="str">
        <f t="shared" si="102"/>
        <v>みやまスマートエネルギー(株)</v>
      </c>
      <c r="C434" s="885" t="s">
        <v>6188</v>
      </c>
      <c r="D434" s="875">
        <v>4.4499999999999997E-4</v>
      </c>
      <c r="E434" s="875">
        <v>4.4499999999999997E-4</v>
      </c>
      <c r="F434" s="1110"/>
      <c r="G434" s="1111"/>
      <c r="H434" s="630" t="str">
        <f t="shared" si="95"/>
        <v>A0155_みやまスマートエネルギー(株)</v>
      </c>
      <c r="I434" s="630" t="str">
        <f t="shared" si="96"/>
        <v>A0155_みやまスマートエネルギー(株)_メニューB(残差)</v>
      </c>
      <c r="K434" s="630" t="s">
        <v>6373</v>
      </c>
      <c r="M434" s="630">
        <f t="shared" si="97"/>
        <v>1</v>
      </c>
    </row>
    <row r="435" spans="1:13" ht="20.100000000000001" customHeight="1">
      <c r="A435" s="982" t="str">
        <f t="shared" si="102"/>
        <v>A0155</v>
      </c>
      <c r="B435" s="965" t="str">
        <f t="shared" si="102"/>
        <v>みやまスマートエネルギー(株)</v>
      </c>
      <c r="C435" s="879" t="s">
        <v>622</v>
      </c>
      <c r="D435" s="880">
        <v>4.37E-4</v>
      </c>
      <c r="E435" s="880">
        <v>4.37E-4</v>
      </c>
      <c r="F435" s="1110"/>
      <c r="G435" s="1112"/>
      <c r="H435" s="630" t="str">
        <f t="shared" si="95"/>
        <v>A0155_みやまスマートエネルギー(株)</v>
      </c>
      <c r="I435" s="630" t="str">
        <f t="shared" si="96"/>
        <v>A0155_みやまスマートエネルギー(株)_(参考値)事業者全体</v>
      </c>
      <c r="K435" s="630" t="s">
        <v>4633</v>
      </c>
      <c r="M435" s="630">
        <f t="shared" si="97"/>
        <v>1</v>
      </c>
    </row>
    <row r="436" spans="1:13" ht="20.100000000000001" customHeight="1">
      <c r="A436" s="881" t="s">
        <v>288</v>
      </c>
      <c r="B436" s="882" t="s">
        <v>1836</v>
      </c>
      <c r="C436" s="883"/>
      <c r="D436" s="871">
        <v>4.2200000000000001E-4</v>
      </c>
      <c r="E436" s="872">
        <v>4.2200000000000001E-4</v>
      </c>
      <c r="F436" s="866" t="s">
        <v>6185</v>
      </c>
      <c r="G436" s="873" t="s">
        <v>514</v>
      </c>
      <c r="H436" s="630" t="str">
        <f t="shared" si="95"/>
        <v>A0156_エフィシエント(株)</v>
      </c>
      <c r="I436" s="630" t="str">
        <f t="shared" si="96"/>
        <v>A0156_エフィシエント(株)_</v>
      </c>
      <c r="K436" s="630" t="s">
        <v>4634</v>
      </c>
      <c r="M436" s="630">
        <f t="shared" si="97"/>
        <v>1</v>
      </c>
    </row>
    <row r="437" spans="1:13" ht="20.100000000000001" customHeight="1">
      <c r="A437" s="981" t="s">
        <v>289</v>
      </c>
      <c r="B437" s="962" t="s">
        <v>1837</v>
      </c>
      <c r="C437" s="877" t="s">
        <v>226</v>
      </c>
      <c r="D437" s="875">
        <v>2.8299999999999999E-4</v>
      </c>
      <c r="E437" s="875">
        <v>2.8299999999999999E-4</v>
      </c>
      <c r="F437" s="1110">
        <v>100</v>
      </c>
      <c r="G437" s="1111" t="s">
        <v>514</v>
      </c>
      <c r="H437" s="630" t="str">
        <f t="shared" si="95"/>
        <v>A0157_(株)生活クラブエナジー</v>
      </c>
      <c r="I437" s="630" t="str">
        <f t="shared" si="96"/>
        <v>A0157_(株)生活クラブエナジー_メニューA</v>
      </c>
      <c r="K437" s="630" t="s">
        <v>6374</v>
      </c>
      <c r="M437" s="630">
        <f t="shared" si="97"/>
        <v>1</v>
      </c>
    </row>
    <row r="438" spans="1:13" ht="20.100000000000001" customHeight="1">
      <c r="A438" s="983" t="str">
        <f t="shared" ref="A438:B440" si="103">A437</f>
        <v>A0157</v>
      </c>
      <c r="B438" s="962" t="str">
        <f t="shared" si="103"/>
        <v>(株)生活クラブエナジー</v>
      </c>
      <c r="C438" s="889" t="s">
        <v>293</v>
      </c>
      <c r="D438" s="875">
        <v>0</v>
      </c>
      <c r="E438" s="875">
        <v>0</v>
      </c>
      <c r="F438" s="1110"/>
      <c r="G438" s="1111"/>
      <c r="H438" s="630" t="str">
        <f t="shared" si="95"/>
        <v>A0157_(株)生活クラブエナジー</v>
      </c>
      <c r="I438" s="630" t="str">
        <f t="shared" si="96"/>
        <v>A0157_(株)生活クラブエナジー_メニューB</v>
      </c>
      <c r="K438" s="630" t="s">
        <v>4635</v>
      </c>
      <c r="M438" s="630">
        <f t="shared" si="97"/>
        <v>1</v>
      </c>
    </row>
    <row r="439" spans="1:13" ht="20.100000000000001" customHeight="1">
      <c r="A439" s="983" t="str">
        <f t="shared" si="103"/>
        <v>A0157</v>
      </c>
      <c r="B439" s="962" t="str">
        <f t="shared" si="103"/>
        <v>(株)生活クラブエナジー</v>
      </c>
      <c r="C439" s="894" t="s">
        <v>4184</v>
      </c>
      <c r="D439" s="890">
        <v>5.5500000000000005E-4</v>
      </c>
      <c r="E439" s="890">
        <v>5.5500000000000005E-4</v>
      </c>
      <c r="F439" s="1110"/>
      <c r="G439" s="1111"/>
      <c r="H439" s="630" t="str">
        <f t="shared" si="95"/>
        <v>A0157_(株)生活クラブエナジー</v>
      </c>
      <c r="I439" s="630" t="str">
        <f t="shared" si="96"/>
        <v>A0157_(株)生活クラブエナジー_メニューC(残差)</v>
      </c>
      <c r="K439" s="630" t="s">
        <v>4636</v>
      </c>
      <c r="M439" s="630">
        <f t="shared" si="97"/>
        <v>3</v>
      </c>
    </row>
    <row r="440" spans="1:13" ht="20.100000000000001" customHeight="1">
      <c r="A440" s="982" t="str">
        <f t="shared" si="103"/>
        <v>A0157</v>
      </c>
      <c r="B440" s="963" t="str">
        <f t="shared" si="103"/>
        <v>(株)生活クラブエナジー</v>
      </c>
      <c r="C440" s="879" t="s">
        <v>622</v>
      </c>
      <c r="D440" s="880">
        <v>5.2099999999999998E-4</v>
      </c>
      <c r="E440" s="880">
        <v>5.2099999999999998E-4</v>
      </c>
      <c r="F440" s="1110"/>
      <c r="G440" s="1112"/>
      <c r="H440" s="630" t="str">
        <f t="shared" si="95"/>
        <v>A0157_(株)生活クラブエナジー</v>
      </c>
      <c r="I440" s="630" t="str">
        <f t="shared" si="96"/>
        <v>A0157_(株)生活クラブエナジー_(参考値)事業者全体</v>
      </c>
      <c r="K440" s="630" t="s">
        <v>6375</v>
      </c>
      <c r="M440" s="630">
        <f t="shared" si="97"/>
        <v>1</v>
      </c>
    </row>
    <row r="441" spans="1:13" ht="20.100000000000001" customHeight="1">
      <c r="A441" s="981" t="s">
        <v>290</v>
      </c>
      <c r="B441" s="962" t="s">
        <v>1838</v>
      </c>
      <c r="C441" s="877" t="s">
        <v>226</v>
      </c>
      <c r="D441" s="875">
        <v>3.8699999999999997E-4</v>
      </c>
      <c r="E441" s="875">
        <v>3.8699999999999997E-4</v>
      </c>
      <c r="F441" s="1110">
        <v>100</v>
      </c>
      <c r="G441" s="1111" t="s">
        <v>514</v>
      </c>
      <c r="H441" s="630" t="str">
        <f t="shared" si="95"/>
        <v>A0158_生活協同組合コープこうべ</v>
      </c>
      <c r="I441" s="630" t="str">
        <f t="shared" si="96"/>
        <v>A0158_生活協同組合コープこうべ_メニューA</v>
      </c>
      <c r="K441" s="630" t="s">
        <v>4637</v>
      </c>
      <c r="M441" s="630">
        <f t="shared" si="97"/>
        <v>1</v>
      </c>
    </row>
    <row r="442" spans="1:13" ht="20.100000000000001" customHeight="1">
      <c r="A442" s="983" t="str">
        <f t="shared" ref="A442:B444" si="104">A441</f>
        <v>A0158</v>
      </c>
      <c r="B442" s="962" t="str">
        <f t="shared" si="104"/>
        <v>生活協同組合コープこうべ</v>
      </c>
      <c r="C442" s="889" t="s">
        <v>293</v>
      </c>
      <c r="D442" s="875">
        <v>3.6299999999999999E-4</v>
      </c>
      <c r="E442" s="875">
        <v>3.6299999999999999E-4</v>
      </c>
      <c r="F442" s="1110"/>
      <c r="G442" s="1111"/>
      <c r="H442" s="630" t="str">
        <f t="shared" si="95"/>
        <v>A0158_生活協同組合コープこうべ</v>
      </c>
      <c r="I442" s="630" t="str">
        <f t="shared" si="96"/>
        <v>A0158_生活協同組合コープこうべ_メニューB</v>
      </c>
      <c r="K442" s="630" t="s">
        <v>4638</v>
      </c>
      <c r="M442" s="630">
        <f t="shared" si="97"/>
        <v>1</v>
      </c>
    </row>
    <row r="443" spans="1:13" ht="20.100000000000001" customHeight="1">
      <c r="A443" s="983" t="str">
        <f t="shared" si="104"/>
        <v>A0158</v>
      </c>
      <c r="B443" s="962" t="str">
        <f t="shared" si="104"/>
        <v>生活協同組合コープこうべ</v>
      </c>
      <c r="C443" s="894" t="s">
        <v>4184</v>
      </c>
      <c r="D443" s="890">
        <v>3.9500000000000001E-4</v>
      </c>
      <c r="E443" s="890">
        <v>3.9500000000000001E-4</v>
      </c>
      <c r="F443" s="1110"/>
      <c r="G443" s="1111"/>
      <c r="H443" s="630" t="str">
        <f t="shared" si="95"/>
        <v>A0158_生活協同組合コープこうべ</v>
      </c>
      <c r="I443" s="630" t="str">
        <f t="shared" si="96"/>
        <v>A0158_生活協同組合コープこうべ_メニューC(残差)</v>
      </c>
      <c r="K443" s="630" t="s">
        <v>4639</v>
      </c>
      <c r="M443" s="630">
        <f t="shared" si="97"/>
        <v>1</v>
      </c>
    </row>
    <row r="444" spans="1:13" ht="20.100000000000001" customHeight="1">
      <c r="A444" s="982" t="str">
        <f t="shared" si="104"/>
        <v>A0158</v>
      </c>
      <c r="B444" s="963" t="str">
        <f t="shared" si="104"/>
        <v>生活協同組合コープこうべ</v>
      </c>
      <c r="C444" s="879" t="s">
        <v>622</v>
      </c>
      <c r="D444" s="880">
        <v>3.8699999999999997E-4</v>
      </c>
      <c r="E444" s="880">
        <v>3.8699999999999997E-4</v>
      </c>
      <c r="F444" s="1110"/>
      <c r="G444" s="1112"/>
      <c r="H444" s="630" t="str">
        <f t="shared" si="95"/>
        <v>A0158_生活協同組合コープこうべ</v>
      </c>
      <c r="I444" s="630" t="str">
        <f t="shared" si="96"/>
        <v>A0158_生活協同組合コープこうべ_(参考値)事業者全体</v>
      </c>
      <c r="K444" s="630" t="s">
        <v>4640</v>
      </c>
      <c r="M444" s="630">
        <f t="shared" si="97"/>
        <v>1</v>
      </c>
    </row>
    <row r="445" spans="1:13" ht="20.100000000000001" customHeight="1">
      <c r="A445" s="881" t="s">
        <v>291</v>
      </c>
      <c r="B445" s="882" t="s">
        <v>1839</v>
      </c>
      <c r="C445" s="883"/>
      <c r="D445" s="871">
        <v>4.1899999999999999E-4</v>
      </c>
      <c r="E445" s="872">
        <v>4.1899999999999999E-4</v>
      </c>
      <c r="F445" s="866">
        <v>100</v>
      </c>
      <c r="G445" s="873" t="s">
        <v>514</v>
      </c>
      <c r="H445" s="630" t="str">
        <f t="shared" si="95"/>
        <v>A0159_(株)シーエナジー</v>
      </c>
      <c r="I445" s="630" t="str">
        <f t="shared" si="96"/>
        <v>A0159_(株)シーエナジー_</v>
      </c>
      <c r="K445" s="630" t="s">
        <v>4641</v>
      </c>
      <c r="M445" s="630">
        <f t="shared" si="97"/>
        <v>1</v>
      </c>
    </row>
    <row r="446" spans="1:13" ht="20.100000000000001" customHeight="1">
      <c r="A446" s="881" t="s">
        <v>292</v>
      </c>
      <c r="B446" s="882" t="s">
        <v>1840</v>
      </c>
      <c r="C446" s="883"/>
      <c r="D446" s="871">
        <v>4.1899999999999999E-4</v>
      </c>
      <c r="E446" s="872">
        <v>4.1899999999999999E-4</v>
      </c>
      <c r="F446" s="866">
        <v>100</v>
      </c>
      <c r="G446" s="873" t="s">
        <v>514</v>
      </c>
      <c r="H446" s="630" t="str">
        <f t="shared" si="95"/>
        <v>A0160_角栄ガス(株)</v>
      </c>
      <c r="I446" s="630" t="str">
        <f t="shared" si="96"/>
        <v>A0160_角栄ガス(株)_</v>
      </c>
      <c r="K446" s="630" t="s">
        <v>6376</v>
      </c>
      <c r="M446" s="630">
        <f t="shared" si="97"/>
        <v>4</v>
      </c>
    </row>
    <row r="447" spans="1:13" ht="20.100000000000001" customHeight="1">
      <c r="A447" s="981" t="s">
        <v>1841</v>
      </c>
      <c r="B447" s="962" t="s">
        <v>1842</v>
      </c>
      <c r="C447" s="877" t="s">
        <v>226</v>
      </c>
      <c r="D447" s="875">
        <v>0</v>
      </c>
      <c r="E447" s="875">
        <v>0</v>
      </c>
      <c r="F447" s="1110">
        <v>100</v>
      </c>
      <c r="G447" s="1111" t="s">
        <v>514</v>
      </c>
      <c r="H447" s="630" t="str">
        <f t="shared" si="95"/>
        <v>A0161_京葉瓦斯(株)</v>
      </c>
      <c r="I447" s="630" t="str">
        <f t="shared" si="96"/>
        <v>A0161_京葉瓦斯(株)_メニューA</v>
      </c>
      <c r="K447" s="630" t="s">
        <v>4642</v>
      </c>
      <c r="M447" s="630">
        <f t="shared" si="97"/>
        <v>1</v>
      </c>
    </row>
    <row r="448" spans="1:13" ht="20.100000000000001" customHeight="1">
      <c r="A448" s="983" t="str">
        <f t="shared" ref="A448:B449" si="105">A447</f>
        <v>A0161</v>
      </c>
      <c r="B448" s="962" t="str">
        <f t="shared" si="105"/>
        <v>京葉瓦斯(株)</v>
      </c>
      <c r="C448" s="885" t="s">
        <v>6188</v>
      </c>
      <c r="D448" s="875">
        <v>5.4600000000000004E-4</v>
      </c>
      <c r="E448" s="875">
        <v>5.4600000000000004E-4</v>
      </c>
      <c r="F448" s="1110"/>
      <c r="G448" s="1111"/>
      <c r="H448" s="630" t="str">
        <f t="shared" si="95"/>
        <v>A0161_京葉瓦斯(株)</v>
      </c>
      <c r="I448" s="630" t="str">
        <f t="shared" si="96"/>
        <v>A0161_京葉瓦斯(株)_メニューB(残差)</v>
      </c>
      <c r="K448" s="630" t="s">
        <v>4643</v>
      </c>
      <c r="M448" s="630">
        <f t="shared" si="97"/>
        <v>1</v>
      </c>
    </row>
    <row r="449" spans="1:13" ht="20.100000000000001" customHeight="1">
      <c r="A449" s="982" t="str">
        <f t="shared" si="105"/>
        <v>A0161</v>
      </c>
      <c r="B449" s="963" t="str">
        <f t="shared" si="105"/>
        <v>京葉瓦斯(株)</v>
      </c>
      <c r="C449" s="879" t="s">
        <v>622</v>
      </c>
      <c r="D449" s="880">
        <v>5.4100000000000003E-4</v>
      </c>
      <c r="E449" s="880">
        <v>5.4100000000000003E-4</v>
      </c>
      <c r="F449" s="1110"/>
      <c r="G449" s="1112"/>
      <c r="H449" s="630" t="str">
        <f t="shared" si="95"/>
        <v>A0161_京葉瓦斯(株)</v>
      </c>
      <c r="I449" s="630" t="str">
        <f t="shared" si="96"/>
        <v>A0161_京葉瓦斯(株)_(参考値)事業者全体</v>
      </c>
      <c r="K449" s="630" t="s">
        <v>4644</v>
      </c>
      <c r="M449" s="630">
        <f t="shared" si="97"/>
        <v>1</v>
      </c>
    </row>
    <row r="450" spans="1:13" ht="20.100000000000001" customHeight="1">
      <c r="A450" s="981" t="s">
        <v>1843</v>
      </c>
      <c r="B450" s="962" t="s">
        <v>6219</v>
      </c>
      <c r="C450" s="877" t="s">
        <v>226</v>
      </c>
      <c r="D450" s="875">
        <v>8.3999999999999995E-5</v>
      </c>
      <c r="E450" s="875">
        <v>8.3999999999999995E-5</v>
      </c>
      <c r="F450" s="1110">
        <v>59.24</v>
      </c>
      <c r="G450" s="1111" t="s">
        <v>4180</v>
      </c>
      <c r="H450" s="630" t="str">
        <f t="shared" si="95"/>
        <v>A0162_TOPPANホールディングス(株)</v>
      </c>
      <c r="I450" s="630" t="str">
        <f t="shared" si="96"/>
        <v>A0162_TOPPANホールディングス(株)_メニューA</v>
      </c>
      <c r="K450" s="630" t="s">
        <v>4645</v>
      </c>
      <c r="M450" s="630">
        <f t="shared" si="97"/>
        <v>4</v>
      </c>
    </row>
    <row r="451" spans="1:13" ht="20.100000000000001" customHeight="1">
      <c r="A451" s="983" t="str">
        <f t="shared" ref="A451:B454" si="106">A450</f>
        <v>A0162</v>
      </c>
      <c r="B451" s="962" t="str">
        <f t="shared" si="106"/>
        <v>TOPPANホールディングス(株)</v>
      </c>
      <c r="C451" s="889" t="s">
        <v>293</v>
      </c>
      <c r="D451" s="875">
        <v>1.7200000000000001E-4</v>
      </c>
      <c r="E451" s="875">
        <v>1.7200000000000001E-4</v>
      </c>
      <c r="F451" s="1110"/>
      <c r="G451" s="1111"/>
      <c r="H451" s="630" t="str">
        <f t="shared" si="95"/>
        <v>A0162_TOPPANホールディングス(株)</v>
      </c>
      <c r="I451" s="630" t="str">
        <f t="shared" si="96"/>
        <v>A0162_TOPPANホールディングス(株)_メニューB</v>
      </c>
      <c r="K451" s="630" t="s">
        <v>4646</v>
      </c>
      <c r="M451" s="630">
        <f t="shared" si="97"/>
        <v>1</v>
      </c>
    </row>
    <row r="452" spans="1:13" ht="20.100000000000001" customHeight="1">
      <c r="A452" s="983" t="str">
        <f t="shared" si="106"/>
        <v>A0162</v>
      </c>
      <c r="B452" s="962" t="str">
        <f t="shared" si="106"/>
        <v>TOPPANホールディングス(株)</v>
      </c>
      <c r="C452" s="889" t="s">
        <v>450</v>
      </c>
      <c r="D452" s="890">
        <v>1.8000000000000001E-4</v>
      </c>
      <c r="E452" s="890">
        <v>1.8000000000000001E-4</v>
      </c>
      <c r="F452" s="1110"/>
      <c r="G452" s="1111"/>
      <c r="H452" s="630" t="str">
        <f t="shared" si="95"/>
        <v>A0162_TOPPANホールディングス(株)</v>
      </c>
      <c r="I452" s="630" t="str">
        <f t="shared" si="96"/>
        <v>A0162_TOPPANホールディングス(株)_メニューC</v>
      </c>
      <c r="K452" s="630" t="s">
        <v>4647</v>
      </c>
      <c r="M452" s="630">
        <f t="shared" si="97"/>
        <v>1</v>
      </c>
    </row>
    <row r="453" spans="1:13" ht="20.100000000000001" customHeight="1">
      <c r="A453" s="983" t="str">
        <f t="shared" si="106"/>
        <v>A0162</v>
      </c>
      <c r="B453" s="962" t="str">
        <f t="shared" si="106"/>
        <v>TOPPANホールディングス(株)</v>
      </c>
      <c r="C453" s="885" t="s">
        <v>6193</v>
      </c>
      <c r="D453" s="890">
        <v>5.04E-4</v>
      </c>
      <c r="E453" s="890">
        <v>5.04E-4</v>
      </c>
      <c r="F453" s="1110"/>
      <c r="G453" s="1111"/>
      <c r="H453" s="630" t="str">
        <f t="shared" si="95"/>
        <v>A0162_TOPPANホールディングス(株)</v>
      </c>
      <c r="I453" s="630" t="str">
        <f t="shared" si="96"/>
        <v>A0162_TOPPANホールディングス(株)_メニューD(残差)</v>
      </c>
      <c r="K453" s="630" t="s">
        <v>4648</v>
      </c>
      <c r="M453" s="630">
        <f t="shared" si="97"/>
        <v>1</v>
      </c>
    </row>
    <row r="454" spans="1:13" ht="20.100000000000001" customHeight="1">
      <c r="A454" s="982" t="str">
        <f t="shared" si="106"/>
        <v>A0162</v>
      </c>
      <c r="B454" s="963" t="str">
        <f t="shared" si="106"/>
        <v>TOPPANホールディングス(株)</v>
      </c>
      <c r="C454" s="879" t="s">
        <v>622</v>
      </c>
      <c r="D454" s="880">
        <v>4.5399999999999998E-4</v>
      </c>
      <c r="E454" s="880">
        <v>4.5399999999999998E-4</v>
      </c>
      <c r="F454" s="1110"/>
      <c r="G454" s="1112"/>
      <c r="H454" s="630" t="str">
        <f t="shared" si="95"/>
        <v>A0162_TOPPANホールディングス(株)</v>
      </c>
      <c r="I454" s="630" t="str">
        <f t="shared" si="96"/>
        <v>A0162_TOPPANホールディングス(株)_(参考値)事業者全体</v>
      </c>
      <c r="K454" s="630" t="s">
        <v>6377</v>
      </c>
      <c r="M454" s="630">
        <f t="shared" si="97"/>
        <v>4</v>
      </c>
    </row>
    <row r="455" spans="1:13" ht="20.100000000000001" customHeight="1">
      <c r="A455" s="981" t="s">
        <v>294</v>
      </c>
      <c r="B455" s="962" t="s">
        <v>1844</v>
      </c>
      <c r="C455" s="877" t="s">
        <v>226</v>
      </c>
      <c r="D455" s="875">
        <v>0</v>
      </c>
      <c r="E455" s="875">
        <v>0</v>
      </c>
      <c r="F455" s="1110">
        <v>100</v>
      </c>
      <c r="G455" s="1111" t="s">
        <v>514</v>
      </c>
      <c r="H455" s="630" t="str">
        <f t="shared" si="95"/>
        <v>A0163_伊勢崎ガス(株)</v>
      </c>
      <c r="I455" s="630" t="str">
        <f t="shared" si="96"/>
        <v>A0163_伊勢崎ガス(株)_メニューA</v>
      </c>
      <c r="K455" s="630" t="s">
        <v>4649</v>
      </c>
      <c r="M455" s="630">
        <f t="shared" si="97"/>
        <v>1</v>
      </c>
    </row>
    <row r="456" spans="1:13" ht="20.100000000000001" customHeight="1">
      <c r="A456" s="983" t="str">
        <f t="shared" ref="A456:B457" si="107">A455</f>
        <v>A0163</v>
      </c>
      <c r="B456" s="962" t="str">
        <f t="shared" si="107"/>
        <v>伊勢崎ガス(株)</v>
      </c>
      <c r="C456" s="885" t="s">
        <v>6188</v>
      </c>
      <c r="D456" s="875">
        <v>4.2000000000000002E-4</v>
      </c>
      <c r="E456" s="875">
        <v>4.2000000000000002E-4</v>
      </c>
      <c r="F456" s="1110"/>
      <c r="G456" s="1111"/>
      <c r="H456" s="630" t="str">
        <f t="shared" si="95"/>
        <v>A0163_伊勢崎ガス(株)</v>
      </c>
      <c r="I456" s="630" t="str">
        <f t="shared" si="96"/>
        <v>A0163_伊勢崎ガス(株)_メニューB(残差)</v>
      </c>
      <c r="K456" s="630" t="s">
        <v>4650</v>
      </c>
      <c r="M456" s="630">
        <f t="shared" si="97"/>
        <v>1</v>
      </c>
    </row>
    <row r="457" spans="1:13" ht="20.100000000000001" customHeight="1">
      <c r="A457" s="982" t="str">
        <f t="shared" si="107"/>
        <v>A0163</v>
      </c>
      <c r="B457" s="963" t="str">
        <f t="shared" si="107"/>
        <v>伊勢崎ガス(株)</v>
      </c>
      <c r="C457" s="879" t="s">
        <v>622</v>
      </c>
      <c r="D457" s="880">
        <v>4.1300000000000001E-4</v>
      </c>
      <c r="E457" s="880">
        <v>4.1300000000000001E-4</v>
      </c>
      <c r="F457" s="1110"/>
      <c r="G457" s="1112"/>
      <c r="H457" s="630" t="str">
        <f t="shared" si="95"/>
        <v>A0163_伊勢崎ガス(株)</v>
      </c>
      <c r="I457" s="630" t="str">
        <f t="shared" si="96"/>
        <v>A0163_伊勢崎ガス(株)_(参考値)事業者全体</v>
      </c>
      <c r="K457" s="630" t="s">
        <v>4651</v>
      </c>
      <c r="M457" s="630">
        <f t="shared" si="97"/>
        <v>1</v>
      </c>
    </row>
    <row r="458" spans="1:13" ht="20.100000000000001" customHeight="1">
      <c r="A458" s="881" t="s">
        <v>295</v>
      </c>
      <c r="B458" s="882" t="s">
        <v>1845</v>
      </c>
      <c r="C458" s="883"/>
      <c r="D458" s="871">
        <v>4.1899999999999999E-4</v>
      </c>
      <c r="E458" s="872">
        <v>4.1899999999999999E-4</v>
      </c>
      <c r="F458" s="866">
        <v>100</v>
      </c>
      <c r="G458" s="873" t="s">
        <v>514</v>
      </c>
      <c r="H458" s="630" t="str">
        <f t="shared" si="95"/>
        <v>A0164_キヤノンマーケティングジャパン(株)</v>
      </c>
      <c r="I458" s="630" t="str">
        <f t="shared" si="96"/>
        <v>A0164_キヤノンマーケティングジャパン(株)_</v>
      </c>
      <c r="K458" s="630" t="s">
        <v>4652</v>
      </c>
      <c r="M458" s="630">
        <f t="shared" si="97"/>
        <v>1</v>
      </c>
    </row>
    <row r="459" spans="1:13" ht="20.100000000000001" customHeight="1">
      <c r="A459" s="981" t="s">
        <v>296</v>
      </c>
      <c r="B459" s="962" t="s">
        <v>1846</v>
      </c>
      <c r="C459" s="877" t="s">
        <v>226</v>
      </c>
      <c r="D459" s="875">
        <v>0</v>
      </c>
      <c r="E459" s="875">
        <v>0</v>
      </c>
      <c r="F459" s="1110">
        <v>100</v>
      </c>
      <c r="G459" s="1111" t="s">
        <v>514</v>
      </c>
      <c r="H459" s="630" t="str">
        <f t="shared" si="95"/>
        <v>A0165_(株)とっとり市民電力</v>
      </c>
      <c r="I459" s="630" t="str">
        <f t="shared" si="96"/>
        <v>A0165_(株)とっとり市民電力_メニューA</v>
      </c>
      <c r="K459" s="630" t="s">
        <v>4653</v>
      </c>
      <c r="M459" s="630">
        <f t="shared" si="97"/>
        <v>1</v>
      </c>
    </row>
    <row r="460" spans="1:13" ht="20.100000000000001" customHeight="1">
      <c r="A460" s="983" t="str">
        <f t="shared" ref="A460:B461" si="108">A459</f>
        <v>A0165</v>
      </c>
      <c r="B460" s="962" t="str">
        <f t="shared" si="108"/>
        <v>(株)とっとり市民電力</v>
      </c>
      <c r="C460" s="885" t="s">
        <v>6188</v>
      </c>
      <c r="D460" s="875">
        <v>2.9599999999999998E-4</v>
      </c>
      <c r="E460" s="875">
        <v>2.9599999999999998E-4</v>
      </c>
      <c r="F460" s="1110"/>
      <c r="G460" s="1111"/>
      <c r="H460" s="630" t="str">
        <f t="shared" si="95"/>
        <v>A0165_(株)とっとり市民電力</v>
      </c>
      <c r="I460" s="630" t="str">
        <f t="shared" si="96"/>
        <v>A0165_(株)とっとり市民電力_メニューB(残差)</v>
      </c>
      <c r="K460" s="630" t="s">
        <v>4654</v>
      </c>
      <c r="M460" s="630">
        <f t="shared" si="97"/>
        <v>3</v>
      </c>
    </row>
    <row r="461" spans="1:13" ht="20.100000000000001" customHeight="1">
      <c r="A461" s="982" t="str">
        <f t="shared" si="108"/>
        <v>A0165</v>
      </c>
      <c r="B461" s="963" t="str">
        <f t="shared" si="108"/>
        <v>(株)とっとり市民電力</v>
      </c>
      <c r="C461" s="879" t="s">
        <v>622</v>
      </c>
      <c r="D461" s="880">
        <v>2.9100000000000003E-4</v>
      </c>
      <c r="E461" s="880">
        <v>2.9100000000000003E-4</v>
      </c>
      <c r="F461" s="1110"/>
      <c r="G461" s="1112"/>
      <c r="H461" s="630" t="str">
        <f t="shared" si="95"/>
        <v>A0165_(株)とっとり市民電力</v>
      </c>
      <c r="I461" s="630" t="str">
        <f t="shared" si="96"/>
        <v>A0165_(株)とっとり市民電力_(参考値)事業者全体</v>
      </c>
      <c r="K461" s="630" t="s">
        <v>4655</v>
      </c>
      <c r="M461" s="630">
        <f t="shared" si="97"/>
        <v>1</v>
      </c>
    </row>
    <row r="462" spans="1:13" ht="20.100000000000001" customHeight="1">
      <c r="A462" s="881" t="s">
        <v>297</v>
      </c>
      <c r="B462" s="882" t="s">
        <v>6220</v>
      </c>
      <c r="C462" s="883"/>
      <c r="D462" s="871">
        <v>7.1599999999999995E-4</v>
      </c>
      <c r="E462" s="872">
        <v>7.1599999999999995E-4</v>
      </c>
      <c r="F462" s="866">
        <v>100</v>
      </c>
      <c r="G462" s="873" t="s">
        <v>514</v>
      </c>
      <c r="H462" s="630" t="str">
        <f t="shared" si="95"/>
        <v>A0166_(株)エクスゲート(旧：(株)イーエムアイ)</v>
      </c>
      <c r="I462" s="630" t="str">
        <f t="shared" si="96"/>
        <v>A0166_(株)エクスゲート(旧：(株)イーエムアイ)_</v>
      </c>
      <c r="K462" s="630" t="s">
        <v>4656</v>
      </c>
      <c r="M462" s="630">
        <f t="shared" si="97"/>
        <v>1</v>
      </c>
    </row>
    <row r="463" spans="1:13" ht="20.100000000000001" customHeight="1">
      <c r="A463" s="981" t="s">
        <v>298</v>
      </c>
      <c r="B463" s="962" t="s">
        <v>1847</v>
      </c>
      <c r="C463" s="877" t="s">
        <v>226</v>
      </c>
      <c r="D463" s="875">
        <v>0</v>
      </c>
      <c r="E463" s="875">
        <v>0</v>
      </c>
      <c r="F463" s="1110">
        <v>100</v>
      </c>
      <c r="G463" s="1111" t="s">
        <v>514</v>
      </c>
      <c r="H463" s="630" t="str">
        <f t="shared" si="95"/>
        <v>A0167_佐野瓦斯(株)</v>
      </c>
      <c r="I463" s="630" t="str">
        <f t="shared" si="96"/>
        <v>A0167_佐野瓦斯(株)_メニューA</v>
      </c>
      <c r="K463" s="630" t="s">
        <v>4657</v>
      </c>
      <c r="M463" s="630">
        <f t="shared" si="97"/>
        <v>1</v>
      </c>
    </row>
    <row r="464" spans="1:13" ht="20.100000000000001" customHeight="1">
      <c r="A464" s="983" t="str">
        <f t="shared" ref="A464:B465" si="109">A463</f>
        <v>A0167</v>
      </c>
      <c r="B464" s="962" t="str">
        <f t="shared" si="109"/>
        <v>佐野瓦斯(株)</v>
      </c>
      <c r="C464" s="885" t="s">
        <v>6188</v>
      </c>
      <c r="D464" s="875">
        <v>4.0999999999999999E-4</v>
      </c>
      <c r="E464" s="875">
        <v>4.0999999999999999E-4</v>
      </c>
      <c r="F464" s="1110"/>
      <c r="G464" s="1111"/>
      <c r="H464" s="630" t="str">
        <f t="shared" si="95"/>
        <v>A0167_佐野瓦斯(株)</v>
      </c>
      <c r="I464" s="630" t="str">
        <f t="shared" si="96"/>
        <v>A0167_佐野瓦斯(株)_メニューB(残差)</v>
      </c>
      <c r="K464" s="630" t="s">
        <v>4658</v>
      </c>
      <c r="M464" s="630">
        <f t="shared" si="97"/>
        <v>1</v>
      </c>
    </row>
    <row r="465" spans="1:13" ht="20.100000000000001" customHeight="1">
      <c r="A465" s="982" t="str">
        <f t="shared" si="109"/>
        <v>A0167</v>
      </c>
      <c r="B465" s="963" t="str">
        <f t="shared" si="109"/>
        <v>佐野瓦斯(株)</v>
      </c>
      <c r="C465" s="879" t="s">
        <v>622</v>
      </c>
      <c r="D465" s="880">
        <v>3.8299999999999999E-4</v>
      </c>
      <c r="E465" s="880">
        <v>3.8299999999999999E-4</v>
      </c>
      <c r="F465" s="1110"/>
      <c r="G465" s="1112"/>
      <c r="H465" s="630" t="str">
        <f t="shared" si="95"/>
        <v>A0167_佐野瓦斯(株)</v>
      </c>
      <c r="I465" s="630" t="str">
        <f t="shared" si="96"/>
        <v>A0167_佐野瓦斯(株)_(参考値)事業者全体</v>
      </c>
      <c r="K465" s="630" t="s">
        <v>4659</v>
      </c>
      <c r="M465" s="630">
        <f t="shared" si="97"/>
        <v>3</v>
      </c>
    </row>
    <row r="466" spans="1:13" ht="20.100000000000001" customHeight="1">
      <c r="A466" s="881" t="s">
        <v>299</v>
      </c>
      <c r="B466" s="882" t="s">
        <v>1848</v>
      </c>
      <c r="C466" s="883"/>
      <c r="D466" s="871">
        <v>4.1899999999999999E-4</v>
      </c>
      <c r="E466" s="872">
        <v>4.1899999999999999E-4</v>
      </c>
      <c r="F466" s="866">
        <v>100</v>
      </c>
      <c r="G466" s="873" t="s">
        <v>514</v>
      </c>
      <c r="H466" s="630" t="str">
        <f t="shared" si="95"/>
        <v>A0168_桐生瓦斯(株)</v>
      </c>
      <c r="I466" s="630" t="str">
        <f t="shared" si="96"/>
        <v>A0168_桐生瓦斯(株)_</v>
      </c>
      <c r="K466" s="630" t="s">
        <v>4660</v>
      </c>
      <c r="M466" s="630">
        <f t="shared" si="97"/>
        <v>1</v>
      </c>
    </row>
    <row r="467" spans="1:13" ht="20.100000000000001" customHeight="1">
      <c r="A467" s="984" t="s">
        <v>300</v>
      </c>
      <c r="B467" s="962" t="s">
        <v>1849</v>
      </c>
      <c r="C467" s="877" t="s">
        <v>226</v>
      </c>
      <c r="D467" s="875">
        <v>0</v>
      </c>
      <c r="E467" s="875">
        <v>0</v>
      </c>
      <c r="F467" s="1110">
        <v>100</v>
      </c>
      <c r="G467" s="1111" t="s">
        <v>514</v>
      </c>
      <c r="H467" s="630" t="str">
        <f t="shared" si="95"/>
        <v>A0169_森の電力(株)</v>
      </c>
      <c r="I467" s="630" t="str">
        <f t="shared" si="96"/>
        <v>A0169_森の電力(株)_メニューA</v>
      </c>
      <c r="K467" s="630" t="s">
        <v>4661</v>
      </c>
      <c r="M467" s="630">
        <f t="shared" si="97"/>
        <v>1</v>
      </c>
    </row>
    <row r="468" spans="1:13" ht="20.100000000000001" customHeight="1">
      <c r="A468" s="985" t="str">
        <f t="shared" ref="A468:B469" si="110">A467</f>
        <v>A0169</v>
      </c>
      <c r="B468" s="962" t="str">
        <f t="shared" si="110"/>
        <v>森の電力(株)</v>
      </c>
      <c r="C468" s="885" t="s">
        <v>6188</v>
      </c>
      <c r="D468" s="896">
        <v>5.8399999999999999E-4</v>
      </c>
      <c r="E468" s="875">
        <v>5.8399999999999999E-4</v>
      </c>
      <c r="F468" s="1110"/>
      <c r="G468" s="1111"/>
      <c r="H468" s="630" t="str">
        <f t="shared" si="95"/>
        <v>A0169_森の電力(株)</v>
      </c>
      <c r="I468" s="630" t="str">
        <f t="shared" si="96"/>
        <v>A0169_森の電力(株)_メニューB(残差)</v>
      </c>
      <c r="K468" s="630" t="s">
        <v>4662</v>
      </c>
      <c r="M468" s="630">
        <f t="shared" si="97"/>
        <v>1</v>
      </c>
    </row>
    <row r="469" spans="1:13" ht="20.100000000000001" customHeight="1">
      <c r="A469" s="986" t="str">
        <f t="shared" si="110"/>
        <v>A0169</v>
      </c>
      <c r="B469" s="963" t="str">
        <f t="shared" si="110"/>
        <v>森の電力(株)</v>
      </c>
      <c r="C469" s="879" t="s">
        <v>622</v>
      </c>
      <c r="D469" s="895">
        <v>0</v>
      </c>
      <c r="E469" s="880">
        <v>0</v>
      </c>
      <c r="F469" s="1110"/>
      <c r="G469" s="1112"/>
      <c r="H469" s="630" t="str">
        <f t="shared" si="95"/>
        <v>A0169_森の電力(株)</v>
      </c>
      <c r="I469" s="630" t="str">
        <f t="shared" si="96"/>
        <v>A0169_森の電力(株)_(参考値)事業者全体</v>
      </c>
      <c r="K469" s="630" t="s">
        <v>4663</v>
      </c>
      <c r="M469" s="630">
        <f t="shared" si="97"/>
        <v>1</v>
      </c>
    </row>
    <row r="470" spans="1:13" ht="20.100000000000001" customHeight="1">
      <c r="A470" s="981" t="s">
        <v>301</v>
      </c>
      <c r="B470" s="968" t="s">
        <v>6221</v>
      </c>
      <c r="C470" s="877" t="s">
        <v>226</v>
      </c>
      <c r="D470" s="875">
        <v>0</v>
      </c>
      <c r="E470" s="875">
        <v>0</v>
      </c>
      <c r="F470" s="1110">
        <v>60.1</v>
      </c>
      <c r="G470" s="1111" t="s">
        <v>4180</v>
      </c>
      <c r="H470" s="630" t="str">
        <f t="shared" si="95"/>
        <v>A0170_大和ハウス工業(株)</v>
      </c>
      <c r="I470" s="630" t="str">
        <f t="shared" si="96"/>
        <v>A0170_大和ハウス工業(株)_メニューA</v>
      </c>
      <c r="K470" s="630" t="s">
        <v>4664</v>
      </c>
      <c r="M470" s="630">
        <f t="shared" si="97"/>
        <v>1</v>
      </c>
    </row>
    <row r="471" spans="1:13" ht="20.100000000000001" customHeight="1">
      <c r="A471" s="983" t="str">
        <f t="shared" ref="A471:B476" si="111">A470</f>
        <v>A0170</v>
      </c>
      <c r="B471" s="968" t="str">
        <f t="shared" si="111"/>
        <v>大和ハウス工業(株)</v>
      </c>
      <c r="C471" s="889" t="s">
        <v>293</v>
      </c>
      <c r="D471" s="875">
        <v>0</v>
      </c>
      <c r="E471" s="875">
        <v>0</v>
      </c>
      <c r="F471" s="1110"/>
      <c r="G471" s="1111"/>
      <c r="H471" s="630" t="str">
        <f t="shared" si="95"/>
        <v>A0170_大和ハウス工業(株)</v>
      </c>
      <c r="I471" s="630" t="str">
        <f t="shared" si="96"/>
        <v>A0170_大和ハウス工業(株)_メニューB</v>
      </c>
      <c r="K471" s="630" t="s">
        <v>4665</v>
      </c>
      <c r="M471" s="630">
        <f t="shared" si="97"/>
        <v>1</v>
      </c>
    </row>
    <row r="472" spans="1:13" ht="20.100000000000001" customHeight="1">
      <c r="A472" s="983" t="str">
        <f t="shared" si="111"/>
        <v>A0170</v>
      </c>
      <c r="B472" s="968" t="str">
        <f t="shared" si="111"/>
        <v>大和ハウス工業(株)</v>
      </c>
      <c r="C472" s="889" t="s">
        <v>450</v>
      </c>
      <c r="D472" s="890">
        <v>7.8999999999999996E-5</v>
      </c>
      <c r="E472" s="890">
        <v>7.8999999999999996E-5</v>
      </c>
      <c r="F472" s="1110"/>
      <c r="G472" s="1111"/>
      <c r="H472" s="630" t="str">
        <f t="shared" si="95"/>
        <v>A0170_大和ハウス工業(株)</v>
      </c>
      <c r="I472" s="630" t="str">
        <f t="shared" si="96"/>
        <v>A0170_大和ハウス工業(株)_メニューC</v>
      </c>
      <c r="K472" s="630" t="s">
        <v>4666</v>
      </c>
      <c r="M472" s="630">
        <f t="shared" si="97"/>
        <v>1</v>
      </c>
    </row>
    <row r="473" spans="1:13" ht="20.100000000000001" customHeight="1">
      <c r="A473" s="983" t="str">
        <f t="shared" si="111"/>
        <v>A0170</v>
      </c>
      <c r="B473" s="968" t="str">
        <f t="shared" si="111"/>
        <v>大和ハウス工業(株)</v>
      </c>
      <c r="C473" s="889" t="s">
        <v>451</v>
      </c>
      <c r="D473" s="890">
        <v>2.5500000000000002E-4</v>
      </c>
      <c r="E473" s="890">
        <v>2.5500000000000002E-4</v>
      </c>
      <c r="F473" s="1110"/>
      <c r="G473" s="1111"/>
      <c r="H473" s="630" t="str">
        <f t="shared" si="95"/>
        <v>A0170_大和ハウス工業(株)</v>
      </c>
      <c r="I473" s="630" t="str">
        <f t="shared" si="96"/>
        <v>A0170_大和ハウス工業(株)_メニューD</v>
      </c>
      <c r="K473" s="630" t="s">
        <v>6378</v>
      </c>
      <c r="M473" s="630">
        <f t="shared" si="97"/>
        <v>1</v>
      </c>
    </row>
    <row r="474" spans="1:13" ht="20.100000000000001" customHeight="1">
      <c r="A474" s="983" t="str">
        <f t="shared" si="111"/>
        <v>A0170</v>
      </c>
      <c r="B474" s="968" t="str">
        <f t="shared" si="111"/>
        <v>大和ハウス工業(株)</v>
      </c>
      <c r="C474" s="889" t="s">
        <v>452</v>
      </c>
      <c r="D474" s="890">
        <v>2.7500000000000002E-4</v>
      </c>
      <c r="E474" s="890">
        <v>2.7500000000000002E-4</v>
      </c>
      <c r="F474" s="1110"/>
      <c r="G474" s="1111"/>
      <c r="H474" s="630" t="str">
        <f t="shared" si="95"/>
        <v>A0170_大和ハウス工業(株)</v>
      </c>
      <c r="I474" s="630" t="str">
        <f t="shared" si="96"/>
        <v>A0170_大和ハウス工業(株)_メニューE</v>
      </c>
      <c r="K474" s="630" t="s">
        <v>6379</v>
      </c>
      <c r="M474" s="630">
        <f t="shared" si="97"/>
        <v>3</v>
      </c>
    </row>
    <row r="475" spans="1:13" ht="20.100000000000001" customHeight="1">
      <c r="A475" s="983" t="str">
        <f t="shared" si="111"/>
        <v>A0170</v>
      </c>
      <c r="B475" s="968" t="str">
        <f t="shared" si="111"/>
        <v>大和ハウス工業(株)</v>
      </c>
      <c r="C475" s="885" t="s">
        <v>6208</v>
      </c>
      <c r="D475" s="890">
        <v>3.7800000000000003E-4</v>
      </c>
      <c r="E475" s="890">
        <v>3.7800000000000003E-4</v>
      </c>
      <c r="F475" s="1110"/>
      <c r="G475" s="1111"/>
      <c r="H475" s="630" t="str">
        <f t="shared" si="95"/>
        <v>A0170_大和ハウス工業(株)</v>
      </c>
      <c r="I475" s="630" t="str">
        <f t="shared" si="96"/>
        <v>A0170_大和ハウス工業(株)_メニューF(残差)</v>
      </c>
      <c r="K475" s="630" t="s">
        <v>4667</v>
      </c>
      <c r="M475" s="630">
        <f t="shared" si="97"/>
        <v>1</v>
      </c>
    </row>
    <row r="476" spans="1:13" ht="20.100000000000001" customHeight="1">
      <c r="A476" s="982" t="str">
        <f t="shared" si="111"/>
        <v>A0170</v>
      </c>
      <c r="B476" s="969" t="str">
        <f t="shared" si="111"/>
        <v>大和ハウス工業(株)</v>
      </c>
      <c r="C476" s="879" t="s">
        <v>622</v>
      </c>
      <c r="D476" s="880">
        <v>3.2499999999999999E-4</v>
      </c>
      <c r="E476" s="880">
        <v>3.2499999999999999E-4</v>
      </c>
      <c r="F476" s="1110"/>
      <c r="G476" s="1112"/>
      <c r="H476" s="630" t="str">
        <f t="shared" si="95"/>
        <v>A0170_大和ハウス工業(株)</v>
      </c>
      <c r="I476" s="630" t="str">
        <f t="shared" si="96"/>
        <v>A0170_大和ハウス工業(株)_(参考値)事業者全体</v>
      </c>
      <c r="K476" s="630" t="s">
        <v>4668</v>
      </c>
      <c r="M476" s="630">
        <f t="shared" si="97"/>
        <v>1</v>
      </c>
    </row>
    <row r="477" spans="1:13" ht="20.100000000000001" customHeight="1">
      <c r="A477" s="981" t="s">
        <v>302</v>
      </c>
      <c r="B477" s="962" t="s">
        <v>4196</v>
      </c>
      <c r="C477" s="877" t="s">
        <v>226</v>
      </c>
      <c r="D477" s="896">
        <v>0</v>
      </c>
      <c r="E477" s="875">
        <v>0</v>
      </c>
      <c r="F477" s="1110" t="s">
        <v>6185</v>
      </c>
      <c r="G477" s="1111" t="s">
        <v>514</v>
      </c>
      <c r="H477" s="630" t="str">
        <f t="shared" si="95"/>
        <v>A0172_HTBエナジー(株)</v>
      </c>
      <c r="I477" s="630" t="str">
        <f t="shared" si="96"/>
        <v>A0172_HTBエナジー(株)_メニューA</v>
      </c>
      <c r="K477" s="630" t="s">
        <v>4669</v>
      </c>
      <c r="M477" s="630">
        <f t="shared" si="97"/>
        <v>1</v>
      </c>
    </row>
    <row r="478" spans="1:13" ht="20.100000000000001" customHeight="1">
      <c r="A478" s="983" t="str">
        <f t="shared" ref="A478:B479" si="112">A477</f>
        <v>A0172</v>
      </c>
      <c r="B478" s="962" t="str">
        <f t="shared" si="112"/>
        <v>HTBエナジー(株)</v>
      </c>
      <c r="C478" s="885" t="s">
        <v>6188</v>
      </c>
      <c r="D478" s="896">
        <v>3.9599999999999998E-4</v>
      </c>
      <c r="E478" s="875">
        <v>3.9599999999999998E-4</v>
      </c>
      <c r="F478" s="1110"/>
      <c r="G478" s="1111"/>
      <c r="H478" s="630" t="str">
        <f t="shared" si="95"/>
        <v>A0172_HTBエナジー(株)</v>
      </c>
      <c r="I478" s="630" t="str">
        <f t="shared" si="96"/>
        <v>A0172_HTBエナジー(株)_メニューB(残差)</v>
      </c>
      <c r="K478" s="630" t="s">
        <v>4670</v>
      </c>
      <c r="M478" s="630">
        <f t="shared" si="97"/>
        <v>3</v>
      </c>
    </row>
    <row r="479" spans="1:13" ht="20.100000000000001" customHeight="1">
      <c r="A479" s="982" t="str">
        <f t="shared" si="112"/>
        <v>A0172</v>
      </c>
      <c r="B479" s="963" t="str">
        <f t="shared" si="112"/>
        <v>HTBエナジー(株)</v>
      </c>
      <c r="C479" s="879" t="s">
        <v>622</v>
      </c>
      <c r="D479" s="895">
        <v>3.6299999999999999E-4</v>
      </c>
      <c r="E479" s="880">
        <v>3.6299999999999999E-4</v>
      </c>
      <c r="F479" s="1110"/>
      <c r="G479" s="1112"/>
      <c r="H479" s="630" t="str">
        <f t="shared" ref="H479:H542" si="113">A479&amp;"_"&amp;B479</f>
        <v>A0172_HTBエナジー(株)</v>
      </c>
      <c r="I479" s="630" t="str">
        <f t="shared" ref="I479:I542" si="114">A479&amp;"_"&amp;B479&amp;"_"&amp;C479</f>
        <v>A0172_HTBエナジー(株)_(参考値)事業者全体</v>
      </c>
      <c r="K479" s="630" t="s">
        <v>4671</v>
      </c>
      <c r="M479" s="630">
        <f t="shared" ref="M479:M542" si="115">COUNTIF($H$30:$H$3024,K479)</f>
        <v>1</v>
      </c>
    </row>
    <row r="480" spans="1:13" ht="20.100000000000001" customHeight="1">
      <c r="A480" s="881" t="s">
        <v>303</v>
      </c>
      <c r="B480" s="882" t="s">
        <v>1850</v>
      </c>
      <c r="C480" s="883"/>
      <c r="D480" s="871">
        <v>6.1600000000000001E-4</v>
      </c>
      <c r="E480" s="872">
        <v>6.1600000000000001E-4</v>
      </c>
      <c r="F480" s="866">
        <v>100</v>
      </c>
      <c r="G480" s="873" t="s">
        <v>514</v>
      </c>
      <c r="H480" s="630" t="str">
        <f t="shared" si="113"/>
        <v>A0173_(株)アシストワンエナジー</v>
      </c>
      <c r="I480" s="630" t="str">
        <f t="shared" si="114"/>
        <v>A0173_(株)アシストワンエナジー_</v>
      </c>
      <c r="K480" s="630" t="s">
        <v>4672</v>
      </c>
      <c r="M480" s="630">
        <f t="shared" si="115"/>
        <v>3</v>
      </c>
    </row>
    <row r="481" spans="1:13" ht="20.100000000000001" customHeight="1">
      <c r="A481" s="881" t="s">
        <v>304</v>
      </c>
      <c r="B481" s="882" t="s">
        <v>1851</v>
      </c>
      <c r="C481" s="883"/>
      <c r="D481" s="871">
        <v>6.4800000000000003E-4</v>
      </c>
      <c r="E481" s="872">
        <v>6.4800000000000003E-4</v>
      </c>
      <c r="F481" s="866">
        <v>100</v>
      </c>
      <c r="G481" s="873" t="s">
        <v>514</v>
      </c>
      <c r="H481" s="630" t="str">
        <f t="shared" si="113"/>
        <v>A0175_(株)フソウ・エナジー</v>
      </c>
      <c r="I481" s="630" t="str">
        <f t="shared" si="114"/>
        <v>A0175_(株)フソウ・エナジー_</v>
      </c>
      <c r="K481" s="630" t="s">
        <v>4673</v>
      </c>
      <c r="M481" s="630">
        <f t="shared" si="115"/>
        <v>3</v>
      </c>
    </row>
    <row r="482" spans="1:13" ht="20.100000000000001" customHeight="1">
      <c r="A482" s="981" t="s">
        <v>305</v>
      </c>
      <c r="B482" s="962" t="s">
        <v>1852</v>
      </c>
      <c r="C482" s="877" t="s">
        <v>226</v>
      </c>
      <c r="D482" s="875">
        <v>0</v>
      </c>
      <c r="E482" s="875">
        <v>0</v>
      </c>
      <c r="F482" s="1110">
        <v>100</v>
      </c>
      <c r="G482" s="1111" t="s">
        <v>514</v>
      </c>
      <c r="H482" s="630" t="str">
        <f t="shared" si="113"/>
        <v>A0177_湘南電力(株)</v>
      </c>
      <c r="I482" s="630" t="str">
        <f t="shared" si="114"/>
        <v>A0177_湘南電力(株)_メニューA</v>
      </c>
      <c r="K482" s="630" t="s">
        <v>4674</v>
      </c>
      <c r="M482" s="630">
        <f t="shared" si="115"/>
        <v>1</v>
      </c>
    </row>
    <row r="483" spans="1:13" ht="20.100000000000001" customHeight="1">
      <c r="A483" s="983" t="str">
        <f t="shared" ref="A483:B484" si="116">A482</f>
        <v>A0177</v>
      </c>
      <c r="B483" s="962" t="str">
        <f t="shared" si="116"/>
        <v>湘南電力(株)</v>
      </c>
      <c r="C483" s="885" t="s">
        <v>6188</v>
      </c>
      <c r="D483" s="875">
        <v>5.4699999999999996E-4</v>
      </c>
      <c r="E483" s="875">
        <v>5.4699999999999996E-4</v>
      </c>
      <c r="F483" s="1110"/>
      <c r="G483" s="1111"/>
      <c r="H483" s="630" t="str">
        <f t="shared" si="113"/>
        <v>A0177_湘南電力(株)</v>
      </c>
      <c r="I483" s="630" t="str">
        <f t="shared" si="114"/>
        <v>A0177_湘南電力(株)_メニューB(残差)</v>
      </c>
      <c r="K483" s="630" t="s">
        <v>4675</v>
      </c>
      <c r="M483" s="630">
        <f t="shared" si="115"/>
        <v>1</v>
      </c>
    </row>
    <row r="484" spans="1:13" ht="20.100000000000001" customHeight="1">
      <c r="A484" s="982" t="str">
        <f t="shared" si="116"/>
        <v>A0177</v>
      </c>
      <c r="B484" s="963" t="str">
        <f t="shared" si="116"/>
        <v>湘南電力(株)</v>
      </c>
      <c r="C484" s="879" t="s">
        <v>622</v>
      </c>
      <c r="D484" s="880">
        <v>5.0600000000000005E-4</v>
      </c>
      <c r="E484" s="880">
        <v>5.0600000000000005E-4</v>
      </c>
      <c r="F484" s="1110"/>
      <c r="G484" s="1112"/>
      <c r="H484" s="630" t="str">
        <f t="shared" si="113"/>
        <v>A0177_湘南電力(株)</v>
      </c>
      <c r="I484" s="630" t="str">
        <f t="shared" si="114"/>
        <v>A0177_湘南電力(株)_(参考値)事業者全体</v>
      </c>
      <c r="K484" s="630" t="s">
        <v>4676</v>
      </c>
      <c r="M484" s="630">
        <f t="shared" si="115"/>
        <v>1</v>
      </c>
    </row>
    <row r="485" spans="1:13" ht="20.100000000000001" customHeight="1">
      <c r="A485" s="881" t="s">
        <v>306</v>
      </c>
      <c r="B485" s="882" t="s">
        <v>1853</v>
      </c>
      <c r="C485" s="883"/>
      <c r="D485" s="871">
        <v>5.7600000000000001E-4</v>
      </c>
      <c r="E485" s="872">
        <v>5.7600000000000001E-4</v>
      </c>
      <c r="F485" s="866">
        <v>100</v>
      </c>
      <c r="G485" s="873" t="s">
        <v>514</v>
      </c>
      <c r="H485" s="630" t="str">
        <f t="shared" si="113"/>
        <v>A0178_大東建託パートナーズ(株)</v>
      </c>
      <c r="I485" s="630" t="str">
        <f t="shared" si="114"/>
        <v>A0178_大東建託パートナーズ(株)_</v>
      </c>
      <c r="K485" s="630" t="s">
        <v>4677</v>
      </c>
      <c r="M485" s="630">
        <f t="shared" si="115"/>
        <v>1</v>
      </c>
    </row>
    <row r="486" spans="1:13" ht="20.100000000000001" customHeight="1">
      <c r="A486" s="981" t="s">
        <v>307</v>
      </c>
      <c r="B486" s="962" t="s">
        <v>6222</v>
      </c>
      <c r="C486" s="877" t="s">
        <v>226</v>
      </c>
      <c r="D486" s="875">
        <v>0</v>
      </c>
      <c r="E486" s="875">
        <v>0</v>
      </c>
      <c r="F486" s="1110" t="s">
        <v>6185</v>
      </c>
      <c r="G486" s="1111" t="s">
        <v>514</v>
      </c>
      <c r="H486" s="630" t="str">
        <f t="shared" si="113"/>
        <v>A0179_Japan電力(株)</v>
      </c>
      <c r="I486" s="630" t="str">
        <f t="shared" si="114"/>
        <v>A0179_Japan電力(株)_メニューA</v>
      </c>
      <c r="K486" s="630" t="s">
        <v>4678</v>
      </c>
      <c r="M486" s="630">
        <f t="shared" si="115"/>
        <v>1</v>
      </c>
    </row>
    <row r="487" spans="1:13" ht="20.100000000000001" customHeight="1">
      <c r="A487" s="983" t="str">
        <f t="shared" ref="A487:B488" si="117">A486</f>
        <v>A0179</v>
      </c>
      <c r="B487" s="962" t="str">
        <f t="shared" si="117"/>
        <v>Japan電力(株)</v>
      </c>
      <c r="C487" s="885" t="s">
        <v>6188</v>
      </c>
      <c r="D487" s="875">
        <v>4.2099999999999999E-4</v>
      </c>
      <c r="E487" s="875">
        <v>4.2099999999999999E-4</v>
      </c>
      <c r="F487" s="1110"/>
      <c r="G487" s="1111"/>
      <c r="H487" s="630" t="str">
        <f t="shared" si="113"/>
        <v>A0179_Japan電力(株)</v>
      </c>
      <c r="I487" s="630" t="str">
        <f t="shared" si="114"/>
        <v>A0179_Japan電力(株)_メニューB(残差)</v>
      </c>
      <c r="K487" s="630" t="s">
        <v>4679</v>
      </c>
      <c r="M487" s="630">
        <f t="shared" si="115"/>
        <v>1</v>
      </c>
    </row>
    <row r="488" spans="1:13" ht="20.100000000000001" customHeight="1">
      <c r="A488" s="982" t="str">
        <f t="shared" si="117"/>
        <v>A0179</v>
      </c>
      <c r="B488" s="963" t="str">
        <f t="shared" si="117"/>
        <v>Japan電力(株)</v>
      </c>
      <c r="C488" s="879" t="s">
        <v>622</v>
      </c>
      <c r="D488" s="880">
        <v>3.9199999999999999E-4</v>
      </c>
      <c r="E488" s="880">
        <v>3.9199999999999999E-4</v>
      </c>
      <c r="F488" s="1110"/>
      <c r="G488" s="1112"/>
      <c r="H488" s="630" t="str">
        <f t="shared" si="113"/>
        <v>A0179_Japan電力(株)</v>
      </c>
      <c r="I488" s="630" t="str">
        <f t="shared" si="114"/>
        <v>A0179_Japan電力(株)_(参考値)事業者全体</v>
      </c>
      <c r="K488" s="630" t="s">
        <v>4680</v>
      </c>
      <c r="M488" s="630">
        <f t="shared" si="115"/>
        <v>3</v>
      </c>
    </row>
    <row r="489" spans="1:13" ht="20.100000000000001" customHeight="1">
      <c r="A489" s="981" t="s">
        <v>308</v>
      </c>
      <c r="B489" s="968" t="s">
        <v>1854</v>
      </c>
      <c r="C489" s="877" t="s">
        <v>226</v>
      </c>
      <c r="D489" s="896">
        <v>4.2499999999999998E-4</v>
      </c>
      <c r="E489" s="875">
        <v>4.2499999999999998E-4</v>
      </c>
      <c r="F489" s="1110">
        <v>100</v>
      </c>
      <c r="G489" s="1111" t="s">
        <v>514</v>
      </c>
      <c r="H489" s="630" t="str">
        <f t="shared" si="113"/>
        <v>A0180_電源開発(株)</v>
      </c>
      <c r="I489" s="630" t="str">
        <f t="shared" si="114"/>
        <v>A0180_電源開発(株)_メニューA</v>
      </c>
      <c r="K489" s="630" t="s">
        <v>4681</v>
      </c>
      <c r="M489" s="630">
        <f t="shared" si="115"/>
        <v>3</v>
      </c>
    </row>
    <row r="490" spans="1:13" ht="20.100000000000001" customHeight="1">
      <c r="A490" s="983" t="str">
        <f t="shared" ref="A490:B491" si="118">A489</f>
        <v>A0180</v>
      </c>
      <c r="B490" s="968" t="str">
        <f t="shared" si="118"/>
        <v>電源開発(株)</v>
      </c>
      <c r="C490" s="885" t="s">
        <v>6188</v>
      </c>
      <c r="D490" s="875">
        <v>4.2200000000000001E-4</v>
      </c>
      <c r="E490" s="875">
        <v>4.2200000000000001E-4</v>
      </c>
      <c r="F490" s="1110"/>
      <c r="G490" s="1111"/>
      <c r="H490" s="630" t="str">
        <f t="shared" si="113"/>
        <v>A0180_電源開発(株)</v>
      </c>
      <c r="I490" s="630" t="str">
        <f t="shared" si="114"/>
        <v>A0180_電源開発(株)_メニューB(残差)</v>
      </c>
      <c r="K490" s="630" t="s">
        <v>4682</v>
      </c>
      <c r="M490" s="630">
        <f t="shared" si="115"/>
        <v>1</v>
      </c>
    </row>
    <row r="491" spans="1:13" ht="20.100000000000001" customHeight="1">
      <c r="A491" s="982" t="str">
        <f t="shared" si="118"/>
        <v>A0180</v>
      </c>
      <c r="B491" s="969" t="str">
        <f t="shared" si="118"/>
        <v>電源開発(株)</v>
      </c>
      <c r="C491" s="879" t="s">
        <v>622</v>
      </c>
      <c r="D491" s="880">
        <v>4.2200000000000001E-4</v>
      </c>
      <c r="E491" s="880">
        <v>4.2200000000000001E-4</v>
      </c>
      <c r="F491" s="1110"/>
      <c r="G491" s="1112"/>
      <c r="H491" s="630" t="str">
        <f t="shared" si="113"/>
        <v>A0180_電源開発(株)</v>
      </c>
      <c r="I491" s="630" t="str">
        <f t="shared" si="114"/>
        <v>A0180_電源開発(株)_(参考値)事業者全体</v>
      </c>
      <c r="K491" s="630" t="s">
        <v>4683</v>
      </c>
      <c r="M491" s="630">
        <f t="shared" si="115"/>
        <v>1</v>
      </c>
    </row>
    <row r="492" spans="1:13" ht="20.100000000000001" customHeight="1">
      <c r="A492" s="981" t="s">
        <v>1855</v>
      </c>
      <c r="B492" s="962" t="s">
        <v>1856</v>
      </c>
      <c r="C492" s="877" t="s">
        <v>226</v>
      </c>
      <c r="D492" s="896">
        <v>2.9599999999999998E-4</v>
      </c>
      <c r="E492" s="875">
        <v>2.9599999999999998E-4</v>
      </c>
      <c r="F492" s="1110">
        <v>96.78</v>
      </c>
      <c r="G492" s="1111" t="s">
        <v>4180</v>
      </c>
      <c r="H492" s="630" t="str">
        <f t="shared" si="113"/>
        <v>A0181_鈴与商事(株)</v>
      </c>
      <c r="I492" s="630" t="str">
        <f t="shared" si="114"/>
        <v>A0181_鈴与商事(株)_メニューA</v>
      </c>
      <c r="K492" s="630" t="s">
        <v>4684</v>
      </c>
      <c r="M492" s="630">
        <f t="shared" si="115"/>
        <v>3</v>
      </c>
    </row>
    <row r="493" spans="1:13" ht="20.100000000000001" customHeight="1">
      <c r="A493" s="983" t="str">
        <f t="shared" ref="A493:B500" si="119">A492</f>
        <v>A0181</v>
      </c>
      <c r="B493" s="962" t="str">
        <f t="shared" si="119"/>
        <v>鈴与商事(株)</v>
      </c>
      <c r="C493" s="889" t="s">
        <v>293</v>
      </c>
      <c r="D493" s="875">
        <v>0</v>
      </c>
      <c r="E493" s="875">
        <v>0</v>
      </c>
      <c r="F493" s="1110"/>
      <c r="G493" s="1111"/>
      <c r="H493" s="630" t="str">
        <f t="shared" si="113"/>
        <v>A0181_鈴与商事(株)</v>
      </c>
      <c r="I493" s="630" t="str">
        <f t="shared" si="114"/>
        <v>A0181_鈴与商事(株)_メニューB</v>
      </c>
      <c r="K493" s="630" t="s">
        <v>4685</v>
      </c>
      <c r="M493" s="630">
        <f t="shared" si="115"/>
        <v>1</v>
      </c>
    </row>
    <row r="494" spans="1:13" ht="20.100000000000001" customHeight="1">
      <c r="A494" s="983" t="str">
        <f t="shared" si="119"/>
        <v>A0181</v>
      </c>
      <c r="B494" s="962" t="str">
        <f t="shared" si="119"/>
        <v>鈴与商事(株)</v>
      </c>
      <c r="C494" s="889" t="s">
        <v>450</v>
      </c>
      <c r="D494" s="890">
        <v>0</v>
      </c>
      <c r="E494" s="890">
        <v>0</v>
      </c>
      <c r="F494" s="1110"/>
      <c r="G494" s="1111"/>
      <c r="H494" s="630" t="str">
        <f t="shared" si="113"/>
        <v>A0181_鈴与商事(株)</v>
      </c>
      <c r="I494" s="630" t="str">
        <f t="shared" si="114"/>
        <v>A0181_鈴与商事(株)_メニューC</v>
      </c>
      <c r="K494" s="630" t="s">
        <v>4686</v>
      </c>
      <c r="M494" s="630">
        <f t="shared" si="115"/>
        <v>1</v>
      </c>
    </row>
    <row r="495" spans="1:13" ht="20.100000000000001" customHeight="1">
      <c r="A495" s="983" t="str">
        <f t="shared" si="119"/>
        <v>A0181</v>
      </c>
      <c r="B495" s="962" t="str">
        <f t="shared" si="119"/>
        <v>鈴与商事(株)</v>
      </c>
      <c r="C495" s="889" t="s">
        <v>451</v>
      </c>
      <c r="D495" s="890">
        <v>5.2999999999999998E-4</v>
      </c>
      <c r="E495" s="890">
        <v>5.2999999999999998E-4</v>
      </c>
      <c r="F495" s="1110"/>
      <c r="G495" s="1111"/>
      <c r="H495" s="630" t="str">
        <f t="shared" si="113"/>
        <v>A0181_鈴与商事(株)</v>
      </c>
      <c r="I495" s="630" t="str">
        <f t="shared" si="114"/>
        <v>A0181_鈴与商事(株)_メニューD</v>
      </c>
      <c r="K495" s="630" t="s">
        <v>4687</v>
      </c>
      <c r="M495" s="630">
        <f t="shared" si="115"/>
        <v>3</v>
      </c>
    </row>
    <row r="496" spans="1:13" ht="20.100000000000001" customHeight="1">
      <c r="A496" s="983" t="str">
        <f t="shared" si="119"/>
        <v>A0181</v>
      </c>
      <c r="B496" s="962" t="str">
        <f t="shared" si="119"/>
        <v>鈴与商事(株)</v>
      </c>
      <c r="C496" s="889" t="s">
        <v>452</v>
      </c>
      <c r="D496" s="890">
        <v>5.1999999999999995E-4</v>
      </c>
      <c r="E496" s="890">
        <v>5.1999999999999995E-4</v>
      </c>
      <c r="F496" s="1110"/>
      <c r="G496" s="1111"/>
      <c r="H496" s="630" t="str">
        <f t="shared" si="113"/>
        <v>A0181_鈴与商事(株)</v>
      </c>
      <c r="I496" s="630" t="str">
        <f t="shared" si="114"/>
        <v>A0181_鈴与商事(株)_メニューE</v>
      </c>
      <c r="K496" s="630" t="s">
        <v>4688</v>
      </c>
      <c r="M496" s="630">
        <f t="shared" si="115"/>
        <v>1</v>
      </c>
    </row>
    <row r="497" spans="1:13" ht="20.100000000000001" customHeight="1">
      <c r="A497" s="983" t="str">
        <f t="shared" si="119"/>
        <v>A0181</v>
      </c>
      <c r="B497" s="962" t="str">
        <f t="shared" si="119"/>
        <v>鈴与商事(株)</v>
      </c>
      <c r="C497" s="889" t="s">
        <v>453</v>
      </c>
      <c r="D497" s="890">
        <v>4.6999999999999999E-4</v>
      </c>
      <c r="E497" s="890">
        <v>4.6999999999999999E-4</v>
      </c>
      <c r="F497" s="1110"/>
      <c r="G497" s="1111"/>
      <c r="H497" s="630" t="str">
        <f t="shared" si="113"/>
        <v>A0181_鈴与商事(株)</v>
      </c>
      <c r="I497" s="630" t="str">
        <f t="shared" si="114"/>
        <v>A0181_鈴与商事(株)_メニューF</v>
      </c>
      <c r="K497" s="630" t="s">
        <v>4689</v>
      </c>
      <c r="M497" s="630">
        <f t="shared" si="115"/>
        <v>3</v>
      </c>
    </row>
    <row r="498" spans="1:13" ht="20.100000000000001" customHeight="1">
      <c r="A498" s="983" t="str">
        <f t="shared" si="119"/>
        <v>A0181</v>
      </c>
      <c r="B498" s="962" t="str">
        <f t="shared" si="119"/>
        <v>鈴与商事(株)</v>
      </c>
      <c r="C498" s="889" t="s">
        <v>454</v>
      </c>
      <c r="D498" s="890">
        <v>0</v>
      </c>
      <c r="E498" s="890">
        <v>0</v>
      </c>
      <c r="F498" s="1110"/>
      <c r="G498" s="1111"/>
      <c r="H498" s="630" t="str">
        <f t="shared" si="113"/>
        <v>A0181_鈴与商事(株)</v>
      </c>
      <c r="I498" s="630" t="str">
        <f t="shared" si="114"/>
        <v>A0181_鈴与商事(株)_メニューG</v>
      </c>
      <c r="K498" s="630" t="s">
        <v>4690</v>
      </c>
      <c r="M498" s="630">
        <f t="shared" si="115"/>
        <v>1</v>
      </c>
    </row>
    <row r="499" spans="1:13" ht="20.100000000000001" customHeight="1">
      <c r="A499" s="983" t="str">
        <f t="shared" si="119"/>
        <v>A0181</v>
      </c>
      <c r="B499" s="962" t="str">
        <f t="shared" si="119"/>
        <v>鈴与商事(株)</v>
      </c>
      <c r="C499" s="885" t="s">
        <v>6210</v>
      </c>
      <c r="D499" s="890">
        <v>6.4899999999999995E-4</v>
      </c>
      <c r="E499" s="890">
        <v>6.3900000000000003E-4</v>
      </c>
      <c r="F499" s="1110"/>
      <c r="G499" s="1111"/>
      <c r="H499" s="630" t="str">
        <f t="shared" si="113"/>
        <v>A0181_鈴与商事(株)</v>
      </c>
      <c r="I499" s="630" t="str">
        <f t="shared" si="114"/>
        <v>A0181_鈴与商事(株)_メニューH(残差)</v>
      </c>
      <c r="K499" s="630" t="s">
        <v>6380</v>
      </c>
      <c r="M499" s="630">
        <f t="shared" si="115"/>
        <v>1</v>
      </c>
    </row>
    <row r="500" spans="1:13" ht="20.100000000000001" customHeight="1">
      <c r="A500" s="982" t="str">
        <f t="shared" si="119"/>
        <v>A0181</v>
      </c>
      <c r="B500" s="963" t="str">
        <f t="shared" si="119"/>
        <v>鈴与商事(株)</v>
      </c>
      <c r="C500" s="879" t="s">
        <v>622</v>
      </c>
      <c r="D500" s="880">
        <v>4.7699999999999999E-4</v>
      </c>
      <c r="E500" s="880">
        <v>4.73E-4</v>
      </c>
      <c r="F500" s="1110"/>
      <c r="G500" s="1112"/>
      <c r="H500" s="630" t="str">
        <f t="shared" si="113"/>
        <v>A0181_鈴与商事(株)</v>
      </c>
      <c r="I500" s="630" t="str">
        <f t="shared" si="114"/>
        <v>A0181_鈴与商事(株)_(参考値)事業者全体</v>
      </c>
      <c r="K500" s="630" t="s">
        <v>4691</v>
      </c>
      <c r="M500" s="630">
        <f t="shared" si="115"/>
        <v>8</v>
      </c>
    </row>
    <row r="501" spans="1:13" ht="20.100000000000001" customHeight="1">
      <c r="A501" s="981" t="s">
        <v>309</v>
      </c>
      <c r="B501" s="962" t="s">
        <v>1857</v>
      </c>
      <c r="C501" s="877" t="s">
        <v>226</v>
      </c>
      <c r="D501" s="875">
        <v>0</v>
      </c>
      <c r="E501" s="875">
        <v>0</v>
      </c>
      <c r="F501" s="1110">
        <v>100</v>
      </c>
      <c r="G501" s="1111" t="s">
        <v>514</v>
      </c>
      <c r="H501" s="630" t="str">
        <f t="shared" si="113"/>
        <v>A0184_ワタミエナジー(株)</v>
      </c>
      <c r="I501" s="630" t="str">
        <f t="shared" si="114"/>
        <v>A0184_ワタミエナジー(株)_メニューA</v>
      </c>
      <c r="K501" s="630" t="s">
        <v>4692</v>
      </c>
      <c r="M501" s="630">
        <f t="shared" si="115"/>
        <v>1</v>
      </c>
    </row>
    <row r="502" spans="1:13" ht="20.100000000000001" customHeight="1">
      <c r="A502" s="983" t="str">
        <f t="shared" ref="A502:B503" si="120">A501</f>
        <v>A0184</v>
      </c>
      <c r="B502" s="962" t="str">
        <f t="shared" si="120"/>
        <v>ワタミエナジー(株)</v>
      </c>
      <c r="C502" s="885" t="s">
        <v>6188</v>
      </c>
      <c r="D502" s="896">
        <v>6.2799999999999998E-4</v>
      </c>
      <c r="E502" s="875">
        <v>6.2799999999999998E-4</v>
      </c>
      <c r="F502" s="1110"/>
      <c r="G502" s="1111"/>
      <c r="H502" s="630" t="str">
        <f t="shared" si="113"/>
        <v>A0184_ワタミエナジー(株)</v>
      </c>
      <c r="I502" s="630" t="str">
        <f t="shared" si="114"/>
        <v>A0184_ワタミエナジー(株)_メニューB(残差)</v>
      </c>
      <c r="K502" s="630" t="s">
        <v>4693</v>
      </c>
      <c r="M502" s="630">
        <f t="shared" si="115"/>
        <v>2</v>
      </c>
    </row>
    <row r="503" spans="1:13" ht="20.100000000000001" customHeight="1">
      <c r="A503" s="982" t="str">
        <f t="shared" si="120"/>
        <v>A0184</v>
      </c>
      <c r="B503" s="963" t="str">
        <f t="shared" si="120"/>
        <v>ワタミエナジー(株)</v>
      </c>
      <c r="C503" s="879" t="s">
        <v>622</v>
      </c>
      <c r="D503" s="895">
        <v>4.95E-4</v>
      </c>
      <c r="E503" s="880">
        <v>4.95E-4</v>
      </c>
      <c r="F503" s="1110"/>
      <c r="G503" s="1112"/>
      <c r="H503" s="630" t="str">
        <f t="shared" si="113"/>
        <v>A0184_ワタミエナジー(株)</v>
      </c>
      <c r="I503" s="630" t="str">
        <f t="shared" si="114"/>
        <v>A0184_ワタミエナジー(株)_(参考値)事業者全体</v>
      </c>
      <c r="K503" s="630" t="s">
        <v>4694</v>
      </c>
      <c r="M503" s="630">
        <f t="shared" si="115"/>
        <v>3</v>
      </c>
    </row>
    <row r="504" spans="1:13" ht="20.100000000000001" customHeight="1">
      <c r="A504" s="881" t="s">
        <v>310</v>
      </c>
      <c r="B504" s="882" t="s">
        <v>1858</v>
      </c>
      <c r="C504" s="883"/>
      <c r="D504" s="884">
        <v>3.7100000000000002E-4</v>
      </c>
      <c r="E504" s="872">
        <v>3.7100000000000002E-4</v>
      </c>
      <c r="F504" s="866">
        <v>100</v>
      </c>
      <c r="G504" s="873" t="s">
        <v>514</v>
      </c>
      <c r="H504" s="630" t="str">
        <f t="shared" si="113"/>
        <v>A0185_(株)パルシステム電力</v>
      </c>
      <c r="I504" s="630" t="str">
        <f t="shared" si="114"/>
        <v>A0185_(株)パルシステム電力_</v>
      </c>
      <c r="K504" s="630" t="s">
        <v>4695</v>
      </c>
      <c r="M504" s="630">
        <f t="shared" si="115"/>
        <v>1</v>
      </c>
    </row>
    <row r="505" spans="1:13" ht="20.100000000000001" customHeight="1">
      <c r="A505" s="981" t="s">
        <v>311</v>
      </c>
      <c r="B505" s="966" t="s">
        <v>4197</v>
      </c>
      <c r="C505" s="877" t="s">
        <v>226</v>
      </c>
      <c r="D505" s="875">
        <v>0</v>
      </c>
      <c r="E505" s="875">
        <v>0</v>
      </c>
      <c r="F505" s="1110">
        <v>65.260000000000005</v>
      </c>
      <c r="G505" s="1111" t="s">
        <v>4180</v>
      </c>
      <c r="H505" s="630" t="str">
        <f t="shared" si="113"/>
        <v>A0186_SBパワー(株)</v>
      </c>
      <c r="I505" s="630" t="str">
        <f t="shared" si="114"/>
        <v>A0186_SBパワー(株)_メニューA</v>
      </c>
      <c r="K505" s="630" t="s">
        <v>4696</v>
      </c>
      <c r="M505" s="630">
        <f t="shared" si="115"/>
        <v>1</v>
      </c>
    </row>
    <row r="506" spans="1:13" ht="20.100000000000001" customHeight="1">
      <c r="A506" s="983" t="str">
        <f t="shared" ref="A506:B510" si="121">A505</f>
        <v>A0186</v>
      </c>
      <c r="B506" s="966" t="str">
        <f t="shared" si="121"/>
        <v>SBパワー(株)</v>
      </c>
      <c r="C506" s="889" t="s">
        <v>293</v>
      </c>
      <c r="D506" s="875">
        <v>0</v>
      </c>
      <c r="E506" s="875">
        <v>0</v>
      </c>
      <c r="F506" s="1110"/>
      <c r="G506" s="1111"/>
      <c r="H506" s="630" t="str">
        <f t="shared" si="113"/>
        <v>A0186_SBパワー(株)</v>
      </c>
      <c r="I506" s="630" t="str">
        <f t="shared" si="114"/>
        <v>A0186_SBパワー(株)_メニューB</v>
      </c>
      <c r="K506" s="630" t="s">
        <v>4697</v>
      </c>
      <c r="M506" s="630">
        <f t="shared" si="115"/>
        <v>2</v>
      </c>
    </row>
    <row r="507" spans="1:13" ht="20.100000000000001" customHeight="1">
      <c r="A507" s="983" t="str">
        <f t="shared" si="121"/>
        <v>A0186</v>
      </c>
      <c r="B507" s="966" t="str">
        <f t="shared" si="121"/>
        <v>SBパワー(株)</v>
      </c>
      <c r="C507" s="889" t="s">
        <v>450</v>
      </c>
      <c r="D507" s="890">
        <v>1.66E-4</v>
      </c>
      <c r="E507" s="890">
        <v>1.66E-4</v>
      </c>
      <c r="F507" s="1110"/>
      <c r="G507" s="1111"/>
      <c r="H507" s="630" t="str">
        <f t="shared" si="113"/>
        <v>A0186_SBパワー(株)</v>
      </c>
      <c r="I507" s="630" t="str">
        <f t="shared" si="114"/>
        <v>A0186_SBパワー(株)_メニューC</v>
      </c>
      <c r="K507" s="630" t="s">
        <v>4698</v>
      </c>
      <c r="M507" s="630">
        <f t="shared" si="115"/>
        <v>1</v>
      </c>
    </row>
    <row r="508" spans="1:13" ht="20.100000000000001" customHeight="1">
      <c r="A508" s="983" t="str">
        <f t="shared" si="121"/>
        <v>A0186</v>
      </c>
      <c r="B508" s="966" t="str">
        <f t="shared" si="121"/>
        <v>SBパワー(株)</v>
      </c>
      <c r="C508" s="889" t="s">
        <v>451</v>
      </c>
      <c r="D508" s="890">
        <v>3.8999999999999999E-4</v>
      </c>
      <c r="E508" s="890">
        <v>3.8999999999999999E-4</v>
      </c>
      <c r="F508" s="1110"/>
      <c r="G508" s="1111"/>
      <c r="H508" s="630" t="str">
        <f t="shared" si="113"/>
        <v>A0186_SBパワー(株)</v>
      </c>
      <c r="I508" s="630" t="str">
        <f t="shared" si="114"/>
        <v>A0186_SBパワー(株)_メニューD</v>
      </c>
      <c r="K508" s="630" t="s">
        <v>4699</v>
      </c>
      <c r="M508" s="630">
        <f t="shared" si="115"/>
        <v>1</v>
      </c>
    </row>
    <row r="509" spans="1:13" ht="20.100000000000001" customHeight="1">
      <c r="A509" s="983" t="str">
        <f t="shared" si="121"/>
        <v>A0186</v>
      </c>
      <c r="B509" s="966" t="str">
        <f t="shared" si="121"/>
        <v>SBパワー(株)</v>
      </c>
      <c r="C509" s="885" t="s">
        <v>6202</v>
      </c>
      <c r="D509" s="890">
        <v>6.5899999999999997E-4</v>
      </c>
      <c r="E509" s="890">
        <v>6.5899999999999997E-4</v>
      </c>
      <c r="F509" s="1110"/>
      <c r="G509" s="1111"/>
      <c r="H509" s="630" t="str">
        <f t="shared" si="113"/>
        <v>A0186_SBパワー(株)</v>
      </c>
      <c r="I509" s="630" t="str">
        <f t="shared" si="114"/>
        <v>A0186_SBパワー(株)_メニューE(残差)</v>
      </c>
      <c r="K509" s="630" t="s">
        <v>4700</v>
      </c>
      <c r="M509" s="630">
        <f t="shared" si="115"/>
        <v>1</v>
      </c>
    </row>
    <row r="510" spans="1:13" ht="20.100000000000001" customHeight="1">
      <c r="A510" s="982" t="str">
        <f t="shared" si="121"/>
        <v>A0186</v>
      </c>
      <c r="B510" s="967" t="str">
        <f t="shared" si="121"/>
        <v>SBパワー(株)</v>
      </c>
      <c r="C510" s="879" t="s">
        <v>622</v>
      </c>
      <c r="D510" s="880">
        <v>6.2E-4</v>
      </c>
      <c r="E510" s="880">
        <v>6.2E-4</v>
      </c>
      <c r="F510" s="1110"/>
      <c r="G510" s="1112"/>
      <c r="H510" s="630" t="str">
        <f t="shared" si="113"/>
        <v>A0186_SBパワー(株)</v>
      </c>
      <c r="I510" s="630" t="str">
        <f t="shared" si="114"/>
        <v>A0186_SBパワー(株)_(参考値)事業者全体</v>
      </c>
      <c r="K510" s="630" t="s">
        <v>4701</v>
      </c>
      <c r="M510" s="630">
        <f t="shared" si="115"/>
        <v>1</v>
      </c>
    </row>
    <row r="511" spans="1:13" ht="20.100000000000001" customHeight="1">
      <c r="A511" s="981" t="s">
        <v>312</v>
      </c>
      <c r="B511" s="962" t="s">
        <v>4198</v>
      </c>
      <c r="C511" s="877" t="s">
        <v>226</v>
      </c>
      <c r="D511" s="896">
        <v>0</v>
      </c>
      <c r="E511" s="875">
        <v>0</v>
      </c>
      <c r="F511" s="1110">
        <v>100</v>
      </c>
      <c r="G511" s="1111" t="s">
        <v>514</v>
      </c>
      <c r="H511" s="630" t="str">
        <f t="shared" si="113"/>
        <v>A0187_NFパワーサービス(株)</v>
      </c>
      <c r="I511" s="630" t="str">
        <f t="shared" si="114"/>
        <v>A0187_NFパワーサービス(株)_メニューA</v>
      </c>
      <c r="K511" s="630" t="s">
        <v>4702</v>
      </c>
      <c r="M511" s="630">
        <f t="shared" si="115"/>
        <v>2</v>
      </c>
    </row>
    <row r="512" spans="1:13" ht="20.100000000000001" customHeight="1">
      <c r="A512" s="983" t="str">
        <f t="shared" ref="A512:B513" si="122">A511</f>
        <v>A0187</v>
      </c>
      <c r="B512" s="962" t="str">
        <f t="shared" si="122"/>
        <v>NFパワーサービス(株)</v>
      </c>
      <c r="C512" s="885" t="s">
        <v>6188</v>
      </c>
      <c r="D512" s="896">
        <v>3.8699999999999997E-4</v>
      </c>
      <c r="E512" s="875">
        <v>3.8699999999999997E-4</v>
      </c>
      <c r="F512" s="1110"/>
      <c r="G512" s="1111"/>
      <c r="H512" s="630" t="str">
        <f t="shared" si="113"/>
        <v>A0187_NFパワーサービス(株)</v>
      </c>
      <c r="I512" s="630" t="str">
        <f t="shared" si="114"/>
        <v>A0187_NFパワーサービス(株)_メニューB(残差)</v>
      </c>
      <c r="K512" s="630" t="s">
        <v>4703</v>
      </c>
      <c r="M512" s="630">
        <f t="shared" si="115"/>
        <v>1</v>
      </c>
    </row>
    <row r="513" spans="1:13" ht="20.100000000000001" customHeight="1">
      <c r="A513" s="982" t="str">
        <f t="shared" si="122"/>
        <v>A0187</v>
      </c>
      <c r="B513" s="963" t="str">
        <f t="shared" si="122"/>
        <v>NFパワーサービス(株)</v>
      </c>
      <c r="C513" s="879" t="s">
        <v>622</v>
      </c>
      <c r="D513" s="880">
        <v>2.9300000000000002E-4</v>
      </c>
      <c r="E513" s="880">
        <v>2.9300000000000002E-4</v>
      </c>
      <c r="F513" s="1110"/>
      <c r="G513" s="1112"/>
      <c r="H513" s="630" t="str">
        <f t="shared" si="113"/>
        <v>A0187_NFパワーサービス(株)</v>
      </c>
      <c r="I513" s="630" t="str">
        <f t="shared" si="114"/>
        <v>A0187_NFパワーサービス(株)_(参考値)事業者全体</v>
      </c>
      <c r="K513" s="630" t="s">
        <v>4704</v>
      </c>
      <c r="M513" s="630">
        <f t="shared" si="115"/>
        <v>1</v>
      </c>
    </row>
    <row r="514" spans="1:13" ht="20.100000000000001" customHeight="1">
      <c r="A514" s="981" t="s">
        <v>313</v>
      </c>
      <c r="B514" s="962" t="s">
        <v>1859</v>
      </c>
      <c r="C514" s="877" t="s">
        <v>226</v>
      </c>
      <c r="D514" s="875">
        <v>2.9300000000000002E-4</v>
      </c>
      <c r="E514" s="875">
        <v>2.9300000000000002E-4</v>
      </c>
      <c r="F514" s="1110">
        <v>100</v>
      </c>
      <c r="G514" s="1111" t="s">
        <v>514</v>
      </c>
      <c r="H514" s="630" t="str">
        <f t="shared" si="113"/>
        <v>A0188_ひおき地域エネルギー(株)</v>
      </c>
      <c r="I514" s="630" t="str">
        <f t="shared" si="114"/>
        <v>A0188_ひおき地域エネルギー(株)_メニューA</v>
      </c>
      <c r="K514" s="630" t="s">
        <v>6381</v>
      </c>
      <c r="M514" s="630">
        <f t="shared" si="115"/>
        <v>1</v>
      </c>
    </row>
    <row r="515" spans="1:13" ht="20.100000000000001" customHeight="1">
      <c r="A515" s="983" t="str">
        <f t="shared" ref="A515:B519" si="123">A514</f>
        <v>A0188</v>
      </c>
      <c r="B515" s="962" t="str">
        <f t="shared" si="123"/>
        <v>ひおき地域エネルギー(株)</v>
      </c>
      <c r="C515" s="889" t="s">
        <v>293</v>
      </c>
      <c r="D515" s="875">
        <v>3.4000000000000002E-4</v>
      </c>
      <c r="E515" s="875">
        <v>3.4000000000000002E-4</v>
      </c>
      <c r="F515" s="1110"/>
      <c r="G515" s="1111"/>
      <c r="H515" s="630" t="str">
        <f t="shared" si="113"/>
        <v>A0188_ひおき地域エネルギー(株)</v>
      </c>
      <c r="I515" s="630" t="str">
        <f t="shared" si="114"/>
        <v>A0188_ひおき地域エネルギー(株)_メニューB</v>
      </c>
      <c r="K515" s="630" t="s">
        <v>4705</v>
      </c>
      <c r="M515" s="630">
        <f t="shared" si="115"/>
        <v>2</v>
      </c>
    </row>
    <row r="516" spans="1:13" ht="20.100000000000001" customHeight="1">
      <c r="A516" s="983" t="str">
        <f t="shared" si="123"/>
        <v>A0188</v>
      </c>
      <c r="B516" s="962" t="str">
        <f t="shared" si="123"/>
        <v>ひおき地域エネルギー(株)</v>
      </c>
      <c r="C516" s="889" t="s">
        <v>450</v>
      </c>
      <c r="D516" s="890">
        <v>2.0599999999999999E-4</v>
      </c>
      <c r="E516" s="890">
        <v>2.0599999999999999E-4</v>
      </c>
      <c r="F516" s="1110"/>
      <c r="G516" s="1111"/>
      <c r="H516" s="630" t="str">
        <f t="shared" si="113"/>
        <v>A0188_ひおき地域エネルギー(株)</v>
      </c>
      <c r="I516" s="630" t="str">
        <f t="shared" si="114"/>
        <v>A0188_ひおき地域エネルギー(株)_メニューC</v>
      </c>
      <c r="K516" s="630" t="s">
        <v>6382</v>
      </c>
      <c r="M516" s="630">
        <f t="shared" si="115"/>
        <v>4</v>
      </c>
    </row>
    <row r="517" spans="1:13" ht="20.100000000000001" customHeight="1">
      <c r="A517" s="983" t="str">
        <f t="shared" si="123"/>
        <v>A0188</v>
      </c>
      <c r="B517" s="962" t="str">
        <f t="shared" si="123"/>
        <v>ひおき地域エネルギー(株)</v>
      </c>
      <c r="C517" s="889" t="s">
        <v>451</v>
      </c>
      <c r="D517" s="893">
        <v>0</v>
      </c>
      <c r="E517" s="890">
        <v>0</v>
      </c>
      <c r="F517" s="1110"/>
      <c r="G517" s="1111"/>
      <c r="H517" s="630" t="str">
        <f t="shared" si="113"/>
        <v>A0188_ひおき地域エネルギー(株)</v>
      </c>
      <c r="I517" s="630" t="str">
        <f t="shared" si="114"/>
        <v>A0188_ひおき地域エネルギー(株)_メニューD</v>
      </c>
      <c r="K517" s="630" t="s">
        <v>4706</v>
      </c>
      <c r="M517" s="630">
        <f t="shared" si="115"/>
        <v>2</v>
      </c>
    </row>
    <row r="518" spans="1:13" ht="20.100000000000001" customHeight="1">
      <c r="A518" s="983" t="str">
        <f t="shared" si="123"/>
        <v>A0188</v>
      </c>
      <c r="B518" s="962" t="str">
        <f t="shared" si="123"/>
        <v>ひおき地域エネルギー(株)</v>
      </c>
      <c r="C518" s="885" t="s">
        <v>6202</v>
      </c>
      <c r="D518" s="890">
        <v>4.1399999999999998E-4</v>
      </c>
      <c r="E518" s="890">
        <v>4.1399999999999998E-4</v>
      </c>
      <c r="F518" s="1110"/>
      <c r="G518" s="1111"/>
      <c r="H518" s="630" t="str">
        <f t="shared" si="113"/>
        <v>A0188_ひおき地域エネルギー(株)</v>
      </c>
      <c r="I518" s="630" t="str">
        <f t="shared" si="114"/>
        <v>A0188_ひおき地域エネルギー(株)_メニューE(残差)</v>
      </c>
      <c r="K518" s="630" t="s">
        <v>6383</v>
      </c>
      <c r="M518" s="630">
        <f t="shared" si="115"/>
        <v>1</v>
      </c>
    </row>
    <row r="519" spans="1:13" ht="20.100000000000001" customHeight="1">
      <c r="A519" s="982" t="str">
        <f t="shared" si="123"/>
        <v>A0188</v>
      </c>
      <c r="B519" s="963" t="str">
        <f t="shared" si="123"/>
        <v>ひおき地域エネルギー(株)</v>
      </c>
      <c r="C519" s="879" t="s">
        <v>622</v>
      </c>
      <c r="D519" s="880">
        <v>3.7300000000000001E-4</v>
      </c>
      <c r="E519" s="880">
        <v>3.7300000000000001E-4</v>
      </c>
      <c r="F519" s="1110"/>
      <c r="G519" s="1112"/>
      <c r="H519" s="630" t="str">
        <f t="shared" si="113"/>
        <v>A0188_ひおき地域エネルギー(株)</v>
      </c>
      <c r="I519" s="630" t="str">
        <f t="shared" si="114"/>
        <v>A0188_ひおき地域エネルギー(株)_(参考値)事業者全体</v>
      </c>
      <c r="K519" s="630" t="s">
        <v>4707</v>
      </c>
      <c r="M519" s="630">
        <f t="shared" si="115"/>
        <v>1</v>
      </c>
    </row>
    <row r="520" spans="1:13" ht="20.100000000000001" customHeight="1">
      <c r="A520" s="881" t="s">
        <v>314</v>
      </c>
      <c r="B520" s="882" t="s">
        <v>1860</v>
      </c>
      <c r="C520" s="883"/>
      <c r="D520" s="871">
        <v>6.2200000000000005E-4</v>
      </c>
      <c r="E520" s="872">
        <v>6.2200000000000005E-4</v>
      </c>
      <c r="F520" s="866">
        <v>100</v>
      </c>
      <c r="G520" s="873" t="s">
        <v>514</v>
      </c>
      <c r="H520" s="630" t="str">
        <f t="shared" si="113"/>
        <v>A0189_和歌山電力(株)</v>
      </c>
      <c r="I520" s="630" t="str">
        <f t="shared" si="114"/>
        <v>A0189_和歌山電力(株)_</v>
      </c>
      <c r="K520" s="630" t="s">
        <v>4708</v>
      </c>
      <c r="M520" s="630">
        <f t="shared" si="115"/>
        <v>4</v>
      </c>
    </row>
    <row r="521" spans="1:13" ht="20.100000000000001" customHeight="1">
      <c r="A521" s="881" t="s">
        <v>315</v>
      </c>
      <c r="B521" s="882" t="s">
        <v>4199</v>
      </c>
      <c r="C521" s="883"/>
      <c r="D521" s="871">
        <v>3.7199999999999999E-4</v>
      </c>
      <c r="E521" s="872">
        <v>3.7199999999999999E-4</v>
      </c>
      <c r="F521" s="866">
        <v>100</v>
      </c>
      <c r="G521" s="873" t="s">
        <v>514</v>
      </c>
      <c r="H521" s="630" t="str">
        <f t="shared" si="113"/>
        <v>A0190_日本瓦斯(株)(日本ガス(株))</v>
      </c>
      <c r="I521" s="630" t="str">
        <f t="shared" si="114"/>
        <v>A0190_日本瓦斯(株)(日本ガス(株))_</v>
      </c>
      <c r="K521" s="630" t="s">
        <v>4709</v>
      </c>
      <c r="M521" s="630">
        <f t="shared" si="115"/>
        <v>1</v>
      </c>
    </row>
    <row r="522" spans="1:13" ht="20.100000000000001" customHeight="1">
      <c r="A522" s="981" t="s">
        <v>316</v>
      </c>
      <c r="B522" s="962" t="s">
        <v>1861</v>
      </c>
      <c r="C522" s="877" t="s">
        <v>226</v>
      </c>
      <c r="D522" s="875">
        <v>0</v>
      </c>
      <c r="E522" s="875">
        <v>0</v>
      </c>
      <c r="F522" s="1110" t="s">
        <v>6185</v>
      </c>
      <c r="G522" s="1111" t="s">
        <v>514</v>
      </c>
      <c r="H522" s="630" t="str">
        <f t="shared" si="113"/>
        <v>A0193_九電みらいエナジー(株)</v>
      </c>
      <c r="I522" s="630" t="str">
        <f t="shared" si="114"/>
        <v>A0193_九電みらいエナジー(株)_メニューA</v>
      </c>
      <c r="K522" s="630" t="s">
        <v>4710</v>
      </c>
      <c r="M522" s="630">
        <f t="shared" si="115"/>
        <v>1</v>
      </c>
    </row>
    <row r="523" spans="1:13" ht="20.100000000000001" customHeight="1">
      <c r="A523" s="983" t="str">
        <f t="shared" ref="A523:B524" si="124">A522</f>
        <v>A0193</v>
      </c>
      <c r="B523" s="962" t="str">
        <f t="shared" si="124"/>
        <v>九電みらいエナジー(株)</v>
      </c>
      <c r="C523" s="885" t="s">
        <v>6188</v>
      </c>
      <c r="D523" s="896">
        <v>4.5100000000000001E-4</v>
      </c>
      <c r="E523" s="875">
        <v>4.5100000000000001E-4</v>
      </c>
      <c r="F523" s="1110"/>
      <c r="G523" s="1111"/>
      <c r="H523" s="630" t="str">
        <f t="shared" si="113"/>
        <v>A0193_九電みらいエナジー(株)</v>
      </c>
      <c r="I523" s="630" t="str">
        <f t="shared" si="114"/>
        <v>A0193_九電みらいエナジー(株)_メニューB(残差)</v>
      </c>
      <c r="K523" s="630" t="s">
        <v>4711</v>
      </c>
      <c r="M523" s="630">
        <f t="shared" si="115"/>
        <v>1</v>
      </c>
    </row>
    <row r="524" spans="1:13" ht="20.100000000000001" customHeight="1">
      <c r="A524" s="982" t="str">
        <f t="shared" si="124"/>
        <v>A0193</v>
      </c>
      <c r="B524" s="963" t="str">
        <f t="shared" si="124"/>
        <v>九電みらいエナジー(株)</v>
      </c>
      <c r="C524" s="879" t="s">
        <v>622</v>
      </c>
      <c r="D524" s="895">
        <v>4.3600000000000003E-4</v>
      </c>
      <c r="E524" s="880">
        <v>4.3600000000000003E-4</v>
      </c>
      <c r="F524" s="1110"/>
      <c r="G524" s="1112"/>
      <c r="H524" s="630" t="str">
        <f t="shared" si="113"/>
        <v>A0193_九電みらいエナジー(株)</v>
      </c>
      <c r="I524" s="630" t="str">
        <f t="shared" si="114"/>
        <v>A0193_九電みらいエナジー(株)_(参考値)事業者全体</v>
      </c>
      <c r="K524" s="630" t="s">
        <v>6384</v>
      </c>
      <c r="M524" s="630">
        <f t="shared" si="115"/>
        <v>3</v>
      </c>
    </row>
    <row r="525" spans="1:13" ht="20.100000000000001" customHeight="1">
      <c r="A525" s="881" t="s">
        <v>317</v>
      </c>
      <c r="B525" s="882" t="s">
        <v>1862</v>
      </c>
      <c r="C525" s="883"/>
      <c r="D525" s="871">
        <v>4.46E-4</v>
      </c>
      <c r="E525" s="872">
        <v>4.46E-4</v>
      </c>
      <c r="F525" s="866">
        <v>100</v>
      </c>
      <c r="G525" s="873" t="s">
        <v>514</v>
      </c>
      <c r="H525" s="630" t="str">
        <f t="shared" si="113"/>
        <v>A0195_(株)フォレストパワー</v>
      </c>
      <c r="I525" s="630" t="str">
        <f t="shared" si="114"/>
        <v>A0195_(株)フォレストパワー_</v>
      </c>
      <c r="K525" s="630" t="s">
        <v>6385</v>
      </c>
      <c r="M525" s="630">
        <f t="shared" si="115"/>
        <v>1</v>
      </c>
    </row>
    <row r="526" spans="1:13" ht="20.100000000000001" customHeight="1">
      <c r="A526" s="881" t="s">
        <v>318</v>
      </c>
      <c r="B526" s="882" t="s">
        <v>1863</v>
      </c>
      <c r="C526" s="883"/>
      <c r="D526" s="871">
        <v>4.1899999999999999E-4</v>
      </c>
      <c r="E526" s="872">
        <v>4.1899999999999999E-4</v>
      </c>
      <c r="F526" s="866">
        <v>100</v>
      </c>
      <c r="G526" s="873" t="s">
        <v>514</v>
      </c>
      <c r="H526" s="630" t="str">
        <f t="shared" si="113"/>
        <v>A0196_日高都市ガス(株)</v>
      </c>
      <c r="I526" s="630" t="str">
        <f t="shared" si="114"/>
        <v>A0196_日高都市ガス(株)_</v>
      </c>
      <c r="K526" s="630" t="s">
        <v>6386</v>
      </c>
      <c r="M526" s="630">
        <f t="shared" si="115"/>
        <v>1</v>
      </c>
    </row>
    <row r="527" spans="1:13" ht="20.100000000000001" customHeight="1">
      <c r="A527" s="981" t="s">
        <v>319</v>
      </c>
      <c r="B527" s="962" t="s">
        <v>1864</v>
      </c>
      <c r="C527" s="901" t="s">
        <v>226</v>
      </c>
      <c r="D527" s="875">
        <v>0</v>
      </c>
      <c r="E527" s="875">
        <v>0</v>
      </c>
      <c r="F527" s="1110">
        <v>100</v>
      </c>
      <c r="G527" s="1111" t="s">
        <v>514</v>
      </c>
      <c r="H527" s="630" t="str">
        <f t="shared" si="113"/>
        <v>A0197_(株)アドバンテック</v>
      </c>
      <c r="I527" s="630" t="str">
        <f t="shared" si="114"/>
        <v>A0197_(株)アドバンテック_メニューA</v>
      </c>
      <c r="K527" s="630" t="s">
        <v>6387</v>
      </c>
      <c r="M527" s="630">
        <f t="shared" si="115"/>
        <v>2</v>
      </c>
    </row>
    <row r="528" spans="1:13" ht="20.100000000000001" customHeight="1">
      <c r="A528" s="982" t="str">
        <f t="shared" ref="A528:B528" si="125">A527</f>
        <v>A0197</v>
      </c>
      <c r="B528" s="963" t="str">
        <f t="shared" si="125"/>
        <v>(株)アドバンテック</v>
      </c>
      <c r="C528" s="876" t="s">
        <v>622</v>
      </c>
      <c r="D528" s="865">
        <v>1.07E-4</v>
      </c>
      <c r="E528" s="902">
        <v>1.07E-4</v>
      </c>
      <c r="F528" s="1110"/>
      <c r="G528" s="1112"/>
      <c r="H528" s="630" t="str">
        <f t="shared" si="113"/>
        <v>A0197_(株)アドバンテック</v>
      </c>
      <c r="I528" s="630" t="str">
        <f t="shared" si="114"/>
        <v>A0197_(株)アドバンテック_(参考値)事業者全体</v>
      </c>
      <c r="K528" s="630" t="s">
        <v>6388</v>
      </c>
      <c r="M528" s="630">
        <f t="shared" si="115"/>
        <v>1</v>
      </c>
    </row>
    <row r="529" spans="1:13" ht="20.100000000000001" customHeight="1">
      <c r="A529" s="981" t="s">
        <v>320</v>
      </c>
      <c r="B529" s="962" t="s">
        <v>1865</v>
      </c>
      <c r="C529" s="897" t="s">
        <v>226</v>
      </c>
      <c r="D529" s="875">
        <v>0</v>
      </c>
      <c r="E529" s="875">
        <v>0</v>
      </c>
      <c r="F529" s="1110" t="s">
        <v>6185</v>
      </c>
      <c r="G529" s="1111"/>
      <c r="H529" s="630" t="str">
        <f t="shared" si="113"/>
        <v>A0199_ローカルエナジー(株)</v>
      </c>
      <c r="I529" s="630" t="str">
        <f t="shared" si="114"/>
        <v>A0199_ローカルエナジー(株)_メニューA</v>
      </c>
      <c r="K529" s="630" t="s">
        <v>6389</v>
      </c>
      <c r="M529" s="630">
        <f t="shared" si="115"/>
        <v>3</v>
      </c>
    </row>
    <row r="530" spans="1:13" ht="20.100000000000001" customHeight="1">
      <c r="A530" s="983" t="str">
        <f t="shared" ref="A530:B531" si="126">A529</f>
        <v>A0199</v>
      </c>
      <c r="B530" s="962" t="str">
        <f t="shared" si="126"/>
        <v>ローカルエナジー(株)</v>
      </c>
      <c r="C530" s="885" t="s">
        <v>6188</v>
      </c>
      <c r="D530" s="875">
        <v>3.9300000000000001E-4</v>
      </c>
      <c r="E530" s="875">
        <v>3.9300000000000001E-4</v>
      </c>
      <c r="F530" s="1110"/>
      <c r="G530" s="1111"/>
      <c r="H530" s="630" t="str">
        <f t="shared" si="113"/>
        <v>A0199_ローカルエナジー(株)</v>
      </c>
      <c r="I530" s="630" t="str">
        <f t="shared" si="114"/>
        <v>A0199_ローカルエナジー(株)_メニューB(残差)</v>
      </c>
      <c r="K530" s="630" t="s">
        <v>6390</v>
      </c>
      <c r="M530" s="630">
        <f t="shared" si="115"/>
        <v>1</v>
      </c>
    </row>
    <row r="531" spans="1:13" ht="20.100000000000001" customHeight="1">
      <c r="A531" s="982" t="str">
        <f t="shared" si="126"/>
        <v>A0199</v>
      </c>
      <c r="B531" s="963" t="str">
        <f t="shared" si="126"/>
        <v>ローカルエナジー(株)</v>
      </c>
      <c r="C531" s="879" t="s">
        <v>622</v>
      </c>
      <c r="D531" s="880">
        <v>3.88E-4</v>
      </c>
      <c r="E531" s="880">
        <v>3.88E-4</v>
      </c>
      <c r="F531" s="1110"/>
      <c r="G531" s="1112"/>
      <c r="H531" s="630" t="str">
        <f t="shared" si="113"/>
        <v>A0199_ローカルエナジー(株)</v>
      </c>
      <c r="I531" s="630" t="str">
        <f t="shared" si="114"/>
        <v>A0199_ローカルエナジー(株)_(参考値)事業者全体</v>
      </c>
      <c r="K531" s="630" t="s">
        <v>6391</v>
      </c>
      <c r="M531" s="630">
        <f t="shared" si="115"/>
        <v>1</v>
      </c>
    </row>
    <row r="532" spans="1:13" ht="20.100000000000001" customHeight="1">
      <c r="A532" s="981" t="s">
        <v>321</v>
      </c>
      <c r="B532" s="964" t="s">
        <v>1866</v>
      </c>
      <c r="C532" s="877" t="s">
        <v>226</v>
      </c>
      <c r="D532" s="875">
        <v>0</v>
      </c>
      <c r="E532" s="875">
        <v>0</v>
      </c>
      <c r="F532" s="1110">
        <v>100</v>
      </c>
      <c r="G532" s="1111" t="s">
        <v>514</v>
      </c>
      <c r="H532" s="630" t="str">
        <f t="shared" si="113"/>
        <v>A0200_エネックス(株)</v>
      </c>
      <c r="I532" s="630" t="str">
        <f t="shared" si="114"/>
        <v>A0200_エネックス(株)_メニューA</v>
      </c>
      <c r="K532" s="630" t="s">
        <v>6392</v>
      </c>
      <c r="M532" s="630">
        <f t="shared" si="115"/>
        <v>4</v>
      </c>
    </row>
    <row r="533" spans="1:13" ht="20.100000000000001" customHeight="1">
      <c r="A533" s="983" t="str">
        <f t="shared" ref="A533:B534" si="127">A532</f>
        <v>A0200</v>
      </c>
      <c r="B533" s="964" t="str">
        <f t="shared" si="127"/>
        <v>エネックス(株)</v>
      </c>
      <c r="C533" s="894" t="s">
        <v>293</v>
      </c>
      <c r="D533" s="875">
        <v>4.3800000000000002E-4</v>
      </c>
      <c r="E533" s="875">
        <v>4.3800000000000002E-4</v>
      </c>
      <c r="F533" s="1110"/>
      <c r="G533" s="1111"/>
      <c r="H533" s="630" t="str">
        <f t="shared" si="113"/>
        <v>A0200_エネックス(株)</v>
      </c>
      <c r="I533" s="630" t="str">
        <f t="shared" si="114"/>
        <v>A0200_エネックス(株)_メニューB</v>
      </c>
      <c r="K533" s="630" t="s">
        <v>6393</v>
      </c>
      <c r="M533" s="630">
        <f t="shared" si="115"/>
        <v>2</v>
      </c>
    </row>
    <row r="534" spans="1:13" ht="20.100000000000001" customHeight="1">
      <c r="A534" s="982" t="str">
        <f t="shared" si="127"/>
        <v>A0200</v>
      </c>
      <c r="B534" s="965" t="str">
        <f t="shared" si="127"/>
        <v>エネックス(株)</v>
      </c>
      <c r="C534" s="879" t="s">
        <v>622</v>
      </c>
      <c r="D534" s="895">
        <v>3.97E-4</v>
      </c>
      <c r="E534" s="880">
        <v>3.97E-4</v>
      </c>
      <c r="F534" s="1110"/>
      <c r="G534" s="1112"/>
      <c r="H534" s="630" t="str">
        <f t="shared" si="113"/>
        <v>A0200_エネックス(株)</v>
      </c>
      <c r="I534" s="630" t="str">
        <f t="shared" si="114"/>
        <v>A0200_エネックス(株)_(参考値)事業者全体</v>
      </c>
      <c r="K534" s="630" t="s">
        <v>6394</v>
      </c>
      <c r="M534" s="630">
        <f t="shared" si="115"/>
        <v>1</v>
      </c>
    </row>
    <row r="535" spans="1:13" ht="20.100000000000001" customHeight="1">
      <c r="A535" s="881" t="s">
        <v>322</v>
      </c>
      <c r="B535" s="900" t="s">
        <v>1867</v>
      </c>
      <c r="C535" s="883"/>
      <c r="D535" s="871">
        <v>4.4900000000000002E-4</v>
      </c>
      <c r="E535" s="872">
        <v>4.4900000000000002E-4</v>
      </c>
      <c r="F535" s="866">
        <v>100</v>
      </c>
      <c r="G535" s="873" t="s">
        <v>514</v>
      </c>
      <c r="H535" s="630" t="str">
        <f t="shared" si="113"/>
        <v>A0203_(株)レクスポート</v>
      </c>
      <c r="I535" s="630" t="str">
        <f t="shared" si="114"/>
        <v>A0203_(株)レクスポート_</v>
      </c>
      <c r="K535" s="630" t="s">
        <v>6395</v>
      </c>
      <c r="M535" s="630">
        <f t="shared" si="115"/>
        <v>1</v>
      </c>
    </row>
    <row r="536" spans="1:13" ht="20.100000000000001" customHeight="1">
      <c r="A536" s="981" t="s">
        <v>323</v>
      </c>
      <c r="B536" s="962" t="s">
        <v>1868</v>
      </c>
      <c r="C536" s="877" t="s">
        <v>226</v>
      </c>
      <c r="D536" s="896">
        <v>0</v>
      </c>
      <c r="E536" s="875">
        <v>0</v>
      </c>
      <c r="F536" s="1110">
        <v>100</v>
      </c>
      <c r="G536" s="1111" t="s">
        <v>514</v>
      </c>
      <c r="H536" s="630" t="str">
        <f t="shared" si="113"/>
        <v>A0204_なでしこ電力(株)</v>
      </c>
      <c r="I536" s="630" t="str">
        <f t="shared" si="114"/>
        <v>A0204_なでしこ電力(株)_メニューA</v>
      </c>
      <c r="K536" s="630" t="s">
        <v>6396</v>
      </c>
      <c r="M536" s="630">
        <f t="shared" si="115"/>
        <v>4</v>
      </c>
    </row>
    <row r="537" spans="1:13" ht="20.100000000000001" customHeight="1">
      <c r="A537" s="983" t="str">
        <f t="shared" ref="A537:B538" si="128">A536</f>
        <v>A0204</v>
      </c>
      <c r="B537" s="962" t="str">
        <f t="shared" si="128"/>
        <v>なでしこ電力(株)</v>
      </c>
      <c r="C537" s="885" t="s">
        <v>6188</v>
      </c>
      <c r="D537" s="875">
        <v>5.0199999999999995E-4</v>
      </c>
      <c r="E537" s="875">
        <v>5.0199999999999995E-4</v>
      </c>
      <c r="F537" s="1110"/>
      <c r="G537" s="1111"/>
      <c r="H537" s="630" t="str">
        <f t="shared" si="113"/>
        <v>A0204_なでしこ電力(株)</v>
      </c>
      <c r="I537" s="630" t="str">
        <f t="shared" si="114"/>
        <v>A0204_なでしこ電力(株)_メニューB(残差)</v>
      </c>
      <c r="K537" s="630" t="s">
        <v>6397</v>
      </c>
      <c r="M537" s="630">
        <f t="shared" si="115"/>
        <v>2</v>
      </c>
    </row>
    <row r="538" spans="1:13" ht="20.100000000000001" customHeight="1">
      <c r="A538" s="982" t="str">
        <f t="shared" si="128"/>
        <v>A0204</v>
      </c>
      <c r="B538" s="963" t="str">
        <f t="shared" si="128"/>
        <v>なでしこ電力(株)</v>
      </c>
      <c r="C538" s="879" t="s">
        <v>622</v>
      </c>
      <c r="D538" s="880">
        <v>1.1E-4</v>
      </c>
      <c r="E538" s="880">
        <v>1.1E-4</v>
      </c>
      <c r="F538" s="1110"/>
      <c r="G538" s="1112"/>
      <c r="H538" s="630" t="str">
        <f t="shared" si="113"/>
        <v>A0204_なでしこ電力(株)</v>
      </c>
      <c r="I538" s="630" t="str">
        <f t="shared" si="114"/>
        <v>A0204_なでしこ電力(株)_(参考値)事業者全体</v>
      </c>
      <c r="K538" s="630" t="s">
        <v>6398</v>
      </c>
      <c r="M538" s="630">
        <f t="shared" si="115"/>
        <v>1</v>
      </c>
    </row>
    <row r="539" spans="1:13" ht="20.100000000000001" customHeight="1">
      <c r="A539" s="981" t="s">
        <v>324</v>
      </c>
      <c r="B539" s="962" t="s">
        <v>1869</v>
      </c>
      <c r="C539" s="877" t="s">
        <v>226</v>
      </c>
      <c r="D539" s="875">
        <v>0</v>
      </c>
      <c r="E539" s="875">
        <v>0</v>
      </c>
      <c r="F539" s="1110">
        <v>100</v>
      </c>
      <c r="G539" s="1111" t="s">
        <v>514</v>
      </c>
      <c r="H539" s="630" t="str">
        <f t="shared" si="113"/>
        <v>A0206_日田グリーン電力(株)</v>
      </c>
      <c r="I539" s="630" t="str">
        <f t="shared" si="114"/>
        <v>A0206_日田グリーン電力(株)_メニューA</v>
      </c>
      <c r="K539" s="630" t="s">
        <v>6399</v>
      </c>
      <c r="M539" s="630">
        <f t="shared" si="115"/>
        <v>3</v>
      </c>
    </row>
    <row r="540" spans="1:13" ht="20.100000000000001" customHeight="1">
      <c r="A540" s="983" t="str">
        <f t="shared" ref="A540:B541" si="129">A539</f>
        <v>A0206</v>
      </c>
      <c r="B540" s="962" t="str">
        <f t="shared" si="129"/>
        <v>日田グリーン電力(株)</v>
      </c>
      <c r="C540" s="885" t="s">
        <v>6188</v>
      </c>
      <c r="D540" s="875">
        <v>4.2900000000000002E-4</v>
      </c>
      <c r="E540" s="875">
        <v>4.2900000000000002E-4</v>
      </c>
      <c r="F540" s="1110"/>
      <c r="G540" s="1111"/>
      <c r="H540" s="630" t="str">
        <f t="shared" si="113"/>
        <v>A0206_日田グリーン電力(株)</v>
      </c>
      <c r="I540" s="630" t="str">
        <f t="shared" si="114"/>
        <v>A0206_日田グリーン電力(株)_メニューB(残差)</v>
      </c>
      <c r="K540" s="630" t="s">
        <v>6400</v>
      </c>
      <c r="M540" s="630">
        <f t="shared" si="115"/>
        <v>1</v>
      </c>
    </row>
    <row r="541" spans="1:13" ht="20.100000000000001" customHeight="1">
      <c r="A541" s="982" t="str">
        <f t="shared" si="129"/>
        <v>A0206</v>
      </c>
      <c r="B541" s="963" t="str">
        <f t="shared" si="129"/>
        <v>日田グリーン電力(株)</v>
      </c>
      <c r="C541" s="879" t="s">
        <v>622</v>
      </c>
      <c r="D541" s="880">
        <v>4.2700000000000002E-4</v>
      </c>
      <c r="E541" s="880">
        <v>4.2700000000000002E-4</v>
      </c>
      <c r="F541" s="1110"/>
      <c r="G541" s="1112"/>
      <c r="H541" s="630" t="str">
        <f t="shared" si="113"/>
        <v>A0206_日田グリーン電力(株)</v>
      </c>
      <c r="I541" s="630" t="str">
        <f t="shared" si="114"/>
        <v>A0206_日田グリーン電力(株)_(参考値)事業者全体</v>
      </c>
      <c r="K541" s="630" t="s">
        <v>4725</v>
      </c>
      <c r="M541" s="630">
        <f t="shared" si="115"/>
        <v>1</v>
      </c>
    </row>
    <row r="542" spans="1:13" ht="20.100000000000001" customHeight="1">
      <c r="A542" s="881" t="s">
        <v>325</v>
      </c>
      <c r="B542" s="882" t="s">
        <v>1870</v>
      </c>
      <c r="C542" s="883"/>
      <c r="D542" s="871">
        <v>4.1899999999999999E-4</v>
      </c>
      <c r="E542" s="872">
        <v>4.1899999999999999E-4</v>
      </c>
      <c r="F542" s="866">
        <v>100</v>
      </c>
      <c r="G542" s="873"/>
      <c r="H542" s="630" t="str">
        <f t="shared" si="113"/>
        <v>A0209_埼玉ガス(株)</v>
      </c>
      <c r="I542" s="630" t="str">
        <f t="shared" si="114"/>
        <v>A0209_埼玉ガス(株)_</v>
      </c>
      <c r="K542" s="630" t="s">
        <v>4726</v>
      </c>
      <c r="M542" s="630">
        <f t="shared" si="115"/>
        <v>1</v>
      </c>
    </row>
    <row r="543" spans="1:13" ht="20.100000000000001" customHeight="1">
      <c r="A543" s="881" t="s">
        <v>326</v>
      </c>
      <c r="B543" s="882" t="s">
        <v>1871</v>
      </c>
      <c r="C543" s="883"/>
      <c r="D543" s="871">
        <v>4.08E-4</v>
      </c>
      <c r="E543" s="872">
        <v>4.08E-4</v>
      </c>
      <c r="F543" s="866">
        <v>100</v>
      </c>
      <c r="G543" s="873" t="s">
        <v>514</v>
      </c>
      <c r="H543" s="630" t="str">
        <f t="shared" ref="H543:H606" si="130">A543&amp;"_"&amp;B543</f>
        <v>A0210_宮崎パワーライン(株)</v>
      </c>
      <c r="I543" s="630" t="str">
        <f t="shared" ref="I543:I606" si="131">A543&amp;"_"&amp;B543&amp;"_"&amp;C543</f>
        <v>A0210_宮崎パワーライン(株)_</v>
      </c>
      <c r="K543" s="630" t="s">
        <v>4727</v>
      </c>
      <c r="M543" s="630">
        <f t="shared" ref="M543:M606" si="132">COUNTIF($H$30:$H$3024,K543)</f>
        <v>1</v>
      </c>
    </row>
    <row r="544" spans="1:13" ht="20.100000000000001" customHeight="1">
      <c r="A544" s="881" t="s">
        <v>327</v>
      </c>
      <c r="B544" s="882" t="s">
        <v>1872</v>
      </c>
      <c r="C544" s="883"/>
      <c r="D544" s="871">
        <v>4.7199999999999998E-4</v>
      </c>
      <c r="E544" s="872">
        <v>4.7199999999999998E-4</v>
      </c>
      <c r="F544" s="866">
        <v>100</v>
      </c>
      <c r="G544" s="873" t="s">
        <v>514</v>
      </c>
      <c r="H544" s="630" t="str">
        <f t="shared" si="130"/>
        <v>A0211_(株)パワー・オプティマイザー</v>
      </c>
      <c r="I544" s="630" t="str">
        <f t="shared" si="131"/>
        <v>A0211_(株)パワー・オプティマイザー_</v>
      </c>
      <c r="K544" s="630" t="s">
        <v>4728</v>
      </c>
      <c r="M544" s="630">
        <f t="shared" si="132"/>
        <v>1</v>
      </c>
    </row>
    <row r="545" spans="1:13" ht="20.100000000000001" customHeight="1">
      <c r="A545" s="981" t="s">
        <v>328</v>
      </c>
      <c r="B545" s="964" t="s">
        <v>6223</v>
      </c>
      <c r="C545" s="877" t="s">
        <v>226</v>
      </c>
      <c r="D545" s="896">
        <v>0</v>
      </c>
      <c r="E545" s="875">
        <v>0</v>
      </c>
      <c r="F545" s="1110">
        <v>84.21</v>
      </c>
      <c r="G545" s="1111" t="s">
        <v>4180</v>
      </c>
      <c r="H545" s="630" t="str">
        <f t="shared" si="130"/>
        <v>A0213_(株)UーPOWER</v>
      </c>
      <c r="I545" s="630" t="str">
        <f t="shared" si="131"/>
        <v>A0213_(株)UーPOWER_メニューA</v>
      </c>
      <c r="K545" s="630" t="s">
        <v>4729</v>
      </c>
      <c r="M545" s="630">
        <f t="shared" si="132"/>
        <v>1</v>
      </c>
    </row>
    <row r="546" spans="1:13" ht="20.100000000000001" customHeight="1">
      <c r="A546" s="983" t="str">
        <f t="shared" ref="A546:B550" si="133">A545</f>
        <v>A0213</v>
      </c>
      <c r="B546" s="964" t="str">
        <f t="shared" si="133"/>
        <v>(株)UーPOWER</v>
      </c>
      <c r="C546" s="889" t="s">
        <v>293</v>
      </c>
      <c r="D546" s="875">
        <v>4.9600000000000002E-4</v>
      </c>
      <c r="E546" s="875">
        <v>4.9600000000000002E-4</v>
      </c>
      <c r="F546" s="1110"/>
      <c r="G546" s="1111"/>
      <c r="H546" s="630" t="str">
        <f t="shared" si="130"/>
        <v>A0213_(株)UーPOWER</v>
      </c>
      <c r="I546" s="630" t="str">
        <f t="shared" si="131"/>
        <v>A0213_(株)UーPOWER_メニューB</v>
      </c>
      <c r="K546" s="630" t="s">
        <v>4730</v>
      </c>
      <c r="M546" s="630">
        <f t="shared" si="132"/>
        <v>1</v>
      </c>
    </row>
    <row r="547" spans="1:13" ht="20.100000000000001" customHeight="1">
      <c r="A547" s="983" t="str">
        <f t="shared" si="133"/>
        <v>A0213</v>
      </c>
      <c r="B547" s="964" t="str">
        <f t="shared" si="133"/>
        <v>(株)UーPOWER</v>
      </c>
      <c r="C547" s="889" t="s">
        <v>450</v>
      </c>
      <c r="D547" s="890">
        <v>5.4100000000000003E-4</v>
      </c>
      <c r="E547" s="890">
        <v>5.4100000000000003E-4</v>
      </c>
      <c r="F547" s="1110"/>
      <c r="G547" s="1111"/>
      <c r="H547" s="630" t="str">
        <f t="shared" si="130"/>
        <v>A0213_(株)UーPOWER</v>
      </c>
      <c r="I547" s="630" t="str">
        <f t="shared" si="131"/>
        <v>A0213_(株)UーPOWER_メニューC</v>
      </c>
      <c r="K547" s="630" t="s">
        <v>4731</v>
      </c>
      <c r="M547" s="630">
        <f t="shared" si="132"/>
        <v>1</v>
      </c>
    </row>
    <row r="548" spans="1:13" ht="20.100000000000001" customHeight="1">
      <c r="A548" s="983" t="str">
        <f t="shared" si="133"/>
        <v>A0213</v>
      </c>
      <c r="B548" s="964" t="str">
        <f t="shared" si="133"/>
        <v>(株)UーPOWER</v>
      </c>
      <c r="C548" s="889" t="s">
        <v>451</v>
      </c>
      <c r="D548" s="890">
        <v>0</v>
      </c>
      <c r="E548" s="890">
        <v>0</v>
      </c>
      <c r="F548" s="1110"/>
      <c r="G548" s="1111"/>
      <c r="H548" s="630" t="str">
        <f t="shared" si="130"/>
        <v>A0213_(株)UーPOWER</v>
      </c>
      <c r="I548" s="630" t="str">
        <f t="shared" si="131"/>
        <v>A0213_(株)UーPOWER_メニューD</v>
      </c>
      <c r="K548" s="630" t="s">
        <v>4732</v>
      </c>
      <c r="M548" s="630">
        <f t="shared" si="132"/>
        <v>1</v>
      </c>
    </row>
    <row r="549" spans="1:13" ht="20.100000000000001" customHeight="1">
      <c r="A549" s="983" t="str">
        <f t="shared" si="133"/>
        <v>A0213</v>
      </c>
      <c r="B549" s="964" t="str">
        <f t="shared" si="133"/>
        <v>(株)UーPOWER</v>
      </c>
      <c r="C549" s="885" t="s">
        <v>6202</v>
      </c>
      <c r="D549" s="890">
        <v>4.8299999999999998E-4</v>
      </c>
      <c r="E549" s="890">
        <v>4.8299999999999998E-4</v>
      </c>
      <c r="F549" s="1110"/>
      <c r="G549" s="1111"/>
      <c r="H549" s="630" t="str">
        <f t="shared" si="130"/>
        <v>A0213_(株)UーPOWER</v>
      </c>
      <c r="I549" s="630" t="str">
        <f t="shared" si="131"/>
        <v>A0213_(株)UーPOWER_メニューE(残差)</v>
      </c>
      <c r="K549" s="630" t="s">
        <v>4733</v>
      </c>
      <c r="M549" s="630">
        <f t="shared" si="132"/>
        <v>1</v>
      </c>
    </row>
    <row r="550" spans="1:13" ht="20.100000000000001" customHeight="1">
      <c r="A550" s="961" t="str">
        <f t="shared" si="133"/>
        <v>A0213</v>
      </c>
      <c r="B550" s="964" t="str">
        <f t="shared" si="133"/>
        <v>(株)UーPOWER</v>
      </c>
      <c r="C550" s="894" t="s">
        <v>622</v>
      </c>
      <c r="D550" s="903">
        <v>4.6799999999999999E-4</v>
      </c>
      <c r="E550" s="903">
        <v>4.6799999999999999E-4</v>
      </c>
      <c r="F550" s="1114"/>
      <c r="G550" s="1111"/>
      <c r="H550" s="630" t="str">
        <f t="shared" si="130"/>
        <v>A0213_(株)UーPOWER</v>
      </c>
      <c r="I550" s="630" t="str">
        <f t="shared" si="131"/>
        <v>A0213_(株)UーPOWER_(参考値)事業者全体</v>
      </c>
      <c r="K550" s="630" t="s">
        <v>4734</v>
      </c>
      <c r="M550" s="630">
        <f t="shared" si="132"/>
        <v>1</v>
      </c>
    </row>
    <row r="551" spans="1:13" ht="20.100000000000001" customHeight="1">
      <c r="A551" s="904" t="s">
        <v>329</v>
      </c>
      <c r="B551" s="904" t="s">
        <v>4200</v>
      </c>
      <c r="C551" s="905"/>
      <c r="D551" s="906">
        <v>4.5100000000000001E-4</v>
      </c>
      <c r="E551" s="906">
        <v>4.5100000000000001E-4</v>
      </c>
      <c r="F551" s="907">
        <v>100</v>
      </c>
      <c r="G551" s="908"/>
      <c r="H551" s="630" t="str">
        <f t="shared" si="130"/>
        <v>A0214_(株)TTSパワー</v>
      </c>
      <c r="I551" s="630" t="str">
        <f t="shared" si="131"/>
        <v>A0214_(株)TTSパワー_</v>
      </c>
      <c r="K551" s="630" t="s">
        <v>4735</v>
      </c>
      <c r="M551" s="630">
        <f t="shared" si="132"/>
        <v>1</v>
      </c>
    </row>
    <row r="552" spans="1:13" ht="20.100000000000001" customHeight="1">
      <c r="A552" s="970" t="s">
        <v>330</v>
      </c>
      <c r="B552" s="962" t="s">
        <v>1873</v>
      </c>
      <c r="C552" s="877" t="s">
        <v>226</v>
      </c>
      <c r="D552" s="875">
        <v>0</v>
      </c>
      <c r="E552" s="875">
        <v>0</v>
      </c>
      <c r="F552" s="1113">
        <v>100</v>
      </c>
      <c r="G552" s="1111" t="s">
        <v>514</v>
      </c>
      <c r="H552" s="630" t="str">
        <f t="shared" si="130"/>
        <v>A0216_(株)岩手ウッドパワー</v>
      </c>
      <c r="I552" s="630" t="str">
        <f t="shared" si="131"/>
        <v>A0216_(株)岩手ウッドパワー_メニューA</v>
      </c>
      <c r="M552" s="630">
        <f t="shared" si="132"/>
        <v>0</v>
      </c>
    </row>
    <row r="553" spans="1:13" ht="20.100000000000001" customHeight="1">
      <c r="A553" s="983" t="str">
        <f t="shared" ref="A553:B554" si="134">A552</f>
        <v>A0216</v>
      </c>
      <c r="B553" s="962" t="str">
        <f t="shared" si="134"/>
        <v>(株)岩手ウッドパワー</v>
      </c>
      <c r="C553" s="885" t="s">
        <v>6188</v>
      </c>
      <c r="D553" s="875">
        <v>5.6999999999999998E-4</v>
      </c>
      <c r="E553" s="875">
        <v>5.6999999999999998E-4</v>
      </c>
      <c r="F553" s="1110"/>
      <c r="G553" s="1111"/>
      <c r="H553" s="630" t="str">
        <f t="shared" si="130"/>
        <v>A0216_(株)岩手ウッドパワー</v>
      </c>
      <c r="I553" s="630" t="str">
        <f t="shared" si="131"/>
        <v>A0216_(株)岩手ウッドパワー_メニューB(残差)</v>
      </c>
      <c r="M553" s="630">
        <f t="shared" si="132"/>
        <v>0</v>
      </c>
    </row>
    <row r="554" spans="1:13" ht="20.100000000000001" customHeight="1">
      <c r="A554" s="982" t="str">
        <f t="shared" si="134"/>
        <v>A0216</v>
      </c>
      <c r="B554" s="963" t="str">
        <f t="shared" si="134"/>
        <v>(株)岩手ウッドパワー</v>
      </c>
      <c r="C554" s="879" t="s">
        <v>622</v>
      </c>
      <c r="D554" s="880">
        <v>2.43E-4</v>
      </c>
      <c r="E554" s="880">
        <v>2.43E-4</v>
      </c>
      <c r="F554" s="1110"/>
      <c r="G554" s="1112"/>
      <c r="H554" s="630" t="str">
        <f t="shared" si="130"/>
        <v>A0216_(株)岩手ウッドパワー</v>
      </c>
      <c r="I554" s="630" t="str">
        <f t="shared" si="131"/>
        <v>A0216_(株)岩手ウッドパワー_(参考値)事業者全体</v>
      </c>
      <c r="M554" s="630">
        <f t="shared" si="132"/>
        <v>0</v>
      </c>
    </row>
    <row r="555" spans="1:13" ht="20.100000000000001" customHeight="1">
      <c r="A555" s="981" t="s">
        <v>331</v>
      </c>
      <c r="B555" s="962" t="s">
        <v>1874</v>
      </c>
      <c r="C555" s="877" t="s">
        <v>226</v>
      </c>
      <c r="D555" s="875">
        <v>0</v>
      </c>
      <c r="E555" s="875">
        <v>0</v>
      </c>
      <c r="F555" s="1110" t="s">
        <v>6185</v>
      </c>
      <c r="G555" s="1111" t="s">
        <v>514</v>
      </c>
      <c r="H555" s="630" t="str">
        <f t="shared" si="130"/>
        <v>A0217_里山パワーワークス(株)</v>
      </c>
      <c r="I555" s="630" t="str">
        <f t="shared" si="131"/>
        <v>A0217_里山パワーワークス(株)_メニューA</v>
      </c>
      <c r="M555" s="630">
        <f t="shared" si="132"/>
        <v>0</v>
      </c>
    </row>
    <row r="556" spans="1:13" ht="20.100000000000001" customHeight="1">
      <c r="A556" s="983" t="str">
        <f t="shared" ref="A556:B557" si="135">A555</f>
        <v>A0217</v>
      </c>
      <c r="B556" s="962" t="str">
        <f t="shared" si="135"/>
        <v>里山パワーワークス(株)</v>
      </c>
      <c r="C556" s="885" t="s">
        <v>6188</v>
      </c>
      <c r="D556" s="875">
        <v>5.3700000000000004E-4</v>
      </c>
      <c r="E556" s="875">
        <v>5.3700000000000004E-4</v>
      </c>
      <c r="F556" s="1110"/>
      <c r="G556" s="1111"/>
      <c r="H556" s="630" t="str">
        <f t="shared" si="130"/>
        <v>A0217_里山パワーワークス(株)</v>
      </c>
      <c r="I556" s="630" t="str">
        <f t="shared" si="131"/>
        <v>A0217_里山パワーワークス(株)_メニューB(残差)</v>
      </c>
      <c r="M556" s="630">
        <f t="shared" si="132"/>
        <v>0</v>
      </c>
    </row>
    <row r="557" spans="1:13" ht="20.100000000000001" customHeight="1">
      <c r="A557" s="982" t="str">
        <f t="shared" si="135"/>
        <v>A0217</v>
      </c>
      <c r="B557" s="963" t="str">
        <f t="shared" si="135"/>
        <v>里山パワーワークス(株)</v>
      </c>
      <c r="C557" s="879" t="s">
        <v>622</v>
      </c>
      <c r="D557" s="880">
        <v>4.0400000000000001E-4</v>
      </c>
      <c r="E557" s="880">
        <v>4.0400000000000001E-4</v>
      </c>
      <c r="F557" s="1110"/>
      <c r="G557" s="1112"/>
      <c r="H557" s="630" t="str">
        <f t="shared" si="130"/>
        <v>A0217_里山パワーワークス(株)</v>
      </c>
      <c r="I557" s="630" t="str">
        <f t="shared" si="131"/>
        <v>A0217_里山パワーワークス(株)_(参考値)事業者全体</v>
      </c>
      <c r="M557" s="630">
        <f t="shared" si="132"/>
        <v>0</v>
      </c>
    </row>
    <row r="558" spans="1:13" ht="20.100000000000001" customHeight="1">
      <c r="A558" s="981" t="s">
        <v>1875</v>
      </c>
      <c r="B558" s="962" t="s">
        <v>1876</v>
      </c>
      <c r="C558" s="877" t="s">
        <v>226</v>
      </c>
      <c r="D558" s="875">
        <v>0</v>
      </c>
      <c r="E558" s="875">
        <v>0</v>
      </c>
      <c r="F558" s="1110">
        <v>100</v>
      </c>
      <c r="G558" s="1111" t="s">
        <v>514</v>
      </c>
      <c r="H558" s="630" t="str">
        <f t="shared" si="130"/>
        <v>A0218_(株)中之条パワー</v>
      </c>
      <c r="I558" s="630" t="str">
        <f t="shared" si="131"/>
        <v>A0218_(株)中之条パワー_メニューA</v>
      </c>
      <c r="M558" s="630">
        <f t="shared" si="132"/>
        <v>0</v>
      </c>
    </row>
    <row r="559" spans="1:13" ht="20.100000000000001" customHeight="1">
      <c r="A559" s="983" t="str">
        <f t="shared" ref="A559:B560" si="136">A558</f>
        <v>A0218</v>
      </c>
      <c r="B559" s="962" t="str">
        <f t="shared" si="136"/>
        <v>(株)中之条パワー</v>
      </c>
      <c r="C559" s="885" t="s">
        <v>6188</v>
      </c>
      <c r="D559" s="875">
        <v>1.6200000000000001E-4</v>
      </c>
      <c r="E559" s="875">
        <v>1.6200000000000001E-4</v>
      </c>
      <c r="F559" s="1110"/>
      <c r="G559" s="1111"/>
      <c r="H559" s="630" t="str">
        <f t="shared" si="130"/>
        <v>A0218_(株)中之条パワー</v>
      </c>
      <c r="I559" s="630" t="str">
        <f t="shared" si="131"/>
        <v>A0218_(株)中之条パワー_メニューB(残差)</v>
      </c>
      <c r="M559" s="630">
        <f t="shared" si="132"/>
        <v>0</v>
      </c>
    </row>
    <row r="560" spans="1:13" ht="20.100000000000001" customHeight="1">
      <c r="A560" s="982" t="str">
        <f t="shared" si="136"/>
        <v>A0218</v>
      </c>
      <c r="B560" s="963" t="str">
        <f t="shared" si="136"/>
        <v>(株)中之条パワー</v>
      </c>
      <c r="C560" s="879" t="s">
        <v>622</v>
      </c>
      <c r="D560" s="880">
        <v>1.4899999999999999E-4</v>
      </c>
      <c r="E560" s="880">
        <v>1.4899999999999999E-4</v>
      </c>
      <c r="F560" s="1110"/>
      <c r="G560" s="1112"/>
      <c r="H560" s="630" t="str">
        <f t="shared" si="130"/>
        <v>A0218_(株)中之条パワー</v>
      </c>
      <c r="I560" s="630" t="str">
        <f t="shared" si="131"/>
        <v>A0218_(株)中之条パワー_(参考値)事業者全体</v>
      </c>
      <c r="M560" s="630">
        <f t="shared" si="132"/>
        <v>0</v>
      </c>
    </row>
    <row r="561" spans="1:13" ht="20.100000000000001" customHeight="1">
      <c r="A561" s="984" t="s">
        <v>332</v>
      </c>
      <c r="B561" s="962" t="s">
        <v>1877</v>
      </c>
      <c r="C561" s="877" t="s">
        <v>226</v>
      </c>
      <c r="D561" s="875">
        <v>0</v>
      </c>
      <c r="E561" s="875">
        <v>0</v>
      </c>
      <c r="F561" s="1110">
        <v>100</v>
      </c>
      <c r="G561" s="1111" t="s">
        <v>514</v>
      </c>
      <c r="H561" s="630" t="str">
        <f t="shared" si="130"/>
        <v>A0220_日産トレーデイング(株)</v>
      </c>
      <c r="I561" s="630" t="str">
        <f t="shared" si="131"/>
        <v>A0220_日産トレーデイング(株)_メニューA</v>
      </c>
      <c r="M561" s="630">
        <f t="shared" si="132"/>
        <v>0</v>
      </c>
    </row>
    <row r="562" spans="1:13" ht="20.100000000000001" customHeight="1">
      <c r="A562" s="985" t="str">
        <f t="shared" ref="A562:B563" si="137">A561</f>
        <v>A0220</v>
      </c>
      <c r="B562" s="962" t="str">
        <f t="shared" si="137"/>
        <v>日産トレーデイング(株)</v>
      </c>
      <c r="C562" s="885" t="s">
        <v>6188</v>
      </c>
      <c r="D562" s="875">
        <v>0</v>
      </c>
      <c r="E562" s="875">
        <v>0</v>
      </c>
      <c r="F562" s="1110"/>
      <c r="G562" s="1111"/>
      <c r="H562" s="630" t="str">
        <f t="shared" si="130"/>
        <v>A0220_日産トレーデイング(株)</v>
      </c>
      <c r="I562" s="630" t="str">
        <f t="shared" si="131"/>
        <v>A0220_日産トレーデイング(株)_メニューB(残差)</v>
      </c>
      <c r="M562" s="630">
        <f t="shared" si="132"/>
        <v>0</v>
      </c>
    </row>
    <row r="563" spans="1:13" ht="20.100000000000001" customHeight="1">
      <c r="A563" s="986" t="str">
        <f t="shared" si="137"/>
        <v>A0220</v>
      </c>
      <c r="B563" s="963" t="str">
        <f t="shared" si="137"/>
        <v>日産トレーデイング(株)</v>
      </c>
      <c r="C563" s="879" t="s">
        <v>622</v>
      </c>
      <c r="D563" s="880">
        <v>0</v>
      </c>
      <c r="E563" s="880">
        <v>0</v>
      </c>
      <c r="F563" s="1110"/>
      <c r="G563" s="1112"/>
      <c r="H563" s="630" t="str">
        <f t="shared" si="130"/>
        <v>A0220_日産トレーデイング(株)</v>
      </c>
      <c r="I563" s="630" t="str">
        <f t="shared" si="131"/>
        <v>A0220_日産トレーデイング(株)_(参考値)事業者全体</v>
      </c>
      <c r="M563" s="630">
        <f t="shared" si="132"/>
        <v>0</v>
      </c>
    </row>
    <row r="564" spans="1:13" ht="20.100000000000001" customHeight="1">
      <c r="A564" s="981" t="s">
        <v>333</v>
      </c>
      <c r="B564" s="964" t="s">
        <v>1878</v>
      </c>
      <c r="C564" s="877" t="s">
        <v>226</v>
      </c>
      <c r="D564" s="875">
        <v>0</v>
      </c>
      <c r="E564" s="875">
        <v>0</v>
      </c>
      <c r="F564" s="1110" t="s">
        <v>6185</v>
      </c>
      <c r="G564" s="1111" t="s">
        <v>514</v>
      </c>
      <c r="H564" s="630" t="str">
        <f t="shared" si="130"/>
        <v>A0221_(株)エネウィル</v>
      </c>
      <c r="I564" s="630" t="str">
        <f t="shared" si="131"/>
        <v>A0221_(株)エネウィル_メニューA</v>
      </c>
      <c r="M564" s="630">
        <f t="shared" si="132"/>
        <v>0</v>
      </c>
    </row>
    <row r="565" spans="1:13" ht="20.100000000000001" customHeight="1">
      <c r="A565" s="983" t="str">
        <f t="shared" ref="A565:B566" si="138">A564</f>
        <v>A0221</v>
      </c>
      <c r="B565" s="964" t="str">
        <f t="shared" si="138"/>
        <v>(株)エネウィル</v>
      </c>
      <c r="C565" s="885" t="s">
        <v>6188</v>
      </c>
      <c r="D565" s="875">
        <v>4.2200000000000001E-4</v>
      </c>
      <c r="E565" s="875">
        <v>4.2200000000000001E-4</v>
      </c>
      <c r="F565" s="1110"/>
      <c r="G565" s="1111"/>
      <c r="H565" s="630" t="str">
        <f t="shared" si="130"/>
        <v>A0221_(株)エネウィル</v>
      </c>
      <c r="I565" s="630" t="str">
        <f t="shared" si="131"/>
        <v>A0221_(株)エネウィル_メニューB(残差)</v>
      </c>
      <c r="M565" s="630">
        <f t="shared" si="132"/>
        <v>0</v>
      </c>
    </row>
    <row r="566" spans="1:13" ht="20.100000000000001" customHeight="1">
      <c r="A566" s="982" t="str">
        <f t="shared" si="138"/>
        <v>A0221</v>
      </c>
      <c r="B566" s="965" t="str">
        <f t="shared" si="138"/>
        <v>(株)エネウィル</v>
      </c>
      <c r="C566" s="879" t="s">
        <v>622</v>
      </c>
      <c r="D566" s="880">
        <v>1.3749999999999999E-3</v>
      </c>
      <c r="E566" s="880">
        <v>1.3749999999999999E-3</v>
      </c>
      <c r="F566" s="1110"/>
      <c r="G566" s="1112"/>
      <c r="H566" s="630" t="str">
        <f t="shared" si="130"/>
        <v>A0221_(株)エネウィル</v>
      </c>
      <c r="I566" s="630" t="str">
        <f t="shared" si="131"/>
        <v>A0221_(株)エネウィル_(参考値)事業者全体</v>
      </c>
      <c r="M566" s="630">
        <f t="shared" si="132"/>
        <v>0</v>
      </c>
    </row>
    <row r="567" spans="1:13" ht="20.100000000000001" customHeight="1">
      <c r="A567" s="881" t="s">
        <v>334</v>
      </c>
      <c r="B567" s="882" t="s">
        <v>4201</v>
      </c>
      <c r="C567" s="883"/>
      <c r="D567" s="871">
        <v>6.0499999999999996E-4</v>
      </c>
      <c r="E567" s="872">
        <v>6.0499999999999996E-4</v>
      </c>
      <c r="F567" s="866">
        <v>100</v>
      </c>
      <c r="G567" s="873" t="s">
        <v>514</v>
      </c>
      <c r="H567" s="630" t="str">
        <f t="shared" si="130"/>
        <v>A0222_Next Power(株)</v>
      </c>
      <c r="I567" s="630" t="str">
        <f t="shared" si="131"/>
        <v>A0222_Next Power(株)_</v>
      </c>
      <c r="M567" s="630">
        <f t="shared" si="132"/>
        <v>0</v>
      </c>
    </row>
    <row r="568" spans="1:13" ht="20.100000000000001" customHeight="1">
      <c r="A568" s="981" t="s">
        <v>335</v>
      </c>
      <c r="B568" s="962" t="s">
        <v>1879</v>
      </c>
      <c r="C568" s="877" t="s">
        <v>226</v>
      </c>
      <c r="D568" s="875">
        <v>0</v>
      </c>
      <c r="E568" s="875">
        <v>0</v>
      </c>
      <c r="F568" s="1110">
        <v>98.86</v>
      </c>
      <c r="G568" s="1111" t="s">
        <v>6211</v>
      </c>
      <c r="H568" s="630" t="str">
        <f t="shared" si="130"/>
        <v>A0227_はりま電力(株)</v>
      </c>
      <c r="I568" s="630" t="str">
        <f t="shared" si="131"/>
        <v>A0227_はりま電力(株)_メニューA</v>
      </c>
      <c r="M568" s="630">
        <f t="shared" si="132"/>
        <v>0</v>
      </c>
    </row>
    <row r="569" spans="1:13" ht="20.100000000000001" customHeight="1">
      <c r="A569" s="983" t="str">
        <f t="shared" ref="A569:B570" si="139">A568</f>
        <v>A0227</v>
      </c>
      <c r="B569" s="962" t="str">
        <f t="shared" si="139"/>
        <v>はりま電力(株)</v>
      </c>
      <c r="C569" s="885" t="s">
        <v>6188</v>
      </c>
      <c r="D569" s="875">
        <v>5.9400000000000002E-4</v>
      </c>
      <c r="E569" s="875">
        <v>5.9400000000000002E-4</v>
      </c>
      <c r="F569" s="1110"/>
      <c r="G569" s="1111"/>
      <c r="H569" s="630" t="str">
        <f t="shared" si="130"/>
        <v>A0227_はりま電力(株)</v>
      </c>
      <c r="I569" s="630" t="str">
        <f t="shared" si="131"/>
        <v>A0227_はりま電力(株)_メニューB(残差)</v>
      </c>
      <c r="M569" s="630">
        <f t="shared" si="132"/>
        <v>0</v>
      </c>
    </row>
    <row r="570" spans="1:13" ht="20.100000000000001" customHeight="1">
      <c r="A570" s="982" t="str">
        <f t="shared" si="139"/>
        <v>A0227</v>
      </c>
      <c r="B570" s="963" t="str">
        <f t="shared" si="139"/>
        <v>はりま電力(株)</v>
      </c>
      <c r="C570" s="879" t="s">
        <v>622</v>
      </c>
      <c r="D570" s="880">
        <v>5.7899999999999998E-4</v>
      </c>
      <c r="E570" s="880">
        <v>5.7899999999999998E-4</v>
      </c>
      <c r="F570" s="1110"/>
      <c r="G570" s="1112"/>
      <c r="H570" s="630" t="str">
        <f t="shared" si="130"/>
        <v>A0227_はりま電力(株)</v>
      </c>
      <c r="I570" s="630" t="str">
        <f t="shared" si="131"/>
        <v>A0227_はりま電力(株)_(参考値)事業者全体</v>
      </c>
      <c r="M570" s="630">
        <f t="shared" si="132"/>
        <v>0</v>
      </c>
    </row>
    <row r="571" spans="1:13" ht="20.100000000000001" customHeight="1">
      <c r="A571" s="981" t="s">
        <v>1880</v>
      </c>
      <c r="B571" s="962" t="s">
        <v>1881</v>
      </c>
      <c r="C571" s="874" t="s">
        <v>226</v>
      </c>
      <c r="D571" s="875">
        <v>0</v>
      </c>
      <c r="E571" s="875">
        <v>0</v>
      </c>
      <c r="F571" s="1110">
        <v>100</v>
      </c>
      <c r="G571" s="1111" t="s">
        <v>514</v>
      </c>
      <c r="H571" s="630" t="str">
        <f t="shared" si="130"/>
        <v>A0228_(株)浜松新電力</v>
      </c>
      <c r="I571" s="630" t="str">
        <f t="shared" si="131"/>
        <v>A0228_(株)浜松新電力_メニューA</v>
      </c>
      <c r="M571" s="630">
        <f t="shared" si="132"/>
        <v>0</v>
      </c>
    </row>
    <row r="572" spans="1:13" ht="20.100000000000001" customHeight="1">
      <c r="A572" s="982" t="str">
        <f t="shared" ref="A572:B572" si="140">A571</f>
        <v>A0228</v>
      </c>
      <c r="B572" s="963" t="str">
        <f t="shared" si="140"/>
        <v>(株)浜松新電力</v>
      </c>
      <c r="C572" s="879" t="s">
        <v>622</v>
      </c>
      <c r="D572" s="865">
        <v>1.2400000000000001E-4</v>
      </c>
      <c r="E572" s="865">
        <v>1.2400000000000001E-4</v>
      </c>
      <c r="F572" s="1110"/>
      <c r="G572" s="1112"/>
      <c r="H572" s="630" t="str">
        <f t="shared" si="130"/>
        <v>A0228_(株)浜松新電力</v>
      </c>
      <c r="I572" s="630" t="str">
        <f t="shared" si="131"/>
        <v>A0228_(株)浜松新電力_(参考値)事業者全体</v>
      </c>
      <c r="M572" s="630">
        <f t="shared" si="132"/>
        <v>0</v>
      </c>
    </row>
    <row r="573" spans="1:13" ht="20.100000000000001" customHeight="1">
      <c r="A573" s="981" t="s">
        <v>336</v>
      </c>
      <c r="B573" s="962" t="s">
        <v>1882</v>
      </c>
      <c r="C573" s="877" t="s">
        <v>226</v>
      </c>
      <c r="D573" s="875">
        <v>0</v>
      </c>
      <c r="E573" s="875">
        <v>0</v>
      </c>
      <c r="F573" s="1110">
        <v>100</v>
      </c>
      <c r="G573" s="1111" t="s">
        <v>514</v>
      </c>
      <c r="H573" s="630" t="str">
        <f t="shared" si="130"/>
        <v>A0229_ゼロワットパワー(株)</v>
      </c>
      <c r="I573" s="630" t="str">
        <f t="shared" si="131"/>
        <v>A0229_ゼロワットパワー(株)_メニューA</v>
      </c>
      <c r="M573" s="630">
        <f t="shared" si="132"/>
        <v>0</v>
      </c>
    </row>
    <row r="574" spans="1:13" ht="20.100000000000001" customHeight="1">
      <c r="A574" s="983" t="str">
        <f t="shared" ref="A574:A582" si="141">A573</f>
        <v>A0229</v>
      </c>
      <c r="B574" s="962" t="str">
        <f t="shared" ref="B574:B582" si="142">B573</f>
        <v>ゼロワットパワー(株)</v>
      </c>
      <c r="C574" s="889" t="s">
        <v>293</v>
      </c>
      <c r="D574" s="875">
        <v>0</v>
      </c>
      <c r="E574" s="875">
        <v>0</v>
      </c>
      <c r="F574" s="1110"/>
      <c r="G574" s="1111"/>
      <c r="H574" s="630" t="str">
        <f t="shared" si="130"/>
        <v>A0229_ゼロワットパワー(株)</v>
      </c>
      <c r="I574" s="630" t="str">
        <f t="shared" si="131"/>
        <v>A0229_ゼロワットパワー(株)_メニューB</v>
      </c>
      <c r="M574" s="630">
        <f t="shared" si="132"/>
        <v>0</v>
      </c>
    </row>
    <row r="575" spans="1:13" ht="20.100000000000001" customHeight="1">
      <c r="A575" s="983" t="str">
        <f t="shared" si="141"/>
        <v>A0229</v>
      </c>
      <c r="B575" s="962" t="str">
        <f t="shared" si="142"/>
        <v>ゼロワットパワー(株)</v>
      </c>
      <c r="C575" s="889" t="s">
        <v>450</v>
      </c>
      <c r="D575" s="890">
        <v>0</v>
      </c>
      <c r="E575" s="890">
        <v>0</v>
      </c>
      <c r="F575" s="1110"/>
      <c r="G575" s="1111"/>
      <c r="H575" s="630" t="str">
        <f t="shared" si="130"/>
        <v>A0229_ゼロワットパワー(株)</v>
      </c>
      <c r="I575" s="630" t="str">
        <f t="shared" si="131"/>
        <v>A0229_ゼロワットパワー(株)_メニューC</v>
      </c>
      <c r="M575" s="630">
        <f t="shared" si="132"/>
        <v>0</v>
      </c>
    </row>
    <row r="576" spans="1:13" ht="20.100000000000001" customHeight="1">
      <c r="A576" s="983" t="str">
        <f t="shared" si="141"/>
        <v>A0229</v>
      </c>
      <c r="B576" s="962" t="str">
        <f t="shared" si="142"/>
        <v>ゼロワットパワー(株)</v>
      </c>
      <c r="C576" s="889" t="s">
        <v>451</v>
      </c>
      <c r="D576" s="890">
        <v>0</v>
      </c>
      <c r="E576" s="890">
        <v>0</v>
      </c>
      <c r="F576" s="1110"/>
      <c r="G576" s="1111"/>
      <c r="H576" s="630" t="str">
        <f t="shared" si="130"/>
        <v>A0229_ゼロワットパワー(株)</v>
      </c>
      <c r="I576" s="630" t="str">
        <f t="shared" si="131"/>
        <v>A0229_ゼロワットパワー(株)_メニューD</v>
      </c>
      <c r="M576" s="630">
        <f t="shared" si="132"/>
        <v>0</v>
      </c>
    </row>
    <row r="577" spans="1:13" ht="20.100000000000001" customHeight="1">
      <c r="A577" s="983" t="str">
        <f t="shared" si="141"/>
        <v>A0229</v>
      </c>
      <c r="B577" s="962" t="str">
        <f t="shared" si="142"/>
        <v>ゼロワットパワー(株)</v>
      </c>
      <c r="C577" s="889" t="s">
        <v>452</v>
      </c>
      <c r="D577" s="890">
        <v>0</v>
      </c>
      <c r="E577" s="890">
        <v>0</v>
      </c>
      <c r="F577" s="1110"/>
      <c r="G577" s="1111"/>
      <c r="H577" s="630" t="str">
        <f t="shared" si="130"/>
        <v>A0229_ゼロワットパワー(株)</v>
      </c>
      <c r="I577" s="630" t="str">
        <f t="shared" si="131"/>
        <v>A0229_ゼロワットパワー(株)_メニューE</v>
      </c>
      <c r="M577" s="630">
        <f t="shared" si="132"/>
        <v>0</v>
      </c>
    </row>
    <row r="578" spans="1:13" ht="20.100000000000001" customHeight="1">
      <c r="A578" s="983" t="str">
        <f t="shared" si="141"/>
        <v>A0229</v>
      </c>
      <c r="B578" s="962" t="str">
        <f t="shared" si="142"/>
        <v>ゼロワットパワー(株)</v>
      </c>
      <c r="C578" s="889" t="s">
        <v>453</v>
      </c>
      <c r="D578" s="890">
        <v>0</v>
      </c>
      <c r="E578" s="890">
        <v>0</v>
      </c>
      <c r="F578" s="1110"/>
      <c r="G578" s="1111"/>
      <c r="H578" s="630" t="str">
        <f t="shared" si="130"/>
        <v>A0229_ゼロワットパワー(株)</v>
      </c>
      <c r="I578" s="630" t="str">
        <f t="shared" si="131"/>
        <v>A0229_ゼロワットパワー(株)_メニューF</v>
      </c>
      <c r="M578" s="630">
        <f t="shared" si="132"/>
        <v>0</v>
      </c>
    </row>
    <row r="579" spans="1:13" ht="20.100000000000001" customHeight="1">
      <c r="A579" s="983" t="str">
        <f t="shared" si="141"/>
        <v>A0229</v>
      </c>
      <c r="B579" s="962" t="str">
        <f t="shared" si="142"/>
        <v>ゼロワットパワー(株)</v>
      </c>
      <c r="C579" s="889" t="s">
        <v>454</v>
      </c>
      <c r="D579" s="890">
        <v>0</v>
      </c>
      <c r="E579" s="890">
        <v>0</v>
      </c>
      <c r="F579" s="1110"/>
      <c r="G579" s="1111"/>
      <c r="H579" s="630" t="str">
        <f t="shared" si="130"/>
        <v>A0229_ゼロワットパワー(株)</v>
      </c>
      <c r="I579" s="630" t="str">
        <f t="shared" si="131"/>
        <v>A0229_ゼロワットパワー(株)_メニューG</v>
      </c>
      <c r="M579" s="630">
        <f t="shared" si="132"/>
        <v>0</v>
      </c>
    </row>
    <row r="580" spans="1:13" ht="20.100000000000001" customHeight="1">
      <c r="A580" s="983" t="str">
        <f t="shared" si="141"/>
        <v>A0229</v>
      </c>
      <c r="B580" s="962" t="str">
        <f t="shared" si="142"/>
        <v>ゼロワットパワー(株)</v>
      </c>
      <c r="C580" s="889" t="s">
        <v>455</v>
      </c>
      <c r="D580" s="890">
        <v>0</v>
      </c>
      <c r="E580" s="890">
        <v>0</v>
      </c>
      <c r="F580" s="1110"/>
      <c r="G580" s="1111"/>
      <c r="H580" s="630" t="str">
        <f t="shared" si="130"/>
        <v>A0229_ゼロワットパワー(株)</v>
      </c>
      <c r="I580" s="630" t="str">
        <f t="shared" si="131"/>
        <v>A0229_ゼロワットパワー(株)_メニューH</v>
      </c>
      <c r="M580" s="630">
        <f t="shared" si="132"/>
        <v>0</v>
      </c>
    </row>
    <row r="581" spans="1:13" ht="20.100000000000001" customHeight="1">
      <c r="A581" s="983" t="str">
        <f t="shared" si="141"/>
        <v>A0229</v>
      </c>
      <c r="B581" s="962" t="str">
        <f t="shared" si="142"/>
        <v>ゼロワットパワー(株)</v>
      </c>
      <c r="C581" s="885" t="s">
        <v>6224</v>
      </c>
      <c r="D581" s="890">
        <v>6.3E-5</v>
      </c>
      <c r="E581" s="890">
        <v>6.3E-5</v>
      </c>
      <c r="F581" s="1110"/>
      <c r="G581" s="1111"/>
      <c r="H581" s="630" t="str">
        <f t="shared" si="130"/>
        <v>A0229_ゼロワットパワー(株)</v>
      </c>
      <c r="I581" s="630" t="str">
        <f t="shared" si="131"/>
        <v>A0229_ゼロワットパワー(株)_メニューI(残差)</v>
      </c>
      <c r="M581" s="630">
        <f t="shared" si="132"/>
        <v>0</v>
      </c>
    </row>
    <row r="582" spans="1:13" ht="20.100000000000001" customHeight="1">
      <c r="A582" s="982" t="str">
        <f t="shared" si="141"/>
        <v>A0229</v>
      </c>
      <c r="B582" s="963" t="str">
        <f t="shared" si="142"/>
        <v>ゼロワットパワー(株)</v>
      </c>
      <c r="C582" s="879" t="s">
        <v>622</v>
      </c>
      <c r="D582" s="880">
        <v>7.9999999999999996E-6</v>
      </c>
      <c r="E582" s="880">
        <v>7.9999999999999996E-6</v>
      </c>
      <c r="F582" s="1110"/>
      <c r="G582" s="1112"/>
      <c r="H582" s="630" t="str">
        <f t="shared" si="130"/>
        <v>A0229_ゼロワットパワー(株)</v>
      </c>
      <c r="I582" s="630" t="str">
        <f t="shared" si="131"/>
        <v>A0229_ゼロワットパワー(株)_(参考値)事業者全体</v>
      </c>
      <c r="M582" s="630">
        <f t="shared" si="132"/>
        <v>0</v>
      </c>
    </row>
    <row r="583" spans="1:13" ht="20.100000000000001" customHeight="1">
      <c r="A583" s="981" t="s">
        <v>337</v>
      </c>
      <c r="B583" s="962" t="s">
        <v>1883</v>
      </c>
      <c r="C583" s="877" t="s">
        <v>226</v>
      </c>
      <c r="D583" s="875">
        <v>0</v>
      </c>
      <c r="E583" s="875">
        <v>0</v>
      </c>
      <c r="F583" s="1110">
        <v>97.46</v>
      </c>
      <c r="G583" s="1111" t="s">
        <v>4180</v>
      </c>
      <c r="H583" s="630" t="str">
        <f t="shared" si="130"/>
        <v>A0230_アストマックス(株)</v>
      </c>
      <c r="I583" s="630" t="str">
        <f t="shared" si="131"/>
        <v>A0230_アストマックス(株)_メニューA</v>
      </c>
      <c r="M583" s="630">
        <f t="shared" si="132"/>
        <v>0</v>
      </c>
    </row>
    <row r="584" spans="1:13" ht="20.100000000000001" customHeight="1">
      <c r="A584" s="983" t="str">
        <f t="shared" ref="A584:B587" si="143">A583</f>
        <v>A0230</v>
      </c>
      <c r="B584" s="962" t="str">
        <f t="shared" si="143"/>
        <v>アストマックス(株)</v>
      </c>
      <c r="C584" s="889" t="s">
        <v>293</v>
      </c>
      <c r="D584" s="875">
        <v>0</v>
      </c>
      <c r="E584" s="875">
        <v>0</v>
      </c>
      <c r="F584" s="1110"/>
      <c r="G584" s="1111"/>
      <c r="H584" s="630" t="str">
        <f t="shared" si="130"/>
        <v>A0230_アストマックス(株)</v>
      </c>
      <c r="I584" s="630" t="str">
        <f t="shared" si="131"/>
        <v>A0230_アストマックス(株)_メニューB</v>
      </c>
      <c r="M584" s="630">
        <f t="shared" si="132"/>
        <v>0</v>
      </c>
    </row>
    <row r="585" spans="1:13" ht="20.100000000000001" customHeight="1">
      <c r="A585" s="983" t="str">
        <f t="shared" si="143"/>
        <v>A0230</v>
      </c>
      <c r="B585" s="962" t="str">
        <f t="shared" si="143"/>
        <v>アストマックス(株)</v>
      </c>
      <c r="C585" s="889" t="s">
        <v>450</v>
      </c>
      <c r="D585" s="890">
        <v>4.1399999999999998E-4</v>
      </c>
      <c r="E585" s="890">
        <v>4.1399999999999998E-4</v>
      </c>
      <c r="F585" s="1110"/>
      <c r="G585" s="1111"/>
      <c r="H585" s="630" t="str">
        <f t="shared" si="130"/>
        <v>A0230_アストマックス(株)</v>
      </c>
      <c r="I585" s="630" t="str">
        <f t="shared" si="131"/>
        <v>A0230_アストマックス(株)_メニューC</v>
      </c>
      <c r="M585" s="630">
        <f t="shared" si="132"/>
        <v>0</v>
      </c>
    </row>
    <row r="586" spans="1:13" ht="20.100000000000001" customHeight="1">
      <c r="A586" s="983" t="str">
        <f t="shared" si="143"/>
        <v>A0230</v>
      </c>
      <c r="B586" s="962" t="str">
        <f t="shared" si="143"/>
        <v>アストマックス(株)</v>
      </c>
      <c r="C586" s="885" t="s">
        <v>6193</v>
      </c>
      <c r="D586" s="890">
        <v>7.7700000000000002E-4</v>
      </c>
      <c r="E586" s="890">
        <v>7.7700000000000002E-4</v>
      </c>
      <c r="F586" s="1110"/>
      <c r="G586" s="1111"/>
      <c r="H586" s="630" t="str">
        <f t="shared" si="130"/>
        <v>A0230_アストマックス(株)</v>
      </c>
      <c r="I586" s="630" t="str">
        <f t="shared" si="131"/>
        <v>A0230_アストマックス(株)_メニューD(残差)</v>
      </c>
      <c r="M586" s="630">
        <f t="shared" si="132"/>
        <v>0</v>
      </c>
    </row>
    <row r="587" spans="1:13" ht="20.100000000000001" customHeight="1">
      <c r="A587" s="982" t="str">
        <f t="shared" si="143"/>
        <v>A0230</v>
      </c>
      <c r="B587" s="963" t="str">
        <f t="shared" si="143"/>
        <v>アストマックス(株)</v>
      </c>
      <c r="C587" s="879" t="s">
        <v>622</v>
      </c>
      <c r="D587" s="880">
        <v>7.5299999999999998E-4</v>
      </c>
      <c r="E587" s="880">
        <v>7.5299999999999998E-4</v>
      </c>
      <c r="F587" s="1110"/>
      <c r="G587" s="1112"/>
      <c r="H587" s="630" t="str">
        <f t="shared" si="130"/>
        <v>A0230_アストマックス(株)</v>
      </c>
      <c r="I587" s="630" t="str">
        <f t="shared" si="131"/>
        <v>A0230_アストマックス(株)_(参考値)事業者全体</v>
      </c>
      <c r="M587" s="630">
        <f t="shared" si="132"/>
        <v>0</v>
      </c>
    </row>
    <row r="588" spans="1:13" ht="20.100000000000001" customHeight="1">
      <c r="A588" s="981" t="s">
        <v>1884</v>
      </c>
      <c r="B588" s="964" t="s">
        <v>1885</v>
      </c>
      <c r="C588" s="877" t="s">
        <v>226</v>
      </c>
      <c r="D588" s="875">
        <v>0</v>
      </c>
      <c r="E588" s="875">
        <v>0</v>
      </c>
      <c r="F588" s="1110" t="s">
        <v>6185</v>
      </c>
      <c r="G588" s="1111" t="s">
        <v>514</v>
      </c>
      <c r="H588" s="630" t="str">
        <f t="shared" si="130"/>
        <v>A0231_(株)やまがた新電力</v>
      </c>
      <c r="I588" s="630" t="str">
        <f t="shared" si="131"/>
        <v>A0231_(株)やまがた新電力_メニューA</v>
      </c>
      <c r="M588" s="630">
        <f t="shared" si="132"/>
        <v>0</v>
      </c>
    </row>
    <row r="589" spans="1:13" ht="20.100000000000001" customHeight="1">
      <c r="A589" s="983" t="str">
        <f t="shared" ref="A589:B592" si="144">A588</f>
        <v>A0231</v>
      </c>
      <c r="B589" s="964" t="str">
        <f t="shared" si="144"/>
        <v>(株)やまがた新電力</v>
      </c>
      <c r="C589" s="889" t="s">
        <v>293</v>
      </c>
      <c r="D589" s="875">
        <v>5.0000000000000004E-6</v>
      </c>
      <c r="E589" s="875">
        <v>5.0000000000000004E-6</v>
      </c>
      <c r="F589" s="1110"/>
      <c r="G589" s="1111"/>
      <c r="H589" s="630" t="str">
        <f t="shared" si="130"/>
        <v>A0231_(株)やまがた新電力</v>
      </c>
      <c r="I589" s="630" t="str">
        <f t="shared" si="131"/>
        <v>A0231_(株)やまがた新電力_メニューB</v>
      </c>
      <c r="M589" s="630">
        <f t="shared" si="132"/>
        <v>0</v>
      </c>
    </row>
    <row r="590" spans="1:13" ht="20.100000000000001" customHeight="1">
      <c r="A590" s="983" t="str">
        <f t="shared" si="144"/>
        <v>A0231</v>
      </c>
      <c r="B590" s="964" t="str">
        <f t="shared" si="144"/>
        <v>(株)やまがた新電力</v>
      </c>
      <c r="C590" s="889" t="s">
        <v>450</v>
      </c>
      <c r="D590" s="890">
        <v>1.17E-4</v>
      </c>
      <c r="E590" s="890">
        <v>1.17E-4</v>
      </c>
      <c r="F590" s="1110"/>
      <c r="G590" s="1111"/>
      <c r="H590" s="630" t="str">
        <f t="shared" si="130"/>
        <v>A0231_(株)やまがた新電力</v>
      </c>
      <c r="I590" s="630" t="str">
        <f t="shared" si="131"/>
        <v>A0231_(株)やまがた新電力_メニューC</v>
      </c>
      <c r="M590" s="630">
        <f t="shared" si="132"/>
        <v>0</v>
      </c>
    </row>
    <row r="591" spans="1:13" ht="20.100000000000001" customHeight="1">
      <c r="A591" s="983" t="str">
        <f t="shared" si="144"/>
        <v>A0231</v>
      </c>
      <c r="B591" s="964" t="str">
        <f t="shared" si="144"/>
        <v>(株)やまがた新電力</v>
      </c>
      <c r="C591" s="885" t="s">
        <v>6193</v>
      </c>
      <c r="D591" s="890">
        <v>4.2200000000000001E-4</v>
      </c>
      <c r="E591" s="890">
        <v>4.2200000000000001E-4</v>
      </c>
      <c r="F591" s="1110"/>
      <c r="G591" s="1111"/>
      <c r="H591" s="630" t="str">
        <f t="shared" si="130"/>
        <v>A0231_(株)やまがた新電力</v>
      </c>
      <c r="I591" s="630" t="str">
        <f t="shared" si="131"/>
        <v>A0231_(株)やまがた新電力_メニューD(残差)</v>
      </c>
      <c r="M591" s="630">
        <f t="shared" si="132"/>
        <v>0</v>
      </c>
    </row>
    <row r="592" spans="1:13" ht="20.100000000000001" customHeight="1">
      <c r="A592" s="982" t="str">
        <f t="shared" si="144"/>
        <v>A0231</v>
      </c>
      <c r="B592" s="965" t="str">
        <f t="shared" si="144"/>
        <v>(株)やまがた新電力</v>
      </c>
      <c r="C592" s="879" t="s">
        <v>622</v>
      </c>
      <c r="D592" s="880">
        <v>1.2999999999999999E-4</v>
      </c>
      <c r="E592" s="880">
        <v>1.2999999999999999E-4</v>
      </c>
      <c r="F592" s="1110"/>
      <c r="G592" s="1112"/>
      <c r="H592" s="630" t="str">
        <f t="shared" si="130"/>
        <v>A0231_(株)やまがた新電力</v>
      </c>
      <c r="I592" s="630" t="str">
        <f t="shared" si="131"/>
        <v>A0231_(株)やまがた新電力_(参考値)事業者全体</v>
      </c>
      <c r="M592" s="630">
        <f t="shared" si="132"/>
        <v>0</v>
      </c>
    </row>
    <row r="593" spans="1:13" ht="20.100000000000001" customHeight="1">
      <c r="A593" s="981" t="s">
        <v>338</v>
      </c>
      <c r="B593" s="962" t="s">
        <v>1886</v>
      </c>
      <c r="C593" s="877" t="s">
        <v>226</v>
      </c>
      <c r="D593" s="875">
        <v>9.0000000000000002E-6</v>
      </c>
      <c r="E593" s="875">
        <v>9.0000000000000002E-6</v>
      </c>
      <c r="F593" s="1110">
        <v>81.02</v>
      </c>
      <c r="G593" s="1111" t="s">
        <v>4180</v>
      </c>
      <c r="H593" s="630" t="str">
        <f t="shared" si="130"/>
        <v>A0232_一般社団法人東松島みらいとし機構</v>
      </c>
      <c r="I593" s="630" t="str">
        <f t="shared" si="131"/>
        <v>A0232_一般社団法人東松島みらいとし機構_メニューA</v>
      </c>
      <c r="M593" s="630">
        <f t="shared" si="132"/>
        <v>0</v>
      </c>
    </row>
    <row r="594" spans="1:13" ht="20.100000000000001" customHeight="1">
      <c r="A594" s="983" t="str">
        <f t="shared" ref="A594:B595" si="145">A593</f>
        <v>A0232</v>
      </c>
      <c r="B594" s="962" t="str">
        <f t="shared" si="145"/>
        <v>一般社団法人東松島みらいとし機構</v>
      </c>
      <c r="C594" s="885" t="s">
        <v>6188</v>
      </c>
      <c r="D594" s="896">
        <v>4.75E-4</v>
      </c>
      <c r="E594" s="875">
        <v>4.75E-4</v>
      </c>
      <c r="F594" s="1110"/>
      <c r="G594" s="1111"/>
      <c r="H594" s="630" t="str">
        <f t="shared" si="130"/>
        <v>A0232_一般社団法人東松島みらいとし機構</v>
      </c>
      <c r="I594" s="630" t="str">
        <f t="shared" si="131"/>
        <v>A0232_一般社団法人東松島みらいとし機構_メニューB(残差)</v>
      </c>
      <c r="M594" s="630">
        <f t="shared" si="132"/>
        <v>0</v>
      </c>
    </row>
    <row r="595" spans="1:13" ht="20.100000000000001" customHeight="1">
      <c r="A595" s="982" t="str">
        <f t="shared" si="145"/>
        <v>A0232</v>
      </c>
      <c r="B595" s="963" t="str">
        <f t="shared" si="145"/>
        <v>一般社団法人東松島みらいとし機構</v>
      </c>
      <c r="C595" s="879" t="s">
        <v>622</v>
      </c>
      <c r="D595" s="880">
        <v>4.6500000000000003E-4</v>
      </c>
      <c r="E595" s="880">
        <v>4.6500000000000003E-4</v>
      </c>
      <c r="F595" s="1110"/>
      <c r="G595" s="1112"/>
      <c r="H595" s="630" t="str">
        <f t="shared" si="130"/>
        <v>A0232_一般社団法人東松島みらいとし機構</v>
      </c>
      <c r="I595" s="630" t="str">
        <f t="shared" si="131"/>
        <v>A0232_一般社団法人東松島みらいとし機構_(参考値)事業者全体</v>
      </c>
      <c r="M595" s="630">
        <f t="shared" si="132"/>
        <v>0</v>
      </c>
    </row>
    <row r="596" spans="1:13" ht="20.100000000000001" customHeight="1">
      <c r="A596" s="981" t="s">
        <v>339</v>
      </c>
      <c r="B596" s="962" t="s">
        <v>1887</v>
      </c>
      <c r="C596" s="877" t="s">
        <v>226</v>
      </c>
      <c r="D596" s="875">
        <v>0</v>
      </c>
      <c r="E596" s="875">
        <v>0</v>
      </c>
      <c r="F596" s="1110">
        <v>100</v>
      </c>
      <c r="G596" s="1111" t="s">
        <v>514</v>
      </c>
      <c r="H596" s="630" t="str">
        <f t="shared" si="130"/>
        <v>A0234_(株)グリーンパワー大東</v>
      </c>
      <c r="I596" s="630" t="str">
        <f t="shared" si="131"/>
        <v>A0234_(株)グリーンパワー大東_メニューA</v>
      </c>
      <c r="M596" s="630">
        <f t="shared" si="132"/>
        <v>0</v>
      </c>
    </row>
    <row r="597" spans="1:13" ht="20.100000000000001" customHeight="1">
      <c r="A597" s="983" t="str">
        <f t="shared" ref="A597:B599" si="146">A596</f>
        <v>A0234</v>
      </c>
      <c r="B597" s="962" t="str">
        <f t="shared" si="146"/>
        <v>(株)グリーンパワー大東</v>
      </c>
      <c r="C597" s="889" t="s">
        <v>293</v>
      </c>
      <c r="D597" s="875">
        <v>1.2E-4</v>
      </c>
      <c r="E597" s="875">
        <v>1.2E-4</v>
      </c>
      <c r="F597" s="1110"/>
      <c r="G597" s="1111"/>
      <c r="H597" s="630" t="str">
        <f t="shared" si="130"/>
        <v>A0234_(株)グリーンパワー大東</v>
      </c>
      <c r="I597" s="630" t="str">
        <f t="shared" si="131"/>
        <v>A0234_(株)グリーンパワー大東_メニューB</v>
      </c>
      <c r="M597" s="630">
        <f t="shared" si="132"/>
        <v>0</v>
      </c>
    </row>
    <row r="598" spans="1:13" ht="20.100000000000001" customHeight="1">
      <c r="A598" s="983" t="str">
        <f t="shared" si="146"/>
        <v>A0234</v>
      </c>
      <c r="B598" s="962" t="str">
        <f t="shared" si="146"/>
        <v>(株)グリーンパワー大東</v>
      </c>
      <c r="C598" s="885" t="s">
        <v>6214</v>
      </c>
      <c r="D598" s="890">
        <v>2.1800000000000001E-4</v>
      </c>
      <c r="E598" s="890">
        <v>2.1800000000000001E-4</v>
      </c>
      <c r="F598" s="1110"/>
      <c r="G598" s="1111"/>
      <c r="H598" s="630" t="str">
        <f t="shared" si="130"/>
        <v>A0234_(株)グリーンパワー大東</v>
      </c>
      <c r="I598" s="630" t="str">
        <f t="shared" si="131"/>
        <v>A0234_(株)グリーンパワー大東_メニューC(残差)</v>
      </c>
      <c r="M598" s="630">
        <f t="shared" si="132"/>
        <v>0</v>
      </c>
    </row>
    <row r="599" spans="1:13" ht="20.100000000000001" customHeight="1">
      <c r="A599" s="982" t="str">
        <f t="shared" si="146"/>
        <v>A0234</v>
      </c>
      <c r="B599" s="963" t="str">
        <f t="shared" si="146"/>
        <v>(株)グリーンパワー大東</v>
      </c>
      <c r="C599" s="879" t="s">
        <v>622</v>
      </c>
      <c r="D599" s="880">
        <v>1.17E-4</v>
      </c>
      <c r="E599" s="880">
        <v>1.17E-4</v>
      </c>
      <c r="F599" s="1110"/>
      <c r="G599" s="1112"/>
      <c r="H599" s="630" t="str">
        <f t="shared" si="130"/>
        <v>A0234_(株)グリーンパワー大東</v>
      </c>
      <c r="I599" s="630" t="str">
        <f t="shared" si="131"/>
        <v>A0234_(株)グリーンパワー大東_(参考値)事業者全体</v>
      </c>
      <c r="M599" s="630">
        <f t="shared" si="132"/>
        <v>0</v>
      </c>
    </row>
    <row r="600" spans="1:13" ht="20.100000000000001" customHeight="1">
      <c r="A600" s="881" t="s">
        <v>340</v>
      </c>
      <c r="B600" s="882" t="s">
        <v>6225</v>
      </c>
      <c r="C600" s="883"/>
      <c r="D600" s="871">
        <v>5.6800000000000004E-4</v>
      </c>
      <c r="E600" s="872">
        <v>5.6800000000000004E-4</v>
      </c>
      <c r="F600" s="866">
        <v>96.35</v>
      </c>
      <c r="G600" s="873" t="s">
        <v>6226</v>
      </c>
      <c r="H600" s="630" t="str">
        <f t="shared" si="130"/>
        <v>A0236_(株)シーラソーラー</v>
      </c>
      <c r="I600" s="630" t="str">
        <f t="shared" si="131"/>
        <v>A0236_(株)シーラソーラー_</v>
      </c>
      <c r="M600" s="630">
        <f t="shared" si="132"/>
        <v>0</v>
      </c>
    </row>
    <row r="601" spans="1:13" ht="20.100000000000001" customHeight="1">
      <c r="A601" s="881" t="s">
        <v>341</v>
      </c>
      <c r="B601" s="882" t="s">
        <v>1888</v>
      </c>
      <c r="C601" s="883"/>
      <c r="D601" s="871">
        <v>4.8000000000000001E-4</v>
      </c>
      <c r="E601" s="872">
        <v>4.8000000000000001E-4</v>
      </c>
      <c r="F601" s="866">
        <v>100</v>
      </c>
      <c r="G601" s="873" t="s">
        <v>514</v>
      </c>
      <c r="H601" s="630" t="str">
        <f t="shared" si="130"/>
        <v>A0237_御所野縄文電力(株)</v>
      </c>
      <c r="I601" s="630" t="str">
        <f t="shared" si="131"/>
        <v>A0237_御所野縄文電力(株)_</v>
      </c>
      <c r="M601" s="630">
        <f t="shared" si="132"/>
        <v>0</v>
      </c>
    </row>
    <row r="602" spans="1:13" ht="20.100000000000001" customHeight="1">
      <c r="A602" s="981" t="s">
        <v>342</v>
      </c>
      <c r="B602" s="962" t="s">
        <v>4203</v>
      </c>
      <c r="C602" s="877" t="s">
        <v>226</v>
      </c>
      <c r="D602" s="896">
        <v>0</v>
      </c>
      <c r="E602" s="875">
        <v>0</v>
      </c>
      <c r="F602" s="1110" t="s">
        <v>6185</v>
      </c>
      <c r="G602" s="1111" t="s">
        <v>514</v>
      </c>
      <c r="H602" s="630" t="str">
        <f t="shared" si="130"/>
        <v>A0238_(株)カーボンニュートラル</v>
      </c>
      <c r="I602" s="630" t="str">
        <f t="shared" si="131"/>
        <v>A0238_(株)カーボンニュートラル_メニューA</v>
      </c>
      <c r="M602" s="630">
        <f t="shared" si="132"/>
        <v>0</v>
      </c>
    </row>
    <row r="603" spans="1:13" ht="20.100000000000001" customHeight="1">
      <c r="A603" s="983" t="str">
        <f t="shared" ref="A603:B604" si="147">A602</f>
        <v>A0238</v>
      </c>
      <c r="B603" s="962" t="str">
        <f t="shared" si="147"/>
        <v>(株)カーボンニュートラル</v>
      </c>
      <c r="C603" s="885" t="s">
        <v>6188</v>
      </c>
      <c r="D603" s="896">
        <v>3.8299999999999999E-4</v>
      </c>
      <c r="E603" s="875">
        <v>3.8299999999999999E-4</v>
      </c>
      <c r="F603" s="1110"/>
      <c r="G603" s="1111"/>
      <c r="H603" s="630" t="str">
        <f t="shared" si="130"/>
        <v>A0238_(株)カーボンニュートラル</v>
      </c>
      <c r="I603" s="630" t="str">
        <f t="shared" si="131"/>
        <v>A0238_(株)カーボンニュートラル_メニューB(残差)</v>
      </c>
      <c r="M603" s="630">
        <f t="shared" si="132"/>
        <v>0</v>
      </c>
    </row>
    <row r="604" spans="1:13" ht="20.100000000000001" customHeight="1">
      <c r="A604" s="982" t="str">
        <f t="shared" si="147"/>
        <v>A0238</v>
      </c>
      <c r="B604" s="963" t="str">
        <f t="shared" si="147"/>
        <v>(株)カーボンニュートラル</v>
      </c>
      <c r="C604" s="879" t="s">
        <v>622</v>
      </c>
      <c r="D604" s="880">
        <v>2.5799999999999998E-4</v>
      </c>
      <c r="E604" s="880">
        <v>2.5799999999999998E-4</v>
      </c>
      <c r="F604" s="1110"/>
      <c r="G604" s="1112"/>
      <c r="H604" s="630" t="str">
        <f t="shared" si="130"/>
        <v>A0238_(株)カーボンニュートラル</v>
      </c>
      <c r="I604" s="630" t="str">
        <f t="shared" si="131"/>
        <v>A0238_(株)カーボンニュートラル_(参考値)事業者全体</v>
      </c>
      <c r="M604" s="630">
        <f t="shared" si="132"/>
        <v>0</v>
      </c>
    </row>
    <row r="605" spans="1:13" ht="20.100000000000001" customHeight="1">
      <c r="A605" s="981" t="s">
        <v>343</v>
      </c>
      <c r="B605" s="962" t="s">
        <v>1889</v>
      </c>
      <c r="C605" s="877" t="s">
        <v>226</v>
      </c>
      <c r="D605" s="875">
        <v>0</v>
      </c>
      <c r="E605" s="875">
        <v>0</v>
      </c>
      <c r="F605" s="1110">
        <v>100</v>
      </c>
      <c r="G605" s="1111" t="s">
        <v>514</v>
      </c>
      <c r="H605" s="630" t="str">
        <f t="shared" si="130"/>
        <v>A0239_宮古新電力(株)</v>
      </c>
      <c r="I605" s="630" t="str">
        <f t="shared" si="131"/>
        <v>A0239_宮古新電力(株)_メニューA</v>
      </c>
      <c r="M605" s="630">
        <f t="shared" si="132"/>
        <v>0</v>
      </c>
    </row>
    <row r="606" spans="1:13" ht="20.100000000000001" customHeight="1">
      <c r="A606" s="983" t="str">
        <f t="shared" ref="A606:B607" si="148">A605</f>
        <v>A0239</v>
      </c>
      <c r="B606" s="962" t="str">
        <f t="shared" si="148"/>
        <v>宮古新電力(株)</v>
      </c>
      <c r="C606" s="885" t="s">
        <v>6188</v>
      </c>
      <c r="D606" s="875">
        <v>4.5899999999999999E-4</v>
      </c>
      <c r="E606" s="875">
        <v>4.5899999999999999E-4</v>
      </c>
      <c r="F606" s="1110"/>
      <c r="G606" s="1111"/>
      <c r="H606" s="630" t="str">
        <f t="shared" si="130"/>
        <v>A0239_宮古新電力(株)</v>
      </c>
      <c r="I606" s="630" t="str">
        <f t="shared" si="131"/>
        <v>A0239_宮古新電力(株)_メニューB(残差)</v>
      </c>
      <c r="M606" s="630">
        <f t="shared" si="132"/>
        <v>0</v>
      </c>
    </row>
    <row r="607" spans="1:13" ht="20.100000000000001" customHeight="1">
      <c r="A607" s="982" t="str">
        <f t="shared" si="148"/>
        <v>A0239</v>
      </c>
      <c r="B607" s="963" t="str">
        <f t="shared" si="148"/>
        <v>宮古新電力(株)</v>
      </c>
      <c r="C607" s="879" t="s">
        <v>622</v>
      </c>
      <c r="D607" s="880">
        <v>4.5899999999999999E-4</v>
      </c>
      <c r="E607" s="880">
        <v>4.5899999999999999E-4</v>
      </c>
      <c r="F607" s="1110"/>
      <c r="G607" s="1112"/>
      <c r="H607" s="630" t="str">
        <f t="shared" ref="H607:H670" si="149">A607&amp;"_"&amp;B607</f>
        <v>A0239_宮古新電力(株)</v>
      </c>
      <c r="I607" s="630" t="str">
        <f t="shared" ref="I607:I670" si="150">A607&amp;"_"&amp;B607&amp;"_"&amp;C607</f>
        <v>A0239_宮古新電力(株)_(参考値)事業者全体</v>
      </c>
      <c r="M607" s="630">
        <f t="shared" ref="M607:M670" si="151">COUNTIF($H$30:$H$3024,K607)</f>
        <v>0</v>
      </c>
    </row>
    <row r="608" spans="1:13" ht="20.100000000000001" customHeight="1">
      <c r="A608" s="881" t="s">
        <v>344</v>
      </c>
      <c r="B608" s="882" t="s">
        <v>1890</v>
      </c>
      <c r="C608" s="883"/>
      <c r="D608" s="871">
        <v>5.8699999999999996E-4</v>
      </c>
      <c r="E608" s="872">
        <v>5.8699999999999996E-4</v>
      </c>
      <c r="F608" s="866">
        <v>100</v>
      </c>
      <c r="G608" s="873" t="s">
        <v>514</v>
      </c>
      <c r="H608" s="630" t="str">
        <f t="shared" si="149"/>
        <v>A0240_長崎地域電力(株)</v>
      </c>
      <c r="I608" s="630" t="str">
        <f t="shared" si="150"/>
        <v>A0240_長崎地域電力(株)_</v>
      </c>
      <c r="M608" s="630">
        <f t="shared" si="151"/>
        <v>0</v>
      </c>
    </row>
    <row r="609" spans="1:13" ht="20.100000000000001" customHeight="1">
      <c r="A609" s="881" t="s">
        <v>345</v>
      </c>
      <c r="B609" s="882" t="s">
        <v>1891</v>
      </c>
      <c r="C609" s="883"/>
      <c r="D609" s="871">
        <v>3.7800000000000003E-4</v>
      </c>
      <c r="E609" s="872">
        <v>3.7800000000000003E-4</v>
      </c>
      <c r="F609" s="866">
        <v>46.31</v>
      </c>
      <c r="G609" s="873" t="s">
        <v>4180</v>
      </c>
      <c r="H609" s="630" t="str">
        <f t="shared" si="149"/>
        <v>A0241_(株)エネアーク関西</v>
      </c>
      <c r="I609" s="630" t="str">
        <f t="shared" si="150"/>
        <v>A0241_(株)エネアーク関西_</v>
      </c>
      <c r="M609" s="630">
        <f t="shared" si="151"/>
        <v>0</v>
      </c>
    </row>
    <row r="610" spans="1:13" ht="20.100000000000001" customHeight="1">
      <c r="A610" s="881" t="s">
        <v>346</v>
      </c>
      <c r="B610" s="881" t="s">
        <v>1892</v>
      </c>
      <c r="C610" s="883"/>
      <c r="D610" s="871">
        <v>3.8299999999999999E-4</v>
      </c>
      <c r="E610" s="872">
        <v>3.8299999999999999E-4</v>
      </c>
      <c r="F610" s="866">
        <v>69.81</v>
      </c>
      <c r="G610" s="873" t="s">
        <v>4180</v>
      </c>
      <c r="H610" s="630" t="str">
        <f t="shared" si="149"/>
        <v>A0243_近畿電力(株)</v>
      </c>
      <c r="I610" s="630" t="str">
        <f t="shared" si="150"/>
        <v>A0243_近畿電力(株)_</v>
      </c>
      <c r="M610" s="630">
        <f t="shared" si="151"/>
        <v>0</v>
      </c>
    </row>
    <row r="611" spans="1:13" ht="20.100000000000001" customHeight="1">
      <c r="A611" s="981" t="s">
        <v>347</v>
      </c>
      <c r="B611" s="964" t="s">
        <v>1893</v>
      </c>
      <c r="C611" s="877" t="s">
        <v>226</v>
      </c>
      <c r="D611" s="875">
        <v>0</v>
      </c>
      <c r="E611" s="875">
        <v>0</v>
      </c>
      <c r="F611" s="1110">
        <v>68.87</v>
      </c>
      <c r="G611" s="1111" t="s">
        <v>4180</v>
      </c>
      <c r="H611" s="630" t="str">
        <f t="shared" si="149"/>
        <v>A0245_新電力おおいた(株)</v>
      </c>
      <c r="I611" s="630" t="str">
        <f t="shared" si="150"/>
        <v>A0245_新電力おおいた(株)_メニューA</v>
      </c>
      <c r="M611" s="630">
        <f t="shared" si="151"/>
        <v>0</v>
      </c>
    </row>
    <row r="612" spans="1:13" ht="20.100000000000001" customHeight="1">
      <c r="A612" s="983" t="str">
        <f t="shared" ref="A612:B613" si="152">A611</f>
        <v>A0245</v>
      </c>
      <c r="B612" s="964" t="str">
        <f t="shared" si="152"/>
        <v>新電力おおいた(株)</v>
      </c>
      <c r="C612" s="894" t="s">
        <v>4181</v>
      </c>
      <c r="D612" s="875">
        <v>3.7500000000000001E-4</v>
      </c>
      <c r="E612" s="875">
        <v>3.7500000000000001E-4</v>
      </c>
      <c r="F612" s="1110"/>
      <c r="G612" s="1111"/>
      <c r="H612" s="630" t="str">
        <f t="shared" si="149"/>
        <v>A0245_新電力おおいた(株)</v>
      </c>
      <c r="I612" s="630" t="str">
        <f t="shared" si="150"/>
        <v>A0245_新電力おおいた(株)_メニューB(残差)</v>
      </c>
      <c r="M612" s="630">
        <f t="shared" si="151"/>
        <v>0</v>
      </c>
    </row>
    <row r="613" spans="1:13" ht="20.100000000000001" customHeight="1">
      <c r="A613" s="982" t="str">
        <f t="shared" si="152"/>
        <v>A0245</v>
      </c>
      <c r="B613" s="965" t="str">
        <f t="shared" si="152"/>
        <v>新電力おおいた(株)</v>
      </c>
      <c r="C613" s="879" t="s">
        <v>622</v>
      </c>
      <c r="D613" s="880">
        <v>3.5100000000000002E-4</v>
      </c>
      <c r="E613" s="880">
        <v>3.5100000000000002E-4</v>
      </c>
      <c r="F613" s="1110"/>
      <c r="G613" s="1112"/>
      <c r="H613" s="630" t="str">
        <f t="shared" si="149"/>
        <v>A0245_新電力おおいた(株)</v>
      </c>
      <c r="I613" s="630" t="str">
        <f t="shared" si="150"/>
        <v>A0245_新電力おおいた(株)_(参考値)事業者全体</v>
      </c>
      <c r="M613" s="630">
        <f t="shared" si="151"/>
        <v>0</v>
      </c>
    </row>
    <row r="614" spans="1:13" ht="20.100000000000001" customHeight="1">
      <c r="A614" s="881" t="s">
        <v>348</v>
      </c>
      <c r="B614" s="882" t="s">
        <v>1894</v>
      </c>
      <c r="C614" s="883"/>
      <c r="D614" s="871">
        <v>5.6700000000000001E-4</v>
      </c>
      <c r="E614" s="872">
        <v>5.6700000000000001E-4</v>
      </c>
      <c r="F614" s="866">
        <v>97.96</v>
      </c>
      <c r="G614" s="873" t="s">
        <v>4189</v>
      </c>
      <c r="H614" s="630" t="str">
        <f t="shared" si="149"/>
        <v>A0246_(株)日本セレモニー</v>
      </c>
      <c r="I614" s="630" t="str">
        <f t="shared" si="150"/>
        <v>A0246_(株)日本セレモニー_</v>
      </c>
      <c r="M614" s="630">
        <f t="shared" si="151"/>
        <v>0</v>
      </c>
    </row>
    <row r="615" spans="1:13" ht="20.100000000000001" customHeight="1">
      <c r="A615" s="881" t="s">
        <v>349</v>
      </c>
      <c r="B615" s="882" t="s">
        <v>1895</v>
      </c>
      <c r="C615" s="883"/>
      <c r="D615" s="871">
        <v>6.4700000000000001E-4</v>
      </c>
      <c r="E615" s="872">
        <v>6.4700000000000001E-4</v>
      </c>
      <c r="F615" s="866">
        <v>100</v>
      </c>
      <c r="G615" s="873" t="s">
        <v>514</v>
      </c>
      <c r="H615" s="630" t="str">
        <f t="shared" si="149"/>
        <v>A0248_(株)池見石油店</v>
      </c>
      <c r="I615" s="630" t="str">
        <f t="shared" si="150"/>
        <v>A0248_(株)池見石油店_</v>
      </c>
      <c r="M615" s="630">
        <f t="shared" si="151"/>
        <v>0</v>
      </c>
    </row>
    <row r="616" spans="1:13" ht="20.100000000000001" customHeight="1">
      <c r="A616" s="981" t="s">
        <v>350</v>
      </c>
      <c r="B616" s="962" t="s">
        <v>1896</v>
      </c>
      <c r="C616" s="877" t="s">
        <v>226</v>
      </c>
      <c r="D616" s="875">
        <v>0</v>
      </c>
      <c r="E616" s="875">
        <v>0</v>
      </c>
      <c r="F616" s="1110">
        <v>100</v>
      </c>
      <c r="G616" s="1111" t="s">
        <v>514</v>
      </c>
      <c r="H616" s="630" t="str">
        <f t="shared" si="149"/>
        <v>A0250_芝浦電力(株)</v>
      </c>
      <c r="I616" s="630" t="str">
        <f t="shared" si="150"/>
        <v>A0250_芝浦電力(株)_メニューA</v>
      </c>
      <c r="M616" s="630">
        <f t="shared" si="151"/>
        <v>0</v>
      </c>
    </row>
    <row r="617" spans="1:13" ht="20.100000000000001" customHeight="1">
      <c r="A617" s="983" t="str">
        <f t="shared" ref="A617:B618" si="153">A616</f>
        <v>A0250</v>
      </c>
      <c r="B617" s="962" t="str">
        <f t="shared" si="153"/>
        <v>芝浦電力(株)</v>
      </c>
      <c r="C617" s="878" t="s">
        <v>4181</v>
      </c>
      <c r="D617" s="875">
        <v>5.4299999999999997E-4</v>
      </c>
      <c r="E617" s="875">
        <v>5.4299999999999997E-4</v>
      </c>
      <c r="F617" s="1110"/>
      <c r="G617" s="1111"/>
      <c r="H617" s="630" t="str">
        <f t="shared" si="149"/>
        <v>A0250_芝浦電力(株)</v>
      </c>
      <c r="I617" s="630" t="str">
        <f t="shared" si="150"/>
        <v>A0250_芝浦電力(株)_メニューB(残差)</v>
      </c>
      <c r="M617" s="630">
        <f t="shared" si="151"/>
        <v>0</v>
      </c>
    </row>
    <row r="618" spans="1:13" ht="20.100000000000001" customHeight="1">
      <c r="A618" s="982" t="str">
        <f t="shared" si="153"/>
        <v>A0250</v>
      </c>
      <c r="B618" s="963" t="str">
        <f t="shared" si="153"/>
        <v>芝浦電力(株)</v>
      </c>
      <c r="C618" s="879" t="s">
        <v>622</v>
      </c>
      <c r="D618" s="880">
        <v>4.9399999999999997E-4</v>
      </c>
      <c r="E618" s="880">
        <v>4.9399999999999997E-4</v>
      </c>
      <c r="F618" s="1110"/>
      <c r="G618" s="1112"/>
      <c r="H618" s="630" t="str">
        <f t="shared" si="149"/>
        <v>A0250_芝浦電力(株)</v>
      </c>
      <c r="I618" s="630" t="str">
        <f t="shared" si="150"/>
        <v>A0250_芝浦電力(株)_(参考値)事業者全体</v>
      </c>
      <c r="M618" s="630">
        <f t="shared" si="151"/>
        <v>0</v>
      </c>
    </row>
    <row r="619" spans="1:13" ht="20.100000000000001" customHeight="1">
      <c r="A619" s="881" t="s">
        <v>351</v>
      </c>
      <c r="B619" s="882" t="s">
        <v>1897</v>
      </c>
      <c r="C619" s="883"/>
      <c r="D619" s="871">
        <v>4.2299999999999998E-4</v>
      </c>
      <c r="E619" s="872">
        <v>4.2299999999999998E-4</v>
      </c>
      <c r="F619" s="866" t="s">
        <v>6185</v>
      </c>
      <c r="G619" s="873" t="s">
        <v>514</v>
      </c>
      <c r="H619" s="630" t="str">
        <f t="shared" si="149"/>
        <v>A0253_(株)地域創生ホールディングス</v>
      </c>
      <c r="I619" s="630" t="str">
        <f t="shared" si="150"/>
        <v>A0253_(株)地域創生ホールディングス_</v>
      </c>
      <c r="M619" s="630">
        <f t="shared" si="151"/>
        <v>0</v>
      </c>
    </row>
    <row r="620" spans="1:13" ht="20.100000000000001" customHeight="1">
      <c r="A620" s="881" t="s">
        <v>352</v>
      </c>
      <c r="B620" s="882" t="s">
        <v>1898</v>
      </c>
      <c r="C620" s="883"/>
      <c r="D620" s="871">
        <v>4.06E-4</v>
      </c>
      <c r="E620" s="872">
        <v>4.06E-4</v>
      </c>
      <c r="F620" s="866">
        <v>100</v>
      </c>
      <c r="G620" s="873" t="s">
        <v>514</v>
      </c>
      <c r="H620" s="630" t="str">
        <f t="shared" si="149"/>
        <v>A0256_(株)エーコープサービス</v>
      </c>
      <c r="I620" s="630" t="str">
        <f t="shared" si="150"/>
        <v>A0256_(株)エーコープサービス_</v>
      </c>
      <c r="M620" s="630">
        <f t="shared" si="151"/>
        <v>0</v>
      </c>
    </row>
    <row r="621" spans="1:13" ht="20.100000000000001" customHeight="1">
      <c r="A621" s="881" t="s">
        <v>353</v>
      </c>
      <c r="B621" s="882" t="s">
        <v>6227</v>
      </c>
      <c r="C621" s="883"/>
      <c r="D621" s="871">
        <v>4.5600000000000003E-4</v>
      </c>
      <c r="E621" s="872">
        <v>4.5600000000000003E-4</v>
      </c>
      <c r="F621" s="866">
        <v>100</v>
      </c>
      <c r="G621" s="873" t="s">
        <v>514</v>
      </c>
      <c r="H621" s="630" t="str">
        <f t="shared" si="149"/>
        <v>A0258_宮崎瓦斯(株)(旧：(株)宮崎ガスリビング)</v>
      </c>
      <c r="I621" s="630" t="str">
        <f t="shared" si="150"/>
        <v>A0258_宮崎瓦斯(株)(旧：(株)宮崎ガスリビング)_</v>
      </c>
      <c r="M621" s="630">
        <f t="shared" si="151"/>
        <v>0</v>
      </c>
    </row>
    <row r="622" spans="1:13" ht="20.100000000000001" customHeight="1">
      <c r="A622" s="881" t="s">
        <v>354</v>
      </c>
      <c r="B622" s="882" t="s">
        <v>1899</v>
      </c>
      <c r="C622" s="883"/>
      <c r="D622" s="871">
        <v>4.3800000000000002E-4</v>
      </c>
      <c r="E622" s="872">
        <v>4.3800000000000002E-4</v>
      </c>
      <c r="F622" s="866">
        <v>100</v>
      </c>
      <c r="G622" s="873" t="s">
        <v>514</v>
      </c>
      <c r="H622" s="630" t="str">
        <f t="shared" si="149"/>
        <v>A0259_山陰エレキ・アライアンス(株)</v>
      </c>
      <c r="I622" s="630" t="str">
        <f t="shared" si="150"/>
        <v>A0259_山陰エレキ・アライアンス(株)_</v>
      </c>
      <c r="M622" s="630">
        <f t="shared" si="151"/>
        <v>0</v>
      </c>
    </row>
    <row r="623" spans="1:13" ht="20.100000000000001" customHeight="1">
      <c r="A623" s="881" t="s">
        <v>4204</v>
      </c>
      <c r="B623" s="882" t="s">
        <v>4205</v>
      </c>
      <c r="C623" s="883"/>
      <c r="D623" s="871">
        <v>4.5399999999999998E-4</v>
      </c>
      <c r="E623" s="872">
        <v>4.5399999999999998E-4</v>
      </c>
      <c r="F623" s="866">
        <v>100</v>
      </c>
      <c r="G623" s="873" t="s">
        <v>514</v>
      </c>
      <c r="H623" s="630" t="str">
        <f t="shared" si="149"/>
        <v>A0260_(株)ジョヴィ</v>
      </c>
      <c r="I623" s="630" t="str">
        <f t="shared" si="150"/>
        <v>A0260_(株)ジョヴィ_</v>
      </c>
      <c r="M623" s="630">
        <f t="shared" si="151"/>
        <v>0</v>
      </c>
    </row>
    <row r="624" spans="1:13" ht="20.100000000000001" customHeight="1">
      <c r="A624" s="981" t="s">
        <v>355</v>
      </c>
      <c r="B624" s="962" t="s">
        <v>6228</v>
      </c>
      <c r="C624" s="877" t="s">
        <v>226</v>
      </c>
      <c r="D624" s="875">
        <v>0</v>
      </c>
      <c r="E624" s="875">
        <v>0</v>
      </c>
      <c r="F624" s="1110">
        <v>100</v>
      </c>
      <c r="G624" s="1111" t="s">
        <v>514</v>
      </c>
      <c r="H624" s="630" t="str">
        <f t="shared" si="149"/>
        <v xml:space="preserve">A0261_ミライフ東日本(株) </v>
      </c>
      <c r="I624" s="630" t="str">
        <f t="shared" si="150"/>
        <v>A0261_ミライフ東日本(株) _メニューA</v>
      </c>
      <c r="M624" s="630">
        <f t="shared" si="151"/>
        <v>0</v>
      </c>
    </row>
    <row r="625" spans="1:13" ht="20.100000000000001" customHeight="1">
      <c r="A625" s="983" t="str">
        <f t="shared" ref="A625:B626" si="154">A624</f>
        <v>A0261</v>
      </c>
      <c r="B625" s="962" t="str">
        <f t="shared" si="154"/>
        <v xml:space="preserve">ミライフ東日本(株) </v>
      </c>
      <c r="C625" s="878" t="s">
        <v>4181</v>
      </c>
      <c r="D625" s="875">
        <v>4.1899999999999999E-4</v>
      </c>
      <c r="E625" s="875">
        <v>4.1899999999999999E-4</v>
      </c>
      <c r="F625" s="1110"/>
      <c r="G625" s="1111"/>
      <c r="H625" s="630" t="str">
        <f t="shared" si="149"/>
        <v xml:space="preserve">A0261_ミライフ東日本(株) </v>
      </c>
      <c r="I625" s="630" t="str">
        <f t="shared" si="150"/>
        <v>A0261_ミライフ東日本(株) _メニューB(残差)</v>
      </c>
      <c r="M625" s="630">
        <f t="shared" si="151"/>
        <v>0</v>
      </c>
    </row>
    <row r="626" spans="1:13" ht="20.100000000000001" customHeight="1">
      <c r="A626" s="982" t="str">
        <f t="shared" si="154"/>
        <v>A0261</v>
      </c>
      <c r="B626" s="963" t="str">
        <f t="shared" si="154"/>
        <v xml:space="preserve">ミライフ東日本(株) </v>
      </c>
      <c r="C626" s="879" t="s">
        <v>622</v>
      </c>
      <c r="D626" s="880">
        <v>4.1899999999999999E-4</v>
      </c>
      <c r="E626" s="880">
        <v>4.1899999999999999E-4</v>
      </c>
      <c r="F626" s="1110"/>
      <c r="G626" s="1112"/>
      <c r="H626" s="630" t="str">
        <f t="shared" si="149"/>
        <v xml:space="preserve">A0261_ミライフ東日本(株) </v>
      </c>
      <c r="I626" s="630" t="str">
        <f t="shared" si="150"/>
        <v>A0261_ミライフ東日本(株) _(参考値)事業者全体</v>
      </c>
      <c r="M626" s="630">
        <f t="shared" si="151"/>
        <v>0</v>
      </c>
    </row>
    <row r="627" spans="1:13" ht="20.100000000000001" customHeight="1">
      <c r="A627" s="881" t="s">
        <v>356</v>
      </c>
      <c r="B627" s="882" t="s">
        <v>1900</v>
      </c>
      <c r="C627" s="883"/>
      <c r="D627" s="871">
        <v>4.3800000000000002E-4</v>
      </c>
      <c r="E627" s="872">
        <v>4.3800000000000002E-4</v>
      </c>
      <c r="F627" s="866">
        <v>100</v>
      </c>
      <c r="G627" s="873" t="s">
        <v>514</v>
      </c>
      <c r="H627" s="630" t="str">
        <f t="shared" si="149"/>
        <v>A0264_山陰酸素工業(株)</v>
      </c>
      <c r="I627" s="630" t="str">
        <f t="shared" si="150"/>
        <v>A0264_山陰酸素工業(株)_</v>
      </c>
      <c r="M627" s="630">
        <f t="shared" si="151"/>
        <v>0</v>
      </c>
    </row>
    <row r="628" spans="1:13" ht="20.100000000000001" customHeight="1">
      <c r="A628" s="981" t="s">
        <v>357</v>
      </c>
      <c r="B628" s="962" t="s">
        <v>1901</v>
      </c>
      <c r="C628" s="877" t="s">
        <v>226</v>
      </c>
      <c r="D628" s="875">
        <v>0</v>
      </c>
      <c r="E628" s="875">
        <v>0</v>
      </c>
      <c r="F628" s="1110">
        <v>100</v>
      </c>
      <c r="G628" s="1111" t="s">
        <v>514</v>
      </c>
      <c r="H628" s="630" t="str">
        <f t="shared" si="149"/>
        <v>A0265_武陽ガス(株)</v>
      </c>
      <c r="I628" s="630" t="str">
        <f t="shared" si="150"/>
        <v>A0265_武陽ガス(株)_メニューA</v>
      </c>
      <c r="M628" s="630">
        <f t="shared" si="151"/>
        <v>0</v>
      </c>
    </row>
    <row r="629" spans="1:13" ht="20.100000000000001" customHeight="1">
      <c r="A629" s="983" t="str">
        <f t="shared" ref="A629:B631" si="155">A628</f>
        <v>A0265</v>
      </c>
      <c r="B629" s="962" t="str">
        <f t="shared" si="155"/>
        <v>武陽ガス(株)</v>
      </c>
      <c r="C629" s="889" t="s">
        <v>293</v>
      </c>
      <c r="D629" s="875">
        <v>2.05E-4</v>
      </c>
      <c r="E629" s="875">
        <v>2.05E-4</v>
      </c>
      <c r="F629" s="1110"/>
      <c r="G629" s="1111"/>
      <c r="H629" s="630" t="str">
        <f t="shared" si="149"/>
        <v>A0265_武陽ガス(株)</v>
      </c>
      <c r="I629" s="630" t="str">
        <f t="shared" si="150"/>
        <v>A0265_武陽ガス(株)_メニューB</v>
      </c>
      <c r="M629" s="630">
        <f t="shared" si="151"/>
        <v>0</v>
      </c>
    </row>
    <row r="630" spans="1:13" ht="20.100000000000001" customHeight="1">
      <c r="A630" s="983" t="str">
        <f t="shared" si="155"/>
        <v>A0265</v>
      </c>
      <c r="B630" s="962" t="str">
        <f t="shared" si="155"/>
        <v>武陽ガス(株)</v>
      </c>
      <c r="C630" s="894" t="s">
        <v>4184</v>
      </c>
      <c r="D630" s="890">
        <v>4.2099999999999999E-4</v>
      </c>
      <c r="E630" s="890">
        <v>4.2099999999999999E-4</v>
      </c>
      <c r="F630" s="1110"/>
      <c r="G630" s="1111"/>
      <c r="H630" s="630" t="str">
        <f t="shared" si="149"/>
        <v>A0265_武陽ガス(株)</v>
      </c>
      <c r="I630" s="630" t="str">
        <f t="shared" si="150"/>
        <v>A0265_武陽ガス(株)_メニューC(残差)</v>
      </c>
      <c r="M630" s="630">
        <f t="shared" si="151"/>
        <v>0</v>
      </c>
    </row>
    <row r="631" spans="1:13" ht="20.100000000000001" customHeight="1">
      <c r="A631" s="982" t="str">
        <f t="shared" si="155"/>
        <v>A0265</v>
      </c>
      <c r="B631" s="963" t="str">
        <f t="shared" si="155"/>
        <v>武陽ガス(株)</v>
      </c>
      <c r="C631" s="879" t="s">
        <v>622</v>
      </c>
      <c r="D631" s="880">
        <v>4.1199999999999999E-4</v>
      </c>
      <c r="E631" s="880">
        <v>4.1199999999999999E-4</v>
      </c>
      <c r="F631" s="1110"/>
      <c r="G631" s="1112"/>
      <c r="H631" s="630" t="str">
        <f t="shared" si="149"/>
        <v>A0265_武陽ガス(株)</v>
      </c>
      <c r="I631" s="630" t="str">
        <f t="shared" si="150"/>
        <v>A0265_武陽ガス(株)_(参考値)事業者全体</v>
      </c>
      <c r="M631" s="630">
        <f t="shared" si="151"/>
        <v>0</v>
      </c>
    </row>
    <row r="632" spans="1:13" ht="20.100000000000001" customHeight="1">
      <c r="A632" s="881" t="s">
        <v>6229</v>
      </c>
      <c r="B632" s="882" t="s">
        <v>6230</v>
      </c>
      <c r="C632" s="883"/>
      <c r="D632" s="871">
        <v>5.5800000000000001E-4</v>
      </c>
      <c r="E632" s="872">
        <v>5.5800000000000001E-4</v>
      </c>
      <c r="F632" s="866">
        <v>100</v>
      </c>
      <c r="G632" s="873" t="s">
        <v>514</v>
      </c>
      <c r="H632" s="630" t="str">
        <f t="shared" si="149"/>
        <v>A0266_常石商事(株)</v>
      </c>
      <c r="I632" s="630" t="str">
        <f t="shared" si="150"/>
        <v>A0266_常石商事(株)_</v>
      </c>
      <c r="M632" s="630">
        <f t="shared" si="151"/>
        <v>0</v>
      </c>
    </row>
    <row r="633" spans="1:13" ht="20.100000000000001" customHeight="1">
      <c r="A633" s="981" t="s">
        <v>358</v>
      </c>
      <c r="B633" s="968" t="s">
        <v>6231</v>
      </c>
      <c r="C633" s="877" t="s">
        <v>226</v>
      </c>
      <c r="D633" s="875">
        <v>0</v>
      </c>
      <c r="E633" s="875">
        <v>0</v>
      </c>
      <c r="F633" s="1110">
        <v>94.23</v>
      </c>
      <c r="G633" s="1111" t="s">
        <v>4180</v>
      </c>
      <c r="H633" s="630" t="str">
        <f t="shared" si="149"/>
        <v>A0267_北海道電力(株)</v>
      </c>
      <c r="I633" s="630" t="str">
        <f t="shared" si="150"/>
        <v>A0267_北海道電力(株)_メニューA</v>
      </c>
      <c r="M633" s="630">
        <f t="shared" si="151"/>
        <v>0</v>
      </c>
    </row>
    <row r="634" spans="1:13" ht="20.100000000000001" customHeight="1">
      <c r="A634" s="983" t="str">
        <f t="shared" ref="A634:B639" si="156">A633</f>
        <v>A0267</v>
      </c>
      <c r="B634" s="968" t="str">
        <f t="shared" si="156"/>
        <v>北海道電力(株)</v>
      </c>
      <c r="C634" s="889" t="s">
        <v>293</v>
      </c>
      <c r="D634" s="875">
        <v>0</v>
      </c>
      <c r="E634" s="875">
        <v>0</v>
      </c>
      <c r="F634" s="1110"/>
      <c r="G634" s="1111"/>
      <c r="H634" s="630" t="str">
        <f t="shared" si="149"/>
        <v>A0267_北海道電力(株)</v>
      </c>
      <c r="I634" s="630" t="str">
        <f t="shared" si="150"/>
        <v>A0267_北海道電力(株)_メニューB</v>
      </c>
      <c r="M634" s="630">
        <f t="shared" si="151"/>
        <v>0</v>
      </c>
    </row>
    <row r="635" spans="1:13" ht="20.100000000000001" customHeight="1">
      <c r="A635" s="983" t="str">
        <f t="shared" si="156"/>
        <v>A0267</v>
      </c>
      <c r="B635" s="968" t="str">
        <f t="shared" si="156"/>
        <v>北海道電力(株)</v>
      </c>
      <c r="C635" s="889" t="s">
        <v>450</v>
      </c>
      <c r="D635" s="890">
        <v>0</v>
      </c>
      <c r="E635" s="890">
        <v>0</v>
      </c>
      <c r="F635" s="1110"/>
      <c r="G635" s="1111"/>
      <c r="H635" s="630" t="str">
        <f t="shared" si="149"/>
        <v>A0267_北海道電力(株)</v>
      </c>
      <c r="I635" s="630" t="str">
        <f t="shared" si="150"/>
        <v>A0267_北海道電力(株)_メニューC</v>
      </c>
      <c r="M635" s="630">
        <f t="shared" si="151"/>
        <v>0</v>
      </c>
    </row>
    <row r="636" spans="1:13" ht="20.100000000000001" customHeight="1">
      <c r="A636" s="983" t="str">
        <f t="shared" si="156"/>
        <v>A0267</v>
      </c>
      <c r="B636" s="968" t="str">
        <f t="shared" si="156"/>
        <v>北海道電力(株)</v>
      </c>
      <c r="C636" s="889" t="s">
        <v>451</v>
      </c>
      <c r="D636" s="890">
        <v>0</v>
      </c>
      <c r="E636" s="890">
        <v>0</v>
      </c>
      <c r="F636" s="1110"/>
      <c r="G636" s="1111"/>
      <c r="H636" s="630" t="str">
        <f t="shared" si="149"/>
        <v>A0267_北海道電力(株)</v>
      </c>
      <c r="I636" s="630" t="str">
        <f t="shared" si="150"/>
        <v>A0267_北海道電力(株)_メニューD</v>
      </c>
      <c r="M636" s="630">
        <f t="shared" si="151"/>
        <v>0</v>
      </c>
    </row>
    <row r="637" spans="1:13" ht="20.100000000000001" customHeight="1">
      <c r="A637" s="983" t="str">
        <f t="shared" si="156"/>
        <v>A0267</v>
      </c>
      <c r="B637" s="968" t="str">
        <f t="shared" si="156"/>
        <v>北海道電力(株)</v>
      </c>
      <c r="C637" s="889" t="s">
        <v>452</v>
      </c>
      <c r="D637" s="890">
        <v>0</v>
      </c>
      <c r="E637" s="890">
        <v>0</v>
      </c>
      <c r="F637" s="1110"/>
      <c r="G637" s="1111"/>
      <c r="H637" s="630" t="str">
        <f t="shared" si="149"/>
        <v>A0267_北海道電力(株)</v>
      </c>
      <c r="I637" s="630" t="str">
        <f t="shared" si="150"/>
        <v>A0267_北海道電力(株)_メニューE</v>
      </c>
      <c r="M637" s="630">
        <f t="shared" si="151"/>
        <v>0</v>
      </c>
    </row>
    <row r="638" spans="1:13" ht="20.100000000000001" customHeight="1">
      <c r="A638" s="983" t="str">
        <f t="shared" si="156"/>
        <v>A0267</v>
      </c>
      <c r="B638" s="968" t="str">
        <f t="shared" si="156"/>
        <v>北海道電力(株)</v>
      </c>
      <c r="C638" s="885" t="s">
        <v>6208</v>
      </c>
      <c r="D638" s="890">
        <v>5.2599999999999999E-4</v>
      </c>
      <c r="E638" s="890">
        <v>5.2599999999999999E-4</v>
      </c>
      <c r="F638" s="1110"/>
      <c r="G638" s="1111"/>
      <c r="H638" s="630" t="str">
        <f t="shared" si="149"/>
        <v>A0267_北海道電力(株)</v>
      </c>
      <c r="I638" s="630" t="str">
        <f t="shared" si="150"/>
        <v>A0267_北海道電力(株)_メニューF(残差)</v>
      </c>
      <c r="M638" s="630">
        <f t="shared" si="151"/>
        <v>0</v>
      </c>
    </row>
    <row r="639" spans="1:13" ht="20.100000000000001" customHeight="1">
      <c r="A639" s="982" t="str">
        <f t="shared" si="156"/>
        <v>A0267</v>
      </c>
      <c r="B639" s="969" t="str">
        <f t="shared" si="156"/>
        <v>北海道電力(株)</v>
      </c>
      <c r="C639" s="879" t="s">
        <v>622</v>
      </c>
      <c r="D639" s="880">
        <v>5.1800000000000001E-4</v>
      </c>
      <c r="E639" s="880">
        <v>5.1800000000000001E-4</v>
      </c>
      <c r="F639" s="1110"/>
      <c r="G639" s="1112"/>
      <c r="H639" s="630" t="str">
        <f t="shared" si="149"/>
        <v>A0267_北海道電力(株)</v>
      </c>
      <c r="I639" s="630" t="str">
        <f t="shared" si="150"/>
        <v>A0267_北海道電力(株)_(参考値)事業者全体</v>
      </c>
      <c r="M639" s="630">
        <f t="shared" si="151"/>
        <v>0</v>
      </c>
    </row>
    <row r="640" spans="1:13" ht="20.100000000000001" customHeight="1">
      <c r="A640" s="984" t="s">
        <v>359</v>
      </c>
      <c r="B640" s="962" t="s">
        <v>1902</v>
      </c>
      <c r="C640" s="877" t="s">
        <v>226</v>
      </c>
      <c r="D640" s="875">
        <v>0</v>
      </c>
      <c r="E640" s="875">
        <v>0</v>
      </c>
      <c r="F640" s="1110">
        <v>97.84</v>
      </c>
      <c r="G640" s="1111" t="s">
        <v>6232</v>
      </c>
      <c r="H640" s="630" t="str">
        <f t="shared" si="149"/>
        <v>A0268_東北電力(株)</v>
      </c>
      <c r="I640" s="630" t="str">
        <f t="shared" si="150"/>
        <v>A0268_東北電力(株)_メニューA</v>
      </c>
      <c r="M640" s="630">
        <f t="shared" si="151"/>
        <v>0</v>
      </c>
    </row>
    <row r="641" spans="1:13" ht="20.100000000000001" customHeight="1">
      <c r="A641" s="985" t="str">
        <f t="shared" ref="A641:B644" si="157">A640</f>
        <v>A0268</v>
      </c>
      <c r="B641" s="962" t="str">
        <f t="shared" si="157"/>
        <v>東北電力(株)</v>
      </c>
      <c r="C641" s="889" t="s">
        <v>293</v>
      </c>
      <c r="D641" s="875">
        <v>0</v>
      </c>
      <c r="E641" s="875">
        <v>0</v>
      </c>
      <c r="F641" s="1110"/>
      <c r="G641" s="1111"/>
      <c r="H641" s="630" t="str">
        <f t="shared" si="149"/>
        <v>A0268_東北電力(株)</v>
      </c>
      <c r="I641" s="630" t="str">
        <f t="shared" si="150"/>
        <v>A0268_東北電力(株)_メニューB</v>
      </c>
      <c r="M641" s="630">
        <f t="shared" si="151"/>
        <v>0</v>
      </c>
    </row>
    <row r="642" spans="1:13" ht="20.100000000000001" customHeight="1">
      <c r="A642" s="985" t="str">
        <f t="shared" si="157"/>
        <v>A0268</v>
      </c>
      <c r="B642" s="962" t="str">
        <f t="shared" si="157"/>
        <v>東北電力(株)</v>
      </c>
      <c r="C642" s="889" t="s">
        <v>450</v>
      </c>
      <c r="D642" s="890">
        <v>0</v>
      </c>
      <c r="E642" s="890">
        <v>0</v>
      </c>
      <c r="F642" s="1110"/>
      <c r="G642" s="1111"/>
      <c r="H642" s="630" t="str">
        <f t="shared" si="149"/>
        <v>A0268_東北電力(株)</v>
      </c>
      <c r="I642" s="630" t="str">
        <f t="shared" si="150"/>
        <v>A0268_東北電力(株)_メニューC</v>
      </c>
      <c r="M642" s="630">
        <f t="shared" si="151"/>
        <v>0</v>
      </c>
    </row>
    <row r="643" spans="1:13" ht="20.100000000000001" customHeight="1">
      <c r="A643" s="985" t="str">
        <f t="shared" si="157"/>
        <v>A0268</v>
      </c>
      <c r="B643" s="962" t="str">
        <f t="shared" si="157"/>
        <v>東北電力(株)</v>
      </c>
      <c r="C643" s="885" t="s">
        <v>6193</v>
      </c>
      <c r="D643" s="890">
        <v>4.2099999999999999E-4</v>
      </c>
      <c r="E643" s="890">
        <v>4.2099999999999999E-4</v>
      </c>
      <c r="F643" s="1110"/>
      <c r="G643" s="1111"/>
      <c r="H643" s="630" t="str">
        <f t="shared" si="149"/>
        <v>A0268_東北電力(株)</v>
      </c>
      <c r="I643" s="630" t="str">
        <f t="shared" si="150"/>
        <v>A0268_東北電力(株)_メニューD(残差)</v>
      </c>
      <c r="M643" s="630">
        <f t="shared" si="151"/>
        <v>0</v>
      </c>
    </row>
    <row r="644" spans="1:13" ht="20.100000000000001" customHeight="1">
      <c r="A644" s="986" t="str">
        <f t="shared" si="157"/>
        <v>A0268</v>
      </c>
      <c r="B644" s="963" t="str">
        <f t="shared" si="157"/>
        <v>東北電力(株)</v>
      </c>
      <c r="C644" s="879" t="s">
        <v>622</v>
      </c>
      <c r="D644" s="880">
        <v>4.0000000000000002E-4</v>
      </c>
      <c r="E644" s="880">
        <v>4.0000000000000002E-4</v>
      </c>
      <c r="F644" s="1110"/>
      <c r="G644" s="1112"/>
      <c r="H644" s="630" t="str">
        <f t="shared" si="149"/>
        <v>A0268_東北電力(株)</v>
      </c>
      <c r="I644" s="630" t="str">
        <f t="shared" si="150"/>
        <v>A0268_東北電力(株)_(参考値)事業者全体</v>
      </c>
      <c r="M644" s="630">
        <f t="shared" si="151"/>
        <v>0</v>
      </c>
    </row>
    <row r="645" spans="1:13" ht="20.100000000000001" customHeight="1">
      <c r="A645" s="981" t="s">
        <v>360</v>
      </c>
      <c r="B645" s="964" t="s">
        <v>1903</v>
      </c>
      <c r="C645" s="877" t="s">
        <v>226</v>
      </c>
      <c r="D645" s="875">
        <v>0</v>
      </c>
      <c r="E645" s="875">
        <v>0</v>
      </c>
      <c r="F645" s="1110">
        <v>100</v>
      </c>
      <c r="G645" s="1111"/>
      <c r="H645" s="630" t="str">
        <f t="shared" si="149"/>
        <v>A0269_東京電力エナジーパートナー(株)</v>
      </c>
      <c r="I645" s="630" t="str">
        <f t="shared" si="150"/>
        <v>A0269_東京電力エナジーパートナー(株)_メニューA</v>
      </c>
      <c r="M645" s="630">
        <f t="shared" si="151"/>
        <v>0</v>
      </c>
    </row>
    <row r="646" spans="1:13" ht="20.100000000000001" customHeight="1">
      <c r="A646" s="983" t="str">
        <f t="shared" ref="A646:A658" si="158">A645</f>
        <v>A0269</v>
      </c>
      <c r="B646" s="964" t="str">
        <f t="shared" ref="B646:B658" si="159">B645</f>
        <v>東京電力エナジーパートナー(株)</v>
      </c>
      <c r="C646" s="889" t="s">
        <v>293</v>
      </c>
      <c r="D646" s="875">
        <v>0</v>
      </c>
      <c r="E646" s="875">
        <v>0</v>
      </c>
      <c r="F646" s="1110"/>
      <c r="G646" s="1111"/>
      <c r="H646" s="630" t="str">
        <f t="shared" si="149"/>
        <v>A0269_東京電力エナジーパートナー(株)</v>
      </c>
      <c r="I646" s="630" t="str">
        <f t="shared" si="150"/>
        <v>A0269_東京電力エナジーパートナー(株)_メニューB</v>
      </c>
      <c r="M646" s="630">
        <f t="shared" si="151"/>
        <v>0</v>
      </c>
    </row>
    <row r="647" spans="1:13" ht="20.100000000000001" customHeight="1">
      <c r="A647" s="983" t="str">
        <f t="shared" si="158"/>
        <v>A0269</v>
      </c>
      <c r="B647" s="964" t="str">
        <f t="shared" si="159"/>
        <v>東京電力エナジーパートナー(株)</v>
      </c>
      <c r="C647" s="889" t="s">
        <v>450</v>
      </c>
      <c r="D647" s="890">
        <v>0</v>
      </c>
      <c r="E647" s="890">
        <v>0</v>
      </c>
      <c r="F647" s="1110"/>
      <c r="G647" s="1111"/>
      <c r="H647" s="630" t="str">
        <f t="shared" si="149"/>
        <v>A0269_東京電力エナジーパートナー(株)</v>
      </c>
      <c r="I647" s="630" t="str">
        <f t="shared" si="150"/>
        <v>A0269_東京電力エナジーパートナー(株)_メニューC</v>
      </c>
      <c r="M647" s="630">
        <f t="shared" si="151"/>
        <v>0</v>
      </c>
    </row>
    <row r="648" spans="1:13" ht="20.100000000000001" customHeight="1">
      <c r="A648" s="983" t="str">
        <f t="shared" si="158"/>
        <v>A0269</v>
      </c>
      <c r="B648" s="964" t="str">
        <f t="shared" si="159"/>
        <v>東京電力エナジーパートナー(株)</v>
      </c>
      <c r="C648" s="889" t="s">
        <v>451</v>
      </c>
      <c r="D648" s="890">
        <v>0</v>
      </c>
      <c r="E648" s="890">
        <v>0</v>
      </c>
      <c r="F648" s="1110"/>
      <c r="G648" s="1111"/>
      <c r="H648" s="630" t="str">
        <f t="shared" si="149"/>
        <v>A0269_東京電力エナジーパートナー(株)</v>
      </c>
      <c r="I648" s="630" t="str">
        <f t="shared" si="150"/>
        <v>A0269_東京電力エナジーパートナー(株)_メニューD</v>
      </c>
      <c r="M648" s="630">
        <f t="shared" si="151"/>
        <v>0</v>
      </c>
    </row>
    <row r="649" spans="1:13" ht="20.100000000000001" customHeight="1">
      <c r="A649" s="983" t="str">
        <f t="shared" si="158"/>
        <v>A0269</v>
      </c>
      <c r="B649" s="964" t="str">
        <f t="shared" si="159"/>
        <v>東京電力エナジーパートナー(株)</v>
      </c>
      <c r="C649" s="889" t="s">
        <v>452</v>
      </c>
      <c r="D649" s="890">
        <v>0</v>
      </c>
      <c r="E649" s="890">
        <v>0</v>
      </c>
      <c r="F649" s="1110"/>
      <c r="G649" s="1111"/>
      <c r="H649" s="630" t="str">
        <f t="shared" si="149"/>
        <v>A0269_東京電力エナジーパートナー(株)</v>
      </c>
      <c r="I649" s="630" t="str">
        <f t="shared" si="150"/>
        <v>A0269_東京電力エナジーパートナー(株)_メニューE</v>
      </c>
      <c r="M649" s="630">
        <f t="shared" si="151"/>
        <v>0</v>
      </c>
    </row>
    <row r="650" spans="1:13" ht="20.100000000000001" customHeight="1">
      <c r="A650" s="983" t="str">
        <f t="shared" si="158"/>
        <v>A0269</v>
      </c>
      <c r="B650" s="964" t="str">
        <f t="shared" si="159"/>
        <v>東京電力エナジーパートナー(株)</v>
      </c>
      <c r="C650" s="889" t="s">
        <v>453</v>
      </c>
      <c r="D650" s="890">
        <v>0</v>
      </c>
      <c r="E650" s="890">
        <v>0</v>
      </c>
      <c r="F650" s="1110"/>
      <c r="G650" s="1111"/>
      <c r="H650" s="630" t="str">
        <f t="shared" si="149"/>
        <v>A0269_東京電力エナジーパートナー(株)</v>
      </c>
      <c r="I650" s="630" t="str">
        <f t="shared" si="150"/>
        <v>A0269_東京電力エナジーパートナー(株)_メニューF</v>
      </c>
      <c r="M650" s="630">
        <f t="shared" si="151"/>
        <v>0</v>
      </c>
    </row>
    <row r="651" spans="1:13" ht="20.100000000000001" customHeight="1">
      <c r="A651" s="983" t="str">
        <f t="shared" si="158"/>
        <v>A0269</v>
      </c>
      <c r="B651" s="964" t="str">
        <f t="shared" si="159"/>
        <v>東京電力エナジーパートナー(株)</v>
      </c>
      <c r="C651" s="889" t="s">
        <v>454</v>
      </c>
      <c r="D651" s="890">
        <v>0</v>
      </c>
      <c r="E651" s="890">
        <v>0</v>
      </c>
      <c r="F651" s="1110"/>
      <c r="G651" s="1111"/>
      <c r="H651" s="630" t="str">
        <f t="shared" si="149"/>
        <v>A0269_東京電力エナジーパートナー(株)</v>
      </c>
      <c r="I651" s="630" t="str">
        <f t="shared" si="150"/>
        <v>A0269_東京電力エナジーパートナー(株)_メニューG</v>
      </c>
      <c r="M651" s="630">
        <f t="shared" si="151"/>
        <v>0</v>
      </c>
    </row>
    <row r="652" spans="1:13" ht="20.100000000000001" customHeight="1">
      <c r="A652" s="983" t="str">
        <f t="shared" si="158"/>
        <v>A0269</v>
      </c>
      <c r="B652" s="964" t="str">
        <f t="shared" si="159"/>
        <v>東京電力エナジーパートナー(株)</v>
      </c>
      <c r="C652" s="889" t="s">
        <v>455</v>
      </c>
      <c r="D652" s="890">
        <v>0</v>
      </c>
      <c r="E652" s="890">
        <v>0</v>
      </c>
      <c r="F652" s="1110"/>
      <c r="G652" s="1111"/>
      <c r="H652" s="630" t="str">
        <f t="shared" si="149"/>
        <v>A0269_東京電力エナジーパートナー(株)</v>
      </c>
      <c r="I652" s="630" t="str">
        <f t="shared" si="150"/>
        <v>A0269_東京電力エナジーパートナー(株)_メニューH</v>
      </c>
      <c r="M652" s="630">
        <f t="shared" si="151"/>
        <v>0</v>
      </c>
    </row>
    <row r="653" spans="1:13" ht="20.100000000000001" customHeight="1">
      <c r="A653" s="983" t="str">
        <f t="shared" si="158"/>
        <v>A0269</v>
      </c>
      <c r="B653" s="964" t="str">
        <f t="shared" si="159"/>
        <v>東京電力エナジーパートナー(株)</v>
      </c>
      <c r="C653" s="889" t="s">
        <v>4183</v>
      </c>
      <c r="D653" s="890">
        <v>0</v>
      </c>
      <c r="E653" s="890">
        <v>0</v>
      </c>
      <c r="F653" s="1110"/>
      <c r="G653" s="1111"/>
      <c r="H653" s="630" t="str">
        <f t="shared" si="149"/>
        <v>A0269_東京電力エナジーパートナー(株)</v>
      </c>
      <c r="I653" s="630" t="str">
        <f t="shared" si="150"/>
        <v>A0269_東京電力エナジーパートナー(株)_メニューI</v>
      </c>
      <c r="M653" s="630">
        <f t="shared" si="151"/>
        <v>0</v>
      </c>
    </row>
    <row r="654" spans="1:13" ht="20.100000000000001" customHeight="1">
      <c r="A654" s="983" t="str">
        <f t="shared" si="158"/>
        <v>A0269</v>
      </c>
      <c r="B654" s="964" t="str">
        <f t="shared" si="159"/>
        <v>東京電力エナジーパートナー(株)</v>
      </c>
      <c r="C654" s="889" t="s">
        <v>1725</v>
      </c>
      <c r="D654" s="890">
        <v>0</v>
      </c>
      <c r="E654" s="890">
        <v>0</v>
      </c>
      <c r="F654" s="1110"/>
      <c r="G654" s="1111"/>
      <c r="H654" s="630" t="str">
        <f t="shared" si="149"/>
        <v>A0269_東京電力エナジーパートナー(株)</v>
      </c>
      <c r="I654" s="630" t="str">
        <f t="shared" si="150"/>
        <v>A0269_東京電力エナジーパートナー(株)_メニューJ</v>
      </c>
      <c r="M654" s="630">
        <f t="shared" si="151"/>
        <v>0</v>
      </c>
    </row>
    <row r="655" spans="1:13" ht="20.100000000000001" customHeight="1">
      <c r="A655" s="983" t="str">
        <f t="shared" si="158"/>
        <v>A0269</v>
      </c>
      <c r="B655" s="964" t="str">
        <f t="shared" si="159"/>
        <v>東京電力エナジーパートナー(株)</v>
      </c>
      <c r="C655" s="889" t="s">
        <v>1726</v>
      </c>
      <c r="D655" s="890">
        <v>0</v>
      </c>
      <c r="E655" s="890">
        <v>0</v>
      </c>
      <c r="F655" s="1110"/>
      <c r="G655" s="1111"/>
      <c r="H655" s="630" t="str">
        <f t="shared" si="149"/>
        <v>A0269_東京電力エナジーパートナー(株)</v>
      </c>
      <c r="I655" s="630" t="str">
        <f t="shared" si="150"/>
        <v>A0269_東京電力エナジーパートナー(株)_メニューK</v>
      </c>
      <c r="M655" s="630">
        <f t="shared" si="151"/>
        <v>0</v>
      </c>
    </row>
    <row r="656" spans="1:13" ht="20.100000000000001" customHeight="1">
      <c r="A656" s="983" t="str">
        <f t="shared" si="158"/>
        <v>A0269</v>
      </c>
      <c r="B656" s="964" t="str">
        <f t="shared" si="159"/>
        <v>東京電力エナジーパートナー(株)</v>
      </c>
      <c r="C656" s="889" t="s">
        <v>1727</v>
      </c>
      <c r="D656" s="890">
        <v>0</v>
      </c>
      <c r="E656" s="890">
        <v>0</v>
      </c>
      <c r="F656" s="1110"/>
      <c r="G656" s="1111"/>
      <c r="H656" s="630" t="str">
        <f t="shared" si="149"/>
        <v>A0269_東京電力エナジーパートナー(株)</v>
      </c>
      <c r="I656" s="630" t="str">
        <f t="shared" si="150"/>
        <v>A0269_東京電力エナジーパートナー(株)_メニューL</v>
      </c>
      <c r="M656" s="630">
        <f t="shared" si="151"/>
        <v>0</v>
      </c>
    </row>
    <row r="657" spans="1:13" ht="20.100000000000001" customHeight="1">
      <c r="A657" s="983" t="str">
        <f t="shared" si="158"/>
        <v>A0269</v>
      </c>
      <c r="B657" s="964" t="str">
        <f t="shared" si="159"/>
        <v>東京電力エナジーパートナー(株)</v>
      </c>
      <c r="C657" s="885" t="s">
        <v>6233</v>
      </c>
      <c r="D657" s="890">
        <v>4.5199999999999998E-4</v>
      </c>
      <c r="E657" s="890">
        <v>4.5199999999999998E-4</v>
      </c>
      <c r="F657" s="1110"/>
      <c r="G657" s="1111"/>
      <c r="H657" s="630" t="str">
        <f t="shared" si="149"/>
        <v>A0269_東京電力エナジーパートナー(株)</v>
      </c>
      <c r="I657" s="630" t="str">
        <f t="shared" si="150"/>
        <v>A0269_東京電力エナジーパートナー(株)_メニューM(残差)</v>
      </c>
      <c r="M657" s="630">
        <f t="shared" si="151"/>
        <v>0</v>
      </c>
    </row>
    <row r="658" spans="1:13" ht="20.100000000000001" customHeight="1">
      <c r="A658" s="982" t="str">
        <f t="shared" si="158"/>
        <v>A0269</v>
      </c>
      <c r="B658" s="965" t="str">
        <f t="shared" si="159"/>
        <v>東京電力エナジーパートナー(株)</v>
      </c>
      <c r="C658" s="879" t="s">
        <v>622</v>
      </c>
      <c r="D658" s="880">
        <v>4.2099999999999999E-4</v>
      </c>
      <c r="E658" s="880">
        <v>4.2099999999999999E-4</v>
      </c>
      <c r="F658" s="1110"/>
      <c r="G658" s="1112"/>
      <c r="H658" s="630" t="str">
        <f t="shared" si="149"/>
        <v>A0269_東京電力エナジーパートナー(株)</v>
      </c>
      <c r="I658" s="630" t="str">
        <f t="shared" si="150"/>
        <v>A0269_東京電力エナジーパートナー(株)_(参考値)事業者全体</v>
      </c>
      <c r="M658" s="630">
        <f t="shared" si="151"/>
        <v>0</v>
      </c>
    </row>
    <row r="659" spans="1:13" ht="20.100000000000001" customHeight="1">
      <c r="A659" s="981" t="s">
        <v>1904</v>
      </c>
      <c r="B659" s="964" t="s">
        <v>1905</v>
      </c>
      <c r="C659" s="877" t="s">
        <v>226</v>
      </c>
      <c r="D659" s="875">
        <v>0</v>
      </c>
      <c r="E659" s="875">
        <v>0</v>
      </c>
      <c r="F659" s="1110">
        <v>99.74</v>
      </c>
      <c r="G659" s="1111" t="s">
        <v>6234</v>
      </c>
      <c r="H659" s="630" t="str">
        <f t="shared" si="149"/>
        <v>A0270_中部電力ミライズ(株)</v>
      </c>
      <c r="I659" s="630" t="str">
        <f t="shared" si="150"/>
        <v>A0270_中部電力ミライズ(株)_メニューA</v>
      </c>
      <c r="M659" s="630">
        <f t="shared" si="151"/>
        <v>0</v>
      </c>
    </row>
    <row r="660" spans="1:13" ht="20.100000000000001" customHeight="1">
      <c r="A660" s="983" t="str">
        <f t="shared" ref="A660:B661" si="160">A659</f>
        <v>A0270</v>
      </c>
      <c r="B660" s="964" t="str">
        <f t="shared" si="160"/>
        <v>中部電力ミライズ(株)</v>
      </c>
      <c r="C660" s="885" t="s">
        <v>6188</v>
      </c>
      <c r="D660" s="875">
        <v>4.1100000000000002E-4</v>
      </c>
      <c r="E660" s="875">
        <v>4.1100000000000002E-4</v>
      </c>
      <c r="F660" s="1110"/>
      <c r="G660" s="1111"/>
      <c r="H660" s="630" t="str">
        <f t="shared" si="149"/>
        <v>A0270_中部電力ミライズ(株)</v>
      </c>
      <c r="I660" s="630" t="str">
        <f t="shared" si="150"/>
        <v>A0270_中部電力ミライズ(株)_メニューB(残差)</v>
      </c>
      <c r="M660" s="630">
        <f t="shared" si="151"/>
        <v>0</v>
      </c>
    </row>
    <row r="661" spans="1:13" ht="20.100000000000001" customHeight="1">
      <c r="A661" s="982" t="str">
        <f t="shared" si="160"/>
        <v>A0270</v>
      </c>
      <c r="B661" s="965" t="str">
        <f t="shared" si="160"/>
        <v>中部電力ミライズ(株)</v>
      </c>
      <c r="C661" s="879" t="s">
        <v>622</v>
      </c>
      <c r="D661" s="880">
        <v>3.7599999999999998E-4</v>
      </c>
      <c r="E661" s="880">
        <v>3.7599999999999998E-4</v>
      </c>
      <c r="F661" s="1110"/>
      <c r="G661" s="1112"/>
      <c r="H661" s="630" t="str">
        <f t="shared" si="149"/>
        <v>A0270_中部電力ミライズ(株)</v>
      </c>
      <c r="I661" s="630" t="str">
        <f t="shared" si="150"/>
        <v>A0270_中部電力ミライズ(株)_(参考値)事業者全体</v>
      </c>
      <c r="M661" s="630">
        <f t="shared" si="151"/>
        <v>0</v>
      </c>
    </row>
    <row r="662" spans="1:13" ht="20.100000000000001" customHeight="1">
      <c r="A662" s="981" t="s">
        <v>1906</v>
      </c>
      <c r="B662" s="962" t="s">
        <v>1907</v>
      </c>
      <c r="C662" s="877" t="s">
        <v>226</v>
      </c>
      <c r="D662" s="875">
        <v>0</v>
      </c>
      <c r="E662" s="875">
        <v>0</v>
      </c>
      <c r="F662" s="1110">
        <v>99.97</v>
      </c>
      <c r="G662" s="1111" t="s">
        <v>4180</v>
      </c>
      <c r="H662" s="630" t="str">
        <f t="shared" si="149"/>
        <v>A0271_北陸電力(株)</v>
      </c>
      <c r="I662" s="630" t="str">
        <f t="shared" si="150"/>
        <v>A0271_北陸電力(株)_メニューA</v>
      </c>
      <c r="M662" s="630">
        <f t="shared" si="151"/>
        <v>0</v>
      </c>
    </row>
    <row r="663" spans="1:13" ht="20.100000000000001" customHeight="1">
      <c r="A663" s="983" t="str">
        <f t="shared" ref="A663:B664" si="161">A662</f>
        <v>A0271</v>
      </c>
      <c r="B663" s="962" t="str">
        <f t="shared" si="161"/>
        <v>北陸電力(株)</v>
      </c>
      <c r="C663" s="885" t="s">
        <v>6188</v>
      </c>
      <c r="D663" s="875">
        <v>4.55E-4</v>
      </c>
      <c r="E663" s="875">
        <v>4.55E-4</v>
      </c>
      <c r="F663" s="1110"/>
      <c r="G663" s="1111"/>
      <c r="H663" s="630" t="str">
        <f t="shared" si="149"/>
        <v>A0271_北陸電力(株)</v>
      </c>
      <c r="I663" s="630" t="str">
        <f t="shared" si="150"/>
        <v>A0271_北陸電力(株)_メニューB(残差)</v>
      </c>
      <c r="M663" s="630">
        <f t="shared" si="151"/>
        <v>0</v>
      </c>
    </row>
    <row r="664" spans="1:13" ht="20.100000000000001" customHeight="1">
      <c r="A664" s="982" t="str">
        <f t="shared" si="161"/>
        <v>A0271</v>
      </c>
      <c r="B664" s="963" t="str">
        <f t="shared" si="161"/>
        <v>北陸電力(株)</v>
      </c>
      <c r="C664" s="879" t="s">
        <v>622</v>
      </c>
      <c r="D664" s="880">
        <v>4.3100000000000001E-4</v>
      </c>
      <c r="E664" s="880">
        <v>4.3100000000000001E-4</v>
      </c>
      <c r="F664" s="1110"/>
      <c r="G664" s="1112"/>
      <c r="H664" s="630" t="str">
        <f t="shared" si="149"/>
        <v>A0271_北陸電力(株)</v>
      </c>
      <c r="I664" s="630" t="str">
        <f t="shared" si="150"/>
        <v>A0271_北陸電力(株)_(参考値)事業者全体</v>
      </c>
      <c r="M664" s="630">
        <f t="shared" si="151"/>
        <v>0</v>
      </c>
    </row>
    <row r="665" spans="1:13" ht="20.100000000000001" customHeight="1">
      <c r="A665" s="981" t="s">
        <v>1908</v>
      </c>
      <c r="B665" s="964" t="s">
        <v>6235</v>
      </c>
      <c r="C665" s="877" t="s">
        <v>226</v>
      </c>
      <c r="D665" s="875">
        <v>0</v>
      </c>
      <c r="E665" s="875">
        <v>0</v>
      </c>
      <c r="F665" s="1110">
        <v>98.65</v>
      </c>
      <c r="G665" s="1111" t="s">
        <v>4180</v>
      </c>
      <c r="H665" s="630" t="str">
        <f t="shared" si="149"/>
        <v>A0272_関西電力(株)</v>
      </c>
      <c r="I665" s="630" t="str">
        <f t="shared" si="150"/>
        <v>A0272_関西電力(株)_メニューA</v>
      </c>
      <c r="M665" s="630">
        <f t="shared" si="151"/>
        <v>0</v>
      </c>
    </row>
    <row r="666" spans="1:13" ht="20.100000000000001" customHeight="1">
      <c r="A666" s="983" t="str">
        <f t="shared" ref="A666:A675" si="162">A665</f>
        <v>A0272</v>
      </c>
      <c r="B666" s="964" t="str">
        <f t="shared" ref="B666:B675" si="163">B665</f>
        <v>関西電力(株)</v>
      </c>
      <c r="C666" s="889" t="s">
        <v>293</v>
      </c>
      <c r="D666" s="896">
        <v>0</v>
      </c>
      <c r="E666" s="875">
        <v>0</v>
      </c>
      <c r="F666" s="1110"/>
      <c r="G666" s="1111"/>
      <c r="H666" s="630" t="str">
        <f t="shared" si="149"/>
        <v>A0272_関西電力(株)</v>
      </c>
      <c r="I666" s="630" t="str">
        <f t="shared" si="150"/>
        <v>A0272_関西電力(株)_メニューB</v>
      </c>
      <c r="M666" s="630">
        <f t="shared" si="151"/>
        <v>0</v>
      </c>
    </row>
    <row r="667" spans="1:13" ht="20.100000000000001" customHeight="1">
      <c r="A667" s="983" t="str">
        <f t="shared" si="162"/>
        <v>A0272</v>
      </c>
      <c r="B667" s="964" t="str">
        <f t="shared" si="163"/>
        <v>関西電力(株)</v>
      </c>
      <c r="C667" s="889" t="s">
        <v>450</v>
      </c>
      <c r="D667" s="890">
        <v>0</v>
      </c>
      <c r="E667" s="890">
        <v>0</v>
      </c>
      <c r="F667" s="1110"/>
      <c r="G667" s="1111"/>
      <c r="H667" s="630" t="str">
        <f t="shared" si="149"/>
        <v>A0272_関西電力(株)</v>
      </c>
      <c r="I667" s="630" t="str">
        <f t="shared" si="150"/>
        <v>A0272_関西電力(株)_メニューC</v>
      </c>
      <c r="M667" s="630">
        <f t="shared" si="151"/>
        <v>0</v>
      </c>
    </row>
    <row r="668" spans="1:13" ht="20.100000000000001" customHeight="1">
      <c r="A668" s="983" t="str">
        <f t="shared" si="162"/>
        <v>A0272</v>
      </c>
      <c r="B668" s="964" t="str">
        <f t="shared" si="163"/>
        <v>関西電力(株)</v>
      </c>
      <c r="C668" s="889" t="s">
        <v>451</v>
      </c>
      <c r="D668" s="890">
        <v>0</v>
      </c>
      <c r="E668" s="890">
        <v>0</v>
      </c>
      <c r="F668" s="1110"/>
      <c r="G668" s="1111"/>
      <c r="H668" s="630" t="str">
        <f t="shared" si="149"/>
        <v>A0272_関西電力(株)</v>
      </c>
      <c r="I668" s="630" t="str">
        <f t="shared" si="150"/>
        <v>A0272_関西電力(株)_メニューD</v>
      </c>
      <c r="M668" s="630">
        <f t="shared" si="151"/>
        <v>0</v>
      </c>
    </row>
    <row r="669" spans="1:13" ht="20.100000000000001" customHeight="1">
      <c r="A669" s="983" t="str">
        <f t="shared" si="162"/>
        <v>A0272</v>
      </c>
      <c r="B669" s="964" t="str">
        <f t="shared" si="163"/>
        <v>関西電力(株)</v>
      </c>
      <c r="C669" s="889" t="s">
        <v>452</v>
      </c>
      <c r="D669" s="890">
        <v>0</v>
      </c>
      <c r="E669" s="890">
        <v>0</v>
      </c>
      <c r="F669" s="1110"/>
      <c r="G669" s="1111"/>
      <c r="H669" s="630" t="str">
        <f t="shared" si="149"/>
        <v>A0272_関西電力(株)</v>
      </c>
      <c r="I669" s="630" t="str">
        <f t="shared" si="150"/>
        <v>A0272_関西電力(株)_メニューE</v>
      </c>
      <c r="M669" s="630">
        <f t="shared" si="151"/>
        <v>0</v>
      </c>
    </row>
    <row r="670" spans="1:13" ht="20.100000000000001" customHeight="1">
      <c r="A670" s="983" t="str">
        <f t="shared" si="162"/>
        <v>A0272</v>
      </c>
      <c r="B670" s="964" t="str">
        <f t="shared" si="163"/>
        <v>関西電力(株)</v>
      </c>
      <c r="C670" s="889" t="s">
        <v>453</v>
      </c>
      <c r="D670" s="890">
        <v>0</v>
      </c>
      <c r="E670" s="890">
        <v>0</v>
      </c>
      <c r="F670" s="1110"/>
      <c r="G670" s="1111"/>
      <c r="H670" s="630" t="str">
        <f t="shared" si="149"/>
        <v>A0272_関西電力(株)</v>
      </c>
      <c r="I670" s="630" t="str">
        <f t="shared" si="150"/>
        <v>A0272_関西電力(株)_メニューF</v>
      </c>
      <c r="M670" s="630">
        <f t="shared" si="151"/>
        <v>0</v>
      </c>
    </row>
    <row r="671" spans="1:13" ht="20.100000000000001" customHeight="1">
      <c r="A671" s="983" t="str">
        <f t="shared" si="162"/>
        <v>A0272</v>
      </c>
      <c r="B671" s="964" t="str">
        <f t="shared" si="163"/>
        <v>関西電力(株)</v>
      </c>
      <c r="C671" s="889" t="s">
        <v>454</v>
      </c>
      <c r="D671" s="890">
        <v>0</v>
      </c>
      <c r="E671" s="890">
        <v>0</v>
      </c>
      <c r="F671" s="1110"/>
      <c r="G671" s="1111"/>
      <c r="H671" s="630" t="str">
        <f t="shared" ref="H671:H734" si="164">A671&amp;"_"&amp;B671</f>
        <v>A0272_関西電力(株)</v>
      </c>
      <c r="I671" s="630" t="str">
        <f t="shared" ref="I671:I734" si="165">A671&amp;"_"&amp;B671&amp;"_"&amp;C671</f>
        <v>A0272_関西電力(株)_メニューG</v>
      </c>
      <c r="M671" s="630">
        <f t="shared" ref="M671:M734" si="166">COUNTIF($H$30:$H$3024,K671)</f>
        <v>0</v>
      </c>
    </row>
    <row r="672" spans="1:13" ht="20.100000000000001" customHeight="1">
      <c r="A672" s="983" t="str">
        <f t="shared" si="162"/>
        <v>A0272</v>
      </c>
      <c r="B672" s="964" t="str">
        <f t="shared" si="163"/>
        <v>関西電力(株)</v>
      </c>
      <c r="C672" s="889" t="s">
        <v>455</v>
      </c>
      <c r="D672" s="890">
        <v>0</v>
      </c>
      <c r="E672" s="890">
        <v>0</v>
      </c>
      <c r="F672" s="1110"/>
      <c r="G672" s="1111"/>
      <c r="H672" s="630" t="str">
        <f t="shared" si="164"/>
        <v>A0272_関西電力(株)</v>
      </c>
      <c r="I672" s="630" t="str">
        <f t="shared" si="165"/>
        <v>A0272_関西電力(株)_メニューH</v>
      </c>
      <c r="M672" s="630">
        <f t="shared" si="166"/>
        <v>0</v>
      </c>
    </row>
    <row r="673" spans="1:13" ht="20.100000000000001" customHeight="1">
      <c r="A673" s="983" t="str">
        <f t="shared" si="162"/>
        <v>A0272</v>
      </c>
      <c r="B673" s="964" t="str">
        <f t="shared" si="163"/>
        <v>関西電力(株)</v>
      </c>
      <c r="C673" s="889" t="s">
        <v>4183</v>
      </c>
      <c r="D673" s="890">
        <v>0</v>
      </c>
      <c r="E673" s="890">
        <v>0</v>
      </c>
      <c r="F673" s="1110"/>
      <c r="G673" s="1111"/>
      <c r="H673" s="630" t="str">
        <f t="shared" si="164"/>
        <v>A0272_関西電力(株)</v>
      </c>
      <c r="I673" s="630" t="str">
        <f t="shared" si="165"/>
        <v>A0272_関西電力(株)_メニューI</v>
      </c>
      <c r="M673" s="630">
        <f t="shared" si="166"/>
        <v>0</v>
      </c>
    </row>
    <row r="674" spans="1:13" ht="20.100000000000001" customHeight="1">
      <c r="A674" s="983" t="str">
        <f t="shared" si="162"/>
        <v>A0272</v>
      </c>
      <c r="B674" s="964" t="str">
        <f t="shared" si="163"/>
        <v>関西電力(株)</v>
      </c>
      <c r="C674" s="885" t="s">
        <v>6216</v>
      </c>
      <c r="D674" s="890">
        <v>4.15E-4</v>
      </c>
      <c r="E674" s="890">
        <v>4.15E-4</v>
      </c>
      <c r="F674" s="1110"/>
      <c r="G674" s="1111"/>
      <c r="H674" s="630" t="str">
        <f t="shared" si="164"/>
        <v>A0272_関西電力(株)</v>
      </c>
      <c r="I674" s="630" t="str">
        <f t="shared" si="165"/>
        <v>A0272_関西電力(株)_メニューJ(残差)</v>
      </c>
      <c r="M674" s="630">
        <f t="shared" si="166"/>
        <v>0</v>
      </c>
    </row>
    <row r="675" spans="1:13" ht="20.100000000000001" customHeight="1">
      <c r="A675" s="982" t="str">
        <f t="shared" si="162"/>
        <v>A0272</v>
      </c>
      <c r="B675" s="965" t="str">
        <f t="shared" si="163"/>
        <v>関西電力(株)</v>
      </c>
      <c r="C675" s="876" t="s">
        <v>622</v>
      </c>
      <c r="D675" s="895">
        <v>3.9599999999999998E-4</v>
      </c>
      <c r="E675" s="895">
        <v>3.9599999999999998E-4</v>
      </c>
      <c r="F675" s="1110"/>
      <c r="G675" s="1112"/>
      <c r="H675" s="630" t="str">
        <f t="shared" si="164"/>
        <v>A0272_関西電力(株)</v>
      </c>
      <c r="I675" s="630" t="str">
        <f t="shared" si="165"/>
        <v>A0272_関西電力(株)_(参考値)事業者全体</v>
      </c>
      <c r="M675" s="630">
        <f t="shared" si="166"/>
        <v>0</v>
      </c>
    </row>
    <row r="676" spans="1:13" ht="20.100000000000001" customHeight="1">
      <c r="A676" s="981" t="s">
        <v>1909</v>
      </c>
      <c r="B676" s="964" t="s">
        <v>1910</v>
      </c>
      <c r="C676" s="877" t="s">
        <v>226</v>
      </c>
      <c r="D676" s="896">
        <v>0</v>
      </c>
      <c r="E676" s="875">
        <v>0</v>
      </c>
      <c r="F676" s="1110">
        <v>97.39</v>
      </c>
      <c r="G676" s="1111" t="s">
        <v>4180</v>
      </c>
      <c r="H676" s="630" t="str">
        <f t="shared" si="164"/>
        <v>A0273_中国電力(株)</v>
      </c>
      <c r="I676" s="630" t="str">
        <f t="shared" si="165"/>
        <v>A0273_中国電力(株)_メニューA</v>
      </c>
      <c r="M676" s="630">
        <f t="shared" si="166"/>
        <v>0</v>
      </c>
    </row>
    <row r="677" spans="1:13" ht="20.100000000000001" customHeight="1">
      <c r="A677" s="983" t="str">
        <f t="shared" ref="A677:B684" si="167">A676</f>
        <v>A0273</v>
      </c>
      <c r="B677" s="964" t="str">
        <f t="shared" si="167"/>
        <v>中国電力(株)</v>
      </c>
      <c r="C677" s="889" t="s">
        <v>293</v>
      </c>
      <c r="D677" s="875">
        <v>0</v>
      </c>
      <c r="E677" s="875">
        <v>0</v>
      </c>
      <c r="F677" s="1110"/>
      <c r="G677" s="1111"/>
      <c r="H677" s="630" t="str">
        <f t="shared" si="164"/>
        <v>A0273_中国電力(株)</v>
      </c>
      <c r="I677" s="630" t="str">
        <f t="shared" si="165"/>
        <v>A0273_中国電力(株)_メニューB</v>
      </c>
      <c r="M677" s="630">
        <f t="shared" si="166"/>
        <v>0</v>
      </c>
    </row>
    <row r="678" spans="1:13" ht="20.100000000000001" customHeight="1">
      <c r="A678" s="983" t="str">
        <f t="shared" si="167"/>
        <v>A0273</v>
      </c>
      <c r="B678" s="964" t="str">
        <f t="shared" si="167"/>
        <v>中国電力(株)</v>
      </c>
      <c r="C678" s="889" t="s">
        <v>450</v>
      </c>
      <c r="D678" s="890">
        <v>0</v>
      </c>
      <c r="E678" s="890">
        <v>0</v>
      </c>
      <c r="F678" s="1110"/>
      <c r="G678" s="1111"/>
      <c r="H678" s="630" t="str">
        <f t="shared" si="164"/>
        <v>A0273_中国電力(株)</v>
      </c>
      <c r="I678" s="630" t="str">
        <f t="shared" si="165"/>
        <v>A0273_中国電力(株)_メニューC</v>
      </c>
      <c r="M678" s="630">
        <f t="shared" si="166"/>
        <v>0</v>
      </c>
    </row>
    <row r="679" spans="1:13" ht="20.100000000000001" customHeight="1">
      <c r="A679" s="983" t="str">
        <f t="shared" si="167"/>
        <v>A0273</v>
      </c>
      <c r="B679" s="964" t="str">
        <f t="shared" si="167"/>
        <v>中国電力(株)</v>
      </c>
      <c r="C679" s="889" t="s">
        <v>451</v>
      </c>
      <c r="D679" s="890">
        <v>0</v>
      </c>
      <c r="E679" s="890">
        <v>0</v>
      </c>
      <c r="F679" s="1110"/>
      <c r="G679" s="1111"/>
      <c r="H679" s="630" t="str">
        <f t="shared" si="164"/>
        <v>A0273_中国電力(株)</v>
      </c>
      <c r="I679" s="630" t="str">
        <f t="shared" si="165"/>
        <v>A0273_中国電力(株)_メニューD</v>
      </c>
      <c r="M679" s="630">
        <f t="shared" si="166"/>
        <v>0</v>
      </c>
    </row>
    <row r="680" spans="1:13" ht="20.100000000000001" customHeight="1">
      <c r="A680" s="983" t="str">
        <f t="shared" si="167"/>
        <v>A0273</v>
      </c>
      <c r="B680" s="964" t="str">
        <f t="shared" si="167"/>
        <v>中国電力(株)</v>
      </c>
      <c r="C680" s="889" t="s">
        <v>452</v>
      </c>
      <c r="D680" s="890">
        <v>0</v>
      </c>
      <c r="E680" s="890">
        <v>0</v>
      </c>
      <c r="F680" s="1110"/>
      <c r="G680" s="1111"/>
      <c r="H680" s="630" t="str">
        <f t="shared" si="164"/>
        <v>A0273_中国電力(株)</v>
      </c>
      <c r="I680" s="630" t="str">
        <f t="shared" si="165"/>
        <v>A0273_中国電力(株)_メニューE</v>
      </c>
      <c r="M680" s="630">
        <f t="shared" si="166"/>
        <v>0</v>
      </c>
    </row>
    <row r="681" spans="1:13" ht="20.100000000000001" customHeight="1">
      <c r="A681" s="983" t="str">
        <f t="shared" si="167"/>
        <v>A0273</v>
      </c>
      <c r="B681" s="964" t="str">
        <f t="shared" si="167"/>
        <v>中国電力(株)</v>
      </c>
      <c r="C681" s="889" t="s">
        <v>453</v>
      </c>
      <c r="D681" s="890">
        <v>0</v>
      </c>
      <c r="E681" s="890">
        <v>0</v>
      </c>
      <c r="F681" s="1110"/>
      <c r="G681" s="1111"/>
      <c r="H681" s="630" t="str">
        <f t="shared" si="164"/>
        <v>A0273_中国電力(株)</v>
      </c>
      <c r="I681" s="630" t="str">
        <f t="shared" si="165"/>
        <v>A0273_中国電力(株)_メニューF</v>
      </c>
      <c r="M681" s="630">
        <f t="shared" si="166"/>
        <v>0</v>
      </c>
    </row>
    <row r="682" spans="1:13" ht="20.100000000000001" customHeight="1">
      <c r="A682" s="983" t="str">
        <f t="shared" si="167"/>
        <v>A0273</v>
      </c>
      <c r="B682" s="964" t="str">
        <f t="shared" si="167"/>
        <v>中国電力(株)</v>
      </c>
      <c r="C682" s="889" t="s">
        <v>454</v>
      </c>
      <c r="D682" s="890">
        <v>3.8699999999999997E-4</v>
      </c>
      <c r="E682" s="890">
        <v>3.8699999999999997E-4</v>
      </c>
      <c r="F682" s="1110"/>
      <c r="G682" s="1111"/>
      <c r="H682" s="630" t="str">
        <f t="shared" si="164"/>
        <v>A0273_中国電力(株)</v>
      </c>
      <c r="I682" s="630" t="str">
        <f t="shared" si="165"/>
        <v>A0273_中国電力(株)_メニューG</v>
      </c>
      <c r="M682" s="630">
        <f t="shared" si="166"/>
        <v>0</v>
      </c>
    </row>
    <row r="683" spans="1:13" ht="20.100000000000001" customHeight="1">
      <c r="A683" s="983" t="str">
        <f t="shared" si="167"/>
        <v>A0273</v>
      </c>
      <c r="B683" s="964" t="str">
        <f t="shared" si="167"/>
        <v>中国電力(株)</v>
      </c>
      <c r="C683" s="885" t="s">
        <v>6210</v>
      </c>
      <c r="D683" s="890">
        <v>4.84E-4</v>
      </c>
      <c r="E683" s="890">
        <v>4.84E-4</v>
      </c>
      <c r="F683" s="1110"/>
      <c r="G683" s="1111"/>
      <c r="H683" s="630" t="str">
        <f t="shared" si="164"/>
        <v>A0273_中国電力(株)</v>
      </c>
      <c r="I683" s="630" t="str">
        <f t="shared" si="165"/>
        <v>A0273_中国電力(株)_メニューH(残差)</v>
      </c>
      <c r="M683" s="630">
        <f t="shared" si="166"/>
        <v>0</v>
      </c>
    </row>
    <row r="684" spans="1:13" ht="20.100000000000001" customHeight="1">
      <c r="A684" s="982" t="str">
        <f t="shared" si="167"/>
        <v>A0273</v>
      </c>
      <c r="B684" s="965" t="str">
        <f t="shared" si="167"/>
        <v>中国電力(株)</v>
      </c>
      <c r="C684" s="879" t="s">
        <v>622</v>
      </c>
      <c r="D684" s="880">
        <v>4.7199999999999998E-4</v>
      </c>
      <c r="E684" s="880">
        <v>4.7199999999999998E-4</v>
      </c>
      <c r="F684" s="1110"/>
      <c r="G684" s="1112"/>
      <c r="H684" s="630" t="str">
        <f t="shared" si="164"/>
        <v>A0273_中国電力(株)</v>
      </c>
      <c r="I684" s="630" t="str">
        <f t="shared" si="165"/>
        <v>A0273_中国電力(株)_(参考値)事業者全体</v>
      </c>
      <c r="M684" s="630">
        <f t="shared" si="166"/>
        <v>0</v>
      </c>
    </row>
    <row r="685" spans="1:13" ht="20.100000000000001" customHeight="1">
      <c r="A685" s="981" t="s">
        <v>361</v>
      </c>
      <c r="B685" s="962" t="s">
        <v>1911</v>
      </c>
      <c r="C685" s="877" t="s">
        <v>226</v>
      </c>
      <c r="D685" s="875">
        <v>0</v>
      </c>
      <c r="E685" s="875">
        <v>0</v>
      </c>
      <c r="F685" s="1110">
        <v>100</v>
      </c>
      <c r="G685" s="1111" t="s">
        <v>514</v>
      </c>
      <c r="H685" s="630" t="str">
        <f t="shared" si="164"/>
        <v>A0274_四国電力(株)</v>
      </c>
      <c r="I685" s="630" t="str">
        <f t="shared" si="165"/>
        <v>A0274_四国電力(株)_メニューA</v>
      </c>
      <c r="M685" s="630">
        <f t="shared" si="166"/>
        <v>0</v>
      </c>
    </row>
    <row r="686" spans="1:13" ht="20.100000000000001" customHeight="1">
      <c r="A686" s="983" t="str">
        <f t="shared" ref="A686:B688" si="168">A685</f>
        <v>A0274</v>
      </c>
      <c r="B686" s="962" t="str">
        <f t="shared" si="168"/>
        <v>四国電力(株)</v>
      </c>
      <c r="C686" s="889" t="s">
        <v>293</v>
      </c>
      <c r="D686" s="875">
        <v>0</v>
      </c>
      <c r="E686" s="875">
        <v>0</v>
      </c>
      <c r="F686" s="1110"/>
      <c r="G686" s="1111"/>
      <c r="H686" s="630" t="str">
        <f t="shared" si="164"/>
        <v>A0274_四国電力(株)</v>
      </c>
      <c r="I686" s="630" t="str">
        <f t="shared" si="165"/>
        <v>A0274_四国電力(株)_メニューB</v>
      </c>
      <c r="M686" s="630">
        <f t="shared" si="166"/>
        <v>0</v>
      </c>
    </row>
    <row r="687" spans="1:13" ht="20.100000000000001" customHeight="1">
      <c r="A687" s="983" t="str">
        <f t="shared" si="168"/>
        <v>A0274</v>
      </c>
      <c r="B687" s="962" t="str">
        <f t="shared" si="168"/>
        <v>四国電力(株)</v>
      </c>
      <c r="C687" s="894" t="s">
        <v>4184</v>
      </c>
      <c r="D687" s="890">
        <v>4.57E-4</v>
      </c>
      <c r="E687" s="890">
        <v>4.57E-4</v>
      </c>
      <c r="F687" s="1110"/>
      <c r="G687" s="1111"/>
      <c r="H687" s="630" t="str">
        <f t="shared" si="164"/>
        <v>A0274_四国電力(株)</v>
      </c>
      <c r="I687" s="630" t="str">
        <f t="shared" si="165"/>
        <v>A0274_四国電力(株)_メニューC(残差)</v>
      </c>
      <c r="M687" s="630">
        <f t="shared" si="166"/>
        <v>0</v>
      </c>
    </row>
    <row r="688" spans="1:13" ht="20.100000000000001" customHeight="1">
      <c r="A688" s="982" t="str">
        <f t="shared" si="168"/>
        <v>A0274</v>
      </c>
      <c r="B688" s="963" t="str">
        <f t="shared" si="168"/>
        <v>四国電力(株)</v>
      </c>
      <c r="C688" s="879" t="s">
        <v>622</v>
      </c>
      <c r="D688" s="880">
        <v>4.4799999999999999E-4</v>
      </c>
      <c r="E688" s="880">
        <v>4.4799999999999999E-4</v>
      </c>
      <c r="F688" s="1110"/>
      <c r="G688" s="1112"/>
      <c r="H688" s="630" t="str">
        <f t="shared" si="164"/>
        <v>A0274_四国電力(株)</v>
      </c>
      <c r="I688" s="630" t="str">
        <f t="shared" si="165"/>
        <v>A0274_四国電力(株)_(参考値)事業者全体</v>
      </c>
      <c r="M688" s="630">
        <f t="shared" si="166"/>
        <v>0</v>
      </c>
    </row>
    <row r="689" spans="1:13" ht="20.100000000000001" customHeight="1">
      <c r="A689" s="981" t="s">
        <v>362</v>
      </c>
      <c r="B689" s="966" t="s">
        <v>1912</v>
      </c>
      <c r="C689" s="877" t="s">
        <v>226</v>
      </c>
      <c r="D689" s="875">
        <v>0</v>
      </c>
      <c r="E689" s="875">
        <v>0</v>
      </c>
      <c r="F689" s="1110">
        <v>99.74</v>
      </c>
      <c r="G689" s="1111" t="s">
        <v>4180</v>
      </c>
      <c r="H689" s="630" t="str">
        <f t="shared" si="164"/>
        <v>A0275_九州電力(株)</v>
      </c>
      <c r="I689" s="630" t="str">
        <f t="shared" si="165"/>
        <v>A0275_九州電力(株)_メニューA</v>
      </c>
      <c r="M689" s="630">
        <f t="shared" si="166"/>
        <v>0</v>
      </c>
    </row>
    <row r="690" spans="1:13" ht="20.100000000000001" customHeight="1">
      <c r="A690" s="983" t="str">
        <f t="shared" ref="A690:B691" si="169">A689</f>
        <v>A0275</v>
      </c>
      <c r="B690" s="966" t="str">
        <f t="shared" si="169"/>
        <v>九州電力(株)</v>
      </c>
      <c r="C690" s="885" t="s">
        <v>6188</v>
      </c>
      <c r="D690" s="875">
        <v>4.7199999999999998E-4</v>
      </c>
      <c r="E690" s="875">
        <v>4.7199999999999998E-4</v>
      </c>
      <c r="F690" s="1110"/>
      <c r="G690" s="1111"/>
      <c r="H690" s="630" t="str">
        <f t="shared" si="164"/>
        <v>A0275_九州電力(株)</v>
      </c>
      <c r="I690" s="630" t="str">
        <f t="shared" si="165"/>
        <v>A0275_九州電力(株)_メニューB(残差)</v>
      </c>
      <c r="M690" s="630">
        <f t="shared" si="166"/>
        <v>0</v>
      </c>
    </row>
    <row r="691" spans="1:13" ht="20.100000000000001" customHeight="1">
      <c r="A691" s="961" t="str">
        <f t="shared" si="169"/>
        <v>A0275</v>
      </c>
      <c r="B691" s="966" t="str">
        <f t="shared" si="169"/>
        <v>九州電力(株)</v>
      </c>
      <c r="C691" s="894" t="s">
        <v>622</v>
      </c>
      <c r="D691" s="909">
        <v>4.4900000000000002E-4</v>
      </c>
      <c r="E691" s="903">
        <v>4.4900000000000002E-4</v>
      </c>
      <c r="F691" s="1114"/>
      <c r="G691" s="1111"/>
      <c r="H691" s="630" t="str">
        <f t="shared" si="164"/>
        <v>A0275_九州電力(株)</v>
      </c>
      <c r="I691" s="630" t="str">
        <f t="shared" si="165"/>
        <v>A0275_九州電力(株)_(参考値)事業者全体</v>
      </c>
      <c r="M691" s="630">
        <f t="shared" si="166"/>
        <v>0</v>
      </c>
    </row>
    <row r="692" spans="1:13" ht="20.100000000000001" customHeight="1">
      <c r="A692" s="970" t="s">
        <v>363</v>
      </c>
      <c r="B692" s="971" t="s">
        <v>1913</v>
      </c>
      <c r="C692" s="910" t="s">
        <v>226</v>
      </c>
      <c r="D692" s="911">
        <v>0</v>
      </c>
      <c r="E692" s="912">
        <v>0</v>
      </c>
      <c r="F692" s="1115">
        <v>100</v>
      </c>
      <c r="G692" s="1118" t="s">
        <v>514</v>
      </c>
      <c r="H692" s="630" t="str">
        <f t="shared" si="164"/>
        <v>A0276_沖縄電力(株)</v>
      </c>
      <c r="I692" s="630" t="str">
        <f t="shared" si="165"/>
        <v>A0276_沖縄電力(株)_メニューA</v>
      </c>
      <c r="M692" s="630">
        <f t="shared" si="166"/>
        <v>0</v>
      </c>
    </row>
    <row r="693" spans="1:13" ht="20.100000000000001" customHeight="1">
      <c r="A693" s="983" t="str">
        <f t="shared" ref="A693:B694" si="170">A692</f>
        <v>A0276</v>
      </c>
      <c r="B693" s="972" t="str">
        <f t="shared" si="170"/>
        <v>沖縄電力(株)</v>
      </c>
      <c r="C693" s="885" t="s">
        <v>6188</v>
      </c>
      <c r="D693" s="875">
        <v>6.8499999999999995E-4</v>
      </c>
      <c r="E693" s="875">
        <v>6.8499999999999995E-4</v>
      </c>
      <c r="F693" s="1116"/>
      <c r="G693" s="1119"/>
      <c r="H693" s="630" t="str">
        <f t="shared" si="164"/>
        <v>A0276_沖縄電力(株)</v>
      </c>
      <c r="I693" s="630" t="str">
        <f t="shared" si="165"/>
        <v>A0276_沖縄電力(株)_メニューB(残差)</v>
      </c>
      <c r="M693" s="630">
        <f t="shared" si="166"/>
        <v>0</v>
      </c>
    </row>
    <row r="694" spans="1:13" ht="20.100000000000001" customHeight="1">
      <c r="A694" s="961" t="str">
        <f t="shared" si="170"/>
        <v>A0276</v>
      </c>
      <c r="B694" s="973" t="str">
        <f t="shared" si="170"/>
        <v>沖縄電力(株)</v>
      </c>
      <c r="C694" s="913" t="s">
        <v>622</v>
      </c>
      <c r="D694" s="914">
        <v>6.7699999999999998E-4</v>
      </c>
      <c r="E694" s="914">
        <v>6.7699999999999998E-4</v>
      </c>
      <c r="F694" s="1117"/>
      <c r="G694" s="1120"/>
      <c r="H694" s="630" t="str">
        <f t="shared" si="164"/>
        <v>A0276_沖縄電力(株)</v>
      </c>
      <c r="I694" s="630" t="str">
        <f t="shared" si="165"/>
        <v>A0276_沖縄電力(株)_(参考値)事業者全体</v>
      </c>
      <c r="M694" s="630">
        <f t="shared" si="166"/>
        <v>0</v>
      </c>
    </row>
    <row r="695" spans="1:13" ht="20.100000000000001" customHeight="1">
      <c r="A695" s="915" t="s">
        <v>364</v>
      </c>
      <c r="B695" s="916" t="s">
        <v>1914</v>
      </c>
      <c r="C695" s="917"/>
      <c r="D695" s="864">
        <v>4.8999999999999998E-4</v>
      </c>
      <c r="E695" s="865">
        <v>4.8999999999999998E-4</v>
      </c>
      <c r="F695" s="918">
        <v>100</v>
      </c>
      <c r="G695" s="867" t="s">
        <v>514</v>
      </c>
      <c r="H695" s="630" t="str">
        <f t="shared" si="164"/>
        <v>A0277_北日本石油(株)</v>
      </c>
      <c r="I695" s="630" t="str">
        <f t="shared" si="165"/>
        <v>A0277_北日本石油(株)_</v>
      </c>
      <c r="M695" s="630">
        <f t="shared" si="166"/>
        <v>0</v>
      </c>
    </row>
    <row r="696" spans="1:13" ht="20.100000000000001" customHeight="1">
      <c r="A696" s="881" t="s">
        <v>365</v>
      </c>
      <c r="B696" s="882" t="s">
        <v>1915</v>
      </c>
      <c r="C696" s="883"/>
      <c r="D696" s="871">
        <v>4.64E-4</v>
      </c>
      <c r="E696" s="872">
        <v>4.64E-4</v>
      </c>
      <c r="F696" s="866">
        <v>52.73</v>
      </c>
      <c r="G696" s="873" t="s">
        <v>4192</v>
      </c>
      <c r="H696" s="630" t="str">
        <f t="shared" si="164"/>
        <v>A0278_千葉電力(株)</v>
      </c>
      <c r="I696" s="630" t="str">
        <f t="shared" si="165"/>
        <v>A0278_千葉電力(株)_</v>
      </c>
      <c r="M696" s="630">
        <f t="shared" si="166"/>
        <v>0</v>
      </c>
    </row>
    <row r="697" spans="1:13" ht="20.100000000000001" customHeight="1">
      <c r="A697" s="881" t="s">
        <v>366</v>
      </c>
      <c r="B697" s="882" t="s">
        <v>1916</v>
      </c>
      <c r="C697" s="883"/>
      <c r="D697" s="871">
        <v>4.26E-4</v>
      </c>
      <c r="E697" s="872">
        <v>4.26E-4</v>
      </c>
      <c r="F697" s="866">
        <v>100</v>
      </c>
      <c r="G697" s="873" t="s">
        <v>514</v>
      </c>
      <c r="H697" s="630" t="str">
        <f t="shared" si="164"/>
        <v>A0280_やめエネルギー(株)</v>
      </c>
      <c r="I697" s="630" t="str">
        <f t="shared" si="165"/>
        <v>A0280_やめエネルギー(株)_</v>
      </c>
      <c r="M697" s="630">
        <f t="shared" si="166"/>
        <v>0</v>
      </c>
    </row>
    <row r="698" spans="1:13" ht="20.100000000000001" customHeight="1">
      <c r="A698" s="881" t="s">
        <v>367</v>
      </c>
      <c r="B698" s="882" t="s">
        <v>1917</v>
      </c>
      <c r="C698" s="883"/>
      <c r="D698" s="871">
        <v>6.78E-4</v>
      </c>
      <c r="E698" s="872">
        <v>6.78E-4</v>
      </c>
      <c r="F698" s="866">
        <v>100</v>
      </c>
      <c r="G698" s="873" t="s">
        <v>514</v>
      </c>
      <c r="H698" s="630" t="str">
        <f t="shared" si="164"/>
        <v>A0281_(株)アースインフィニティ</v>
      </c>
      <c r="I698" s="630" t="str">
        <f t="shared" si="165"/>
        <v>A0281_(株)アースインフィニティ_</v>
      </c>
      <c r="M698" s="630">
        <f t="shared" si="166"/>
        <v>0</v>
      </c>
    </row>
    <row r="699" spans="1:13" ht="20.100000000000001" customHeight="1">
      <c r="A699" s="881" t="s">
        <v>368</v>
      </c>
      <c r="B699" s="882" t="s">
        <v>1918</v>
      </c>
      <c r="C699" s="883"/>
      <c r="D699" s="871">
        <v>4.1899999999999999E-4</v>
      </c>
      <c r="E699" s="872">
        <v>4.1899999999999999E-4</v>
      </c>
      <c r="F699" s="866">
        <v>100</v>
      </c>
      <c r="G699" s="873" t="s">
        <v>514</v>
      </c>
      <c r="H699" s="630" t="str">
        <f t="shared" si="164"/>
        <v>A0283_足利ガス(株)</v>
      </c>
      <c r="I699" s="630" t="str">
        <f t="shared" si="165"/>
        <v>A0283_足利ガス(株)_</v>
      </c>
      <c r="M699" s="630">
        <f t="shared" si="166"/>
        <v>0</v>
      </c>
    </row>
    <row r="700" spans="1:13" ht="20.100000000000001" customHeight="1">
      <c r="A700" s="881" t="s">
        <v>369</v>
      </c>
      <c r="B700" s="882" t="s">
        <v>4206</v>
      </c>
      <c r="C700" s="883"/>
      <c r="D700" s="871">
        <v>3.2400000000000001E-4</v>
      </c>
      <c r="E700" s="872">
        <v>3.2400000000000001E-4</v>
      </c>
      <c r="F700" s="866">
        <v>100</v>
      </c>
      <c r="G700" s="873" t="s">
        <v>514</v>
      </c>
      <c r="H700" s="630" t="str">
        <f t="shared" si="164"/>
        <v>A0284_(株)Misumi</v>
      </c>
      <c r="I700" s="630" t="str">
        <f t="shared" si="165"/>
        <v>A0284_(株)Misumi_</v>
      </c>
      <c r="M700" s="630">
        <f t="shared" si="166"/>
        <v>0</v>
      </c>
    </row>
    <row r="701" spans="1:13" ht="20.100000000000001" customHeight="1">
      <c r="A701" s="881" t="s">
        <v>370</v>
      </c>
      <c r="B701" s="882" t="s">
        <v>1919</v>
      </c>
      <c r="C701" s="883"/>
      <c r="D701" s="884">
        <v>4.3899999999999999E-4</v>
      </c>
      <c r="E701" s="872">
        <v>4.3899999999999999E-4</v>
      </c>
      <c r="F701" s="866">
        <v>100</v>
      </c>
      <c r="G701" s="873" t="s">
        <v>514</v>
      </c>
      <c r="H701" s="630" t="str">
        <f t="shared" si="164"/>
        <v>A0285_米子瓦斯(株)</v>
      </c>
      <c r="I701" s="630" t="str">
        <f t="shared" si="165"/>
        <v>A0285_米子瓦斯(株)_</v>
      </c>
      <c r="M701" s="630">
        <f t="shared" si="166"/>
        <v>0</v>
      </c>
    </row>
    <row r="702" spans="1:13" ht="20.100000000000001" customHeight="1">
      <c r="A702" s="981" t="s">
        <v>371</v>
      </c>
      <c r="B702" s="962" t="s">
        <v>1920</v>
      </c>
      <c r="C702" s="877" t="s">
        <v>226</v>
      </c>
      <c r="D702" s="875">
        <v>0</v>
      </c>
      <c r="E702" s="875">
        <v>0</v>
      </c>
      <c r="F702" s="1110" t="s">
        <v>6185</v>
      </c>
      <c r="G702" s="1111" t="s">
        <v>514</v>
      </c>
      <c r="H702" s="630" t="str">
        <f t="shared" si="164"/>
        <v>A0286_(株)エルピオ</v>
      </c>
      <c r="I702" s="630" t="str">
        <f t="shared" si="165"/>
        <v>A0286_(株)エルピオ_メニューA</v>
      </c>
      <c r="M702" s="630">
        <f t="shared" si="166"/>
        <v>0</v>
      </c>
    </row>
    <row r="703" spans="1:13" ht="20.100000000000001" customHeight="1">
      <c r="A703" s="983" t="str">
        <f t="shared" ref="A703:B704" si="171">A702</f>
        <v>A0286</v>
      </c>
      <c r="B703" s="962" t="str">
        <f t="shared" si="171"/>
        <v>(株)エルピオ</v>
      </c>
      <c r="C703" s="885" t="s">
        <v>6188</v>
      </c>
      <c r="D703" s="875">
        <v>0</v>
      </c>
      <c r="E703" s="875">
        <v>0</v>
      </c>
      <c r="F703" s="1110"/>
      <c r="G703" s="1111"/>
      <c r="H703" s="630" t="str">
        <f t="shared" si="164"/>
        <v>A0286_(株)エルピオ</v>
      </c>
      <c r="I703" s="630" t="str">
        <f t="shared" si="165"/>
        <v>A0286_(株)エルピオ_メニューB(残差)</v>
      </c>
      <c r="M703" s="630">
        <f t="shared" si="166"/>
        <v>0</v>
      </c>
    </row>
    <row r="704" spans="1:13" ht="20.100000000000001" customHeight="1">
      <c r="A704" s="982" t="str">
        <f t="shared" si="171"/>
        <v>A0286</v>
      </c>
      <c r="B704" s="963" t="str">
        <f t="shared" si="171"/>
        <v>(株)エルピオ</v>
      </c>
      <c r="C704" s="879" t="s">
        <v>622</v>
      </c>
      <c r="D704" s="880">
        <v>0</v>
      </c>
      <c r="E704" s="880">
        <v>0</v>
      </c>
      <c r="F704" s="1110"/>
      <c r="G704" s="1112"/>
      <c r="H704" s="630" t="str">
        <f t="shared" si="164"/>
        <v>A0286_(株)エルピオ</v>
      </c>
      <c r="I704" s="630" t="str">
        <f t="shared" si="165"/>
        <v>A0286_(株)エルピオ_(参考値)事業者全体</v>
      </c>
      <c r="M704" s="630">
        <f t="shared" si="166"/>
        <v>0</v>
      </c>
    </row>
    <row r="705" spans="1:13" ht="20.100000000000001" customHeight="1">
      <c r="A705" s="881" t="s">
        <v>372</v>
      </c>
      <c r="B705" s="882" t="s">
        <v>1921</v>
      </c>
      <c r="C705" s="883"/>
      <c r="D705" s="871">
        <v>4.3800000000000002E-4</v>
      </c>
      <c r="E705" s="872">
        <v>4.3800000000000002E-4</v>
      </c>
      <c r="F705" s="866">
        <v>100</v>
      </c>
      <c r="G705" s="873" t="s">
        <v>514</v>
      </c>
      <c r="H705" s="630" t="str">
        <f t="shared" si="164"/>
        <v>A0287_浜田ガス(株)</v>
      </c>
      <c r="I705" s="630" t="str">
        <f t="shared" si="165"/>
        <v>A0287_浜田ガス(株)_</v>
      </c>
      <c r="M705" s="630">
        <f t="shared" si="166"/>
        <v>0</v>
      </c>
    </row>
    <row r="706" spans="1:13" ht="20.100000000000001" customHeight="1">
      <c r="A706" s="881" t="s">
        <v>373</v>
      </c>
      <c r="B706" s="882" t="s">
        <v>1922</v>
      </c>
      <c r="C706" s="883"/>
      <c r="D706" s="871">
        <v>6.1300000000000005E-4</v>
      </c>
      <c r="E706" s="919">
        <v>6.1300000000000005E-4</v>
      </c>
      <c r="F706" s="866">
        <v>98.74</v>
      </c>
      <c r="G706" s="873" t="s">
        <v>6211</v>
      </c>
      <c r="H706" s="630" t="str">
        <f t="shared" si="164"/>
        <v>A0288_(株)アメニティ電力</v>
      </c>
      <c r="I706" s="630" t="str">
        <f t="shared" si="165"/>
        <v>A0288_(株)アメニティ電力_</v>
      </c>
      <c r="M706" s="630">
        <f t="shared" si="166"/>
        <v>0</v>
      </c>
    </row>
    <row r="707" spans="1:13" ht="20.100000000000001" customHeight="1">
      <c r="A707" s="881" t="s">
        <v>374</v>
      </c>
      <c r="B707" s="882" t="s">
        <v>1923</v>
      </c>
      <c r="C707" s="883"/>
      <c r="D707" s="871">
        <v>6.1200000000000002E-4</v>
      </c>
      <c r="E707" s="872">
        <v>6.1200000000000002E-4</v>
      </c>
      <c r="F707" s="866">
        <v>100</v>
      </c>
      <c r="G707" s="873" t="s">
        <v>514</v>
      </c>
      <c r="H707" s="630" t="str">
        <f t="shared" si="164"/>
        <v>A0292_岡田建設(株)</v>
      </c>
      <c r="I707" s="630" t="str">
        <f t="shared" si="165"/>
        <v>A0292_岡田建設(株)_</v>
      </c>
      <c r="M707" s="630">
        <f t="shared" si="166"/>
        <v>0</v>
      </c>
    </row>
    <row r="708" spans="1:13" ht="20.100000000000001" customHeight="1">
      <c r="A708" s="881" t="s">
        <v>375</v>
      </c>
      <c r="B708" s="882" t="s">
        <v>1924</v>
      </c>
      <c r="C708" s="883"/>
      <c r="D708" s="871">
        <v>4.08E-4</v>
      </c>
      <c r="E708" s="872">
        <v>4.08E-4</v>
      </c>
      <c r="F708" s="866">
        <v>100</v>
      </c>
      <c r="G708" s="873" t="s">
        <v>514</v>
      </c>
      <c r="H708" s="630" t="str">
        <f t="shared" si="164"/>
        <v>A0293_出雲ガス(株)</v>
      </c>
      <c r="I708" s="630" t="str">
        <f t="shared" si="165"/>
        <v>A0293_出雲ガス(株)_</v>
      </c>
      <c r="M708" s="630">
        <f t="shared" si="166"/>
        <v>0</v>
      </c>
    </row>
    <row r="709" spans="1:13" ht="20.100000000000001" customHeight="1">
      <c r="A709" s="981" t="s">
        <v>376</v>
      </c>
      <c r="B709" s="962" t="s">
        <v>1925</v>
      </c>
      <c r="C709" s="877" t="s">
        <v>226</v>
      </c>
      <c r="D709" s="875">
        <v>0</v>
      </c>
      <c r="E709" s="875">
        <v>0</v>
      </c>
      <c r="F709" s="1110">
        <v>100</v>
      </c>
      <c r="G709" s="1111" t="s">
        <v>514</v>
      </c>
      <c r="H709" s="630" t="str">
        <f t="shared" si="164"/>
        <v>A0295_一般社団法人グリーンコープでんき</v>
      </c>
      <c r="I709" s="630" t="str">
        <f t="shared" si="165"/>
        <v>A0295_一般社団法人グリーンコープでんき_メニューA</v>
      </c>
      <c r="M709" s="630">
        <f t="shared" si="166"/>
        <v>0</v>
      </c>
    </row>
    <row r="710" spans="1:13" ht="20.100000000000001" customHeight="1">
      <c r="A710" s="983" t="str">
        <f t="shared" ref="A710:B712" si="172">A709</f>
        <v>A0295</v>
      </c>
      <c r="B710" s="962" t="str">
        <f t="shared" si="172"/>
        <v>一般社団法人グリーンコープでんき</v>
      </c>
      <c r="C710" s="889" t="s">
        <v>293</v>
      </c>
      <c r="D710" s="875">
        <v>0</v>
      </c>
      <c r="E710" s="875">
        <v>0</v>
      </c>
      <c r="F710" s="1110"/>
      <c r="G710" s="1111"/>
      <c r="H710" s="630" t="str">
        <f t="shared" si="164"/>
        <v>A0295_一般社団法人グリーンコープでんき</v>
      </c>
      <c r="I710" s="630" t="str">
        <f t="shared" si="165"/>
        <v>A0295_一般社団法人グリーンコープでんき_メニューB</v>
      </c>
      <c r="M710" s="630">
        <f t="shared" si="166"/>
        <v>0</v>
      </c>
    </row>
    <row r="711" spans="1:13" ht="20.100000000000001" customHeight="1">
      <c r="A711" s="983" t="str">
        <f t="shared" si="172"/>
        <v>A0295</v>
      </c>
      <c r="B711" s="962" t="str">
        <f t="shared" si="172"/>
        <v>一般社団法人グリーンコープでんき</v>
      </c>
      <c r="C711" s="894" t="s">
        <v>4184</v>
      </c>
      <c r="D711" s="890">
        <v>5.9400000000000002E-4</v>
      </c>
      <c r="E711" s="890">
        <v>5.9400000000000002E-4</v>
      </c>
      <c r="F711" s="1110"/>
      <c r="G711" s="1111"/>
      <c r="H711" s="630" t="str">
        <f t="shared" si="164"/>
        <v>A0295_一般社団法人グリーンコープでんき</v>
      </c>
      <c r="I711" s="630" t="str">
        <f t="shared" si="165"/>
        <v>A0295_一般社団法人グリーンコープでんき_メニューC(残差)</v>
      </c>
      <c r="M711" s="630">
        <f t="shared" si="166"/>
        <v>0</v>
      </c>
    </row>
    <row r="712" spans="1:13" ht="20.100000000000001" customHeight="1">
      <c r="A712" s="982" t="str">
        <f t="shared" si="172"/>
        <v>A0295</v>
      </c>
      <c r="B712" s="963" t="str">
        <f t="shared" si="172"/>
        <v>一般社団法人グリーンコープでんき</v>
      </c>
      <c r="C712" s="879" t="s">
        <v>622</v>
      </c>
      <c r="D712" s="880">
        <v>2.02E-4</v>
      </c>
      <c r="E712" s="880">
        <v>2.02E-4</v>
      </c>
      <c r="F712" s="1110"/>
      <c r="G712" s="1112"/>
      <c r="H712" s="630" t="str">
        <f t="shared" si="164"/>
        <v>A0295_一般社団法人グリーンコープでんき</v>
      </c>
      <c r="I712" s="630" t="str">
        <f t="shared" si="165"/>
        <v>A0295_一般社団法人グリーンコープでんき_(参考値)事業者全体</v>
      </c>
      <c r="M712" s="630">
        <f t="shared" si="166"/>
        <v>0</v>
      </c>
    </row>
    <row r="713" spans="1:13" ht="20.100000000000001" customHeight="1">
      <c r="A713" s="981" t="s">
        <v>377</v>
      </c>
      <c r="B713" s="964" t="s">
        <v>1926</v>
      </c>
      <c r="C713" s="877" t="s">
        <v>226</v>
      </c>
      <c r="D713" s="875">
        <v>4.4799999999999999E-4</v>
      </c>
      <c r="E713" s="875">
        <v>4.4799999999999999E-4</v>
      </c>
      <c r="F713" s="1110">
        <v>100</v>
      </c>
      <c r="G713" s="1111" t="s">
        <v>514</v>
      </c>
      <c r="H713" s="630" t="str">
        <f t="shared" si="164"/>
        <v>A0296_公益財団法人東京都環境公社</v>
      </c>
      <c r="I713" s="630" t="str">
        <f t="shared" si="165"/>
        <v>A0296_公益財団法人東京都環境公社_メニューA</v>
      </c>
      <c r="M713" s="630">
        <f t="shared" si="166"/>
        <v>0</v>
      </c>
    </row>
    <row r="714" spans="1:13" ht="20.100000000000001" customHeight="1">
      <c r="A714" s="983" t="str">
        <f t="shared" ref="A714:B716" si="173">A713</f>
        <v>A0296</v>
      </c>
      <c r="B714" s="964" t="str">
        <f t="shared" si="173"/>
        <v>公益財団法人東京都環境公社</v>
      </c>
      <c r="C714" s="889" t="s">
        <v>293</v>
      </c>
      <c r="D714" s="875">
        <v>4.4799999999999999E-4</v>
      </c>
      <c r="E714" s="875">
        <v>4.4799999999999999E-4</v>
      </c>
      <c r="F714" s="1110"/>
      <c r="G714" s="1111"/>
      <c r="H714" s="630" t="str">
        <f t="shared" si="164"/>
        <v>A0296_公益財団法人東京都環境公社</v>
      </c>
      <c r="I714" s="630" t="str">
        <f t="shared" si="165"/>
        <v>A0296_公益財団法人東京都環境公社_メニューB</v>
      </c>
      <c r="M714" s="630">
        <f t="shared" si="166"/>
        <v>0</v>
      </c>
    </row>
    <row r="715" spans="1:13" ht="20.100000000000001" customHeight="1">
      <c r="A715" s="983" t="str">
        <f t="shared" si="173"/>
        <v>A0296</v>
      </c>
      <c r="B715" s="964" t="str">
        <f t="shared" si="173"/>
        <v>公益財団法人東京都環境公社</v>
      </c>
      <c r="C715" s="894" t="s">
        <v>450</v>
      </c>
      <c r="D715" s="890">
        <v>4.0700000000000003E-4</v>
      </c>
      <c r="E715" s="890">
        <v>4.0700000000000003E-4</v>
      </c>
      <c r="F715" s="1110"/>
      <c r="G715" s="1111"/>
      <c r="H715" s="630" t="str">
        <f t="shared" si="164"/>
        <v>A0296_公益財団法人東京都環境公社</v>
      </c>
      <c r="I715" s="630" t="str">
        <f t="shared" si="165"/>
        <v>A0296_公益財団法人東京都環境公社_メニューC</v>
      </c>
      <c r="M715" s="630">
        <f t="shared" si="166"/>
        <v>0</v>
      </c>
    </row>
    <row r="716" spans="1:13" ht="20.100000000000001" customHeight="1">
      <c r="A716" s="961" t="str">
        <f t="shared" si="173"/>
        <v>A0296</v>
      </c>
      <c r="B716" s="964" t="str">
        <f t="shared" si="173"/>
        <v>公益財団法人東京都環境公社</v>
      </c>
      <c r="C716" s="894" t="s">
        <v>622</v>
      </c>
      <c r="D716" s="903">
        <v>4.2400000000000001E-4</v>
      </c>
      <c r="E716" s="903">
        <v>4.2400000000000001E-4</v>
      </c>
      <c r="F716" s="1114"/>
      <c r="G716" s="1111"/>
      <c r="H716" s="630" t="str">
        <f t="shared" si="164"/>
        <v>A0296_公益財団法人東京都環境公社</v>
      </c>
      <c r="I716" s="630" t="str">
        <f t="shared" si="165"/>
        <v>A0296_公益財団法人東京都環境公社_(参考値)事業者全体</v>
      </c>
      <c r="M716" s="630">
        <f t="shared" si="166"/>
        <v>0</v>
      </c>
    </row>
    <row r="717" spans="1:13" ht="20.100000000000001" customHeight="1">
      <c r="A717" s="970" t="s">
        <v>378</v>
      </c>
      <c r="B717" s="974" t="s">
        <v>1927</v>
      </c>
      <c r="C717" s="920" t="s">
        <v>226</v>
      </c>
      <c r="D717" s="911">
        <v>0</v>
      </c>
      <c r="E717" s="911">
        <v>0</v>
      </c>
      <c r="F717" s="1121">
        <v>100</v>
      </c>
      <c r="G717" s="1123" t="s">
        <v>514</v>
      </c>
      <c r="H717" s="630" t="str">
        <f t="shared" si="164"/>
        <v>A0300_(株)ファミリーネット・ジャパン</v>
      </c>
      <c r="I717" s="630" t="str">
        <f t="shared" si="165"/>
        <v>A0300_(株)ファミリーネット・ジャパン_メニューA</v>
      </c>
      <c r="M717" s="630">
        <f t="shared" si="166"/>
        <v>0</v>
      </c>
    </row>
    <row r="718" spans="1:13" ht="20.100000000000001" customHeight="1">
      <c r="A718" s="983" t="str">
        <f t="shared" ref="A718:B722" si="174">A717</f>
        <v>A0300</v>
      </c>
      <c r="B718" s="962" t="str">
        <f t="shared" si="174"/>
        <v>(株)ファミリーネット・ジャパン</v>
      </c>
      <c r="C718" s="899" t="s">
        <v>293</v>
      </c>
      <c r="D718" s="896">
        <v>0</v>
      </c>
      <c r="E718" s="896">
        <v>0</v>
      </c>
      <c r="F718" s="1110"/>
      <c r="G718" s="1124"/>
      <c r="H718" s="630" t="str">
        <f t="shared" si="164"/>
        <v>A0300_(株)ファミリーネット・ジャパン</v>
      </c>
      <c r="I718" s="630" t="str">
        <f t="shared" si="165"/>
        <v>A0300_(株)ファミリーネット・ジャパン_メニューB</v>
      </c>
      <c r="M718" s="630">
        <f t="shared" si="166"/>
        <v>0</v>
      </c>
    </row>
    <row r="719" spans="1:13" ht="20.100000000000001" customHeight="1">
      <c r="A719" s="983" t="str">
        <f t="shared" si="174"/>
        <v>A0300</v>
      </c>
      <c r="B719" s="962" t="str">
        <f t="shared" si="174"/>
        <v>(株)ファミリーネット・ジャパン</v>
      </c>
      <c r="C719" s="899" t="s">
        <v>450</v>
      </c>
      <c r="D719" s="893">
        <v>0</v>
      </c>
      <c r="E719" s="893">
        <v>0</v>
      </c>
      <c r="F719" s="1110"/>
      <c r="G719" s="1124"/>
      <c r="H719" s="630" t="str">
        <f t="shared" si="164"/>
        <v>A0300_(株)ファミリーネット・ジャパン</v>
      </c>
      <c r="I719" s="630" t="str">
        <f t="shared" si="165"/>
        <v>A0300_(株)ファミリーネット・ジャパン_メニューC</v>
      </c>
      <c r="M719" s="630">
        <f t="shared" si="166"/>
        <v>0</v>
      </c>
    </row>
    <row r="720" spans="1:13" ht="20.100000000000001" customHeight="1">
      <c r="A720" s="983" t="str">
        <f t="shared" si="174"/>
        <v>A0300</v>
      </c>
      <c r="B720" s="962" t="str">
        <f t="shared" si="174"/>
        <v>(株)ファミリーネット・ジャパン</v>
      </c>
      <c r="C720" s="889" t="s">
        <v>451</v>
      </c>
      <c r="D720" s="890">
        <v>0</v>
      </c>
      <c r="E720" s="890">
        <v>0</v>
      </c>
      <c r="F720" s="1110"/>
      <c r="G720" s="1124"/>
      <c r="H720" s="630" t="str">
        <f t="shared" si="164"/>
        <v>A0300_(株)ファミリーネット・ジャパン</v>
      </c>
      <c r="I720" s="630" t="str">
        <f t="shared" si="165"/>
        <v>A0300_(株)ファミリーネット・ジャパン_メニューD</v>
      </c>
      <c r="M720" s="630">
        <f t="shared" si="166"/>
        <v>0</v>
      </c>
    </row>
    <row r="721" spans="1:13" ht="20.100000000000001" customHeight="1">
      <c r="A721" s="983" t="str">
        <f t="shared" si="174"/>
        <v>A0300</v>
      </c>
      <c r="B721" s="962" t="str">
        <f t="shared" si="174"/>
        <v>(株)ファミリーネット・ジャパン</v>
      </c>
      <c r="C721" s="885" t="s">
        <v>6202</v>
      </c>
      <c r="D721" s="890">
        <v>3.3799999999999998E-4</v>
      </c>
      <c r="E721" s="890">
        <v>3.3799999999999998E-4</v>
      </c>
      <c r="F721" s="1110"/>
      <c r="G721" s="1124"/>
      <c r="H721" s="630" t="str">
        <f t="shared" si="164"/>
        <v>A0300_(株)ファミリーネット・ジャパン</v>
      </c>
      <c r="I721" s="630" t="str">
        <f t="shared" si="165"/>
        <v>A0300_(株)ファミリーネット・ジャパン_メニューE(残差)</v>
      </c>
      <c r="M721" s="630">
        <f t="shared" si="166"/>
        <v>0</v>
      </c>
    </row>
    <row r="722" spans="1:13" ht="20.100000000000001" customHeight="1">
      <c r="A722" s="961" t="str">
        <f t="shared" si="174"/>
        <v>A0300</v>
      </c>
      <c r="B722" s="975" t="str">
        <f t="shared" si="174"/>
        <v>(株)ファミリーネット・ジャパン</v>
      </c>
      <c r="C722" s="913" t="s">
        <v>622</v>
      </c>
      <c r="D722" s="914">
        <v>2.9999999999999997E-4</v>
      </c>
      <c r="E722" s="914">
        <v>2.9999999999999997E-4</v>
      </c>
      <c r="F722" s="1122"/>
      <c r="G722" s="1125"/>
      <c r="H722" s="630" t="str">
        <f t="shared" si="164"/>
        <v>A0300_(株)ファミリーネット・ジャパン</v>
      </c>
      <c r="I722" s="630" t="str">
        <f t="shared" si="165"/>
        <v>A0300_(株)ファミリーネット・ジャパン_(参考値)事業者全体</v>
      </c>
      <c r="M722" s="630">
        <f t="shared" si="166"/>
        <v>0</v>
      </c>
    </row>
    <row r="723" spans="1:13" ht="20.100000000000001" customHeight="1">
      <c r="A723" s="921" t="s">
        <v>379</v>
      </c>
      <c r="B723" s="922" t="s">
        <v>4207</v>
      </c>
      <c r="C723" s="923"/>
      <c r="D723" s="924">
        <v>6.1799999999999995E-4</v>
      </c>
      <c r="E723" s="925">
        <v>6.1799999999999995E-4</v>
      </c>
      <c r="F723" s="926">
        <v>100</v>
      </c>
      <c r="G723" s="927" t="s">
        <v>514</v>
      </c>
      <c r="H723" s="630" t="str">
        <f t="shared" si="164"/>
        <v>A0303_MKステーションズ(株)</v>
      </c>
      <c r="I723" s="630" t="str">
        <f t="shared" si="165"/>
        <v>A0303_MKステーションズ(株)_</v>
      </c>
      <c r="M723" s="630">
        <f t="shared" si="166"/>
        <v>0</v>
      </c>
    </row>
    <row r="724" spans="1:13" ht="20.100000000000001" customHeight="1">
      <c r="A724" s="915" t="s">
        <v>380</v>
      </c>
      <c r="B724" s="916" t="s">
        <v>1928</v>
      </c>
      <c r="C724" s="917"/>
      <c r="D724" s="928">
        <v>6.5099999999999999E-4</v>
      </c>
      <c r="E724" s="865">
        <v>6.5099999999999999E-4</v>
      </c>
      <c r="F724" s="918">
        <v>100</v>
      </c>
      <c r="G724" s="867" t="s">
        <v>514</v>
      </c>
      <c r="H724" s="630" t="str">
        <f t="shared" si="164"/>
        <v>A0305_フラワーペイメント(株)</v>
      </c>
      <c r="I724" s="630" t="str">
        <f t="shared" si="165"/>
        <v>A0305_フラワーペイメント(株)_</v>
      </c>
      <c r="M724" s="630">
        <f t="shared" si="166"/>
        <v>0</v>
      </c>
    </row>
    <row r="725" spans="1:13" ht="20.100000000000001" customHeight="1">
      <c r="A725" s="881" t="s">
        <v>381</v>
      </c>
      <c r="B725" s="882" t="s">
        <v>4208</v>
      </c>
      <c r="C725" s="883"/>
      <c r="D725" s="871">
        <v>4.9799999999999996E-4</v>
      </c>
      <c r="E725" s="872">
        <v>4.9799999999999996E-4</v>
      </c>
      <c r="F725" s="866">
        <v>100</v>
      </c>
      <c r="G725" s="873" t="s">
        <v>514</v>
      </c>
      <c r="H725" s="630" t="str">
        <f t="shared" si="164"/>
        <v>A0306_(株)JTBコミュニケーションデザイン</v>
      </c>
      <c r="I725" s="630" t="str">
        <f t="shared" si="165"/>
        <v>A0306_(株)JTBコミュニケーションデザイン_</v>
      </c>
      <c r="M725" s="630">
        <f t="shared" si="166"/>
        <v>0</v>
      </c>
    </row>
    <row r="726" spans="1:13" ht="20.100000000000001" customHeight="1">
      <c r="A726" s="981" t="s">
        <v>382</v>
      </c>
      <c r="B726" s="962" t="s">
        <v>1929</v>
      </c>
      <c r="C726" s="877" t="s">
        <v>226</v>
      </c>
      <c r="D726" s="875">
        <v>0</v>
      </c>
      <c r="E726" s="875">
        <v>0</v>
      </c>
      <c r="F726" s="1110">
        <v>98.46</v>
      </c>
      <c r="G726" s="1111" t="s">
        <v>4180</v>
      </c>
      <c r="H726" s="630" t="str">
        <f t="shared" si="164"/>
        <v>A0310_全農エネルギー(株)</v>
      </c>
      <c r="I726" s="630" t="str">
        <f t="shared" si="165"/>
        <v>A0310_全農エネルギー(株)_メニューA</v>
      </c>
      <c r="M726" s="630">
        <f t="shared" si="166"/>
        <v>0</v>
      </c>
    </row>
    <row r="727" spans="1:13" ht="20.100000000000001" customHeight="1">
      <c r="A727" s="983" t="str">
        <f t="shared" ref="A727:B728" si="175">A726</f>
        <v>A0310</v>
      </c>
      <c r="B727" s="962" t="str">
        <f t="shared" si="175"/>
        <v>全農エネルギー(株)</v>
      </c>
      <c r="C727" s="885" t="s">
        <v>6188</v>
      </c>
      <c r="D727" s="896">
        <v>6.0300000000000002E-4</v>
      </c>
      <c r="E727" s="875">
        <v>6.0300000000000002E-4</v>
      </c>
      <c r="F727" s="1110"/>
      <c r="G727" s="1111"/>
      <c r="H727" s="630" t="str">
        <f t="shared" si="164"/>
        <v>A0310_全農エネルギー(株)</v>
      </c>
      <c r="I727" s="630" t="str">
        <f t="shared" si="165"/>
        <v>A0310_全農エネルギー(株)_メニューB(残差)</v>
      </c>
      <c r="M727" s="630">
        <f t="shared" si="166"/>
        <v>0</v>
      </c>
    </row>
    <row r="728" spans="1:13" ht="20.100000000000001" customHeight="1">
      <c r="A728" s="982" t="str">
        <f t="shared" si="175"/>
        <v>A0310</v>
      </c>
      <c r="B728" s="963" t="str">
        <f t="shared" si="175"/>
        <v>全農エネルギー(株)</v>
      </c>
      <c r="C728" s="879" t="s">
        <v>622</v>
      </c>
      <c r="D728" s="880">
        <v>5.9999999999999995E-4</v>
      </c>
      <c r="E728" s="880">
        <v>5.9999999999999995E-4</v>
      </c>
      <c r="F728" s="1110"/>
      <c r="G728" s="1112"/>
      <c r="H728" s="630" t="str">
        <f t="shared" si="164"/>
        <v>A0310_全農エネルギー(株)</v>
      </c>
      <c r="I728" s="630" t="str">
        <f t="shared" si="165"/>
        <v>A0310_全農エネルギー(株)_(参考値)事業者全体</v>
      </c>
      <c r="M728" s="630">
        <f t="shared" si="166"/>
        <v>0</v>
      </c>
    </row>
    <row r="729" spans="1:13" ht="20.100000000000001" customHeight="1">
      <c r="A729" s="981" t="s">
        <v>383</v>
      </c>
      <c r="B729" s="962" t="s">
        <v>1930</v>
      </c>
      <c r="C729" s="877" t="s">
        <v>226</v>
      </c>
      <c r="D729" s="875">
        <v>0</v>
      </c>
      <c r="E729" s="875">
        <v>0</v>
      </c>
      <c r="F729" s="1110" t="s">
        <v>6185</v>
      </c>
      <c r="G729" s="1111"/>
      <c r="H729" s="630" t="str">
        <f t="shared" si="164"/>
        <v>A0311_(株)ハルエネ</v>
      </c>
      <c r="I729" s="630" t="str">
        <f t="shared" si="165"/>
        <v>A0311_(株)ハルエネ_メニューA</v>
      </c>
      <c r="M729" s="630">
        <f t="shared" si="166"/>
        <v>0</v>
      </c>
    </row>
    <row r="730" spans="1:13" ht="20.100000000000001" customHeight="1">
      <c r="A730" s="983" t="str">
        <f t="shared" ref="A730:B732" si="176">A729</f>
        <v>A0311</v>
      </c>
      <c r="B730" s="962" t="str">
        <f t="shared" si="176"/>
        <v>(株)ハルエネ</v>
      </c>
      <c r="C730" s="889" t="s">
        <v>293</v>
      </c>
      <c r="D730" s="875">
        <v>0</v>
      </c>
      <c r="E730" s="875">
        <v>0</v>
      </c>
      <c r="F730" s="1110"/>
      <c r="G730" s="1111"/>
      <c r="H730" s="630" t="str">
        <f t="shared" si="164"/>
        <v>A0311_(株)ハルエネ</v>
      </c>
      <c r="I730" s="630" t="str">
        <f t="shared" si="165"/>
        <v>A0311_(株)ハルエネ_メニューB</v>
      </c>
      <c r="M730" s="630">
        <f t="shared" si="166"/>
        <v>0</v>
      </c>
    </row>
    <row r="731" spans="1:13" ht="20.100000000000001" customHeight="1">
      <c r="A731" s="983" t="str">
        <f t="shared" si="176"/>
        <v>A0311</v>
      </c>
      <c r="B731" s="962" t="str">
        <f t="shared" si="176"/>
        <v>(株)ハルエネ</v>
      </c>
      <c r="C731" s="894" t="s">
        <v>4184</v>
      </c>
      <c r="D731" s="893">
        <v>3.5300000000000002E-4</v>
      </c>
      <c r="E731" s="890">
        <v>3.5300000000000002E-4</v>
      </c>
      <c r="F731" s="1110"/>
      <c r="G731" s="1111"/>
      <c r="H731" s="630" t="str">
        <f t="shared" si="164"/>
        <v>A0311_(株)ハルエネ</v>
      </c>
      <c r="I731" s="630" t="str">
        <f t="shared" si="165"/>
        <v>A0311_(株)ハルエネ_メニューC(残差)</v>
      </c>
      <c r="M731" s="630">
        <f t="shared" si="166"/>
        <v>0</v>
      </c>
    </row>
    <row r="732" spans="1:13" ht="20.100000000000001" customHeight="1">
      <c r="A732" s="982" t="str">
        <f t="shared" si="176"/>
        <v>A0311</v>
      </c>
      <c r="B732" s="963" t="str">
        <f t="shared" si="176"/>
        <v>(株)ハルエネ</v>
      </c>
      <c r="C732" s="879" t="s">
        <v>622</v>
      </c>
      <c r="D732" s="880">
        <v>3.5300000000000002E-4</v>
      </c>
      <c r="E732" s="880">
        <v>3.5300000000000002E-4</v>
      </c>
      <c r="F732" s="1110"/>
      <c r="G732" s="1112"/>
      <c r="H732" s="630" t="str">
        <f t="shared" si="164"/>
        <v>A0311_(株)ハルエネ</v>
      </c>
      <c r="I732" s="630" t="str">
        <f t="shared" si="165"/>
        <v>A0311_(株)ハルエネ_(参考値)事業者全体</v>
      </c>
      <c r="M732" s="630">
        <f t="shared" si="166"/>
        <v>0</v>
      </c>
    </row>
    <row r="733" spans="1:13" ht="20.100000000000001" customHeight="1">
      <c r="A733" s="881" t="s">
        <v>384</v>
      </c>
      <c r="B733" s="882" t="s">
        <v>1931</v>
      </c>
      <c r="C733" s="883"/>
      <c r="D733" s="871">
        <v>4.3300000000000001E-4</v>
      </c>
      <c r="E733" s="872">
        <v>4.3300000000000001E-4</v>
      </c>
      <c r="F733" s="866">
        <v>100</v>
      </c>
      <c r="G733" s="873" t="s">
        <v>514</v>
      </c>
      <c r="H733" s="630" t="str">
        <f t="shared" si="164"/>
        <v>A0314_(株)ビビット</v>
      </c>
      <c r="I733" s="630" t="str">
        <f t="shared" si="165"/>
        <v>A0314_(株)ビビット_</v>
      </c>
      <c r="M733" s="630">
        <f t="shared" si="166"/>
        <v>0</v>
      </c>
    </row>
    <row r="734" spans="1:13" ht="20.100000000000001" customHeight="1">
      <c r="A734" s="881" t="s">
        <v>385</v>
      </c>
      <c r="B734" s="882" t="s">
        <v>1932</v>
      </c>
      <c r="C734" s="883"/>
      <c r="D734" s="871">
        <v>4.1899999999999999E-4</v>
      </c>
      <c r="E734" s="872">
        <v>4.1899999999999999E-4</v>
      </c>
      <c r="F734" s="866">
        <v>100</v>
      </c>
      <c r="G734" s="873" t="s">
        <v>514</v>
      </c>
      <c r="H734" s="630" t="str">
        <f t="shared" si="164"/>
        <v>A0315_(株)おおた電力</v>
      </c>
      <c r="I734" s="630" t="str">
        <f t="shared" si="165"/>
        <v>A0315_(株)おおた電力_</v>
      </c>
      <c r="M734" s="630">
        <f t="shared" si="166"/>
        <v>0</v>
      </c>
    </row>
    <row r="735" spans="1:13" ht="20.100000000000001" customHeight="1">
      <c r="A735" s="881" t="s">
        <v>386</v>
      </c>
      <c r="B735" s="882" t="s">
        <v>1933</v>
      </c>
      <c r="C735" s="883"/>
      <c r="D735" s="871">
        <v>6.2299999999999996E-4</v>
      </c>
      <c r="E735" s="872">
        <v>6.2299999999999996E-4</v>
      </c>
      <c r="F735" s="866">
        <v>100</v>
      </c>
      <c r="G735" s="873" t="s">
        <v>514</v>
      </c>
      <c r="H735" s="630" t="str">
        <f t="shared" ref="H735:H798" si="177">A735&amp;"_"&amp;B735</f>
        <v>A0317_伊藤忠プランテック(株)</v>
      </c>
      <c r="I735" s="630" t="str">
        <f t="shared" ref="I735:I798" si="178">A735&amp;"_"&amp;B735&amp;"_"&amp;C735</f>
        <v>A0317_伊藤忠プランテック(株)_</v>
      </c>
      <c r="M735" s="630">
        <f t="shared" ref="M735:M798" si="179">COUNTIF($H$30:$H$3024,K735)</f>
        <v>0</v>
      </c>
    </row>
    <row r="736" spans="1:13" ht="20.100000000000001" customHeight="1">
      <c r="A736" s="881" t="s">
        <v>387</v>
      </c>
      <c r="B736" s="882" t="s">
        <v>1934</v>
      </c>
      <c r="C736" s="883"/>
      <c r="D736" s="884">
        <v>6.4599999999999998E-4</v>
      </c>
      <c r="E736" s="872">
        <v>6.4599999999999998E-4</v>
      </c>
      <c r="F736" s="866">
        <v>100</v>
      </c>
      <c r="G736" s="873" t="s">
        <v>514</v>
      </c>
      <c r="H736" s="630" t="str">
        <f t="shared" si="177"/>
        <v>A0318_(株)オカモト</v>
      </c>
      <c r="I736" s="630" t="str">
        <f t="shared" si="178"/>
        <v>A0318_(株)オカモト_</v>
      </c>
      <c r="M736" s="630">
        <f t="shared" si="179"/>
        <v>0</v>
      </c>
    </row>
    <row r="737" spans="1:13" ht="20.100000000000001" customHeight="1">
      <c r="A737" s="881" t="s">
        <v>388</v>
      </c>
      <c r="B737" s="882" t="s">
        <v>1935</v>
      </c>
      <c r="C737" s="883"/>
      <c r="D737" s="871">
        <v>4.0200000000000001E-4</v>
      </c>
      <c r="E737" s="872">
        <v>4.0200000000000001E-4</v>
      </c>
      <c r="F737" s="866">
        <v>100</v>
      </c>
      <c r="G737" s="873" t="s">
        <v>514</v>
      </c>
      <c r="H737" s="630" t="str">
        <f t="shared" si="177"/>
        <v>A0323_キタコー(株)</v>
      </c>
      <c r="I737" s="630" t="str">
        <f t="shared" si="178"/>
        <v>A0323_キタコー(株)_</v>
      </c>
      <c r="M737" s="630">
        <f t="shared" si="179"/>
        <v>0</v>
      </c>
    </row>
    <row r="738" spans="1:13" ht="20.100000000000001" customHeight="1">
      <c r="A738" s="981" t="s">
        <v>389</v>
      </c>
      <c r="B738" s="962" t="s">
        <v>1936</v>
      </c>
      <c r="C738" s="877" t="s">
        <v>226</v>
      </c>
      <c r="D738" s="875">
        <v>0</v>
      </c>
      <c r="E738" s="875">
        <v>0</v>
      </c>
      <c r="F738" s="1110">
        <v>92.01</v>
      </c>
      <c r="G738" s="1111" t="s">
        <v>6234</v>
      </c>
      <c r="H738" s="630" t="str">
        <f t="shared" si="177"/>
        <v>A0330_香川電力(株)　</v>
      </c>
      <c r="I738" s="630" t="str">
        <f t="shared" si="178"/>
        <v>A0330_香川電力(株)　_メニューA</v>
      </c>
      <c r="M738" s="630">
        <f t="shared" si="179"/>
        <v>0</v>
      </c>
    </row>
    <row r="739" spans="1:13" ht="20.100000000000001" customHeight="1">
      <c r="A739" s="983" t="str">
        <f t="shared" ref="A739:B742" si="180">A738</f>
        <v>A0330</v>
      </c>
      <c r="B739" s="962" t="str">
        <f t="shared" si="180"/>
        <v>香川電力(株)　</v>
      </c>
      <c r="C739" s="889" t="s">
        <v>293</v>
      </c>
      <c r="D739" s="896">
        <v>1.84E-4</v>
      </c>
      <c r="E739" s="875">
        <v>1.84E-4</v>
      </c>
      <c r="F739" s="1110"/>
      <c r="G739" s="1111"/>
      <c r="H739" s="630" t="str">
        <f t="shared" si="177"/>
        <v>A0330_香川電力(株)　</v>
      </c>
      <c r="I739" s="630" t="str">
        <f t="shared" si="178"/>
        <v>A0330_香川電力(株)　_メニューB</v>
      </c>
      <c r="M739" s="630">
        <f t="shared" si="179"/>
        <v>0</v>
      </c>
    </row>
    <row r="740" spans="1:13" ht="20.100000000000001" customHeight="1">
      <c r="A740" s="983" t="str">
        <f t="shared" si="180"/>
        <v>A0330</v>
      </c>
      <c r="B740" s="962" t="str">
        <f t="shared" si="180"/>
        <v>香川電力(株)　</v>
      </c>
      <c r="C740" s="889" t="s">
        <v>450</v>
      </c>
      <c r="D740" s="890">
        <v>3.1199999999999999E-4</v>
      </c>
      <c r="E740" s="890">
        <v>3.1199999999999999E-4</v>
      </c>
      <c r="F740" s="1110"/>
      <c r="G740" s="1111"/>
      <c r="H740" s="630" t="str">
        <f t="shared" si="177"/>
        <v>A0330_香川電力(株)　</v>
      </c>
      <c r="I740" s="630" t="str">
        <f t="shared" si="178"/>
        <v>A0330_香川電力(株)　_メニューC</v>
      </c>
      <c r="M740" s="630">
        <f t="shared" si="179"/>
        <v>0</v>
      </c>
    </row>
    <row r="741" spans="1:13" ht="20.100000000000001" customHeight="1">
      <c r="A741" s="983" t="str">
        <f t="shared" si="180"/>
        <v>A0330</v>
      </c>
      <c r="B741" s="962" t="str">
        <f t="shared" si="180"/>
        <v>香川電力(株)　</v>
      </c>
      <c r="C741" s="885" t="s">
        <v>6193</v>
      </c>
      <c r="D741" s="890">
        <v>6.0599999999999998E-4</v>
      </c>
      <c r="E741" s="890">
        <v>6.0599999999999998E-4</v>
      </c>
      <c r="F741" s="1110"/>
      <c r="G741" s="1111"/>
      <c r="H741" s="630" t="str">
        <f t="shared" si="177"/>
        <v>A0330_香川電力(株)　</v>
      </c>
      <c r="I741" s="630" t="str">
        <f t="shared" si="178"/>
        <v>A0330_香川電力(株)　_メニューD(残差)</v>
      </c>
      <c r="M741" s="630">
        <f t="shared" si="179"/>
        <v>0</v>
      </c>
    </row>
    <row r="742" spans="1:13" ht="20.100000000000001" customHeight="1">
      <c r="A742" s="982" t="str">
        <f t="shared" si="180"/>
        <v>A0330</v>
      </c>
      <c r="B742" s="963" t="str">
        <f t="shared" si="180"/>
        <v>香川電力(株)　</v>
      </c>
      <c r="C742" s="879" t="s">
        <v>622</v>
      </c>
      <c r="D742" s="895">
        <v>5.9400000000000002E-4</v>
      </c>
      <c r="E742" s="880">
        <v>5.9400000000000002E-4</v>
      </c>
      <c r="F742" s="1110"/>
      <c r="G742" s="1112"/>
      <c r="H742" s="630" t="str">
        <f t="shared" si="177"/>
        <v>A0330_香川電力(株)　</v>
      </c>
      <c r="I742" s="630" t="str">
        <f t="shared" si="178"/>
        <v>A0330_香川電力(株)　_(参考値)事業者全体</v>
      </c>
      <c r="M742" s="630">
        <f t="shared" si="179"/>
        <v>0</v>
      </c>
    </row>
    <row r="743" spans="1:13" ht="20.100000000000001" customHeight="1">
      <c r="A743" s="981" t="s">
        <v>390</v>
      </c>
      <c r="B743" s="962" t="s">
        <v>4209</v>
      </c>
      <c r="C743" s="877" t="s">
        <v>226</v>
      </c>
      <c r="D743" s="875">
        <v>0</v>
      </c>
      <c r="E743" s="875">
        <v>0</v>
      </c>
      <c r="F743" s="1110">
        <v>100</v>
      </c>
      <c r="G743" s="1111" t="s">
        <v>514</v>
      </c>
      <c r="H743" s="630" t="str">
        <f t="shared" si="177"/>
        <v>A0332_(株)PinT</v>
      </c>
      <c r="I743" s="630" t="str">
        <f t="shared" si="178"/>
        <v>A0332_(株)PinT_メニューA</v>
      </c>
      <c r="M743" s="630">
        <f t="shared" si="179"/>
        <v>0</v>
      </c>
    </row>
    <row r="744" spans="1:13" ht="20.100000000000001" customHeight="1">
      <c r="A744" s="983" t="str">
        <f t="shared" ref="A744:B746" si="181">A743</f>
        <v>A0332</v>
      </c>
      <c r="B744" s="962" t="str">
        <f t="shared" si="181"/>
        <v>(株)PinT</v>
      </c>
      <c r="C744" s="889" t="s">
        <v>293</v>
      </c>
      <c r="D744" s="875">
        <v>0</v>
      </c>
      <c r="E744" s="875">
        <v>0</v>
      </c>
      <c r="F744" s="1110"/>
      <c r="G744" s="1111"/>
      <c r="H744" s="630" t="str">
        <f t="shared" si="177"/>
        <v>A0332_(株)PinT</v>
      </c>
      <c r="I744" s="630" t="str">
        <f t="shared" si="178"/>
        <v>A0332_(株)PinT_メニューB</v>
      </c>
      <c r="M744" s="630">
        <f t="shared" si="179"/>
        <v>0</v>
      </c>
    </row>
    <row r="745" spans="1:13" ht="20.100000000000001" customHeight="1">
      <c r="A745" s="983" t="str">
        <f t="shared" si="181"/>
        <v>A0332</v>
      </c>
      <c r="B745" s="962" t="str">
        <f t="shared" si="181"/>
        <v>(株)PinT</v>
      </c>
      <c r="C745" s="894" t="s">
        <v>4184</v>
      </c>
      <c r="D745" s="890">
        <v>4.0499999999999998E-4</v>
      </c>
      <c r="E745" s="890">
        <v>4.0499999999999998E-4</v>
      </c>
      <c r="F745" s="1110"/>
      <c r="G745" s="1111"/>
      <c r="H745" s="630" t="str">
        <f t="shared" si="177"/>
        <v>A0332_(株)PinT</v>
      </c>
      <c r="I745" s="630" t="str">
        <f t="shared" si="178"/>
        <v>A0332_(株)PinT_メニューC(残差)</v>
      </c>
      <c r="M745" s="630">
        <f t="shared" si="179"/>
        <v>0</v>
      </c>
    </row>
    <row r="746" spans="1:13" ht="20.100000000000001" customHeight="1">
      <c r="A746" s="982" t="str">
        <f t="shared" si="181"/>
        <v>A0332</v>
      </c>
      <c r="B746" s="963" t="str">
        <f t="shared" si="181"/>
        <v>(株)PinT</v>
      </c>
      <c r="C746" s="879" t="s">
        <v>622</v>
      </c>
      <c r="D746" s="895">
        <v>4.0000000000000002E-4</v>
      </c>
      <c r="E746" s="880">
        <v>4.0000000000000002E-4</v>
      </c>
      <c r="F746" s="1110"/>
      <c r="G746" s="1112"/>
      <c r="H746" s="630" t="str">
        <f t="shared" si="177"/>
        <v>A0332_(株)PinT</v>
      </c>
      <c r="I746" s="630" t="str">
        <f t="shared" si="178"/>
        <v>A0332_(株)PinT_(参考値)事業者全体</v>
      </c>
      <c r="M746" s="630">
        <f t="shared" si="179"/>
        <v>0</v>
      </c>
    </row>
    <row r="747" spans="1:13" ht="20.100000000000001" customHeight="1">
      <c r="A747" s="981" t="s">
        <v>391</v>
      </c>
      <c r="B747" s="964" t="s">
        <v>1937</v>
      </c>
      <c r="C747" s="929" t="s">
        <v>226</v>
      </c>
      <c r="D747" s="875">
        <v>0</v>
      </c>
      <c r="E747" s="875">
        <v>0</v>
      </c>
      <c r="F747" s="1110">
        <v>88.72</v>
      </c>
      <c r="G747" s="1111" t="s">
        <v>4180</v>
      </c>
      <c r="H747" s="630" t="str">
        <f t="shared" si="177"/>
        <v>A0336_(株)沖縄ガスニューパワー</v>
      </c>
      <c r="I747" s="630" t="str">
        <f t="shared" si="178"/>
        <v>A0336_(株)沖縄ガスニューパワー_メニューA</v>
      </c>
      <c r="M747" s="630">
        <f t="shared" si="179"/>
        <v>0</v>
      </c>
    </row>
    <row r="748" spans="1:13" ht="20.100000000000001" customHeight="1">
      <c r="A748" s="983" t="str">
        <f t="shared" ref="A748:B749" si="182">A747</f>
        <v>A0336</v>
      </c>
      <c r="B748" s="964" t="str">
        <f t="shared" si="182"/>
        <v>(株)沖縄ガスニューパワー</v>
      </c>
      <c r="C748" s="885" t="s">
        <v>6188</v>
      </c>
      <c r="D748" s="875">
        <v>5.4799999999999998E-4</v>
      </c>
      <c r="E748" s="875">
        <v>5.4799999999999998E-4</v>
      </c>
      <c r="F748" s="1110"/>
      <c r="G748" s="1111"/>
      <c r="H748" s="630" t="str">
        <f t="shared" si="177"/>
        <v>A0336_(株)沖縄ガスニューパワー</v>
      </c>
      <c r="I748" s="630" t="str">
        <f t="shared" si="178"/>
        <v>A0336_(株)沖縄ガスニューパワー_メニューB(残差)</v>
      </c>
      <c r="M748" s="630">
        <f t="shared" si="179"/>
        <v>0</v>
      </c>
    </row>
    <row r="749" spans="1:13" ht="20.100000000000001" customHeight="1">
      <c r="A749" s="982" t="str">
        <f t="shared" si="182"/>
        <v>A0336</v>
      </c>
      <c r="B749" s="965" t="str">
        <f t="shared" si="182"/>
        <v>(株)沖縄ガスニューパワー</v>
      </c>
      <c r="C749" s="879" t="s">
        <v>622</v>
      </c>
      <c r="D749" s="895">
        <v>4.7800000000000002E-4</v>
      </c>
      <c r="E749" s="880">
        <v>4.7800000000000002E-4</v>
      </c>
      <c r="F749" s="1110"/>
      <c r="G749" s="1112"/>
      <c r="H749" s="630" t="str">
        <f t="shared" si="177"/>
        <v>A0336_(株)沖縄ガスニューパワー</v>
      </c>
      <c r="I749" s="630" t="str">
        <f t="shared" si="178"/>
        <v>A0336_(株)沖縄ガスニューパワー_(参考値)事業者全体</v>
      </c>
      <c r="M749" s="630">
        <f t="shared" si="179"/>
        <v>0</v>
      </c>
    </row>
    <row r="750" spans="1:13" ht="20.100000000000001" customHeight="1">
      <c r="A750" s="881" t="s">
        <v>392</v>
      </c>
      <c r="B750" s="882" t="s">
        <v>1938</v>
      </c>
      <c r="C750" s="883"/>
      <c r="D750" s="871">
        <v>4.1899999999999999E-4</v>
      </c>
      <c r="E750" s="872">
        <v>4.1899999999999999E-4</v>
      </c>
      <c r="F750" s="866">
        <v>100</v>
      </c>
      <c r="G750" s="873" t="s">
        <v>514</v>
      </c>
      <c r="H750" s="630" t="str">
        <f t="shared" si="177"/>
        <v>A0337_諏訪瓦斯(株)</v>
      </c>
      <c r="I750" s="630" t="str">
        <f t="shared" si="178"/>
        <v>A0337_諏訪瓦斯(株)_</v>
      </c>
      <c r="M750" s="630">
        <f t="shared" si="179"/>
        <v>0</v>
      </c>
    </row>
    <row r="751" spans="1:13" ht="20.100000000000001" customHeight="1">
      <c r="A751" s="881" t="s">
        <v>393</v>
      </c>
      <c r="B751" s="882" t="s">
        <v>1939</v>
      </c>
      <c r="C751" s="883"/>
      <c r="D751" s="871">
        <v>5.9400000000000002E-4</v>
      </c>
      <c r="E751" s="872">
        <v>5.9400000000000002E-4</v>
      </c>
      <c r="F751" s="866">
        <v>100</v>
      </c>
      <c r="G751" s="873" t="s">
        <v>514</v>
      </c>
      <c r="H751" s="630" t="str">
        <f t="shared" si="177"/>
        <v>A0338_エッセンシャルエナジー(株)</v>
      </c>
      <c r="I751" s="630" t="str">
        <f t="shared" si="178"/>
        <v>A0338_エッセンシャルエナジー(株)_</v>
      </c>
      <c r="M751" s="630">
        <f t="shared" si="179"/>
        <v>0</v>
      </c>
    </row>
    <row r="752" spans="1:13" ht="20.100000000000001" customHeight="1">
      <c r="A752" s="881" t="s">
        <v>394</v>
      </c>
      <c r="B752" s="881" t="s">
        <v>1940</v>
      </c>
      <c r="C752" s="883"/>
      <c r="D752" s="884">
        <v>2.99E-4</v>
      </c>
      <c r="E752" s="872">
        <v>2.99E-4</v>
      </c>
      <c r="F752" s="866">
        <v>100</v>
      </c>
      <c r="G752" s="873" t="s">
        <v>514</v>
      </c>
      <c r="H752" s="630" t="str">
        <f t="shared" si="177"/>
        <v>A0342_(株)いちき串木野電力</v>
      </c>
      <c r="I752" s="630" t="str">
        <f t="shared" si="178"/>
        <v>A0342_(株)いちき串木野電力_</v>
      </c>
      <c r="M752" s="630">
        <f t="shared" si="179"/>
        <v>0</v>
      </c>
    </row>
    <row r="753" spans="1:13" ht="20.100000000000001" customHeight="1">
      <c r="A753" s="881" t="s">
        <v>395</v>
      </c>
      <c r="B753" s="882" t="s">
        <v>4210</v>
      </c>
      <c r="C753" s="883"/>
      <c r="D753" s="871">
        <v>5.7399999999999997E-4</v>
      </c>
      <c r="E753" s="872">
        <v>5.7399999999999997E-4</v>
      </c>
      <c r="F753" s="866">
        <v>87.99</v>
      </c>
      <c r="G753" s="873" t="s">
        <v>4180</v>
      </c>
      <c r="H753" s="630" t="str">
        <f t="shared" si="177"/>
        <v>A0343_(株)クローバー・テクノロジーズ</v>
      </c>
      <c r="I753" s="630" t="str">
        <f t="shared" si="178"/>
        <v>A0343_(株)クローバー・テクノロジーズ_</v>
      </c>
      <c r="M753" s="630">
        <f t="shared" si="179"/>
        <v>0</v>
      </c>
    </row>
    <row r="754" spans="1:13" ht="20.100000000000001" customHeight="1">
      <c r="A754" s="881" t="s">
        <v>396</v>
      </c>
      <c r="B754" s="882" t="s">
        <v>6236</v>
      </c>
      <c r="C754" s="883"/>
      <c r="D754" s="871">
        <v>4.1899999999999999E-4</v>
      </c>
      <c r="E754" s="872">
        <v>4.1899999999999999E-4</v>
      </c>
      <c r="F754" s="866">
        <v>100</v>
      </c>
      <c r="G754" s="873" t="s">
        <v>514</v>
      </c>
      <c r="H754" s="630" t="str">
        <f t="shared" si="177"/>
        <v>A0344_西武ガス(株)</v>
      </c>
      <c r="I754" s="630" t="str">
        <f t="shared" si="178"/>
        <v>A0344_西武ガス(株)_</v>
      </c>
      <c r="M754" s="630">
        <f t="shared" si="179"/>
        <v>0</v>
      </c>
    </row>
    <row r="755" spans="1:13" ht="20.100000000000001" customHeight="1">
      <c r="A755" s="981" t="s">
        <v>397</v>
      </c>
      <c r="B755" s="962" t="s">
        <v>1941</v>
      </c>
      <c r="C755" s="877" t="s">
        <v>226</v>
      </c>
      <c r="D755" s="875">
        <v>0</v>
      </c>
      <c r="E755" s="875">
        <v>0</v>
      </c>
      <c r="F755" s="1110">
        <v>100</v>
      </c>
      <c r="G755" s="1111" t="s">
        <v>514</v>
      </c>
      <c r="H755" s="630" t="str">
        <f t="shared" si="177"/>
        <v>A0345_松本ガス(株)</v>
      </c>
      <c r="I755" s="630" t="str">
        <f t="shared" si="178"/>
        <v>A0345_松本ガス(株)_メニューA</v>
      </c>
      <c r="M755" s="630">
        <f t="shared" si="179"/>
        <v>0</v>
      </c>
    </row>
    <row r="756" spans="1:13" ht="20.100000000000001" customHeight="1">
      <c r="A756" s="983" t="str">
        <f t="shared" ref="A756:B757" si="183">A755</f>
        <v>A0345</v>
      </c>
      <c r="B756" s="962" t="str">
        <f t="shared" si="183"/>
        <v>松本ガス(株)</v>
      </c>
      <c r="C756" s="885" t="s">
        <v>6188</v>
      </c>
      <c r="D756" s="875">
        <v>4.3399999999999998E-4</v>
      </c>
      <c r="E756" s="875">
        <v>4.3399999999999998E-4</v>
      </c>
      <c r="F756" s="1110"/>
      <c r="G756" s="1111"/>
      <c r="H756" s="630" t="str">
        <f t="shared" si="177"/>
        <v>A0345_松本ガス(株)</v>
      </c>
      <c r="I756" s="630" t="str">
        <f t="shared" si="178"/>
        <v>A0345_松本ガス(株)_メニューB(残差)</v>
      </c>
      <c r="M756" s="630">
        <f t="shared" si="179"/>
        <v>0</v>
      </c>
    </row>
    <row r="757" spans="1:13" ht="20.100000000000001" customHeight="1">
      <c r="A757" s="982" t="str">
        <f t="shared" si="183"/>
        <v>A0345</v>
      </c>
      <c r="B757" s="963" t="str">
        <f t="shared" si="183"/>
        <v>松本ガス(株)</v>
      </c>
      <c r="C757" s="879" t="s">
        <v>622</v>
      </c>
      <c r="D757" s="880">
        <v>3.4000000000000002E-4</v>
      </c>
      <c r="E757" s="880">
        <v>3.4000000000000002E-4</v>
      </c>
      <c r="F757" s="1110"/>
      <c r="G757" s="1112"/>
      <c r="H757" s="630" t="str">
        <f t="shared" si="177"/>
        <v>A0345_松本ガス(株)</v>
      </c>
      <c r="I757" s="630" t="str">
        <f t="shared" si="178"/>
        <v>A0345_松本ガス(株)_(参考値)事業者全体</v>
      </c>
      <c r="M757" s="630">
        <f t="shared" si="179"/>
        <v>0</v>
      </c>
    </row>
    <row r="758" spans="1:13" ht="20.100000000000001" customHeight="1">
      <c r="A758" s="881" t="s">
        <v>398</v>
      </c>
      <c r="B758" s="882" t="s">
        <v>1942</v>
      </c>
      <c r="C758" s="883"/>
      <c r="D758" s="871">
        <v>4.7800000000000002E-4</v>
      </c>
      <c r="E758" s="872">
        <v>4.7800000000000002E-4</v>
      </c>
      <c r="F758" s="866">
        <v>100</v>
      </c>
      <c r="G758" s="873" t="s">
        <v>514</v>
      </c>
      <c r="H758" s="630" t="str">
        <f t="shared" si="177"/>
        <v>A0348_南部だんだんエナジー(株)</v>
      </c>
      <c r="I758" s="630" t="str">
        <f t="shared" si="178"/>
        <v>A0348_南部だんだんエナジー(株)_</v>
      </c>
      <c r="M758" s="630">
        <f t="shared" si="179"/>
        <v>0</v>
      </c>
    </row>
    <row r="759" spans="1:13" ht="20.100000000000001" customHeight="1">
      <c r="A759" s="881" t="s">
        <v>399</v>
      </c>
      <c r="B759" s="882" t="s">
        <v>1943</v>
      </c>
      <c r="C759" s="883"/>
      <c r="D759" s="871">
        <v>5.6499999999999996E-4</v>
      </c>
      <c r="E759" s="872">
        <v>5.6499999999999996E-4</v>
      </c>
      <c r="F759" s="866">
        <v>94.02</v>
      </c>
      <c r="G759" s="873" t="s">
        <v>4202</v>
      </c>
      <c r="H759" s="630" t="str">
        <f t="shared" si="177"/>
        <v>A0349_(株)エフエネ</v>
      </c>
      <c r="I759" s="630" t="str">
        <f t="shared" si="178"/>
        <v>A0349_(株)エフエネ_</v>
      </c>
      <c r="M759" s="630">
        <f t="shared" si="179"/>
        <v>0</v>
      </c>
    </row>
    <row r="760" spans="1:13" ht="20.100000000000001" customHeight="1">
      <c r="A760" s="881" t="s">
        <v>400</v>
      </c>
      <c r="B760" s="882" t="s">
        <v>1944</v>
      </c>
      <c r="C760" s="883"/>
      <c r="D760" s="871">
        <v>5.1800000000000001E-4</v>
      </c>
      <c r="E760" s="872">
        <v>5.1800000000000001E-4</v>
      </c>
      <c r="F760" s="866">
        <v>100</v>
      </c>
      <c r="G760" s="873" t="s">
        <v>514</v>
      </c>
      <c r="H760" s="630" t="str">
        <f t="shared" si="177"/>
        <v>A0350_こなんウルトラパワー(株)</v>
      </c>
      <c r="I760" s="630" t="str">
        <f t="shared" si="178"/>
        <v>A0350_こなんウルトラパワー(株)_</v>
      </c>
      <c r="M760" s="630">
        <f t="shared" si="179"/>
        <v>0</v>
      </c>
    </row>
    <row r="761" spans="1:13" ht="20.100000000000001" customHeight="1">
      <c r="A761" s="881" t="s">
        <v>401</v>
      </c>
      <c r="B761" s="882" t="s">
        <v>4211</v>
      </c>
      <c r="C761" s="883"/>
      <c r="D761" s="871">
        <v>3.9199999999999999E-4</v>
      </c>
      <c r="E761" s="872">
        <v>3.9199999999999999E-4</v>
      </c>
      <c r="F761" s="866">
        <v>60.09</v>
      </c>
      <c r="G761" s="873" t="s">
        <v>4180</v>
      </c>
      <c r="H761" s="630" t="str">
        <f t="shared" si="177"/>
        <v>A0351_(株)CHIBAむつざわエナジー</v>
      </c>
      <c r="I761" s="630" t="str">
        <f t="shared" si="178"/>
        <v>A0351_(株)CHIBAむつざわエナジー_</v>
      </c>
      <c r="M761" s="630">
        <f t="shared" si="179"/>
        <v>0</v>
      </c>
    </row>
    <row r="762" spans="1:13" ht="20.100000000000001" customHeight="1">
      <c r="A762" s="881" t="s">
        <v>402</v>
      </c>
      <c r="B762" s="881" t="s">
        <v>6237</v>
      </c>
      <c r="C762" s="883"/>
      <c r="D762" s="871">
        <v>5.6400000000000005E-4</v>
      </c>
      <c r="E762" s="872">
        <v>5.6400000000000005E-4</v>
      </c>
      <c r="F762" s="866">
        <v>100</v>
      </c>
      <c r="G762" s="873" t="s">
        <v>514</v>
      </c>
      <c r="H762" s="630" t="str">
        <f t="shared" si="177"/>
        <v>A0352_(株)関西空調</v>
      </c>
      <c r="I762" s="630" t="str">
        <f t="shared" si="178"/>
        <v>A0352_(株)関西空調_</v>
      </c>
      <c r="M762" s="630">
        <f t="shared" si="179"/>
        <v>0</v>
      </c>
    </row>
    <row r="763" spans="1:13" ht="20.100000000000001" customHeight="1">
      <c r="A763" s="881" t="s">
        <v>403</v>
      </c>
      <c r="B763" s="882" t="s">
        <v>1945</v>
      </c>
      <c r="C763" s="883"/>
      <c r="D763" s="871">
        <v>4.7800000000000002E-4</v>
      </c>
      <c r="E763" s="872">
        <v>4.7800000000000002E-4</v>
      </c>
      <c r="F763" s="866">
        <v>100</v>
      </c>
      <c r="G763" s="873" t="s">
        <v>514</v>
      </c>
      <c r="H763" s="630" t="str">
        <f t="shared" si="177"/>
        <v>A0353_奥出雲電力(株)</v>
      </c>
      <c r="I763" s="630" t="str">
        <f t="shared" si="178"/>
        <v>A0353_奥出雲電力(株)_</v>
      </c>
      <c r="M763" s="630">
        <f t="shared" si="179"/>
        <v>0</v>
      </c>
    </row>
    <row r="764" spans="1:13" ht="20.100000000000001" customHeight="1">
      <c r="A764" s="981" t="s">
        <v>404</v>
      </c>
      <c r="B764" s="962" t="s">
        <v>6238</v>
      </c>
      <c r="C764" s="877" t="s">
        <v>226</v>
      </c>
      <c r="D764" s="875">
        <v>0</v>
      </c>
      <c r="E764" s="875">
        <v>0</v>
      </c>
      <c r="F764" s="1110">
        <v>95.83</v>
      </c>
      <c r="G764" s="1111" t="s">
        <v>4180</v>
      </c>
      <c r="H764" s="630" t="str">
        <f t="shared" si="177"/>
        <v>A0355_レジル(株)</v>
      </c>
      <c r="I764" s="630" t="str">
        <f t="shared" si="178"/>
        <v>A0355_レジル(株)_メニューA</v>
      </c>
      <c r="M764" s="630">
        <f t="shared" si="179"/>
        <v>0</v>
      </c>
    </row>
    <row r="765" spans="1:13" ht="20.100000000000001" customHeight="1">
      <c r="A765" s="983" t="str">
        <f t="shared" ref="A765:B768" si="184">A764</f>
        <v>A0355</v>
      </c>
      <c r="B765" s="962" t="str">
        <f t="shared" si="184"/>
        <v>レジル(株)</v>
      </c>
      <c r="C765" s="889" t="s">
        <v>293</v>
      </c>
      <c r="D765" s="875">
        <v>0</v>
      </c>
      <c r="E765" s="875">
        <v>0</v>
      </c>
      <c r="F765" s="1110"/>
      <c r="G765" s="1111"/>
      <c r="H765" s="630" t="str">
        <f t="shared" si="177"/>
        <v>A0355_レジル(株)</v>
      </c>
      <c r="I765" s="630" t="str">
        <f t="shared" si="178"/>
        <v>A0355_レジル(株)_メニューB</v>
      </c>
      <c r="M765" s="630">
        <f t="shared" si="179"/>
        <v>0</v>
      </c>
    </row>
    <row r="766" spans="1:13" ht="20.100000000000001" customHeight="1">
      <c r="A766" s="983" t="str">
        <f t="shared" si="184"/>
        <v>A0355</v>
      </c>
      <c r="B766" s="962" t="str">
        <f t="shared" si="184"/>
        <v>レジル(株)</v>
      </c>
      <c r="C766" s="889" t="s">
        <v>450</v>
      </c>
      <c r="D766" s="890">
        <v>0</v>
      </c>
      <c r="E766" s="890">
        <v>0</v>
      </c>
      <c r="F766" s="1110"/>
      <c r="G766" s="1111"/>
      <c r="H766" s="630" t="str">
        <f t="shared" si="177"/>
        <v>A0355_レジル(株)</v>
      </c>
      <c r="I766" s="630" t="str">
        <f t="shared" si="178"/>
        <v>A0355_レジル(株)_メニューC</v>
      </c>
      <c r="M766" s="630">
        <f t="shared" si="179"/>
        <v>0</v>
      </c>
    </row>
    <row r="767" spans="1:13" ht="20.100000000000001" customHeight="1">
      <c r="A767" s="983" t="str">
        <f t="shared" si="184"/>
        <v>A0355</v>
      </c>
      <c r="B767" s="962" t="str">
        <f t="shared" si="184"/>
        <v>レジル(株)</v>
      </c>
      <c r="C767" s="885" t="s">
        <v>6193</v>
      </c>
      <c r="D767" s="893">
        <v>4.2200000000000001E-4</v>
      </c>
      <c r="E767" s="890">
        <v>4.2200000000000001E-4</v>
      </c>
      <c r="F767" s="1110"/>
      <c r="G767" s="1111"/>
      <c r="H767" s="630" t="str">
        <f t="shared" si="177"/>
        <v>A0355_レジル(株)</v>
      </c>
      <c r="I767" s="630" t="str">
        <f t="shared" si="178"/>
        <v>A0355_レジル(株)_メニューD(残差)</v>
      </c>
      <c r="M767" s="630">
        <f t="shared" si="179"/>
        <v>0</v>
      </c>
    </row>
    <row r="768" spans="1:13" ht="20.100000000000001" customHeight="1">
      <c r="A768" s="982" t="str">
        <f t="shared" si="184"/>
        <v>A0355</v>
      </c>
      <c r="B768" s="963" t="str">
        <f t="shared" si="184"/>
        <v>レジル(株)</v>
      </c>
      <c r="C768" s="879" t="s">
        <v>622</v>
      </c>
      <c r="D768" s="880">
        <v>1.6200000000000001E-4</v>
      </c>
      <c r="E768" s="880">
        <v>1.6200000000000001E-4</v>
      </c>
      <c r="F768" s="1110"/>
      <c r="G768" s="1112"/>
      <c r="H768" s="630" t="str">
        <f t="shared" si="177"/>
        <v>A0355_レジル(株)</v>
      </c>
      <c r="I768" s="630" t="str">
        <f t="shared" si="178"/>
        <v>A0355_レジル(株)_(参考値)事業者全体</v>
      </c>
      <c r="M768" s="630">
        <f t="shared" si="179"/>
        <v>0</v>
      </c>
    </row>
    <row r="769" spans="1:13" ht="20.100000000000001" customHeight="1">
      <c r="A769" s="881" t="s">
        <v>405</v>
      </c>
      <c r="B769" s="881" t="s">
        <v>1946</v>
      </c>
      <c r="C769" s="883"/>
      <c r="D769" s="871">
        <v>4.15E-4</v>
      </c>
      <c r="E769" s="872">
        <v>4.15E-4</v>
      </c>
      <c r="F769" s="866">
        <v>100</v>
      </c>
      <c r="G769" s="873" t="s">
        <v>514</v>
      </c>
      <c r="H769" s="630" t="str">
        <f t="shared" si="177"/>
        <v>A0356_(株)成田香取エネルギー</v>
      </c>
      <c r="I769" s="630" t="str">
        <f t="shared" si="178"/>
        <v>A0356_(株)成田香取エネルギー_</v>
      </c>
      <c r="M769" s="630">
        <f t="shared" si="179"/>
        <v>0</v>
      </c>
    </row>
    <row r="770" spans="1:13" ht="20.100000000000001" customHeight="1">
      <c r="A770" s="881" t="s">
        <v>406</v>
      </c>
      <c r="B770" s="882" t="s">
        <v>4212</v>
      </c>
      <c r="C770" s="883"/>
      <c r="D770" s="871">
        <v>3.4099999999999999E-4</v>
      </c>
      <c r="E770" s="872">
        <v>3.4099999999999999E-4</v>
      </c>
      <c r="F770" s="866">
        <v>100</v>
      </c>
      <c r="G770" s="873" t="s">
        <v>514</v>
      </c>
      <c r="H770" s="630" t="str">
        <f t="shared" si="177"/>
        <v>A0362_(株)CWS</v>
      </c>
      <c r="I770" s="630" t="str">
        <f t="shared" si="178"/>
        <v>A0362_(株)CWS_</v>
      </c>
      <c r="M770" s="630">
        <f t="shared" si="179"/>
        <v>0</v>
      </c>
    </row>
    <row r="771" spans="1:13" ht="20.100000000000001" customHeight="1">
      <c r="A771" s="881" t="s">
        <v>407</v>
      </c>
      <c r="B771" s="881" t="s">
        <v>1947</v>
      </c>
      <c r="C771" s="930"/>
      <c r="D771" s="931">
        <v>3.9800000000000002E-4</v>
      </c>
      <c r="E771" s="932">
        <v>3.9800000000000002E-4</v>
      </c>
      <c r="F771" s="866">
        <v>100</v>
      </c>
      <c r="G771" s="873" t="s">
        <v>514</v>
      </c>
      <c r="H771" s="630" t="str">
        <f t="shared" si="177"/>
        <v>A0364_ふくしま新電力(株)</v>
      </c>
      <c r="I771" s="630" t="str">
        <f t="shared" si="178"/>
        <v>A0364_ふくしま新電力(株)_</v>
      </c>
      <c r="M771" s="630">
        <f t="shared" si="179"/>
        <v>0</v>
      </c>
    </row>
    <row r="772" spans="1:13" ht="20.100000000000001" customHeight="1">
      <c r="A772" s="981" t="s">
        <v>6239</v>
      </c>
      <c r="B772" s="964" t="s">
        <v>1948</v>
      </c>
      <c r="C772" s="933" t="s">
        <v>226</v>
      </c>
      <c r="D772" s="934">
        <v>0</v>
      </c>
      <c r="E772" s="935">
        <v>0</v>
      </c>
      <c r="F772" s="1126" t="s">
        <v>6185</v>
      </c>
      <c r="G772" s="1111" t="s">
        <v>514</v>
      </c>
      <c r="H772" s="630" t="str">
        <f t="shared" si="177"/>
        <v>A0365_ティーダッシュ合同会社</v>
      </c>
      <c r="I772" s="630" t="str">
        <f t="shared" si="178"/>
        <v>A0365_ティーダッシュ合同会社_メニューA</v>
      </c>
      <c r="M772" s="630">
        <f t="shared" si="179"/>
        <v>0</v>
      </c>
    </row>
    <row r="773" spans="1:13" ht="20.100000000000001" customHeight="1">
      <c r="A773" s="983" t="str">
        <f t="shared" ref="A773:B774" si="185">A772</f>
        <v>A0365</v>
      </c>
      <c r="B773" s="964" t="str">
        <f t="shared" si="185"/>
        <v>ティーダッシュ合同会社</v>
      </c>
      <c r="C773" s="936" t="s">
        <v>4181</v>
      </c>
      <c r="D773" s="937">
        <v>4.0099999999999999E-4</v>
      </c>
      <c r="E773" s="938">
        <v>4.0099999999999999E-4</v>
      </c>
      <c r="F773" s="1126"/>
      <c r="G773" s="1111"/>
      <c r="H773" s="630" t="str">
        <f t="shared" si="177"/>
        <v>A0365_ティーダッシュ合同会社</v>
      </c>
      <c r="I773" s="630" t="str">
        <f t="shared" si="178"/>
        <v>A0365_ティーダッシュ合同会社_メニューB(残差)</v>
      </c>
      <c r="M773" s="630">
        <f t="shared" si="179"/>
        <v>0</v>
      </c>
    </row>
    <row r="774" spans="1:13" ht="20.100000000000001" customHeight="1">
      <c r="A774" s="982" t="str">
        <f t="shared" si="185"/>
        <v>A0365</v>
      </c>
      <c r="B774" s="965" t="str">
        <f t="shared" si="185"/>
        <v>ティーダッシュ合同会社</v>
      </c>
      <c r="C774" s="939" t="s">
        <v>622</v>
      </c>
      <c r="D774" s="940">
        <v>3.9399999999999998E-4</v>
      </c>
      <c r="E774" s="941">
        <v>3.9399999999999998E-4</v>
      </c>
      <c r="F774" s="1126"/>
      <c r="G774" s="1112"/>
      <c r="H774" s="630" t="str">
        <f t="shared" si="177"/>
        <v>A0365_ティーダッシュ合同会社</v>
      </c>
      <c r="I774" s="630" t="str">
        <f t="shared" si="178"/>
        <v>A0365_ティーダッシュ合同会社_(参考値)事業者全体</v>
      </c>
      <c r="M774" s="630">
        <f t="shared" si="179"/>
        <v>0</v>
      </c>
    </row>
    <row r="775" spans="1:13" ht="20.100000000000001" customHeight="1">
      <c r="A775" s="881" t="s">
        <v>408</v>
      </c>
      <c r="B775" s="882" t="s">
        <v>1949</v>
      </c>
      <c r="C775" s="917"/>
      <c r="D775" s="864">
        <v>3.3300000000000002E-4</v>
      </c>
      <c r="E775" s="865">
        <v>3.3300000000000002E-4</v>
      </c>
      <c r="F775" s="866">
        <v>10.88</v>
      </c>
      <c r="G775" s="873" t="s">
        <v>4180</v>
      </c>
      <c r="H775" s="630" t="str">
        <f t="shared" si="177"/>
        <v>A0366_(株)エネクスライフサービス</v>
      </c>
      <c r="I775" s="630" t="str">
        <f t="shared" si="178"/>
        <v>A0366_(株)エネクスライフサービス_</v>
      </c>
      <c r="M775" s="630">
        <f t="shared" si="179"/>
        <v>0</v>
      </c>
    </row>
    <row r="776" spans="1:13" ht="20.100000000000001" customHeight="1">
      <c r="A776" s="881" t="s">
        <v>409</v>
      </c>
      <c r="B776" s="882" t="s">
        <v>1950</v>
      </c>
      <c r="C776" s="883"/>
      <c r="D776" s="871">
        <v>4.8200000000000001E-4</v>
      </c>
      <c r="E776" s="872">
        <v>4.8200000000000001E-4</v>
      </c>
      <c r="F776" s="866">
        <v>100</v>
      </c>
      <c r="G776" s="873" t="s">
        <v>514</v>
      </c>
      <c r="H776" s="630" t="str">
        <f t="shared" si="177"/>
        <v>A0367_ネイチャーエナジー小国(株)</v>
      </c>
      <c r="I776" s="630" t="str">
        <f t="shared" si="178"/>
        <v>A0367_ネイチャーエナジー小国(株)_</v>
      </c>
      <c r="M776" s="630">
        <f t="shared" si="179"/>
        <v>0</v>
      </c>
    </row>
    <row r="777" spans="1:13" ht="20.100000000000001" customHeight="1">
      <c r="A777" s="881" t="s">
        <v>410</v>
      </c>
      <c r="B777" s="882" t="s">
        <v>1951</v>
      </c>
      <c r="C777" s="883"/>
      <c r="D777" s="871">
        <v>3.8200000000000002E-4</v>
      </c>
      <c r="E777" s="872">
        <v>3.7399999999999998E-4</v>
      </c>
      <c r="F777" s="866">
        <v>100</v>
      </c>
      <c r="G777" s="873" t="s">
        <v>514</v>
      </c>
      <c r="H777" s="630" t="str">
        <f t="shared" si="177"/>
        <v>A0368_リエスパワーネクスト(株)</v>
      </c>
      <c r="I777" s="630" t="str">
        <f t="shared" si="178"/>
        <v>A0368_リエスパワーネクスト(株)_</v>
      </c>
      <c r="M777" s="630">
        <f t="shared" si="179"/>
        <v>0</v>
      </c>
    </row>
    <row r="778" spans="1:13" ht="20.100000000000001" customHeight="1">
      <c r="A778" s="881" t="s">
        <v>411</v>
      </c>
      <c r="B778" s="882" t="s">
        <v>1952</v>
      </c>
      <c r="C778" s="883"/>
      <c r="D778" s="871">
        <v>5.6999999999999998E-4</v>
      </c>
      <c r="E778" s="872">
        <v>5.6999999999999998E-4</v>
      </c>
      <c r="F778" s="866">
        <v>100</v>
      </c>
      <c r="G778" s="873" t="s">
        <v>514</v>
      </c>
      <c r="H778" s="630" t="str">
        <f t="shared" si="177"/>
        <v>A0371_エネルギーパワー(株)</v>
      </c>
      <c r="I778" s="630" t="str">
        <f t="shared" si="178"/>
        <v>A0371_エネルギーパワー(株)_</v>
      </c>
      <c r="M778" s="630">
        <f t="shared" si="179"/>
        <v>0</v>
      </c>
    </row>
    <row r="779" spans="1:13" ht="20.100000000000001" customHeight="1">
      <c r="A779" s="981" t="s">
        <v>412</v>
      </c>
      <c r="B779" s="962" t="s">
        <v>1953</v>
      </c>
      <c r="C779" s="877" t="s">
        <v>226</v>
      </c>
      <c r="D779" s="875">
        <v>0</v>
      </c>
      <c r="E779" s="875">
        <v>0</v>
      </c>
      <c r="F779" s="1110">
        <v>99.42</v>
      </c>
      <c r="G779" s="1111" t="s">
        <v>6211</v>
      </c>
      <c r="H779" s="630" t="str">
        <f t="shared" si="177"/>
        <v>A0372_(株)グリムスパワー</v>
      </c>
      <c r="I779" s="630" t="str">
        <f t="shared" si="178"/>
        <v>A0372_(株)グリムスパワー_メニューA</v>
      </c>
      <c r="M779" s="630">
        <f t="shared" si="179"/>
        <v>0</v>
      </c>
    </row>
    <row r="780" spans="1:13" ht="20.100000000000001" customHeight="1">
      <c r="A780" s="983" t="str">
        <f t="shared" ref="A780:B781" si="186">A779</f>
        <v>A0372</v>
      </c>
      <c r="B780" s="962" t="str">
        <f t="shared" si="186"/>
        <v>(株)グリムスパワー</v>
      </c>
      <c r="C780" s="885" t="s">
        <v>6188</v>
      </c>
      <c r="D780" s="875">
        <v>5.5199999999999997E-4</v>
      </c>
      <c r="E780" s="875">
        <v>5.5199999999999997E-4</v>
      </c>
      <c r="F780" s="1110"/>
      <c r="G780" s="1111"/>
      <c r="H780" s="630" t="str">
        <f t="shared" si="177"/>
        <v>A0372_(株)グリムスパワー</v>
      </c>
      <c r="I780" s="630" t="str">
        <f t="shared" si="178"/>
        <v>A0372_(株)グリムスパワー_メニューB(残差)</v>
      </c>
      <c r="M780" s="630">
        <f t="shared" si="179"/>
        <v>0</v>
      </c>
    </row>
    <row r="781" spans="1:13" ht="20.100000000000001" customHeight="1">
      <c r="A781" s="982" t="str">
        <f t="shared" si="186"/>
        <v>A0372</v>
      </c>
      <c r="B781" s="963" t="str">
        <f t="shared" si="186"/>
        <v>(株)グリムスパワー</v>
      </c>
      <c r="C781" s="879" t="s">
        <v>622</v>
      </c>
      <c r="D781" s="880">
        <v>5.4699999999999996E-4</v>
      </c>
      <c r="E781" s="880">
        <v>5.4699999999999996E-4</v>
      </c>
      <c r="F781" s="1110"/>
      <c r="G781" s="1112"/>
      <c r="H781" s="630" t="str">
        <f t="shared" si="177"/>
        <v>A0372_(株)グリムスパワー</v>
      </c>
      <c r="I781" s="630" t="str">
        <f t="shared" si="178"/>
        <v>A0372_(株)グリムスパワー_(参考値)事業者全体</v>
      </c>
      <c r="M781" s="630">
        <f t="shared" si="179"/>
        <v>0</v>
      </c>
    </row>
    <row r="782" spans="1:13" ht="20.100000000000001" customHeight="1">
      <c r="A782" s="881" t="s">
        <v>6240</v>
      </c>
      <c r="B782" s="881" t="s">
        <v>6241</v>
      </c>
      <c r="C782" s="883"/>
      <c r="D782" s="871">
        <v>5.71E-4</v>
      </c>
      <c r="E782" s="872">
        <v>5.71E-4</v>
      </c>
      <c r="F782" s="866">
        <v>100</v>
      </c>
      <c r="G782" s="873" t="s">
        <v>514</v>
      </c>
      <c r="H782" s="630" t="str">
        <f t="shared" si="177"/>
        <v>A0376_自然電力(株)</v>
      </c>
      <c r="I782" s="630" t="str">
        <f t="shared" si="178"/>
        <v>A0376_自然電力(株)_</v>
      </c>
      <c r="M782" s="630">
        <f t="shared" si="179"/>
        <v>0</v>
      </c>
    </row>
    <row r="783" spans="1:13" ht="20.100000000000001" customHeight="1">
      <c r="A783" s="881" t="s">
        <v>413</v>
      </c>
      <c r="B783" s="882" t="s">
        <v>1954</v>
      </c>
      <c r="C783" s="883"/>
      <c r="D783" s="871">
        <v>4.1899999999999999E-4</v>
      </c>
      <c r="E783" s="872">
        <v>4.1899999999999999E-4</v>
      </c>
      <c r="F783" s="866">
        <v>100</v>
      </c>
      <c r="G783" s="873" t="s">
        <v>514</v>
      </c>
      <c r="H783" s="630" t="str">
        <f t="shared" si="177"/>
        <v>A0378_本庄ガス(株)</v>
      </c>
      <c r="I783" s="630" t="str">
        <f t="shared" si="178"/>
        <v>A0378_本庄ガス(株)_</v>
      </c>
      <c r="M783" s="630">
        <f t="shared" si="179"/>
        <v>0</v>
      </c>
    </row>
    <row r="784" spans="1:13" ht="20.100000000000001" customHeight="1">
      <c r="A784" s="881" t="s">
        <v>414</v>
      </c>
      <c r="B784" s="882" t="s">
        <v>1955</v>
      </c>
      <c r="C784" s="883"/>
      <c r="D784" s="871">
        <v>4.84E-4</v>
      </c>
      <c r="E784" s="872">
        <v>4.84E-4</v>
      </c>
      <c r="F784" s="866">
        <v>54.41</v>
      </c>
      <c r="G784" s="873" t="s">
        <v>4180</v>
      </c>
      <c r="H784" s="630" t="str">
        <f t="shared" si="177"/>
        <v>A0380_青森県民エナジー(株)</v>
      </c>
      <c r="I784" s="630" t="str">
        <f t="shared" si="178"/>
        <v>A0380_青森県民エナジー(株)_</v>
      </c>
      <c r="M784" s="630">
        <f t="shared" si="179"/>
        <v>0</v>
      </c>
    </row>
    <row r="785" spans="1:13" ht="20.100000000000001" customHeight="1">
      <c r="A785" s="981" t="s">
        <v>1956</v>
      </c>
      <c r="B785" s="964" t="s">
        <v>1957</v>
      </c>
      <c r="C785" s="877" t="s">
        <v>226</v>
      </c>
      <c r="D785" s="875">
        <v>0</v>
      </c>
      <c r="E785" s="875">
        <v>0</v>
      </c>
      <c r="F785" s="1110">
        <v>100</v>
      </c>
      <c r="G785" s="1111" t="s">
        <v>514</v>
      </c>
      <c r="H785" s="630" t="str">
        <f t="shared" si="177"/>
        <v>A0381_国際航業(株)</v>
      </c>
      <c r="I785" s="630" t="str">
        <f t="shared" si="178"/>
        <v>A0381_国際航業(株)_メニューA</v>
      </c>
      <c r="M785" s="630">
        <f t="shared" si="179"/>
        <v>0</v>
      </c>
    </row>
    <row r="786" spans="1:13" ht="20.100000000000001" customHeight="1">
      <c r="A786" s="983" t="str">
        <f t="shared" ref="A786:B787" si="187">A785</f>
        <v>A0381</v>
      </c>
      <c r="B786" s="964" t="str">
        <f t="shared" si="187"/>
        <v>国際航業(株)</v>
      </c>
      <c r="C786" s="885" t="s">
        <v>6188</v>
      </c>
      <c r="D786" s="875">
        <v>6.4400000000000004E-4</v>
      </c>
      <c r="E786" s="875">
        <v>6.4400000000000004E-4</v>
      </c>
      <c r="F786" s="1110"/>
      <c r="G786" s="1111"/>
      <c r="H786" s="630" t="str">
        <f t="shared" si="177"/>
        <v>A0381_国際航業(株)</v>
      </c>
      <c r="I786" s="630" t="str">
        <f t="shared" si="178"/>
        <v>A0381_国際航業(株)_メニューB(残差)</v>
      </c>
      <c r="M786" s="630">
        <f t="shared" si="179"/>
        <v>0</v>
      </c>
    </row>
    <row r="787" spans="1:13" ht="20.100000000000001" customHeight="1">
      <c r="A787" s="982" t="str">
        <f t="shared" si="187"/>
        <v>A0381</v>
      </c>
      <c r="B787" s="965" t="str">
        <f t="shared" si="187"/>
        <v>国際航業(株)</v>
      </c>
      <c r="C787" s="879" t="s">
        <v>622</v>
      </c>
      <c r="D787" s="880">
        <v>2.6800000000000001E-4</v>
      </c>
      <c r="E787" s="880">
        <v>2.6800000000000001E-4</v>
      </c>
      <c r="F787" s="1110"/>
      <c r="G787" s="1112"/>
      <c r="H787" s="630" t="str">
        <f t="shared" si="177"/>
        <v>A0381_国際航業(株)</v>
      </c>
      <c r="I787" s="630" t="str">
        <f t="shared" si="178"/>
        <v>A0381_国際航業(株)_(参考値)事業者全体</v>
      </c>
      <c r="M787" s="630">
        <f t="shared" si="179"/>
        <v>0</v>
      </c>
    </row>
    <row r="788" spans="1:13" ht="20.100000000000001" customHeight="1">
      <c r="A788" s="981" t="s">
        <v>415</v>
      </c>
      <c r="B788" s="962" t="s">
        <v>1958</v>
      </c>
      <c r="C788" s="877" t="s">
        <v>226</v>
      </c>
      <c r="D788" s="896">
        <v>0</v>
      </c>
      <c r="E788" s="875">
        <v>0</v>
      </c>
      <c r="F788" s="1110" t="s">
        <v>6185</v>
      </c>
      <c r="G788" s="1111" t="s">
        <v>514</v>
      </c>
      <c r="H788" s="630" t="str">
        <f t="shared" si="177"/>
        <v>A0382_ローカルでんき(株)</v>
      </c>
      <c r="I788" s="630" t="str">
        <f t="shared" si="178"/>
        <v>A0382_ローカルでんき(株)_メニューA</v>
      </c>
      <c r="M788" s="630">
        <f t="shared" si="179"/>
        <v>0</v>
      </c>
    </row>
    <row r="789" spans="1:13" ht="20.100000000000001" customHeight="1">
      <c r="A789" s="983" t="str">
        <f t="shared" ref="A789:B790" si="188">A788</f>
        <v>A0382</v>
      </c>
      <c r="B789" s="962" t="str">
        <f t="shared" si="188"/>
        <v>ローカルでんき(株)</v>
      </c>
      <c r="C789" s="885" t="s">
        <v>6188</v>
      </c>
      <c r="D789" s="896">
        <v>5.4100000000000003E-4</v>
      </c>
      <c r="E789" s="875">
        <v>5.4100000000000003E-4</v>
      </c>
      <c r="F789" s="1110"/>
      <c r="G789" s="1111"/>
      <c r="H789" s="630" t="str">
        <f t="shared" si="177"/>
        <v>A0382_ローカルでんき(株)</v>
      </c>
      <c r="I789" s="630" t="str">
        <f t="shared" si="178"/>
        <v>A0382_ローカルでんき(株)_メニューB(残差)</v>
      </c>
      <c r="M789" s="630">
        <f t="shared" si="179"/>
        <v>0</v>
      </c>
    </row>
    <row r="790" spans="1:13" ht="20.100000000000001" customHeight="1">
      <c r="A790" s="982" t="str">
        <f t="shared" si="188"/>
        <v>A0382</v>
      </c>
      <c r="B790" s="963" t="str">
        <f t="shared" si="188"/>
        <v>ローカルでんき(株)</v>
      </c>
      <c r="C790" s="879" t="s">
        <v>622</v>
      </c>
      <c r="D790" s="880">
        <v>4.7699999999999999E-4</v>
      </c>
      <c r="E790" s="880">
        <v>4.7699999999999999E-4</v>
      </c>
      <c r="F790" s="1110"/>
      <c r="G790" s="1112"/>
      <c r="H790" s="630" t="str">
        <f t="shared" si="177"/>
        <v>A0382_ローカルでんき(株)</v>
      </c>
      <c r="I790" s="630" t="str">
        <f t="shared" si="178"/>
        <v>A0382_ローカルでんき(株)_(参考値)事業者全体</v>
      </c>
      <c r="M790" s="630">
        <f t="shared" si="179"/>
        <v>0</v>
      </c>
    </row>
    <row r="791" spans="1:13" ht="20.100000000000001" customHeight="1">
      <c r="A791" s="881" t="s">
        <v>416</v>
      </c>
      <c r="B791" s="882" t="s">
        <v>1959</v>
      </c>
      <c r="C791" s="883"/>
      <c r="D791" s="871">
        <v>4.4099999999999999E-4</v>
      </c>
      <c r="E791" s="872">
        <v>4.4099999999999999E-4</v>
      </c>
      <c r="F791" s="866">
        <v>100</v>
      </c>
      <c r="G791" s="873" t="s">
        <v>514</v>
      </c>
      <c r="H791" s="630" t="str">
        <f t="shared" si="177"/>
        <v>A0383_(株)明治産業</v>
      </c>
      <c r="I791" s="630" t="str">
        <f t="shared" si="178"/>
        <v>A0383_(株)明治産業_</v>
      </c>
      <c r="M791" s="630">
        <f t="shared" si="179"/>
        <v>0</v>
      </c>
    </row>
    <row r="792" spans="1:13" ht="20.100000000000001" customHeight="1">
      <c r="A792" s="981" t="s">
        <v>417</v>
      </c>
      <c r="B792" s="962" t="s">
        <v>1960</v>
      </c>
      <c r="C792" s="877" t="s">
        <v>226</v>
      </c>
      <c r="D792" s="875">
        <v>0</v>
      </c>
      <c r="E792" s="875">
        <v>0</v>
      </c>
      <c r="F792" s="1110">
        <v>100</v>
      </c>
      <c r="G792" s="1111" t="s">
        <v>514</v>
      </c>
      <c r="H792" s="630" t="str">
        <f t="shared" si="177"/>
        <v>A0385_岡山電力(株)</v>
      </c>
      <c r="I792" s="630" t="str">
        <f t="shared" si="178"/>
        <v>A0385_岡山電力(株)_メニューA</v>
      </c>
      <c r="M792" s="630">
        <f t="shared" si="179"/>
        <v>0</v>
      </c>
    </row>
    <row r="793" spans="1:13" ht="20.100000000000001" customHeight="1">
      <c r="A793" s="983" t="str">
        <f t="shared" ref="A793:B794" si="189">A792</f>
        <v>A0385</v>
      </c>
      <c r="B793" s="962" t="str">
        <f t="shared" si="189"/>
        <v>岡山電力(株)</v>
      </c>
      <c r="C793" s="885" t="s">
        <v>6188</v>
      </c>
      <c r="D793" s="896">
        <v>4.55E-4</v>
      </c>
      <c r="E793" s="875">
        <v>4.55E-4</v>
      </c>
      <c r="F793" s="1110"/>
      <c r="G793" s="1111"/>
      <c r="H793" s="630" t="str">
        <f t="shared" si="177"/>
        <v>A0385_岡山電力(株)</v>
      </c>
      <c r="I793" s="630" t="str">
        <f t="shared" si="178"/>
        <v>A0385_岡山電力(株)_メニューB(残差)</v>
      </c>
      <c r="M793" s="630">
        <f t="shared" si="179"/>
        <v>0</v>
      </c>
    </row>
    <row r="794" spans="1:13" ht="20.100000000000001" customHeight="1">
      <c r="A794" s="982" t="str">
        <f t="shared" si="189"/>
        <v>A0385</v>
      </c>
      <c r="B794" s="963" t="str">
        <f t="shared" si="189"/>
        <v>岡山電力(株)</v>
      </c>
      <c r="C794" s="879" t="s">
        <v>622</v>
      </c>
      <c r="D794" s="880">
        <v>4.35E-4</v>
      </c>
      <c r="E794" s="880">
        <v>4.35E-4</v>
      </c>
      <c r="F794" s="1110"/>
      <c r="G794" s="1112"/>
      <c r="H794" s="630" t="str">
        <f t="shared" si="177"/>
        <v>A0385_岡山電力(株)</v>
      </c>
      <c r="I794" s="630" t="str">
        <f t="shared" si="178"/>
        <v>A0385_岡山電力(株)_(参考値)事業者全体</v>
      </c>
      <c r="M794" s="630">
        <f t="shared" si="179"/>
        <v>0</v>
      </c>
    </row>
    <row r="795" spans="1:13" ht="20.100000000000001" customHeight="1">
      <c r="A795" s="981" t="s">
        <v>418</v>
      </c>
      <c r="B795" s="962" t="s">
        <v>1961</v>
      </c>
      <c r="C795" s="877" t="s">
        <v>226</v>
      </c>
      <c r="D795" s="896">
        <v>0</v>
      </c>
      <c r="E795" s="875">
        <v>0</v>
      </c>
      <c r="F795" s="1110">
        <v>100</v>
      </c>
      <c r="G795" s="1111" t="s">
        <v>514</v>
      </c>
      <c r="H795" s="630" t="str">
        <f t="shared" si="177"/>
        <v>A0386_ミライフ(株)</v>
      </c>
      <c r="I795" s="630" t="str">
        <f t="shared" si="178"/>
        <v>A0386_ミライフ(株)_メニューA</v>
      </c>
      <c r="M795" s="630">
        <f t="shared" si="179"/>
        <v>0</v>
      </c>
    </row>
    <row r="796" spans="1:13" ht="20.100000000000001" customHeight="1">
      <c r="A796" s="983" t="str">
        <f t="shared" ref="A796:B797" si="190">A795</f>
        <v>A0386</v>
      </c>
      <c r="B796" s="962" t="str">
        <f t="shared" si="190"/>
        <v>ミライフ(株)</v>
      </c>
      <c r="C796" s="885" t="s">
        <v>6188</v>
      </c>
      <c r="D796" s="896">
        <v>4.2000000000000002E-4</v>
      </c>
      <c r="E796" s="875">
        <v>4.2000000000000002E-4</v>
      </c>
      <c r="F796" s="1110"/>
      <c r="G796" s="1111"/>
      <c r="H796" s="630" t="str">
        <f t="shared" si="177"/>
        <v>A0386_ミライフ(株)</v>
      </c>
      <c r="I796" s="630" t="str">
        <f t="shared" si="178"/>
        <v>A0386_ミライフ(株)_メニューB(残差)</v>
      </c>
      <c r="M796" s="630">
        <f t="shared" si="179"/>
        <v>0</v>
      </c>
    </row>
    <row r="797" spans="1:13" ht="20.100000000000001" customHeight="1">
      <c r="A797" s="982" t="str">
        <f t="shared" si="190"/>
        <v>A0386</v>
      </c>
      <c r="B797" s="963" t="str">
        <f t="shared" si="190"/>
        <v>ミライフ(株)</v>
      </c>
      <c r="C797" s="879" t="s">
        <v>622</v>
      </c>
      <c r="D797" s="880">
        <v>4.1599999999999997E-4</v>
      </c>
      <c r="E797" s="880">
        <v>4.1599999999999997E-4</v>
      </c>
      <c r="F797" s="1110"/>
      <c r="G797" s="1112"/>
      <c r="H797" s="630" t="str">
        <f t="shared" si="177"/>
        <v>A0386_ミライフ(株)</v>
      </c>
      <c r="I797" s="630" t="str">
        <f t="shared" si="178"/>
        <v>A0386_ミライフ(株)_(参考値)事業者全体</v>
      </c>
      <c r="M797" s="630">
        <f t="shared" si="179"/>
        <v>0</v>
      </c>
    </row>
    <row r="798" spans="1:13" ht="20.100000000000001" customHeight="1">
      <c r="A798" s="981" t="s">
        <v>419</v>
      </c>
      <c r="B798" s="974" t="s">
        <v>6242</v>
      </c>
      <c r="C798" s="910" t="s">
        <v>226</v>
      </c>
      <c r="D798" s="911">
        <v>0</v>
      </c>
      <c r="E798" s="912">
        <v>0</v>
      </c>
      <c r="F798" s="1121">
        <v>95.43</v>
      </c>
      <c r="G798" s="1123" t="s">
        <v>4180</v>
      </c>
      <c r="H798" s="630" t="str">
        <f t="shared" si="177"/>
        <v>A0388_楽天モバイル(株)(旧：楽天エナジー(株))</v>
      </c>
      <c r="I798" s="630" t="str">
        <f t="shared" si="178"/>
        <v>A0388_楽天モバイル(株)(旧：楽天エナジー(株))_メニューA</v>
      </c>
      <c r="M798" s="630">
        <f t="shared" si="179"/>
        <v>0</v>
      </c>
    </row>
    <row r="799" spans="1:13" ht="20.100000000000001" customHeight="1">
      <c r="A799" s="983" t="str">
        <f t="shared" ref="A799:B801" si="191">A798</f>
        <v>A0388</v>
      </c>
      <c r="B799" s="962" t="str">
        <f t="shared" si="191"/>
        <v>楽天モバイル(株)(旧：楽天エナジー(株))</v>
      </c>
      <c r="C799" s="889" t="s">
        <v>293</v>
      </c>
      <c r="D799" s="896">
        <v>0</v>
      </c>
      <c r="E799" s="875">
        <v>0</v>
      </c>
      <c r="F799" s="1110"/>
      <c r="G799" s="1124"/>
      <c r="H799" s="630" t="str">
        <f t="shared" ref="H799:H862" si="192">A799&amp;"_"&amp;B799</f>
        <v>A0388_楽天モバイル(株)(旧：楽天エナジー(株))</v>
      </c>
      <c r="I799" s="630" t="str">
        <f t="shared" ref="I799:I862" si="193">A799&amp;"_"&amp;B799&amp;"_"&amp;C799</f>
        <v>A0388_楽天モバイル(株)(旧：楽天エナジー(株))_メニューB</v>
      </c>
      <c r="M799" s="630">
        <f t="shared" ref="M799:M862" si="194">COUNTIF($H$30:$H$3024,K799)</f>
        <v>0</v>
      </c>
    </row>
    <row r="800" spans="1:13" ht="20.100000000000001" customHeight="1">
      <c r="A800" s="983" t="str">
        <f t="shared" si="191"/>
        <v>A0388</v>
      </c>
      <c r="B800" s="962" t="str">
        <f t="shared" si="191"/>
        <v>楽天モバイル(株)(旧：楽天エナジー(株))</v>
      </c>
      <c r="C800" s="885" t="s">
        <v>6214</v>
      </c>
      <c r="D800" s="890">
        <v>5.7799999999999995E-4</v>
      </c>
      <c r="E800" s="890">
        <v>5.7799999999999995E-4</v>
      </c>
      <c r="F800" s="1110"/>
      <c r="G800" s="1124"/>
      <c r="H800" s="630" t="str">
        <f t="shared" si="192"/>
        <v>A0388_楽天モバイル(株)(旧：楽天エナジー(株))</v>
      </c>
      <c r="I800" s="630" t="str">
        <f t="shared" si="193"/>
        <v>A0388_楽天モバイル(株)(旧：楽天エナジー(株))_メニューC(残差)</v>
      </c>
      <c r="M800" s="630">
        <f t="shared" si="194"/>
        <v>0</v>
      </c>
    </row>
    <row r="801" spans="1:13" ht="20.100000000000001" customHeight="1">
      <c r="A801" s="982" t="str">
        <f t="shared" si="191"/>
        <v>A0388</v>
      </c>
      <c r="B801" s="975" t="str">
        <f t="shared" si="191"/>
        <v>楽天モバイル(株)(旧：楽天エナジー(株))</v>
      </c>
      <c r="C801" s="913" t="s">
        <v>622</v>
      </c>
      <c r="D801" s="914">
        <v>5.71E-4</v>
      </c>
      <c r="E801" s="914">
        <v>5.71E-4</v>
      </c>
      <c r="F801" s="1122"/>
      <c r="G801" s="1125"/>
      <c r="H801" s="630" t="str">
        <f t="shared" si="192"/>
        <v>A0388_楽天モバイル(株)(旧：楽天エナジー(株))</v>
      </c>
      <c r="I801" s="630" t="str">
        <f t="shared" si="193"/>
        <v>A0388_楽天モバイル(株)(旧：楽天エナジー(株))_(参考値)事業者全体</v>
      </c>
      <c r="M801" s="630">
        <f t="shared" si="194"/>
        <v>0</v>
      </c>
    </row>
    <row r="802" spans="1:13" ht="20.100000000000001" customHeight="1">
      <c r="A802" s="881" t="s">
        <v>420</v>
      </c>
      <c r="B802" s="882" t="s">
        <v>1962</v>
      </c>
      <c r="C802" s="883"/>
      <c r="D802" s="871">
        <v>5.5500000000000005E-4</v>
      </c>
      <c r="E802" s="872">
        <v>5.5500000000000005E-4</v>
      </c>
      <c r="F802" s="866">
        <v>100</v>
      </c>
      <c r="G802" s="873" t="s">
        <v>514</v>
      </c>
      <c r="H802" s="630" t="str">
        <f t="shared" si="192"/>
        <v>A0389_うすきエネルギー(株)</v>
      </c>
      <c r="I802" s="630" t="str">
        <f t="shared" si="193"/>
        <v>A0389_うすきエネルギー(株)_</v>
      </c>
      <c r="M802" s="630">
        <f t="shared" si="194"/>
        <v>0</v>
      </c>
    </row>
    <row r="803" spans="1:13" ht="20.100000000000001" customHeight="1">
      <c r="A803" s="881" t="s">
        <v>421</v>
      </c>
      <c r="B803" s="882" t="s">
        <v>1963</v>
      </c>
      <c r="C803" s="883"/>
      <c r="D803" s="871">
        <v>5.6300000000000002E-4</v>
      </c>
      <c r="E803" s="872">
        <v>5.6300000000000002E-4</v>
      </c>
      <c r="F803" s="866">
        <v>68.760000000000005</v>
      </c>
      <c r="G803" s="873" t="s">
        <v>6243</v>
      </c>
      <c r="H803" s="630" t="str">
        <f t="shared" si="192"/>
        <v>A0391_森のエネルギー(株)</v>
      </c>
      <c r="I803" s="630" t="str">
        <f t="shared" si="193"/>
        <v>A0391_森のエネルギー(株)_</v>
      </c>
      <c r="M803" s="630">
        <f t="shared" si="194"/>
        <v>0</v>
      </c>
    </row>
    <row r="804" spans="1:13" ht="20.100000000000001" customHeight="1">
      <c r="A804" s="981" t="s">
        <v>422</v>
      </c>
      <c r="B804" s="964" t="s">
        <v>1964</v>
      </c>
      <c r="C804" s="874" t="s">
        <v>226</v>
      </c>
      <c r="D804" s="875">
        <v>1.5999999999999999E-5</v>
      </c>
      <c r="E804" s="875">
        <v>0</v>
      </c>
      <c r="F804" s="1110">
        <v>31.7</v>
      </c>
      <c r="G804" s="1111" t="s">
        <v>4180</v>
      </c>
      <c r="H804" s="630" t="str">
        <f t="shared" si="192"/>
        <v>A0392_岐阜電力(株)</v>
      </c>
      <c r="I804" s="630" t="str">
        <f t="shared" si="193"/>
        <v>A0392_岐阜電力(株)_メニューA</v>
      </c>
      <c r="M804" s="630">
        <f t="shared" si="194"/>
        <v>0</v>
      </c>
    </row>
    <row r="805" spans="1:13" ht="20.100000000000001" customHeight="1">
      <c r="A805" s="982" t="str">
        <f t="shared" ref="A805:B805" si="195">A804</f>
        <v>A0392</v>
      </c>
      <c r="B805" s="965" t="str">
        <f t="shared" si="195"/>
        <v>岐阜電力(株)</v>
      </c>
      <c r="C805" s="879" t="s">
        <v>622</v>
      </c>
      <c r="D805" s="902">
        <v>1.5999999999999999E-5</v>
      </c>
      <c r="E805" s="865">
        <v>0</v>
      </c>
      <c r="F805" s="1110"/>
      <c r="G805" s="1112"/>
      <c r="H805" s="630" t="str">
        <f t="shared" si="192"/>
        <v>A0392_岐阜電力(株)</v>
      </c>
      <c r="I805" s="630" t="str">
        <f t="shared" si="193"/>
        <v>A0392_岐阜電力(株)_(参考値)事業者全体</v>
      </c>
      <c r="M805" s="630">
        <f t="shared" si="194"/>
        <v>0</v>
      </c>
    </row>
    <row r="806" spans="1:13" ht="20.100000000000001" customHeight="1">
      <c r="A806" s="881" t="s">
        <v>423</v>
      </c>
      <c r="B806" s="882" t="s">
        <v>1965</v>
      </c>
      <c r="C806" s="883"/>
      <c r="D806" s="871">
        <v>4.1899999999999999E-4</v>
      </c>
      <c r="E806" s="872">
        <v>4.1899999999999999E-4</v>
      </c>
      <c r="F806" s="866">
        <v>100</v>
      </c>
      <c r="G806" s="873" t="s">
        <v>514</v>
      </c>
      <c r="H806" s="630" t="str">
        <f t="shared" si="192"/>
        <v>A0397_名南共同エネルギー(株)</v>
      </c>
      <c r="I806" s="630" t="str">
        <f t="shared" si="193"/>
        <v>A0397_名南共同エネルギー(株)_</v>
      </c>
      <c r="M806" s="630">
        <f t="shared" si="194"/>
        <v>0</v>
      </c>
    </row>
    <row r="807" spans="1:13" ht="20.100000000000001" customHeight="1">
      <c r="A807" s="881" t="s">
        <v>424</v>
      </c>
      <c r="B807" s="882" t="s">
        <v>4213</v>
      </c>
      <c r="C807" s="883"/>
      <c r="D807" s="871">
        <v>6.3699999999999998E-4</v>
      </c>
      <c r="E807" s="872">
        <v>6.3699999999999998E-4</v>
      </c>
      <c r="F807" s="866">
        <v>100</v>
      </c>
      <c r="G807" s="873" t="s">
        <v>514</v>
      </c>
      <c r="H807" s="630" t="str">
        <f t="shared" si="192"/>
        <v>A0398_Apaman Energy(株)</v>
      </c>
      <c r="I807" s="630" t="str">
        <f t="shared" si="193"/>
        <v>A0398_Apaman Energy(株)_</v>
      </c>
      <c r="M807" s="630">
        <f t="shared" si="194"/>
        <v>0</v>
      </c>
    </row>
    <row r="808" spans="1:13" ht="20.100000000000001" customHeight="1">
      <c r="A808" s="981" t="s">
        <v>425</v>
      </c>
      <c r="B808" s="962" t="s">
        <v>6244</v>
      </c>
      <c r="C808" s="877" t="s">
        <v>226</v>
      </c>
      <c r="D808" s="875">
        <v>0</v>
      </c>
      <c r="E808" s="875">
        <v>0</v>
      </c>
      <c r="F808" s="1110">
        <v>100</v>
      </c>
      <c r="G808" s="1111" t="s">
        <v>514</v>
      </c>
      <c r="H808" s="630" t="str">
        <f t="shared" si="192"/>
        <v>A0405_アストマックス・エネルギー(株)</v>
      </c>
      <c r="I808" s="630" t="str">
        <f t="shared" si="193"/>
        <v>A0405_アストマックス・エネルギー(株)_メニューA</v>
      </c>
      <c r="M808" s="630">
        <f t="shared" si="194"/>
        <v>0</v>
      </c>
    </row>
    <row r="809" spans="1:13" ht="20.100000000000001" customHeight="1">
      <c r="A809" s="983" t="str">
        <f t="shared" ref="A809:B812" si="196">A808</f>
        <v>A0405</v>
      </c>
      <c r="B809" s="962" t="str">
        <f t="shared" si="196"/>
        <v>アストマックス・エネルギー(株)</v>
      </c>
      <c r="C809" s="889" t="s">
        <v>293</v>
      </c>
      <c r="D809" s="875">
        <v>0</v>
      </c>
      <c r="E809" s="875">
        <v>0</v>
      </c>
      <c r="F809" s="1110"/>
      <c r="G809" s="1111"/>
      <c r="H809" s="630" t="str">
        <f t="shared" si="192"/>
        <v>A0405_アストマックス・エネルギー(株)</v>
      </c>
      <c r="I809" s="630" t="str">
        <f t="shared" si="193"/>
        <v>A0405_アストマックス・エネルギー(株)_メニューB</v>
      </c>
      <c r="M809" s="630">
        <f t="shared" si="194"/>
        <v>0</v>
      </c>
    </row>
    <row r="810" spans="1:13" ht="20.100000000000001" customHeight="1">
      <c r="A810" s="983" t="str">
        <f t="shared" si="196"/>
        <v>A0405</v>
      </c>
      <c r="B810" s="962" t="str">
        <f t="shared" si="196"/>
        <v>アストマックス・エネルギー(株)</v>
      </c>
      <c r="C810" s="889" t="s">
        <v>450</v>
      </c>
      <c r="D810" s="890">
        <v>0</v>
      </c>
      <c r="E810" s="890">
        <v>0</v>
      </c>
      <c r="F810" s="1110"/>
      <c r="G810" s="1111"/>
      <c r="H810" s="630" t="str">
        <f t="shared" si="192"/>
        <v>A0405_アストマックス・エネルギー(株)</v>
      </c>
      <c r="I810" s="630" t="str">
        <f t="shared" si="193"/>
        <v>A0405_アストマックス・エネルギー(株)_メニューC</v>
      </c>
      <c r="M810" s="630">
        <f t="shared" si="194"/>
        <v>0</v>
      </c>
    </row>
    <row r="811" spans="1:13" ht="20.100000000000001" customHeight="1">
      <c r="A811" s="983" t="str">
        <f t="shared" si="196"/>
        <v>A0405</v>
      </c>
      <c r="B811" s="962" t="str">
        <f t="shared" si="196"/>
        <v>アストマックス・エネルギー(株)</v>
      </c>
      <c r="C811" s="885" t="s">
        <v>6193</v>
      </c>
      <c r="D811" s="890">
        <v>6.4199999999999999E-4</v>
      </c>
      <c r="E811" s="890">
        <v>6.4199999999999999E-4</v>
      </c>
      <c r="F811" s="1110"/>
      <c r="G811" s="1111"/>
      <c r="H811" s="630" t="str">
        <f t="shared" si="192"/>
        <v>A0405_アストマックス・エネルギー(株)</v>
      </c>
      <c r="I811" s="630" t="str">
        <f t="shared" si="193"/>
        <v>A0405_アストマックス・エネルギー(株)_メニューD(残差)</v>
      </c>
      <c r="M811" s="630">
        <f t="shared" si="194"/>
        <v>0</v>
      </c>
    </row>
    <row r="812" spans="1:13" ht="20.100000000000001" customHeight="1">
      <c r="A812" s="982" t="str">
        <f t="shared" si="196"/>
        <v>A0405</v>
      </c>
      <c r="B812" s="963" t="str">
        <f t="shared" si="196"/>
        <v>アストマックス・エネルギー(株)</v>
      </c>
      <c r="C812" s="879" t="s">
        <v>622</v>
      </c>
      <c r="D812" s="880">
        <v>6.2299999999999996E-4</v>
      </c>
      <c r="E812" s="880">
        <v>6.2299999999999996E-4</v>
      </c>
      <c r="F812" s="1110"/>
      <c r="G812" s="1112"/>
      <c r="H812" s="630" t="str">
        <f t="shared" si="192"/>
        <v>A0405_アストマックス・エネルギー(株)</v>
      </c>
      <c r="I812" s="630" t="str">
        <f t="shared" si="193"/>
        <v>A0405_アストマックス・エネルギー(株)_(参考値)事業者全体</v>
      </c>
      <c r="M812" s="630">
        <f t="shared" si="194"/>
        <v>0</v>
      </c>
    </row>
    <row r="813" spans="1:13" ht="20.100000000000001" customHeight="1">
      <c r="A813" s="881" t="s">
        <v>4214</v>
      </c>
      <c r="B813" s="881" t="s">
        <v>4215</v>
      </c>
      <c r="C813" s="883"/>
      <c r="D813" s="871">
        <v>4.2200000000000001E-4</v>
      </c>
      <c r="E813" s="872">
        <v>4.2200000000000001E-4</v>
      </c>
      <c r="F813" s="866" t="s">
        <v>6185</v>
      </c>
      <c r="G813" s="873" t="s">
        <v>514</v>
      </c>
      <c r="H813" s="630" t="str">
        <f t="shared" si="192"/>
        <v>A0407_ALL GREEN POWER(株)</v>
      </c>
      <c r="I813" s="630" t="str">
        <f t="shared" si="193"/>
        <v>A0407_ALL GREEN POWER(株)_</v>
      </c>
      <c r="M813" s="630">
        <f t="shared" si="194"/>
        <v>0</v>
      </c>
    </row>
    <row r="814" spans="1:13" ht="20.100000000000001" customHeight="1">
      <c r="A814" s="881" t="s">
        <v>426</v>
      </c>
      <c r="B814" s="881" t="s">
        <v>1966</v>
      </c>
      <c r="C814" s="883"/>
      <c r="D814" s="871">
        <v>6.11E-4</v>
      </c>
      <c r="E814" s="872">
        <v>6.11E-4</v>
      </c>
      <c r="F814" s="866">
        <v>100</v>
      </c>
      <c r="G814" s="873" t="s">
        <v>514</v>
      </c>
      <c r="H814" s="630" t="str">
        <f t="shared" si="192"/>
        <v>A0411_福井電力(株)</v>
      </c>
      <c r="I814" s="630" t="str">
        <f t="shared" si="193"/>
        <v>A0411_福井電力(株)_</v>
      </c>
      <c r="M814" s="630">
        <f t="shared" si="194"/>
        <v>0</v>
      </c>
    </row>
    <row r="815" spans="1:13" ht="20.100000000000001" customHeight="1">
      <c r="A815" s="881" t="s">
        <v>427</v>
      </c>
      <c r="B815" s="882" t="s">
        <v>4216</v>
      </c>
      <c r="C815" s="883"/>
      <c r="D815" s="871">
        <v>6.2600000000000004E-4</v>
      </c>
      <c r="E815" s="872">
        <v>6.2600000000000004E-4</v>
      </c>
      <c r="F815" s="866">
        <v>100</v>
      </c>
      <c r="G815" s="873" t="s">
        <v>514</v>
      </c>
      <c r="H815" s="630" t="str">
        <f t="shared" si="192"/>
        <v>A0413_(株)MKエネルギー</v>
      </c>
      <c r="I815" s="630" t="str">
        <f t="shared" si="193"/>
        <v>A0413_(株)MKエネルギー_</v>
      </c>
      <c r="M815" s="630">
        <f t="shared" si="194"/>
        <v>0</v>
      </c>
    </row>
    <row r="816" spans="1:13" ht="20.100000000000001" customHeight="1">
      <c r="A816" s="981" t="s">
        <v>428</v>
      </c>
      <c r="B816" s="962" t="s">
        <v>1967</v>
      </c>
      <c r="C816" s="877" t="s">
        <v>226</v>
      </c>
      <c r="D816" s="875">
        <v>4.3199999999999998E-4</v>
      </c>
      <c r="E816" s="875">
        <v>0</v>
      </c>
      <c r="F816" s="1110">
        <v>100</v>
      </c>
      <c r="G816" s="1111" t="s">
        <v>514</v>
      </c>
      <c r="H816" s="630" t="str">
        <f t="shared" si="192"/>
        <v>A0415_エネラボ(株)</v>
      </c>
      <c r="I816" s="630" t="str">
        <f t="shared" si="193"/>
        <v>A0415_エネラボ(株)_メニューA</v>
      </c>
      <c r="M816" s="630">
        <f t="shared" si="194"/>
        <v>0</v>
      </c>
    </row>
    <row r="817" spans="1:13" ht="20.100000000000001" customHeight="1">
      <c r="A817" s="983" t="str">
        <f t="shared" ref="A817:B818" si="197">A816</f>
        <v>A0415</v>
      </c>
      <c r="B817" s="962" t="str">
        <f t="shared" si="197"/>
        <v>エネラボ(株)</v>
      </c>
      <c r="C817" s="885" t="s">
        <v>6188</v>
      </c>
      <c r="D817" s="875">
        <v>4.5800000000000002E-4</v>
      </c>
      <c r="E817" s="875">
        <v>4.5800000000000002E-4</v>
      </c>
      <c r="F817" s="1110"/>
      <c r="G817" s="1111"/>
      <c r="H817" s="630" t="str">
        <f t="shared" si="192"/>
        <v>A0415_エネラボ(株)</v>
      </c>
      <c r="I817" s="630" t="str">
        <f t="shared" si="193"/>
        <v>A0415_エネラボ(株)_メニューB(残差)</v>
      </c>
      <c r="M817" s="630">
        <f t="shared" si="194"/>
        <v>0</v>
      </c>
    </row>
    <row r="818" spans="1:13" ht="20.100000000000001" customHeight="1">
      <c r="A818" s="982" t="str">
        <f t="shared" si="197"/>
        <v>A0415</v>
      </c>
      <c r="B818" s="963" t="str">
        <f t="shared" si="197"/>
        <v>エネラボ(株)</v>
      </c>
      <c r="C818" s="879" t="s">
        <v>622</v>
      </c>
      <c r="D818" s="880">
        <v>4.5800000000000002E-4</v>
      </c>
      <c r="E818" s="880">
        <v>4.5800000000000002E-4</v>
      </c>
      <c r="F818" s="1110"/>
      <c r="G818" s="1112"/>
      <c r="H818" s="630" t="str">
        <f t="shared" si="192"/>
        <v>A0415_エネラボ(株)</v>
      </c>
      <c r="I818" s="630" t="str">
        <f t="shared" si="193"/>
        <v>A0415_エネラボ(株)_(参考値)事業者全体</v>
      </c>
      <c r="M818" s="630">
        <f t="shared" si="194"/>
        <v>0</v>
      </c>
    </row>
    <row r="819" spans="1:13" ht="20.100000000000001" customHeight="1">
      <c r="A819" s="981" t="s">
        <v>429</v>
      </c>
      <c r="B819" s="962" t="s">
        <v>1968</v>
      </c>
      <c r="C819" s="877" t="s">
        <v>226</v>
      </c>
      <c r="D819" s="875">
        <v>0</v>
      </c>
      <c r="E819" s="875">
        <v>0</v>
      </c>
      <c r="F819" s="1110">
        <v>100</v>
      </c>
      <c r="G819" s="1111" t="s">
        <v>514</v>
      </c>
      <c r="H819" s="630" t="str">
        <f t="shared" si="192"/>
        <v>A0419_スマートエナジー磐田(株)</v>
      </c>
      <c r="I819" s="630" t="str">
        <f t="shared" si="193"/>
        <v>A0419_スマートエナジー磐田(株)_メニューA</v>
      </c>
      <c r="M819" s="630">
        <f t="shared" si="194"/>
        <v>0</v>
      </c>
    </row>
    <row r="820" spans="1:13" ht="20.100000000000001" customHeight="1">
      <c r="A820" s="983" t="str">
        <f t="shared" ref="A820:B822" si="198">A819</f>
        <v>A0419</v>
      </c>
      <c r="B820" s="962" t="str">
        <f t="shared" si="198"/>
        <v>スマートエナジー磐田(株)</v>
      </c>
      <c r="C820" s="889" t="s">
        <v>293</v>
      </c>
      <c r="D820" s="875">
        <v>3.0600000000000001E-4</v>
      </c>
      <c r="E820" s="875">
        <v>3.0600000000000001E-4</v>
      </c>
      <c r="F820" s="1110"/>
      <c r="G820" s="1111"/>
      <c r="H820" s="630" t="str">
        <f t="shared" si="192"/>
        <v>A0419_スマートエナジー磐田(株)</v>
      </c>
      <c r="I820" s="630" t="str">
        <f t="shared" si="193"/>
        <v>A0419_スマートエナジー磐田(株)_メニューB</v>
      </c>
      <c r="M820" s="630">
        <f t="shared" si="194"/>
        <v>0</v>
      </c>
    </row>
    <row r="821" spans="1:13" ht="20.100000000000001" customHeight="1">
      <c r="A821" s="983" t="str">
        <f t="shared" si="198"/>
        <v>A0419</v>
      </c>
      <c r="B821" s="962" t="str">
        <f t="shared" si="198"/>
        <v>スマートエナジー磐田(株)</v>
      </c>
      <c r="C821" s="885" t="s">
        <v>6214</v>
      </c>
      <c r="D821" s="890">
        <v>3.6900000000000002E-4</v>
      </c>
      <c r="E821" s="890">
        <v>3.6900000000000002E-4</v>
      </c>
      <c r="F821" s="1110"/>
      <c r="G821" s="1111"/>
      <c r="H821" s="630" t="str">
        <f t="shared" si="192"/>
        <v>A0419_スマートエナジー磐田(株)</v>
      </c>
      <c r="I821" s="630" t="str">
        <f t="shared" si="193"/>
        <v>A0419_スマートエナジー磐田(株)_メニューC(残差)</v>
      </c>
      <c r="M821" s="630">
        <f t="shared" si="194"/>
        <v>0</v>
      </c>
    </row>
    <row r="822" spans="1:13" ht="20.100000000000001" customHeight="1">
      <c r="A822" s="982" t="str">
        <f t="shared" si="198"/>
        <v>A0419</v>
      </c>
      <c r="B822" s="963" t="str">
        <f t="shared" si="198"/>
        <v>スマートエナジー磐田(株)</v>
      </c>
      <c r="C822" s="879" t="s">
        <v>622</v>
      </c>
      <c r="D822" s="880">
        <v>3.59E-4</v>
      </c>
      <c r="E822" s="880">
        <v>3.59E-4</v>
      </c>
      <c r="F822" s="1110"/>
      <c r="G822" s="1112"/>
      <c r="H822" s="630" t="str">
        <f t="shared" si="192"/>
        <v>A0419_スマートエナジー磐田(株)</v>
      </c>
      <c r="I822" s="630" t="str">
        <f t="shared" si="193"/>
        <v>A0419_スマートエナジー磐田(株)_(参考値)事業者全体</v>
      </c>
      <c r="M822" s="630">
        <f t="shared" si="194"/>
        <v>0</v>
      </c>
    </row>
    <row r="823" spans="1:13" ht="20.100000000000001" customHeight="1">
      <c r="A823" s="881" t="s">
        <v>430</v>
      </c>
      <c r="B823" s="882" t="s">
        <v>4217</v>
      </c>
      <c r="C823" s="883"/>
      <c r="D823" s="871">
        <v>4.8799999999999999E-4</v>
      </c>
      <c r="E823" s="872">
        <v>4.8799999999999999E-4</v>
      </c>
      <c r="F823" s="866">
        <v>100</v>
      </c>
      <c r="G823" s="873" t="s">
        <v>514</v>
      </c>
      <c r="H823" s="630" t="str">
        <f t="shared" si="192"/>
        <v>A0420_そうまIグリッド合同会社</v>
      </c>
      <c r="I823" s="630" t="str">
        <f t="shared" si="193"/>
        <v>A0420_そうまIグリッド合同会社_</v>
      </c>
      <c r="M823" s="630">
        <f t="shared" si="194"/>
        <v>0</v>
      </c>
    </row>
    <row r="824" spans="1:13" ht="20.100000000000001" customHeight="1">
      <c r="A824" s="881" t="s">
        <v>431</v>
      </c>
      <c r="B824" s="881" t="s">
        <v>1969</v>
      </c>
      <c r="C824" s="883"/>
      <c r="D824" s="871">
        <v>4.2200000000000001E-4</v>
      </c>
      <c r="E824" s="872">
        <v>4.2200000000000001E-4</v>
      </c>
      <c r="F824" s="866" t="s">
        <v>6185</v>
      </c>
      <c r="G824" s="873" t="s">
        <v>514</v>
      </c>
      <c r="H824" s="630" t="str">
        <f t="shared" si="192"/>
        <v>A0425_エネトレード(株)</v>
      </c>
      <c r="I824" s="630" t="str">
        <f t="shared" si="193"/>
        <v>A0425_エネトレード(株)_</v>
      </c>
      <c r="M824" s="630">
        <f t="shared" si="194"/>
        <v>0</v>
      </c>
    </row>
    <row r="825" spans="1:13" ht="20.100000000000001" customHeight="1">
      <c r="A825" s="881" t="s">
        <v>432</v>
      </c>
      <c r="B825" s="882" t="s">
        <v>1970</v>
      </c>
      <c r="C825" s="883"/>
      <c r="D825" s="871">
        <v>6.1899999999999998E-4</v>
      </c>
      <c r="E825" s="872">
        <v>6.1899999999999998E-4</v>
      </c>
      <c r="F825" s="866">
        <v>100</v>
      </c>
      <c r="G825" s="873" t="s">
        <v>514</v>
      </c>
      <c r="H825" s="630" t="str">
        <f t="shared" si="192"/>
        <v>A0429_ニシムラ(株)</v>
      </c>
      <c r="I825" s="630" t="str">
        <f t="shared" si="193"/>
        <v>A0429_ニシムラ(株)_</v>
      </c>
      <c r="M825" s="630">
        <f t="shared" si="194"/>
        <v>0</v>
      </c>
    </row>
    <row r="826" spans="1:13" ht="20.100000000000001" customHeight="1">
      <c r="A826" s="981" t="s">
        <v>433</v>
      </c>
      <c r="B826" s="966" t="s">
        <v>1971</v>
      </c>
      <c r="C826" s="877" t="s">
        <v>226</v>
      </c>
      <c r="D826" s="875">
        <v>0</v>
      </c>
      <c r="E826" s="875">
        <v>0</v>
      </c>
      <c r="F826" s="1110">
        <v>65.73</v>
      </c>
      <c r="G826" s="1111" t="s">
        <v>4180</v>
      </c>
      <c r="H826" s="630" t="str">
        <f t="shared" si="192"/>
        <v>A0430_(株)さくら新電力</v>
      </c>
      <c r="I826" s="630" t="str">
        <f t="shared" si="193"/>
        <v>A0430_(株)さくら新電力_メニューA</v>
      </c>
      <c r="M826" s="630">
        <f t="shared" si="194"/>
        <v>0</v>
      </c>
    </row>
    <row r="827" spans="1:13" ht="20.100000000000001" customHeight="1">
      <c r="A827" s="983" t="str">
        <f t="shared" ref="A827:B828" si="199">A826</f>
        <v>A0430</v>
      </c>
      <c r="B827" s="966" t="str">
        <f t="shared" si="199"/>
        <v>(株)さくら新電力</v>
      </c>
      <c r="C827" s="885" t="s">
        <v>6188</v>
      </c>
      <c r="D827" s="875">
        <v>4.8299999999999998E-4</v>
      </c>
      <c r="E827" s="875">
        <v>4.8299999999999998E-4</v>
      </c>
      <c r="F827" s="1110"/>
      <c r="G827" s="1111"/>
      <c r="H827" s="630" t="str">
        <f t="shared" si="192"/>
        <v>A0430_(株)さくら新電力</v>
      </c>
      <c r="I827" s="630" t="str">
        <f t="shared" si="193"/>
        <v>A0430_(株)さくら新電力_メニューB(残差)</v>
      </c>
      <c r="M827" s="630">
        <f t="shared" si="194"/>
        <v>0</v>
      </c>
    </row>
    <row r="828" spans="1:13" ht="20.100000000000001" customHeight="1">
      <c r="A828" s="982" t="str">
        <f t="shared" si="199"/>
        <v>A0430</v>
      </c>
      <c r="B828" s="967" t="str">
        <f t="shared" si="199"/>
        <v>(株)さくら新電力</v>
      </c>
      <c r="C828" s="879" t="s">
        <v>622</v>
      </c>
      <c r="D828" s="880">
        <v>4.44E-4</v>
      </c>
      <c r="E828" s="880">
        <v>4.44E-4</v>
      </c>
      <c r="F828" s="1110"/>
      <c r="G828" s="1112"/>
      <c r="H828" s="630" t="str">
        <f t="shared" si="192"/>
        <v>A0430_(株)さくら新電力</v>
      </c>
      <c r="I828" s="630" t="str">
        <f t="shared" si="193"/>
        <v>A0430_(株)さくら新電力_(参考値)事業者全体</v>
      </c>
      <c r="M828" s="630">
        <f t="shared" si="194"/>
        <v>0</v>
      </c>
    </row>
    <row r="829" spans="1:13" ht="20.100000000000001" customHeight="1">
      <c r="A829" s="881" t="s">
        <v>434</v>
      </c>
      <c r="B829" s="881" t="s">
        <v>1972</v>
      </c>
      <c r="C829" s="883"/>
      <c r="D829" s="871">
        <v>3.1399999999999999E-4</v>
      </c>
      <c r="E829" s="872">
        <v>3.1399999999999999E-4</v>
      </c>
      <c r="F829" s="866">
        <v>100</v>
      </c>
      <c r="G829" s="873" t="s">
        <v>514</v>
      </c>
      <c r="H829" s="630" t="str">
        <f t="shared" si="192"/>
        <v>A0431_(株)グローアップ</v>
      </c>
      <c r="I829" s="630" t="str">
        <f t="shared" si="193"/>
        <v>A0431_(株)グローアップ_</v>
      </c>
      <c r="M829" s="630">
        <f t="shared" si="194"/>
        <v>0</v>
      </c>
    </row>
    <row r="830" spans="1:13" ht="20.100000000000001" customHeight="1">
      <c r="A830" s="881" t="s">
        <v>435</v>
      </c>
      <c r="B830" s="882" t="s">
        <v>1973</v>
      </c>
      <c r="C830" s="883"/>
      <c r="D830" s="871">
        <v>4.0499999999999998E-4</v>
      </c>
      <c r="E830" s="872">
        <v>4.0499999999999998E-4</v>
      </c>
      <c r="F830" s="866">
        <v>100</v>
      </c>
      <c r="G830" s="873" t="s">
        <v>514</v>
      </c>
      <c r="H830" s="630" t="str">
        <f t="shared" si="192"/>
        <v>A0435_いこま市民パワー(株)</v>
      </c>
      <c r="I830" s="630" t="str">
        <f t="shared" si="193"/>
        <v>A0435_いこま市民パワー(株)_</v>
      </c>
      <c r="M830" s="630">
        <f t="shared" si="194"/>
        <v>0</v>
      </c>
    </row>
    <row r="831" spans="1:13" ht="20.100000000000001" customHeight="1">
      <c r="A831" s="981" t="s">
        <v>436</v>
      </c>
      <c r="B831" s="962" t="s">
        <v>1974</v>
      </c>
      <c r="C831" s="877" t="s">
        <v>226</v>
      </c>
      <c r="D831" s="875">
        <v>0</v>
      </c>
      <c r="E831" s="875">
        <v>0</v>
      </c>
      <c r="F831" s="1110">
        <v>58.56</v>
      </c>
      <c r="G831" s="1111" t="s">
        <v>4192</v>
      </c>
      <c r="H831" s="630" t="str">
        <f t="shared" si="192"/>
        <v>A0437_おもてなし山形(株)</v>
      </c>
      <c r="I831" s="630" t="str">
        <f t="shared" si="193"/>
        <v>A0437_おもてなし山形(株)_メニューA</v>
      </c>
      <c r="M831" s="630">
        <f t="shared" si="194"/>
        <v>0</v>
      </c>
    </row>
    <row r="832" spans="1:13" ht="20.100000000000001" customHeight="1">
      <c r="A832" s="983" t="str">
        <f t="shared" ref="A832:B833" si="200">A831</f>
        <v>A0437</v>
      </c>
      <c r="B832" s="962" t="str">
        <f t="shared" si="200"/>
        <v>おもてなし山形(株)</v>
      </c>
      <c r="C832" s="885" t="s">
        <v>6188</v>
      </c>
      <c r="D832" s="875">
        <v>4.3100000000000001E-4</v>
      </c>
      <c r="E832" s="875">
        <v>4.3100000000000001E-4</v>
      </c>
      <c r="F832" s="1110"/>
      <c r="G832" s="1111"/>
      <c r="H832" s="630" t="str">
        <f t="shared" si="192"/>
        <v>A0437_おもてなし山形(株)</v>
      </c>
      <c r="I832" s="630" t="str">
        <f t="shared" si="193"/>
        <v>A0437_おもてなし山形(株)_メニューB(残差)</v>
      </c>
      <c r="M832" s="630">
        <f t="shared" si="194"/>
        <v>0</v>
      </c>
    </row>
    <row r="833" spans="1:13" ht="20.100000000000001" customHeight="1">
      <c r="A833" s="982" t="str">
        <f t="shared" si="200"/>
        <v>A0437</v>
      </c>
      <c r="B833" s="963" t="str">
        <f t="shared" si="200"/>
        <v>おもてなし山形(株)</v>
      </c>
      <c r="C833" s="879" t="s">
        <v>622</v>
      </c>
      <c r="D833" s="880">
        <v>6.7000000000000002E-5</v>
      </c>
      <c r="E833" s="880">
        <v>6.7000000000000002E-5</v>
      </c>
      <c r="F833" s="1110"/>
      <c r="G833" s="1112"/>
      <c r="H833" s="630" t="str">
        <f t="shared" si="192"/>
        <v>A0437_おもてなし山形(株)</v>
      </c>
      <c r="I833" s="630" t="str">
        <f t="shared" si="193"/>
        <v>A0437_おもてなし山形(株)_(参考値)事業者全体</v>
      </c>
      <c r="M833" s="630">
        <f t="shared" si="194"/>
        <v>0</v>
      </c>
    </row>
    <row r="834" spans="1:13" ht="20.100000000000001" customHeight="1">
      <c r="A834" s="881" t="s">
        <v>437</v>
      </c>
      <c r="B834" s="882" t="s">
        <v>1975</v>
      </c>
      <c r="C834" s="883"/>
      <c r="D834" s="871">
        <v>4.06E-4</v>
      </c>
      <c r="E834" s="872">
        <v>4.06E-4</v>
      </c>
      <c r="F834" s="866">
        <v>100</v>
      </c>
      <c r="G834" s="873" t="s">
        <v>514</v>
      </c>
      <c r="H834" s="630" t="str">
        <f t="shared" si="192"/>
        <v>A0438_長野都市ガス(株)</v>
      </c>
      <c r="I834" s="630" t="str">
        <f t="shared" si="193"/>
        <v>A0438_長野都市ガス(株)_</v>
      </c>
      <c r="M834" s="630">
        <f t="shared" si="194"/>
        <v>0</v>
      </c>
    </row>
    <row r="835" spans="1:13" ht="20.100000000000001" customHeight="1">
      <c r="A835" s="881" t="s">
        <v>438</v>
      </c>
      <c r="B835" s="882" t="s">
        <v>1976</v>
      </c>
      <c r="C835" s="883"/>
      <c r="D835" s="871">
        <v>4.1899999999999999E-4</v>
      </c>
      <c r="E835" s="872">
        <v>4.1899999999999999E-4</v>
      </c>
      <c r="F835" s="866">
        <v>100</v>
      </c>
      <c r="G835" s="873" t="s">
        <v>514</v>
      </c>
      <c r="H835" s="630" t="str">
        <f t="shared" si="192"/>
        <v>A0439_上田ガス(株)</v>
      </c>
      <c r="I835" s="630" t="str">
        <f t="shared" si="193"/>
        <v>A0439_上田ガス(株)_</v>
      </c>
      <c r="M835" s="630">
        <f t="shared" si="194"/>
        <v>0</v>
      </c>
    </row>
    <row r="836" spans="1:13" ht="20.100000000000001" customHeight="1">
      <c r="A836" s="981" t="s">
        <v>439</v>
      </c>
      <c r="B836" s="962" t="s">
        <v>6245</v>
      </c>
      <c r="C836" s="877" t="s">
        <v>226</v>
      </c>
      <c r="D836" s="875">
        <v>0</v>
      </c>
      <c r="E836" s="875">
        <v>0</v>
      </c>
      <c r="F836" s="1110">
        <v>100</v>
      </c>
      <c r="G836" s="1111" t="s">
        <v>514</v>
      </c>
      <c r="H836" s="630" t="str">
        <f t="shared" si="192"/>
        <v>A0440_日本瓦斯(株)</v>
      </c>
      <c r="I836" s="630" t="str">
        <f t="shared" si="193"/>
        <v>A0440_日本瓦斯(株)_メニューA</v>
      </c>
      <c r="M836" s="630">
        <f t="shared" si="194"/>
        <v>0</v>
      </c>
    </row>
    <row r="837" spans="1:13" ht="20.100000000000001" customHeight="1">
      <c r="A837" s="983" t="str">
        <f t="shared" ref="A837:B838" si="201">A836</f>
        <v>A0440</v>
      </c>
      <c r="B837" s="962" t="str">
        <f t="shared" si="201"/>
        <v>日本瓦斯(株)</v>
      </c>
      <c r="C837" s="885" t="s">
        <v>6188</v>
      </c>
      <c r="D837" s="875">
        <v>3.9100000000000002E-4</v>
      </c>
      <c r="E837" s="875">
        <v>3.9100000000000002E-4</v>
      </c>
      <c r="F837" s="1110"/>
      <c r="G837" s="1111"/>
      <c r="H837" s="630" t="str">
        <f t="shared" si="192"/>
        <v>A0440_日本瓦斯(株)</v>
      </c>
      <c r="I837" s="630" t="str">
        <f t="shared" si="193"/>
        <v>A0440_日本瓦斯(株)_メニューB(残差)</v>
      </c>
      <c r="M837" s="630">
        <f t="shared" si="194"/>
        <v>0</v>
      </c>
    </row>
    <row r="838" spans="1:13" ht="20.100000000000001" customHeight="1">
      <c r="A838" s="982" t="str">
        <f t="shared" si="201"/>
        <v>A0440</v>
      </c>
      <c r="B838" s="963" t="str">
        <f t="shared" si="201"/>
        <v>日本瓦斯(株)</v>
      </c>
      <c r="C838" s="879" t="s">
        <v>622</v>
      </c>
      <c r="D838" s="880">
        <v>3.8400000000000001E-4</v>
      </c>
      <c r="E838" s="880">
        <v>3.8400000000000001E-4</v>
      </c>
      <c r="F838" s="1110"/>
      <c r="G838" s="1112"/>
      <c r="H838" s="630" t="str">
        <f t="shared" si="192"/>
        <v>A0440_日本瓦斯(株)</v>
      </c>
      <c r="I838" s="630" t="str">
        <f t="shared" si="193"/>
        <v>A0440_日本瓦斯(株)_(参考値)事業者全体</v>
      </c>
      <c r="M838" s="630">
        <f t="shared" si="194"/>
        <v>0</v>
      </c>
    </row>
    <row r="839" spans="1:13" ht="20.100000000000001" customHeight="1">
      <c r="A839" s="881" t="s">
        <v>440</v>
      </c>
      <c r="B839" s="900" t="s">
        <v>1977</v>
      </c>
      <c r="C839" s="883"/>
      <c r="D839" s="871">
        <v>4.6299999999999998E-4</v>
      </c>
      <c r="E839" s="872">
        <v>4.6299999999999998E-4</v>
      </c>
      <c r="F839" s="866">
        <v>87.84</v>
      </c>
      <c r="G839" s="873" t="s">
        <v>4180</v>
      </c>
      <c r="H839" s="630" t="str">
        <f t="shared" si="192"/>
        <v>A0442_(株)シグナストラスト</v>
      </c>
      <c r="I839" s="630" t="str">
        <f t="shared" si="193"/>
        <v>A0442_(株)シグナストラスト_</v>
      </c>
      <c r="M839" s="630">
        <f t="shared" si="194"/>
        <v>0</v>
      </c>
    </row>
    <row r="840" spans="1:13" ht="20.100000000000001" customHeight="1">
      <c r="A840" s="881" t="s">
        <v>441</v>
      </c>
      <c r="B840" s="882" t="s">
        <v>1978</v>
      </c>
      <c r="C840" s="883"/>
      <c r="D840" s="871">
        <v>5.0600000000000005E-4</v>
      </c>
      <c r="E840" s="872">
        <v>5.0600000000000005E-4</v>
      </c>
      <c r="F840" s="866">
        <v>100</v>
      </c>
      <c r="G840" s="873" t="s">
        <v>514</v>
      </c>
      <c r="H840" s="630" t="str">
        <f t="shared" si="192"/>
        <v>A0443_ゲーテハウス(株)</v>
      </c>
      <c r="I840" s="630" t="str">
        <f t="shared" si="193"/>
        <v>A0443_ゲーテハウス(株)_</v>
      </c>
      <c r="M840" s="630">
        <f t="shared" si="194"/>
        <v>0</v>
      </c>
    </row>
    <row r="841" spans="1:13" ht="20.100000000000001" customHeight="1">
      <c r="A841" s="881" t="s">
        <v>442</v>
      </c>
      <c r="B841" s="882" t="s">
        <v>4218</v>
      </c>
      <c r="C841" s="883"/>
      <c r="D841" s="871">
        <v>6.1700000000000004E-4</v>
      </c>
      <c r="E841" s="872">
        <v>6.1700000000000004E-4</v>
      </c>
      <c r="F841" s="866">
        <v>93.42</v>
      </c>
      <c r="G841" s="873" t="s">
        <v>6246</v>
      </c>
      <c r="H841" s="630" t="str">
        <f t="shared" si="192"/>
        <v>A0446_JPエネルギー(株)</v>
      </c>
      <c r="I841" s="630" t="str">
        <f t="shared" si="193"/>
        <v>A0446_JPエネルギー(株)_</v>
      </c>
      <c r="M841" s="630">
        <f t="shared" si="194"/>
        <v>0</v>
      </c>
    </row>
    <row r="842" spans="1:13" ht="20.100000000000001" customHeight="1">
      <c r="A842" s="881" t="s">
        <v>443</v>
      </c>
      <c r="B842" s="882" t="s">
        <v>1979</v>
      </c>
      <c r="C842" s="883"/>
      <c r="D842" s="871">
        <v>6.2299999999999996E-4</v>
      </c>
      <c r="E842" s="872">
        <v>6.2299999999999996E-4</v>
      </c>
      <c r="F842" s="866">
        <v>100</v>
      </c>
      <c r="G842" s="873" t="s">
        <v>514</v>
      </c>
      <c r="H842" s="630" t="str">
        <f t="shared" si="192"/>
        <v>A0447_兵庫電力(株)</v>
      </c>
      <c r="I842" s="630" t="str">
        <f t="shared" si="193"/>
        <v>A0447_兵庫電力(株)_</v>
      </c>
      <c r="M842" s="630">
        <f t="shared" si="194"/>
        <v>0</v>
      </c>
    </row>
    <row r="843" spans="1:13" ht="20.100000000000001" customHeight="1">
      <c r="A843" s="881" t="s">
        <v>444</v>
      </c>
      <c r="B843" s="882" t="s">
        <v>4219</v>
      </c>
      <c r="C843" s="883"/>
      <c r="D843" s="871">
        <v>5.1900000000000004E-4</v>
      </c>
      <c r="E843" s="872">
        <v>5.1900000000000004E-4</v>
      </c>
      <c r="F843" s="866">
        <v>100</v>
      </c>
      <c r="G843" s="873" t="s">
        <v>514</v>
      </c>
      <c r="H843" s="630" t="str">
        <f t="shared" si="192"/>
        <v>A0451_Cocoテラスたがわ(株)</v>
      </c>
      <c r="I843" s="630" t="str">
        <f t="shared" si="193"/>
        <v>A0451_Cocoテラスたがわ(株)_</v>
      </c>
      <c r="M843" s="630">
        <f t="shared" si="194"/>
        <v>0</v>
      </c>
    </row>
    <row r="844" spans="1:13" ht="20.100000000000001" customHeight="1">
      <c r="A844" s="881" t="s">
        <v>445</v>
      </c>
      <c r="B844" s="882" t="s">
        <v>1980</v>
      </c>
      <c r="C844" s="883"/>
      <c r="D844" s="871">
        <v>4.2200000000000001E-4</v>
      </c>
      <c r="E844" s="872">
        <v>4.2200000000000001E-4</v>
      </c>
      <c r="F844" s="866" t="s">
        <v>6185</v>
      </c>
      <c r="G844" s="873" t="s">
        <v>514</v>
      </c>
      <c r="H844" s="630" t="str">
        <f t="shared" si="192"/>
        <v>A0452_東北電力エナジートレーディング(株)</v>
      </c>
      <c r="I844" s="630" t="str">
        <f t="shared" si="193"/>
        <v>A0452_東北電力エナジートレーディング(株)_</v>
      </c>
      <c r="M844" s="630">
        <f t="shared" si="194"/>
        <v>0</v>
      </c>
    </row>
    <row r="845" spans="1:13" ht="20.100000000000001" customHeight="1">
      <c r="A845" s="981" t="s">
        <v>6247</v>
      </c>
      <c r="B845" s="962" t="s">
        <v>1981</v>
      </c>
      <c r="C845" s="877" t="s">
        <v>226</v>
      </c>
      <c r="D845" s="875">
        <v>0</v>
      </c>
      <c r="E845" s="875">
        <v>0</v>
      </c>
      <c r="F845" s="1110">
        <v>100</v>
      </c>
      <c r="G845" s="1111" t="s">
        <v>514</v>
      </c>
      <c r="H845" s="630" t="str">
        <f t="shared" si="192"/>
        <v>A0454_(株)まち未来製作所</v>
      </c>
      <c r="I845" s="630" t="str">
        <f t="shared" si="193"/>
        <v>A0454_(株)まち未来製作所_メニューA</v>
      </c>
      <c r="M845" s="630">
        <f t="shared" si="194"/>
        <v>0</v>
      </c>
    </row>
    <row r="846" spans="1:13" ht="20.100000000000001" customHeight="1">
      <c r="A846" s="983" t="str">
        <f t="shared" ref="A846:B847" si="202">A845</f>
        <v>A0454</v>
      </c>
      <c r="B846" s="962" t="str">
        <f t="shared" si="202"/>
        <v>(株)まち未来製作所</v>
      </c>
      <c r="C846" s="885" t="s">
        <v>6188</v>
      </c>
      <c r="D846" s="875">
        <v>5.4699999999999996E-4</v>
      </c>
      <c r="E846" s="875">
        <v>5.4699999999999996E-4</v>
      </c>
      <c r="F846" s="1110"/>
      <c r="G846" s="1111"/>
      <c r="H846" s="630" t="str">
        <f t="shared" si="192"/>
        <v>A0454_(株)まち未来製作所</v>
      </c>
      <c r="I846" s="630" t="str">
        <f t="shared" si="193"/>
        <v>A0454_(株)まち未来製作所_メニューB(残差)</v>
      </c>
      <c r="M846" s="630">
        <f t="shared" si="194"/>
        <v>0</v>
      </c>
    </row>
    <row r="847" spans="1:13" ht="20.100000000000001" customHeight="1">
      <c r="A847" s="982" t="str">
        <f t="shared" si="202"/>
        <v>A0454</v>
      </c>
      <c r="B847" s="963" t="str">
        <f t="shared" si="202"/>
        <v>(株)まち未来製作所</v>
      </c>
      <c r="C847" s="879" t="s">
        <v>622</v>
      </c>
      <c r="D847" s="880">
        <v>4.2499999999999998E-4</v>
      </c>
      <c r="E847" s="880">
        <v>4.2499999999999998E-4</v>
      </c>
      <c r="F847" s="1110"/>
      <c r="G847" s="1112"/>
      <c r="H847" s="630" t="str">
        <f t="shared" si="192"/>
        <v>A0454_(株)まち未来製作所</v>
      </c>
      <c r="I847" s="630" t="str">
        <f t="shared" si="193"/>
        <v>A0454_(株)まち未来製作所_(参考値)事業者全体</v>
      </c>
      <c r="M847" s="630">
        <f t="shared" si="194"/>
        <v>0</v>
      </c>
    </row>
    <row r="848" spans="1:13" ht="20.100000000000001" customHeight="1">
      <c r="A848" s="881" t="s">
        <v>446</v>
      </c>
      <c r="B848" s="881" t="s">
        <v>1982</v>
      </c>
      <c r="C848" s="883"/>
      <c r="D848" s="871">
        <v>6.3599999999999996E-4</v>
      </c>
      <c r="E848" s="872">
        <v>6.3599999999999996E-4</v>
      </c>
      <c r="F848" s="866">
        <v>100</v>
      </c>
      <c r="G848" s="873" t="s">
        <v>514</v>
      </c>
      <c r="H848" s="630" t="str">
        <f t="shared" si="192"/>
        <v>A0456_(株)どさんこパワー</v>
      </c>
      <c r="I848" s="630" t="str">
        <f t="shared" si="193"/>
        <v>A0456_(株)どさんこパワー_</v>
      </c>
      <c r="M848" s="630">
        <f t="shared" si="194"/>
        <v>0</v>
      </c>
    </row>
    <row r="849" spans="1:13" ht="20.100000000000001" customHeight="1">
      <c r="A849" s="881" t="s">
        <v>447</v>
      </c>
      <c r="B849" s="882" t="s">
        <v>1983</v>
      </c>
      <c r="C849" s="883"/>
      <c r="D849" s="871">
        <v>5.8100000000000003E-4</v>
      </c>
      <c r="E849" s="872">
        <v>5.8100000000000003E-4</v>
      </c>
      <c r="F849" s="866">
        <v>100</v>
      </c>
      <c r="G849" s="873" t="s">
        <v>514</v>
      </c>
      <c r="H849" s="630" t="str">
        <f t="shared" si="192"/>
        <v>A0457_トリニティエナジー(株)</v>
      </c>
      <c r="I849" s="630" t="str">
        <f t="shared" si="193"/>
        <v>A0457_トリニティエナジー(株)_</v>
      </c>
      <c r="M849" s="630">
        <f t="shared" si="194"/>
        <v>0</v>
      </c>
    </row>
    <row r="850" spans="1:13" ht="20.100000000000001" customHeight="1">
      <c r="A850" s="881" t="s">
        <v>448</v>
      </c>
      <c r="B850" s="882" t="s">
        <v>4220</v>
      </c>
      <c r="C850" s="883"/>
      <c r="D850" s="871">
        <v>4.2200000000000001E-4</v>
      </c>
      <c r="E850" s="872">
        <v>4.2200000000000001E-4</v>
      </c>
      <c r="F850" s="866">
        <v>100</v>
      </c>
      <c r="G850" s="873" t="s">
        <v>514</v>
      </c>
      <c r="H850" s="630" t="str">
        <f t="shared" si="192"/>
        <v>A0461_(株)LIXIL TEPCO スマートパートナーズ</v>
      </c>
      <c r="I850" s="630" t="str">
        <f t="shared" si="193"/>
        <v>A0461_(株)LIXIL TEPCO スマートパートナーズ_</v>
      </c>
      <c r="M850" s="630">
        <f t="shared" si="194"/>
        <v>0</v>
      </c>
    </row>
    <row r="851" spans="1:13" ht="20.100000000000001" customHeight="1">
      <c r="A851" s="881" t="s">
        <v>449</v>
      </c>
      <c r="B851" s="882" t="s">
        <v>4221</v>
      </c>
      <c r="C851" s="883"/>
      <c r="D851" s="871">
        <v>4.6900000000000002E-4</v>
      </c>
      <c r="E851" s="872">
        <v>4.6900000000000002E-4</v>
      </c>
      <c r="F851" s="866">
        <v>49.3</v>
      </c>
      <c r="G851" s="873" t="s">
        <v>4180</v>
      </c>
      <c r="H851" s="630" t="str">
        <f t="shared" si="192"/>
        <v>A0463_(株)NEXT ONE</v>
      </c>
      <c r="I851" s="630" t="str">
        <f t="shared" si="193"/>
        <v>A0463_(株)NEXT ONE_</v>
      </c>
      <c r="M851" s="630">
        <f t="shared" si="194"/>
        <v>0</v>
      </c>
    </row>
    <row r="852" spans="1:13" ht="20.100000000000001" customHeight="1">
      <c r="A852" s="881" t="s">
        <v>456</v>
      </c>
      <c r="B852" s="882" t="s">
        <v>6248</v>
      </c>
      <c r="C852" s="883"/>
      <c r="D852" s="871">
        <v>5.0500000000000002E-4</v>
      </c>
      <c r="E852" s="872">
        <v>5.0500000000000002E-4</v>
      </c>
      <c r="F852" s="866">
        <v>100</v>
      </c>
      <c r="G852" s="873" t="s">
        <v>514</v>
      </c>
      <c r="H852" s="630" t="str">
        <f t="shared" si="192"/>
        <v>A0465_(株)テラス(旧：(株)ネオ・コーポレーション)</v>
      </c>
      <c r="I852" s="630" t="str">
        <f t="shared" si="193"/>
        <v>A0465_(株)テラス(旧：(株)ネオ・コーポレーション)_</v>
      </c>
      <c r="M852" s="630">
        <f t="shared" si="194"/>
        <v>0</v>
      </c>
    </row>
    <row r="853" spans="1:13" ht="20.100000000000001" customHeight="1">
      <c r="A853" s="881" t="s">
        <v>457</v>
      </c>
      <c r="B853" s="882" t="s">
        <v>6249</v>
      </c>
      <c r="C853" s="883"/>
      <c r="D853" s="871">
        <v>7.0899999999999999E-4</v>
      </c>
      <c r="E853" s="872">
        <v>7.0899999999999999E-4</v>
      </c>
      <c r="F853" s="866">
        <v>96.45</v>
      </c>
      <c r="G853" s="873" t="s">
        <v>4189</v>
      </c>
      <c r="H853" s="630" t="str">
        <f t="shared" si="192"/>
        <v>A0467_つばさでんき(株)(旧：(株)アルファライズ)</v>
      </c>
      <c r="I853" s="630" t="str">
        <f t="shared" si="193"/>
        <v>A0467_つばさでんき(株)(旧：(株)アルファライズ)_</v>
      </c>
      <c r="M853" s="630">
        <f t="shared" si="194"/>
        <v>0</v>
      </c>
    </row>
    <row r="854" spans="1:13" ht="20.100000000000001" customHeight="1">
      <c r="A854" s="881" t="s">
        <v>458</v>
      </c>
      <c r="B854" s="882" t="s">
        <v>1984</v>
      </c>
      <c r="C854" s="883"/>
      <c r="D854" s="871">
        <v>5.8699999999999996E-4</v>
      </c>
      <c r="E854" s="872">
        <v>5.8699999999999996E-4</v>
      </c>
      <c r="F854" s="866">
        <v>100</v>
      </c>
      <c r="G854" s="873" t="s">
        <v>514</v>
      </c>
      <c r="H854" s="630" t="str">
        <f t="shared" si="192"/>
        <v>A0468_おおすみ半島スマートエネルギー(株)</v>
      </c>
      <c r="I854" s="630" t="str">
        <f t="shared" si="193"/>
        <v>A0468_おおすみ半島スマートエネルギー(株)_</v>
      </c>
      <c r="M854" s="630">
        <f t="shared" si="194"/>
        <v>0</v>
      </c>
    </row>
    <row r="855" spans="1:13" ht="20.100000000000001" customHeight="1">
      <c r="A855" s="881" t="s">
        <v>459</v>
      </c>
      <c r="B855" s="881" t="s">
        <v>1985</v>
      </c>
      <c r="C855" s="883"/>
      <c r="D855" s="871">
        <v>6.5600000000000001E-4</v>
      </c>
      <c r="E855" s="872">
        <v>6.5600000000000001E-4</v>
      </c>
      <c r="F855" s="866">
        <v>100</v>
      </c>
      <c r="G855" s="873" t="s">
        <v>514</v>
      </c>
      <c r="H855" s="630" t="str">
        <f t="shared" si="192"/>
        <v>A0470_おきなわコープエナジー(株)</v>
      </c>
      <c r="I855" s="630" t="str">
        <f t="shared" si="193"/>
        <v>A0470_おきなわコープエナジー(株)_</v>
      </c>
      <c r="M855" s="630">
        <f t="shared" si="194"/>
        <v>0</v>
      </c>
    </row>
    <row r="856" spans="1:13" ht="20.100000000000001" customHeight="1">
      <c r="A856" s="981" t="s">
        <v>460</v>
      </c>
      <c r="B856" s="962" t="s">
        <v>1986</v>
      </c>
      <c r="C856" s="877" t="s">
        <v>226</v>
      </c>
      <c r="D856" s="896">
        <v>0</v>
      </c>
      <c r="E856" s="875">
        <v>0</v>
      </c>
      <c r="F856" s="1110">
        <v>90.49</v>
      </c>
      <c r="G856" s="1111" t="s">
        <v>4180</v>
      </c>
      <c r="H856" s="630" t="str">
        <f t="shared" si="192"/>
        <v>A0471_久慈地域エネルギー(株)</v>
      </c>
      <c r="I856" s="630" t="str">
        <f t="shared" si="193"/>
        <v>A0471_久慈地域エネルギー(株)_メニューA</v>
      </c>
      <c r="M856" s="630">
        <f t="shared" si="194"/>
        <v>0</v>
      </c>
    </row>
    <row r="857" spans="1:13" ht="20.100000000000001" customHeight="1">
      <c r="A857" s="983" t="str">
        <f t="shared" ref="A857:B858" si="203">A856</f>
        <v>A0471</v>
      </c>
      <c r="B857" s="962" t="str">
        <f t="shared" si="203"/>
        <v>久慈地域エネルギー(株)</v>
      </c>
      <c r="C857" s="885" t="s">
        <v>6188</v>
      </c>
      <c r="D857" s="875">
        <v>4.08E-4</v>
      </c>
      <c r="E857" s="875">
        <v>4.0700000000000003E-4</v>
      </c>
      <c r="F857" s="1110"/>
      <c r="G857" s="1111"/>
      <c r="H857" s="630" t="str">
        <f t="shared" si="192"/>
        <v>A0471_久慈地域エネルギー(株)</v>
      </c>
      <c r="I857" s="630" t="str">
        <f t="shared" si="193"/>
        <v>A0471_久慈地域エネルギー(株)_メニューB(残差)</v>
      </c>
      <c r="M857" s="630">
        <f t="shared" si="194"/>
        <v>0</v>
      </c>
    </row>
    <row r="858" spans="1:13" ht="20.100000000000001" customHeight="1">
      <c r="A858" s="982" t="str">
        <f t="shared" si="203"/>
        <v>A0471</v>
      </c>
      <c r="B858" s="963" t="str">
        <f t="shared" si="203"/>
        <v>久慈地域エネルギー(株)</v>
      </c>
      <c r="C858" s="879" t="s">
        <v>622</v>
      </c>
      <c r="D858" s="880">
        <v>3.1500000000000001E-4</v>
      </c>
      <c r="E858" s="880">
        <v>3.1399999999999999E-4</v>
      </c>
      <c r="F858" s="1110"/>
      <c r="G858" s="1112"/>
      <c r="H858" s="630" t="str">
        <f t="shared" si="192"/>
        <v>A0471_久慈地域エネルギー(株)</v>
      </c>
      <c r="I858" s="630" t="str">
        <f t="shared" si="193"/>
        <v>A0471_久慈地域エネルギー(株)_(参考値)事業者全体</v>
      </c>
      <c r="M858" s="630">
        <f t="shared" si="194"/>
        <v>0</v>
      </c>
    </row>
    <row r="859" spans="1:13" ht="20.100000000000001" customHeight="1">
      <c r="A859" s="881" t="s">
        <v>461</v>
      </c>
      <c r="B859" s="882" t="s">
        <v>1987</v>
      </c>
      <c r="C859" s="883"/>
      <c r="D859" s="871">
        <v>5.9000000000000003E-4</v>
      </c>
      <c r="E859" s="872">
        <v>5.9000000000000003E-4</v>
      </c>
      <c r="F859" s="866">
        <v>100</v>
      </c>
      <c r="G859" s="873" t="s">
        <v>514</v>
      </c>
      <c r="H859" s="630" t="str">
        <f t="shared" si="192"/>
        <v>A0472_弘前ガス(株)</v>
      </c>
      <c r="I859" s="630" t="str">
        <f t="shared" si="193"/>
        <v>A0472_弘前ガス(株)_</v>
      </c>
      <c r="M859" s="630">
        <f t="shared" si="194"/>
        <v>0</v>
      </c>
    </row>
    <row r="860" spans="1:13" ht="20.100000000000001" customHeight="1">
      <c r="A860" s="981" t="s">
        <v>462</v>
      </c>
      <c r="B860" s="962" t="s">
        <v>6250</v>
      </c>
      <c r="C860" s="877" t="s">
        <v>226</v>
      </c>
      <c r="D860" s="896">
        <v>0</v>
      </c>
      <c r="E860" s="875">
        <v>0</v>
      </c>
      <c r="F860" s="1110">
        <v>100</v>
      </c>
      <c r="G860" s="1111" t="s">
        <v>514</v>
      </c>
      <c r="H860" s="630" t="str">
        <f t="shared" si="192"/>
        <v>A0473_(株)フォーバルテレコム</v>
      </c>
      <c r="I860" s="630" t="str">
        <f t="shared" si="193"/>
        <v>A0473_(株)フォーバルテレコム_メニューA</v>
      </c>
      <c r="M860" s="630">
        <f t="shared" si="194"/>
        <v>0</v>
      </c>
    </row>
    <row r="861" spans="1:13" ht="20.100000000000001" customHeight="1">
      <c r="A861" s="983" t="str">
        <f t="shared" ref="A861:B862" si="204">A860</f>
        <v>A0473</v>
      </c>
      <c r="B861" s="962" t="str">
        <f t="shared" si="204"/>
        <v>(株)フォーバルテレコム</v>
      </c>
      <c r="C861" s="885" t="s">
        <v>6188</v>
      </c>
      <c r="D861" s="896">
        <v>4.7199999999999998E-4</v>
      </c>
      <c r="E861" s="875">
        <v>4.7199999999999998E-4</v>
      </c>
      <c r="F861" s="1110"/>
      <c r="G861" s="1111"/>
      <c r="H861" s="630" t="str">
        <f t="shared" si="192"/>
        <v>A0473_(株)フォーバルテレコム</v>
      </c>
      <c r="I861" s="630" t="str">
        <f t="shared" si="193"/>
        <v>A0473_(株)フォーバルテレコム_メニューB(残差)</v>
      </c>
      <c r="M861" s="630">
        <f t="shared" si="194"/>
        <v>0</v>
      </c>
    </row>
    <row r="862" spans="1:13" ht="20.100000000000001" customHeight="1">
      <c r="A862" s="982" t="str">
        <f t="shared" si="204"/>
        <v>A0473</v>
      </c>
      <c r="B862" s="963" t="str">
        <f t="shared" si="204"/>
        <v>(株)フォーバルテレコム</v>
      </c>
      <c r="C862" s="879" t="s">
        <v>622</v>
      </c>
      <c r="D862" s="880">
        <v>4.66E-4</v>
      </c>
      <c r="E862" s="880">
        <v>4.66E-4</v>
      </c>
      <c r="F862" s="1110"/>
      <c r="G862" s="1112"/>
      <c r="H862" s="630" t="str">
        <f t="shared" si="192"/>
        <v>A0473_(株)フォーバルテレコム</v>
      </c>
      <c r="I862" s="630" t="str">
        <f t="shared" si="193"/>
        <v>A0473_(株)フォーバルテレコム_(参考値)事業者全体</v>
      </c>
      <c r="M862" s="630">
        <f t="shared" si="194"/>
        <v>0</v>
      </c>
    </row>
    <row r="863" spans="1:13" ht="20.100000000000001" customHeight="1">
      <c r="A863" s="881" t="s">
        <v>463</v>
      </c>
      <c r="B863" s="882" t="s">
        <v>6251</v>
      </c>
      <c r="C863" s="883"/>
      <c r="D863" s="871">
        <v>3.3399999999999999E-4</v>
      </c>
      <c r="E863" s="872">
        <v>3.3399999999999999E-4</v>
      </c>
      <c r="F863" s="866" t="s">
        <v>6185</v>
      </c>
      <c r="G863" s="873" t="s">
        <v>514</v>
      </c>
      <c r="H863" s="630" t="str">
        <f t="shared" ref="H863:H926" si="205">A863&amp;"_"&amp;B863</f>
        <v>A0476_(株)ストエネ</v>
      </c>
      <c r="I863" s="630" t="str">
        <f t="shared" ref="I863:I926" si="206">A863&amp;"_"&amp;B863&amp;"_"&amp;C863</f>
        <v>A0476_(株)ストエネ_</v>
      </c>
      <c r="M863" s="630">
        <f t="shared" ref="M863:M926" si="207">COUNTIF($H$30:$H$3024,K863)</f>
        <v>0</v>
      </c>
    </row>
    <row r="864" spans="1:13" ht="20.100000000000001" customHeight="1">
      <c r="A864" s="881" t="s">
        <v>464</v>
      </c>
      <c r="B864" s="882" t="s">
        <v>1988</v>
      </c>
      <c r="C864" s="883"/>
      <c r="D864" s="871">
        <v>5.8600000000000004E-4</v>
      </c>
      <c r="E864" s="872">
        <v>5.8600000000000004E-4</v>
      </c>
      <c r="F864" s="866">
        <v>100</v>
      </c>
      <c r="G864" s="873" t="s">
        <v>514</v>
      </c>
      <c r="H864" s="630" t="str">
        <f t="shared" si="205"/>
        <v>A0477_くるめエネルギー(株)</v>
      </c>
      <c r="I864" s="630" t="str">
        <f t="shared" si="206"/>
        <v>A0477_くるめエネルギー(株)_</v>
      </c>
      <c r="M864" s="630">
        <f t="shared" si="207"/>
        <v>0</v>
      </c>
    </row>
    <row r="865" spans="1:13" ht="20.100000000000001" customHeight="1">
      <c r="A865" s="881" t="s">
        <v>465</v>
      </c>
      <c r="B865" s="882" t="s">
        <v>1989</v>
      </c>
      <c r="C865" s="883"/>
      <c r="D865" s="871">
        <v>4.1100000000000002E-4</v>
      </c>
      <c r="E865" s="872">
        <v>2.9300000000000002E-4</v>
      </c>
      <c r="F865" s="866">
        <v>100</v>
      </c>
      <c r="G865" s="873" t="s">
        <v>514</v>
      </c>
      <c r="H865" s="630" t="str">
        <f t="shared" si="205"/>
        <v>A0480_松阪新電力(株)</v>
      </c>
      <c r="I865" s="630" t="str">
        <f t="shared" si="206"/>
        <v>A0480_松阪新電力(株)_</v>
      </c>
      <c r="M865" s="630">
        <f t="shared" si="207"/>
        <v>0</v>
      </c>
    </row>
    <row r="866" spans="1:13" ht="20.100000000000001" customHeight="1">
      <c r="A866" s="981" t="s">
        <v>466</v>
      </c>
      <c r="B866" s="962" t="s">
        <v>1990</v>
      </c>
      <c r="C866" s="877" t="s">
        <v>226</v>
      </c>
      <c r="D866" s="875">
        <v>0</v>
      </c>
      <c r="E866" s="875">
        <v>0</v>
      </c>
      <c r="F866" s="1110">
        <v>99.29</v>
      </c>
      <c r="G866" s="1111" t="s">
        <v>6211</v>
      </c>
      <c r="H866" s="630" t="str">
        <f t="shared" si="205"/>
        <v>A0481_ヒューリックプロパティソリューション(株)</v>
      </c>
      <c r="I866" s="630" t="str">
        <f t="shared" si="206"/>
        <v>A0481_ヒューリックプロパティソリューション(株)_メニューA</v>
      </c>
      <c r="M866" s="630">
        <f t="shared" si="207"/>
        <v>0</v>
      </c>
    </row>
    <row r="867" spans="1:13" ht="20.100000000000001" customHeight="1">
      <c r="A867" s="983" t="str">
        <f t="shared" ref="A867:B868" si="208">A866</f>
        <v>A0481</v>
      </c>
      <c r="B867" s="962" t="str">
        <f t="shared" si="208"/>
        <v>ヒューリックプロパティソリューション(株)</v>
      </c>
      <c r="C867" s="885" t="s">
        <v>6188</v>
      </c>
      <c r="D867" s="875">
        <v>4.6000000000000001E-4</v>
      </c>
      <c r="E867" s="875">
        <v>4.6000000000000001E-4</v>
      </c>
      <c r="F867" s="1110"/>
      <c r="G867" s="1111"/>
      <c r="H867" s="630" t="str">
        <f t="shared" si="205"/>
        <v>A0481_ヒューリックプロパティソリューション(株)</v>
      </c>
      <c r="I867" s="630" t="str">
        <f t="shared" si="206"/>
        <v>A0481_ヒューリックプロパティソリューション(株)_メニューB(残差)</v>
      </c>
      <c r="M867" s="630">
        <f t="shared" si="207"/>
        <v>0</v>
      </c>
    </row>
    <row r="868" spans="1:13" ht="20.100000000000001" customHeight="1">
      <c r="A868" s="982" t="str">
        <f t="shared" si="208"/>
        <v>A0481</v>
      </c>
      <c r="B868" s="963" t="str">
        <f t="shared" si="208"/>
        <v>ヒューリックプロパティソリューション(株)</v>
      </c>
      <c r="C868" s="879" t="s">
        <v>622</v>
      </c>
      <c r="D868" s="880">
        <v>3.1599999999999998E-4</v>
      </c>
      <c r="E868" s="880">
        <v>3.1599999999999998E-4</v>
      </c>
      <c r="F868" s="1110"/>
      <c r="G868" s="1112"/>
      <c r="H868" s="630" t="str">
        <f t="shared" si="205"/>
        <v>A0481_ヒューリックプロパティソリューション(株)</v>
      </c>
      <c r="I868" s="630" t="str">
        <f t="shared" si="206"/>
        <v>A0481_ヒューリックプロパティソリューション(株)_(参考値)事業者全体</v>
      </c>
      <c r="M868" s="630">
        <f t="shared" si="207"/>
        <v>0</v>
      </c>
    </row>
    <row r="869" spans="1:13" ht="20.100000000000001" customHeight="1">
      <c r="A869" s="881" t="s">
        <v>467</v>
      </c>
      <c r="B869" s="900" t="s">
        <v>1991</v>
      </c>
      <c r="C869" s="883"/>
      <c r="D869" s="871">
        <v>4.9200000000000003E-4</v>
      </c>
      <c r="E869" s="872">
        <v>4.9200000000000003E-4</v>
      </c>
      <c r="F869" s="866">
        <v>100</v>
      </c>
      <c r="G869" s="873" t="s">
        <v>514</v>
      </c>
      <c r="H869" s="630" t="str">
        <f t="shared" si="205"/>
        <v>A0482_宮崎電力(株)</v>
      </c>
      <c r="I869" s="630" t="str">
        <f t="shared" si="206"/>
        <v>A0482_宮崎電力(株)_</v>
      </c>
      <c r="M869" s="630">
        <f t="shared" si="207"/>
        <v>0</v>
      </c>
    </row>
    <row r="870" spans="1:13" ht="20.100000000000001" customHeight="1">
      <c r="A870" s="981" t="s">
        <v>1992</v>
      </c>
      <c r="B870" s="962" t="s">
        <v>4222</v>
      </c>
      <c r="C870" s="877" t="s">
        <v>226</v>
      </c>
      <c r="D870" s="875">
        <v>0</v>
      </c>
      <c r="E870" s="875">
        <v>0</v>
      </c>
      <c r="F870" s="1110">
        <v>96.21</v>
      </c>
      <c r="G870" s="1111" t="s">
        <v>4180</v>
      </c>
      <c r="H870" s="630" t="str">
        <f t="shared" si="205"/>
        <v>A0490_(株)CDエナジーダイレクト</v>
      </c>
      <c r="I870" s="630" t="str">
        <f t="shared" si="206"/>
        <v>A0490_(株)CDエナジーダイレクト_メニューA</v>
      </c>
      <c r="M870" s="630">
        <f t="shared" si="207"/>
        <v>0</v>
      </c>
    </row>
    <row r="871" spans="1:13" ht="20.100000000000001" customHeight="1">
      <c r="A871" s="983" t="str">
        <f t="shared" ref="A871:B872" si="209">A870</f>
        <v>A0490</v>
      </c>
      <c r="B871" s="962" t="str">
        <f t="shared" si="209"/>
        <v>(株)CDエナジーダイレクト</v>
      </c>
      <c r="C871" s="885" t="s">
        <v>6188</v>
      </c>
      <c r="D871" s="875">
        <v>4.6500000000000003E-4</v>
      </c>
      <c r="E871" s="875">
        <v>4.6500000000000003E-4</v>
      </c>
      <c r="F871" s="1110"/>
      <c r="G871" s="1111"/>
      <c r="H871" s="630" t="str">
        <f t="shared" si="205"/>
        <v>A0490_(株)CDエナジーダイレクト</v>
      </c>
      <c r="I871" s="630" t="str">
        <f t="shared" si="206"/>
        <v>A0490_(株)CDエナジーダイレクト_メニューB(残差)</v>
      </c>
      <c r="M871" s="630">
        <f t="shared" si="207"/>
        <v>0</v>
      </c>
    </row>
    <row r="872" spans="1:13" ht="20.100000000000001" customHeight="1">
      <c r="A872" s="982" t="str">
        <f t="shared" si="209"/>
        <v>A0490</v>
      </c>
      <c r="B872" s="963" t="str">
        <f t="shared" si="209"/>
        <v>(株)CDエナジーダイレクト</v>
      </c>
      <c r="C872" s="879" t="s">
        <v>622</v>
      </c>
      <c r="D872" s="880">
        <v>4.28E-4</v>
      </c>
      <c r="E872" s="880">
        <v>4.28E-4</v>
      </c>
      <c r="F872" s="1110"/>
      <c r="G872" s="1112"/>
      <c r="H872" s="630" t="str">
        <f t="shared" si="205"/>
        <v>A0490_(株)CDエナジーダイレクト</v>
      </c>
      <c r="I872" s="630" t="str">
        <f t="shared" si="206"/>
        <v>A0490_(株)CDエナジーダイレクト_(参考値)事業者全体</v>
      </c>
      <c r="M872" s="630">
        <f t="shared" si="207"/>
        <v>0</v>
      </c>
    </row>
    <row r="873" spans="1:13" ht="20.100000000000001" customHeight="1">
      <c r="A873" s="981" t="s">
        <v>468</v>
      </c>
      <c r="B873" s="962" t="s">
        <v>4223</v>
      </c>
      <c r="C873" s="877" t="s">
        <v>226</v>
      </c>
      <c r="D873" s="896">
        <v>0</v>
      </c>
      <c r="E873" s="875">
        <v>0</v>
      </c>
      <c r="F873" s="1110">
        <v>58.84</v>
      </c>
      <c r="G873" s="1111" t="s">
        <v>4180</v>
      </c>
      <c r="H873" s="630" t="str">
        <f t="shared" si="205"/>
        <v>A0491_Q.ENESTでんき(株)</v>
      </c>
      <c r="I873" s="630" t="str">
        <f t="shared" si="206"/>
        <v>A0491_Q.ENESTでんき(株)_メニューA</v>
      </c>
      <c r="M873" s="630">
        <f t="shared" si="207"/>
        <v>0</v>
      </c>
    </row>
    <row r="874" spans="1:13" ht="20.100000000000001" customHeight="1">
      <c r="A874" s="983" t="str">
        <f t="shared" ref="A874:B876" si="210">A873</f>
        <v>A0491</v>
      </c>
      <c r="B874" s="962" t="str">
        <f t="shared" si="210"/>
        <v>Q.ENESTでんき(株)</v>
      </c>
      <c r="C874" s="889" t="s">
        <v>293</v>
      </c>
      <c r="D874" s="896">
        <v>3.19E-4</v>
      </c>
      <c r="E874" s="875">
        <v>3.19E-4</v>
      </c>
      <c r="F874" s="1110"/>
      <c r="G874" s="1111"/>
      <c r="H874" s="630" t="str">
        <f t="shared" si="205"/>
        <v>A0491_Q.ENESTでんき(株)</v>
      </c>
      <c r="I874" s="630" t="str">
        <f t="shared" si="206"/>
        <v>A0491_Q.ENESTでんき(株)_メニューB</v>
      </c>
      <c r="M874" s="630">
        <f t="shared" si="207"/>
        <v>0</v>
      </c>
    </row>
    <row r="875" spans="1:13" ht="20.100000000000001" customHeight="1">
      <c r="A875" s="983" t="str">
        <f t="shared" si="210"/>
        <v>A0491</v>
      </c>
      <c r="B875" s="962" t="str">
        <f t="shared" si="210"/>
        <v>Q.ENESTでんき(株)</v>
      </c>
      <c r="C875" s="894" t="s">
        <v>450</v>
      </c>
      <c r="D875" s="893">
        <v>4.95E-4</v>
      </c>
      <c r="E875" s="893">
        <v>4.95E-4</v>
      </c>
      <c r="F875" s="1110"/>
      <c r="G875" s="1111"/>
      <c r="H875" s="630" t="str">
        <f t="shared" si="205"/>
        <v>A0491_Q.ENESTでんき(株)</v>
      </c>
      <c r="I875" s="630" t="str">
        <f t="shared" si="206"/>
        <v>A0491_Q.ENESTでんき(株)_メニューC</v>
      </c>
      <c r="M875" s="630">
        <f t="shared" si="207"/>
        <v>0</v>
      </c>
    </row>
    <row r="876" spans="1:13" ht="20.100000000000001" customHeight="1">
      <c r="A876" s="982" t="str">
        <f t="shared" si="210"/>
        <v>A0491</v>
      </c>
      <c r="B876" s="963" t="str">
        <f t="shared" si="210"/>
        <v>Q.ENESTでんき(株)</v>
      </c>
      <c r="C876" s="879" t="s">
        <v>622</v>
      </c>
      <c r="D876" s="880">
        <v>3.2600000000000001E-4</v>
      </c>
      <c r="E876" s="880">
        <v>3.2600000000000001E-4</v>
      </c>
      <c r="F876" s="1110"/>
      <c r="G876" s="1112"/>
      <c r="H876" s="630" t="str">
        <f t="shared" si="205"/>
        <v>A0491_Q.ENESTでんき(株)</v>
      </c>
      <c r="I876" s="630" t="str">
        <f t="shared" si="206"/>
        <v>A0491_Q.ENESTでんき(株)_(参考値)事業者全体</v>
      </c>
      <c r="M876" s="630">
        <f t="shared" si="207"/>
        <v>0</v>
      </c>
    </row>
    <row r="877" spans="1:13" ht="20.100000000000001" customHeight="1">
      <c r="A877" s="981" t="s">
        <v>469</v>
      </c>
      <c r="B877" s="962" t="s">
        <v>1993</v>
      </c>
      <c r="C877" s="877" t="s">
        <v>226</v>
      </c>
      <c r="D877" s="875">
        <v>0</v>
      </c>
      <c r="E877" s="875">
        <v>0</v>
      </c>
      <c r="F877" s="1110">
        <v>94.37</v>
      </c>
      <c r="G877" s="1111" t="s">
        <v>4180</v>
      </c>
      <c r="H877" s="630" t="str">
        <f t="shared" si="205"/>
        <v>A0493_(株)ぶんごおおのエナジー</v>
      </c>
      <c r="I877" s="630" t="str">
        <f t="shared" si="206"/>
        <v>A0493_(株)ぶんごおおのエナジー_メニューA</v>
      </c>
      <c r="M877" s="630">
        <f t="shared" si="207"/>
        <v>0</v>
      </c>
    </row>
    <row r="878" spans="1:13" ht="20.100000000000001" customHeight="1">
      <c r="A878" s="983" t="str">
        <f t="shared" ref="A878:B879" si="211">A877</f>
        <v>A0493</v>
      </c>
      <c r="B878" s="962" t="str">
        <f t="shared" si="211"/>
        <v>(株)ぶんごおおのエナジー</v>
      </c>
      <c r="C878" s="894" t="s">
        <v>293</v>
      </c>
      <c r="D878" s="875">
        <v>3.8499999999999998E-4</v>
      </c>
      <c r="E878" s="875">
        <v>3.8499999999999998E-4</v>
      </c>
      <c r="F878" s="1110"/>
      <c r="G878" s="1111"/>
      <c r="H878" s="630" t="str">
        <f t="shared" si="205"/>
        <v>A0493_(株)ぶんごおおのエナジー</v>
      </c>
      <c r="I878" s="630" t="str">
        <f t="shared" si="206"/>
        <v>A0493_(株)ぶんごおおのエナジー_メニューB</v>
      </c>
      <c r="M878" s="630">
        <f t="shared" si="207"/>
        <v>0</v>
      </c>
    </row>
    <row r="879" spans="1:13" ht="20.100000000000001" customHeight="1">
      <c r="A879" s="982" t="str">
        <f t="shared" si="211"/>
        <v>A0493</v>
      </c>
      <c r="B879" s="963" t="str">
        <f t="shared" si="211"/>
        <v>(株)ぶんごおおのエナジー</v>
      </c>
      <c r="C879" s="879" t="s">
        <v>622</v>
      </c>
      <c r="D879" s="880">
        <v>3.8200000000000002E-4</v>
      </c>
      <c r="E879" s="880">
        <v>3.8200000000000002E-4</v>
      </c>
      <c r="F879" s="1110"/>
      <c r="G879" s="1112"/>
      <c r="H879" s="630" t="str">
        <f t="shared" si="205"/>
        <v>A0493_(株)ぶんごおおのエナジー</v>
      </c>
      <c r="I879" s="630" t="str">
        <f t="shared" si="206"/>
        <v>A0493_(株)ぶんごおおのエナジー_(参考値)事業者全体</v>
      </c>
      <c r="M879" s="630">
        <f t="shared" si="207"/>
        <v>0</v>
      </c>
    </row>
    <row r="880" spans="1:13" ht="20.100000000000001" customHeight="1">
      <c r="A880" s="881" t="s">
        <v>470</v>
      </c>
      <c r="B880" s="882" t="s">
        <v>1994</v>
      </c>
      <c r="C880" s="883"/>
      <c r="D880" s="884">
        <v>2.5300000000000002E-4</v>
      </c>
      <c r="E880" s="872">
        <v>2.5300000000000002E-4</v>
      </c>
      <c r="F880" s="866">
        <v>100</v>
      </c>
      <c r="G880" s="873" t="s">
        <v>514</v>
      </c>
      <c r="H880" s="630" t="str">
        <f t="shared" si="205"/>
        <v>A0494_ヴィジョナリーパワー(株)</v>
      </c>
      <c r="I880" s="630" t="str">
        <f t="shared" si="206"/>
        <v>A0494_ヴィジョナリーパワー(株)_</v>
      </c>
      <c r="M880" s="630">
        <f t="shared" si="207"/>
        <v>0</v>
      </c>
    </row>
    <row r="881" spans="1:13" ht="20.100000000000001" customHeight="1">
      <c r="A881" s="881" t="s">
        <v>471</v>
      </c>
      <c r="B881" s="882" t="s">
        <v>1995</v>
      </c>
      <c r="C881" s="883"/>
      <c r="D881" s="871">
        <v>6.2299999999999996E-4</v>
      </c>
      <c r="E881" s="872">
        <v>6.2299999999999996E-4</v>
      </c>
      <c r="F881" s="866">
        <v>100</v>
      </c>
      <c r="G881" s="873" t="s">
        <v>514</v>
      </c>
      <c r="H881" s="630" t="str">
        <f t="shared" si="205"/>
        <v>A0495_有明エナジー(株)</v>
      </c>
      <c r="I881" s="630" t="str">
        <f t="shared" si="206"/>
        <v>A0495_有明エナジー(株)_</v>
      </c>
      <c r="M881" s="630">
        <f t="shared" si="207"/>
        <v>0</v>
      </c>
    </row>
    <row r="882" spans="1:13" ht="20.100000000000001" customHeight="1">
      <c r="A882" s="981" t="s">
        <v>472</v>
      </c>
      <c r="B882" s="962" t="s">
        <v>1996</v>
      </c>
      <c r="C882" s="877" t="s">
        <v>226</v>
      </c>
      <c r="D882" s="875">
        <v>0</v>
      </c>
      <c r="E882" s="875">
        <v>0</v>
      </c>
      <c r="F882" s="1110">
        <v>100</v>
      </c>
      <c r="G882" s="1111" t="s">
        <v>514</v>
      </c>
      <c r="H882" s="630" t="str">
        <f t="shared" si="205"/>
        <v>A0499_厚木瓦斯(株)</v>
      </c>
      <c r="I882" s="630" t="str">
        <f t="shared" si="206"/>
        <v>A0499_厚木瓦斯(株)_メニューA</v>
      </c>
      <c r="M882" s="630">
        <f t="shared" si="207"/>
        <v>0</v>
      </c>
    </row>
    <row r="883" spans="1:13" ht="20.100000000000001" customHeight="1">
      <c r="A883" s="983" t="str">
        <f t="shared" ref="A883:B884" si="212">A882</f>
        <v>A0499</v>
      </c>
      <c r="B883" s="962" t="str">
        <f t="shared" si="212"/>
        <v>厚木瓦斯(株)</v>
      </c>
      <c r="C883" s="885" t="s">
        <v>6188</v>
      </c>
      <c r="D883" s="875">
        <v>4.2000000000000002E-4</v>
      </c>
      <c r="E883" s="875">
        <v>4.2000000000000002E-4</v>
      </c>
      <c r="F883" s="1110"/>
      <c r="G883" s="1111"/>
      <c r="H883" s="630" t="str">
        <f t="shared" si="205"/>
        <v>A0499_厚木瓦斯(株)</v>
      </c>
      <c r="I883" s="630" t="str">
        <f t="shared" si="206"/>
        <v>A0499_厚木瓦斯(株)_メニューB(残差)</v>
      </c>
      <c r="M883" s="630">
        <f t="shared" si="207"/>
        <v>0</v>
      </c>
    </row>
    <row r="884" spans="1:13" ht="20.100000000000001" customHeight="1">
      <c r="A884" s="982" t="str">
        <f t="shared" si="212"/>
        <v>A0499</v>
      </c>
      <c r="B884" s="963" t="str">
        <f t="shared" si="212"/>
        <v>厚木瓦斯(株)</v>
      </c>
      <c r="C884" s="879" t="s">
        <v>622</v>
      </c>
      <c r="D884" s="880">
        <v>4.1399999999999998E-4</v>
      </c>
      <c r="E884" s="880">
        <v>4.1399999999999998E-4</v>
      </c>
      <c r="F884" s="1110"/>
      <c r="G884" s="1112"/>
      <c r="H884" s="630" t="str">
        <f t="shared" si="205"/>
        <v>A0499_厚木瓦斯(株)</v>
      </c>
      <c r="I884" s="630" t="str">
        <f t="shared" si="206"/>
        <v>A0499_厚木瓦斯(株)_(参考値)事業者全体</v>
      </c>
      <c r="M884" s="630">
        <f t="shared" si="207"/>
        <v>0</v>
      </c>
    </row>
    <row r="885" spans="1:13" ht="20.100000000000001" customHeight="1">
      <c r="A885" s="881" t="s">
        <v>473</v>
      </c>
      <c r="B885" s="882" t="s">
        <v>1997</v>
      </c>
      <c r="C885" s="883"/>
      <c r="D885" s="871">
        <v>6.4000000000000005E-4</v>
      </c>
      <c r="E885" s="872">
        <v>6.4000000000000005E-4</v>
      </c>
      <c r="F885" s="866">
        <v>100</v>
      </c>
      <c r="G885" s="873" t="s">
        <v>514</v>
      </c>
      <c r="H885" s="630" t="str">
        <f t="shared" si="205"/>
        <v>A0500_(株)エネ・ビジョン</v>
      </c>
      <c r="I885" s="630" t="str">
        <f t="shared" si="206"/>
        <v>A0500_(株)エネ・ビジョン_</v>
      </c>
      <c r="M885" s="630">
        <f t="shared" si="207"/>
        <v>0</v>
      </c>
    </row>
    <row r="886" spans="1:13" ht="20.100000000000001" customHeight="1">
      <c r="A886" s="881" t="s">
        <v>474</v>
      </c>
      <c r="B886" s="882" t="s">
        <v>1998</v>
      </c>
      <c r="C886" s="883"/>
      <c r="D886" s="871">
        <v>4.1899999999999999E-4</v>
      </c>
      <c r="E886" s="872">
        <v>4.1899999999999999E-4</v>
      </c>
      <c r="F886" s="866">
        <v>100</v>
      </c>
      <c r="G886" s="873" t="s">
        <v>514</v>
      </c>
      <c r="H886" s="630" t="str">
        <f t="shared" si="205"/>
        <v>A0501_イワタニ三重(株)</v>
      </c>
      <c r="I886" s="630" t="str">
        <f t="shared" si="206"/>
        <v>A0501_イワタニ三重(株)_</v>
      </c>
      <c r="M886" s="630">
        <f t="shared" si="207"/>
        <v>0</v>
      </c>
    </row>
    <row r="887" spans="1:13" ht="20.100000000000001" customHeight="1">
      <c r="A887" s="881" t="s">
        <v>475</v>
      </c>
      <c r="B887" s="882" t="s">
        <v>1999</v>
      </c>
      <c r="C887" s="883"/>
      <c r="D887" s="884">
        <v>5.4900000000000001E-4</v>
      </c>
      <c r="E887" s="872">
        <v>5.4900000000000001E-4</v>
      </c>
      <c r="F887" s="866">
        <v>80.28</v>
      </c>
      <c r="G887" s="873" t="s">
        <v>6252</v>
      </c>
      <c r="H887" s="630" t="str">
        <f t="shared" si="205"/>
        <v>A0502_(株)マルヰ</v>
      </c>
      <c r="I887" s="630" t="str">
        <f t="shared" si="206"/>
        <v>A0502_(株)マルヰ_</v>
      </c>
      <c r="M887" s="630">
        <f t="shared" si="207"/>
        <v>0</v>
      </c>
    </row>
    <row r="888" spans="1:13" ht="20.100000000000001" customHeight="1">
      <c r="A888" s="981" t="s">
        <v>2000</v>
      </c>
      <c r="B888" s="962" t="s">
        <v>2001</v>
      </c>
      <c r="C888" s="877" t="s">
        <v>226</v>
      </c>
      <c r="D888" s="896">
        <v>0</v>
      </c>
      <c r="E888" s="875">
        <v>0</v>
      </c>
      <c r="F888" s="1110">
        <v>100</v>
      </c>
      <c r="G888" s="1111" t="s">
        <v>514</v>
      </c>
      <c r="H888" s="630" t="str">
        <f t="shared" si="205"/>
        <v>A0503_大多喜ガス(株)</v>
      </c>
      <c r="I888" s="630" t="str">
        <f t="shared" si="206"/>
        <v>A0503_大多喜ガス(株)_メニューA</v>
      </c>
      <c r="M888" s="630">
        <f t="shared" si="207"/>
        <v>0</v>
      </c>
    </row>
    <row r="889" spans="1:13" ht="20.100000000000001" customHeight="1">
      <c r="A889" s="983" t="str">
        <f t="shared" ref="A889:B890" si="213">A888</f>
        <v>A0503</v>
      </c>
      <c r="B889" s="962" t="str">
        <f t="shared" si="213"/>
        <v>大多喜ガス(株)</v>
      </c>
      <c r="C889" s="885" t="s">
        <v>6188</v>
      </c>
      <c r="D889" s="896">
        <v>4.3199999999999998E-4</v>
      </c>
      <c r="E889" s="875">
        <v>4.3199999999999998E-4</v>
      </c>
      <c r="F889" s="1110"/>
      <c r="G889" s="1111"/>
      <c r="H889" s="630" t="str">
        <f t="shared" si="205"/>
        <v>A0503_大多喜ガス(株)</v>
      </c>
      <c r="I889" s="630" t="str">
        <f t="shared" si="206"/>
        <v>A0503_大多喜ガス(株)_メニューB(残差)</v>
      </c>
      <c r="M889" s="630">
        <f t="shared" si="207"/>
        <v>0</v>
      </c>
    </row>
    <row r="890" spans="1:13" ht="20.100000000000001" customHeight="1">
      <c r="A890" s="982" t="str">
        <f t="shared" si="213"/>
        <v>A0503</v>
      </c>
      <c r="B890" s="963" t="str">
        <f t="shared" si="213"/>
        <v>大多喜ガス(株)</v>
      </c>
      <c r="C890" s="879" t="s">
        <v>622</v>
      </c>
      <c r="D890" s="895">
        <v>4.28E-4</v>
      </c>
      <c r="E890" s="880">
        <v>4.28E-4</v>
      </c>
      <c r="F890" s="1110"/>
      <c r="G890" s="1112"/>
      <c r="H890" s="630" t="str">
        <f t="shared" si="205"/>
        <v>A0503_大多喜ガス(株)</v>
      </c>
      <c r="I890" s="630" t="str">
        <f t="shared" si="206"/>
        <v>A0503_大多喜ガス(株)_(参考値)事業者全体</v>
      </c>
      <c r="M890" s="630">
        <f t="shared" si="207"/>
        <v>0</v>
      </c>
    </row>
    <row r="891" spans="1:13" ht="20.100000000000001" customHeight="1">
      <c r="A891" s="981" t="s">
        <v>476</v>
      </c>
      <c r="B891" s="968" t="s">
        <v>2002</v>
      </c>
      <c r="C891" s="877" t="s">
        <v>6253</v>
      </c>
      <c r="D891" s="875">
        <v>0</v>
      </c>
      <c r="E891" s="875">
        <v>0</v>
      </c>
      <c r="F891" s="1110">
        <v>100</v>
      </c>
      <c r="G891" s="1111" t="s">
        <v>514</v>
      </c>
      <c r="H891" s="630" t="str">
        <f t="shared" si="205"/>
        <v>A0506_鈴与電力(株)</v>
      </c>
      <c r="I891" s="630" t="str">
        <f t="shared" si="206"/>
        <v>A0506_鈴与電力(株)_メニューA</v>
      </c>
      <c r="M891" s="630">
        <f t="shared" si="207"/>
        <v>0</v>
      </c>
    </row>
    <row r="892" spans="1:13" ht="20.100000000000001" customHeight="1">
      <c r="A892" s="983" t="str">
        <f t="shared" ref="A892:A903" si="214">A891</f>
        <v>A0506</v>
      </c>
      <c r="B892" s="968" t="str">
        <f t="shared" ref="B892:B903" si="215">B891</f>
        <v>鈴与電力(株)</v>
      </c>
      <c r="C892" s="889" t="s">
        <v>6254</v>
      </c>
      <c r="D892" s="875">
        <v>0</v>
      </c>
      <c r="E892" s="875">
        <v>0</v>
      </c>
      <c r="F892" s="1110"/>
      <c r="G892" s="1111"/>
      <c r="H892" s="630" t="str">
        <f t="shared" si="205"/>
        <v>A0506_鈴与電力(株)</v>
      </c>
      <c r="I892" s="630" t="str">
        <f t="shared" si="206"/>
        <v>A0506_鈴与電力(株)_メニューB</v>
      </c>
      <c r="M892" s="630">
        <f t="shared" si="207"/>
        <v>0</v>
      </c>
    </row>
    <row r="893" spans="1:13" ht="20.100000000000001" customHeight="1">
      <c r="A893" s="983" t="str">
        <f t="shared" si="214"/>
        <v>A0506</v>
      </c>
      <c r="B893" s="968" t="str">
        <f t="shared" si="215"/>
        <v>鈴与電力(株)</v>
      </c>
      <c r="C893" s="889" t="s">
        <v>6255</v>
      </c>
      <c r="D893" s="890">
        <v>0</v>
      </c>
      <c r="E893" s="890">
        <v>0</v>
      </c>
      <c r="F893" s="1110"/>
      <c r="G893" s="1111"/>
      <c r="H893" s="630" t="str">
        <f t="shared" si="205"/>
        <v>A0506_鈴与電力(株)</v>
      </c>
      <c r="I893" s="630" t="str">
        <f t="shared" si="206"/>
        <v>A0506_鈴与電力(株)_メニューC</v>
      </c>
      <c r="M893" s="630">
        <f t="shared" si="207"/>
        <v>0</v>
      </c>
    </row>
    <row r="894" spans="1:13" ht="20.100000000000001" customHeight="1">
      <c r="A894" s="983" t="str">
        <f t="shared" si="214"/>
        <v>A0506</v>
      </c>
      <c r="B894" s="968" t="str">
        <f t="shared" si="215"/>
        <v>鈴与電力(株)</v>
      </c>
      <c r="C894" s="889" t="s">
        <v>6256</v>
      </c>
      <c r="D894" s="890">
        <v>0</v>
      </c>
      <c r="E894" s="890">
        <v>0</v>
      </c>
      <c r="F894" s="1110"/>
      <c r="G894" s="1111"/>
      <c r="H894" s="630" t="str">
        <f t="shared" si="205"/>
        <v>A0506_鈴与電力(株)</v>
      </c>
      <c r="I894" s="630" t="str">
        <f t="shared" si="206"/>
        <v>A0506_鈴与電力(株)_メニューD</v>
      </c>
      <c r="M894" s="630">
        <f t="shared" si="207"/>
        <v>0</v>
      </c>
    </row>
    <row r="895" spans="1:13" ht="20.100000000000001" customHeight="1">
      <c r="A895" s="983" t="str">
        <f t="shared" si="214"/>
        <v>A0506</v>
      </c>
      <c r="B895" s="968" t="str">
        <f t="shared" si="215"/>
        <v>鈴与電力(株)</v>
      </c>
      <c r="C895" s="889" t="s">
        <v>6257</v>
      </c>
      <c r="D895" s="890">
        <v>0</v>
      </c>
      <c r="E895" s="890">
        <v>0</v>
      </c>
      <c r="F895" s="1110"/>
      <c r="G895" s="1111"/>
      <c r="H895" s="630" t="str">
        <f t="shared" si="205"/>
        <v>A0506_鈴与電力(株)</v>
      </c>
      <c r="I895" s="630" t="str">
        <f t="shared" si="206"/>
        <v>A0506_鈴与電力(株)_メニューE</v>
      </c>
      <c r="M895" s="630">
        <f t="shared" si="207"/>
        <v>0</v>
      </c>
    </row>
    <row r="896" spans="1:13" ht="20.100000000000001" customHeight="1">
      <c r="A896" s="983" t="str">
        <f t="shared" si="214"/>
        <v>A0506</v>
      </c>
      <c r="B896" s="968" t="str">
        <f t="shared" si="215"/>
        <v>鈴与電力(株)</v>
      </c>
      <c r="C896" s="889" t="s">
        <v>6258</v>
      </c>
      <c r="D896" s="890">
        <v>0</v>
      </c>
      <c r="E896" s="890">
        <v>0</v>
      </c>
      <c r="F896" s="1110"/>
      <c r="G896" s="1111"/>
      <c r="H896" s="630" t="str">
        <f t="shared" si="205"/>
        <v>A0506_鈴与電力(株)</v>
      </c>
      <c r="I896" s="630" t="str">
        <f t="shared" si="206"/>
        <v>A0506_鈴与電力(株)_メニューF</v>
      </c>
      <c r="M896" s="630">
        <f t="shared" si="207"/>
        <v>0</v>
      </c>
    </row>
    <row r="897" spans="1:13" ht="20.100000000000001" customHeight="1">
      <c r="A897" s="983" t="str">
        <f t="shared" si="214"/>
        <v>A0506</v>
      </c>
      <c r="B897" s="968" t="str">
        <f t="shared" si="215"/>
        <v>鈴与電力(株)</v>
      </c>
      <c r="C897" s="889" t="s">
        <v>6259</v>
      </c>
      <c r="D897" s="890">
        <v>5.8799999999999998E-4</v>
      </c>
      <c r="E897" s="890">
        <v>5.8799999999999998E-4</v>
      </c>
      <c r="F897" s="1110"/>
      <c r="G897" s="1111"/>
      <c r="H897" s="630" t="str">
        <f t="shared" si="205"/>
        <v>A0506_鈴与電力(株)</v>
      </c>
      <c r="I897" s="630" t="str">
        <f t="shared" si="206"/>
        <v>A0506_鈴与電力(株)_メニューG</v>
      </c>
      <c r="M897" s="630">
        <f t="shared" si="207"/>
        <v>0</v>
      </c>
    </row>
    <row r="898" spans="1:13" ht="20.100000000000001" customHeight="1">
      <c r="A898" s="983" t="str">
        <f t="shared" si="214"/>
        <v>A0506</v>
      </c>
      <c r="B898" s="968" t="str">
        <f t="shared" si="215"/>
        <v>鈴与電力(株)</v>
      </c>
      <c r="C898" s="889" t="s">
        <v>6260</v>
      </c>
      <c r="D898" s="890">
        <v>5.8500000000000002E-4</v>
      </c>
      <c r="E898" s="890">
        <v>5.8500000000000002E-4</v>
      </c>
      <c r="F898" s="1110"/>
      <c r="G898" s="1111"/>
      <c r="H898" s="630" t="str">
        <f t="shared" si="205"/>
        <v>A0506_鈴与電力(株)</v>
      </c>
      <c r="I898" s="630" t="str">
        <f t="shared" si="206"/>
        <v>A0506_鈴与電力(株)_メニューH</v>
      </c>
      <c r="M898" s="630">
        <f t="shared" si="207"/>
        <v>0</v>
      </c>
    </row>
    <row r="899" spans="1:13" ht="20.100000000000001" customHeight="1">
      <c r="A899" s="983" t="str">
        <f t="shared" si="214"/>
        <v>A0506</v>
      </c>
      <c r="B899" s="968" t="str">
        <f t="shared" si="215"/>
        <v>鈴与電力(株)</v>
      </c>
      <c r="C899" s="889" t="s">
        <v>6261</v>
      </c>
      <c r="D899" s="893">
        <v>5.8399999999999999E-4</v>
      </c>
      <c r="E899" s="890">
        <v>5.8399999999999999E-4</v>
      </c>
      <c r="F899" s="1110"/>
      <c r="G899" s="1111"/>
      <c r="H899" s="630" t="str">
        <f t="shared" si="205"/>
        <v>A0506_鈴与電力(株)</v>
      </c>
      <c r="I899" s="630" t="str">
        <f t="shared" si="206"/>
        <v>A0506_鈴与電力(株)_メニューI</v>
      </c>
      <c r="M899" s="630">
        <f t="shared" si="207"/>
        <v>0</v>
      </c>
    </row>
    <row r="900" spans="1:13" ht="20.100000000000001" customHeight="1">
      <c r="A900" s="983" t="str">
        <f t="shared" si="214"/>
        <v>A0506</v>
      </c>
      <c r="B900" s="968" t="str">
        <f t="shared" si="215"/>
        <v>鈴与電力(株)</v>
      </c>
      <c r="C900" s="889" t="s">
        <v>6262</v>
      </c>
      <c r="D900" s="890">
        <v>5.8E-4</v>
      </c>
      <c r="E900" s="890">
        <v>5.8E-4</v>
      </c>
      <c r="F900" s="1110"/>
      <c r="G900" s="1111"/>
      <c r="H900" s="630" t="str">
        <f t="shared" si="205"/>
        <v>A0506_鈴与電力(株)</v>
      </c>
      <c r="I900" s="630" t="str">
        <f t="shared" si="206"/>
        <v>A0506_鈴与電力(株)_メニューJ</v>
      </c>
      <c r="M900" s="630">
        <f t="shared" si="207"/>
        <v>0</v>
      </c>
    </row>
    <row r="901" spans="1:13" ht="20.100000000000001" customHeight="1">
      <c r="A901" s="983" t="str">
        <f t="shared" si="214"/>
        <v>A0506</v>
      </c>
      <c r="B901" s="968" t="str">
        <f t="shared" si="215"/>
        <v>鈴与電力(株)</v>
      </c>
      <c r="C901" s="889" t="s">
        <v>6263</v>
      </c>
      <c r="D901" s="890">
        <v>0</v>
      </c>
      <c r="E901" s="890">
        <v>0</v>
      </c>
      <c r="F901" s="1110"/>
      <c r="G901" s="1111"/>
      <c r="H901" s="630" t="str">
        <f t="shared" si="205"/>
        <v>A0506_鈴与電力(株)</v>
      </c>
      <c r="I901" s="630" t="str">
        <f t="shared" si="206"/>
        <v>A0506_鈴与電力(株)_メニューK</v>
      </c>
      <c r="M901" s="630">
        <f t="shared" si="207"/>
        <v>0</v>
      </c>
    </row>
    <row r="902" spans="1:13" ht="20.100000000000001" customHeight="1">
      <c r="A902" s="983" t="str">
        <f t="shared" si="214"/>
        <v>A0506</v>
      </c>
      <c r="B902" s="968" t="str">
        <f t="shared" si="215"/>
        <v>鈴与電力(株)</v>
      </c>
      <c r="C902" s="885" t="s">
        <v>6264</v>
      </c>
      <c r="D902" s="890">
        <v>6.2200000000000005E-4</v>
      </c>
      <c r="E902" s="890">
        <v>6.2200000000000005E-4</v>
      </c>
      <c r="F902" s="1110"/>
      <c r="G902" s="1111"/>
      <c r="H902" s="630" t="str">
        <f t="shared" si="205"/>
        <v>A0506_鈴与電力(株)</v>
      </c>
      <c r="I902" s="630" t="str">
        <f t="shared" si="206"/>
        <v>A0506_鈴与電力(株)_メニューL(残差)</v>
      </c>
      <c r="M902" s="630">
        <f t="shared" si="207"/>
        <v>0</v>
      </c>
    </row>
    <row r="903" spans="1:13" ht="20.100000000000001" customHeight="1">
      <c r="A903" s="982" t="str">
        <f t="shared" si="214"/>
        <v>A0506</v>
      </c>
      <c r="B903" s="969" t="str">
        <f t="shared" si="215"/>
        <v>鈴与電力(株)</v>
      </c>
      <c r="C903" s="879" t="s">
        <v>622</v>
      </c>
      <c r="D903" s="880">
        <v>5.2499999999999997E-4</v>
      </c>
      <c r="E903" s="880">
        <v>5.2499999999999997E-4</v>
      </c>
      <c r="F903" s="1110"/>
      <c r="G903" s="1112"/>
      <c r="H903" s="630" t="str">
        <f t="shared" si="205"/>
        <v>A0506_鈴与電力(株)</v>
      </c>
      <c r="I903" s="630" t="str">
        <f t="shared" si="206"/>
        <v>A0506_鈴与電力(株)_(参考値)事業者全体</v>
      </c>
      <c r="M903" s="630">
        <f t="shared" si="207"/>
        <v>0</v>
      </c>
    </row>
    <row r="904" spans="1:13" ht="20.100000000000001" customHeight="1">
      <c r="A904" s="981" t="s">
        <v>477</v>
      </c>
      <c r="B904" s="962" t="s">
        <v>2003</v>
      </c>
      <c r="C904" s="877" t="s">
        <v>226</v>
      </c>
      <c r="D904" s="875">
        <v>0</v>
      </c>
      <c r="E904" s="875">
        <v>0</v>
      </c>
      <c r="F904" s="1110">
        <v>45.36</v>
      </c>
      <c r="G904" s="1111" t="s">
        <v>4192</v>
      </c>
      <c r="H904" s="630" t="str">
        <f t="shared" si="205"/>
        <v>A0507_コープ電力(株)</v>
      </c>
      <c r="I904" s="630" t="str">
        <f t="shared" si="206"/>
        <v>A0507_コープ電力(株)_メニューA</v>
      </c>
      <c r="M904" s="630">
        <f t="shared" si="207"/>
        <v>0</v>
      </c>
    </row>
    <row r="905" spans="1:13" ht="20.100000000000001" customHeight="1">
      <c r="A905" s="983" t="str">
        <f t="shared" ref="A905:B906" si="216">A904</f>
        <v>A0507</v>
      </c>
      <c r="B905" s="962" t="str">
        <f t="shared" si="216"/>
        <v>コープ電力(株)</v>
      </c>
      <c r="C905" s="885" t="s">
        <v>6215</v>
      </c>
      <c r="D905" s="875">
        <v>4.2999999999999999E-4</v>
      </c>
      <c r="E905" s="875">
        <v>4.2999999999999999E-4</v>
      </c>
      <c r="F905" s="1110"/>
      <c r="G905" s="1111"/>
      <c r="H905" s="630" t="str">
        <f t="shared" si="205"/>
        <v>A0507_コープ電力(株)</v>
      </c>
      <c r="I905" s="630" t="str">
        <f t="shared" si="206"/>
        <v>A0507_コープ電力(株)_メニューB(残差)</v>
      </c>
      <c r="M905" s="630">
        <f t="shared" si="207"/>
        <v>0</v>
      </c>
    </row>
    <row r="906" spans="1:13" ht="20.100000000000001" customHeight="1">
      <c r="A906" s="982" t="str">
        <f t="shared" si="216"/>
        <v>A0507</v>
      </c>
      <c r="B906" s="963" t="str">
        <f t="shared" si="216"/>
        <v>コープ電力(株)</v>
      </c>
      <c r="C906" s="876" t="s">
        <v>622</v>
      </c>
      <c r="D906" s="880">
        <v>4.2000000000000002E-4</v>
      </c>
      <c r="E906" s="880">
        <v>4.2000000000000002E-4</v>
      </c>
      <c r="F906" s="1110"/>
      <c r="G906" s="1112"/>
      <c r="H906" s="630" t="str">
        <f t="shared" si="205"/>
        <v>A0507_コープ電力(株)</v>
      </c>
      <c r="I906" s="630" t="str">
        <f t="shared" si="206"/>
        <v>A0507_コープ電力(株)_(参考値)事業者全体</v>
      </c>
      <c r="M906" s="630">
        <f t="shared" si="207"/>
        <v>0</v>
      </c>
    </row>
    <row r="907" spans="1:13" ht="20.100000000000001" customHeight="1">
      <c r="A907" s="881" t="s">
        <v>478</v>
      </c>
      <c r="B907" s="882" t="s">
        <v>2004</v>
      </c>
      <c r="C907" s="942"/>
      <c r="D907" s="871">
        <v>6.3500000000000004E-4</v>
      </c>
      <c r="E907" s="872">
        <v>6.3500000000000004E-4</v>
      </c>
      <c r="F907" s="866">
        <v>100</v>
      </c>
      <c r="G907" s="873" t="s">
        <v>514</v>
      </c>
      <c r="H907" s="630" t="str">
        <f t="shared" si="205"/>
        <v>A0511_亀岡ふるさとエナジー(株)</v>
      </c>
      <c r="I907" s="630" t="str">
        <f t="shared" si="206"/>
        <v>A0511_亀岡ふるさとエナジー(株)_</v>
      </c>
      <c r="M907" s="630">
        <f t="shared" si="207"/>
        <v>0</v>
      </c>
    </row>
    <row r="908" spans="1:13" ht="20.100000000000001" customHeight="1">
      <c r="A908" s="981" t="s">
        <v>479</v>
      </c>
      <c r="B908" s="962" t="s">
        <v>2005</v>
      </c>
      <c r="C908" s="901" t="s">
        <v>226</v>
      </c>
      <c r="D908" s="875">
        <v>4.2400000000000001E-4</v>
      </c>
      <c r="E908" s="875">
        <v>4.2400000000000001E-4</v>
      </c>
      <c r="F908" s="1110">
        <v>100</v>
      </c>
      <c r="G908" s="1111" t="s">
        <v>514</v>
      </c>
      <c r="H908" s="630" t="str">
        <f t="shared" si="205"/>
        <v>A0513_(株)織戸組</v>
      </c>
      <c r="I908" s="630" t="str">
        <f t="shared" si="206"/>
        <v>A0513_(株)織戸組_メニューA</v>
      </c>
      <c r="M908" s="630">
        <f t="shared" si="207"/>
        <v>0</v>
      </c>
    </row>
    <row r="909" spans="1:13" ht="20.100000000000001" customHeight="1">
      <c r="A909" s="982" t="str">
        <f t="shared" ref="A909:B909" si="217">A908</f>
        <v>A0513</v>
      </c>
      <c r="B909" s="963" t="str">
        <f t="shared" si="217"/>
        <v>(株)織戸組</v>
      </c>
      <c r="C909" s="876" t="s">
        <v>622</v>
      </c>
      <c r="D909" s="902">
        <v>4.2400000000000001E-4</v>
      </c>
      <c r="E909" s="865">
        <v>4.2400000000000001E-4</v>
      </c>
      <c r="F909" s="1110"/>
      <c r="G909" s="1112"/>
      <c r="H909" s="630" t="str">
        <f t="shared" si="205"/>
        <v>A0513_(株)織戸組</v>
      </c>
      <c r="I909" s="630" t="str">
        <f t="shared" si="206"/>
        <v>A0513_(株)織戸組_(参考値)事業者全体</v>
      </c>
      <c r="M909" s="630">
        <f t="shared" si="207"/>
        <v>0</v>
      </c>
    </row>
    <row r="910" spans="1:13" ht="20.100000000000001" customHeight="1">
      <c r="A910" s="981" t="s">
        <v>480</v>
      </c>
      <c r="B910" s="962" t="s">
        <v>4224</v>
      </c>
      <c r="C910" s="897" t="s">
        <v>226</v>
      </c>
      <c r="D910" s="896">
        <v>0</v>
      </c>
      <c r="E910" s="875">
        <v>0</v>
      </c>
      <c r="F910" s="1110">
        <v>100</v>
      </c>
      <c r="G910" s="1111" t="s">
        <v>514</v>
      </c>
      <c r="H910" s="630" t="str">
        <f t="shared" si="205"/>
        <v>A0514_ふかやeパワー(株)</v>
      </c>
      <c r="I910" s="630" t="str">
        <f t="shared" si="206"/>
        <v>A0514_ふかやeパワー(株)_メニューA</v>
      </c>
      <c r="M910" s="630">
        <f t="shared" si="207"/>
        <v>0</v>
      </c>
    </row>
    <row r="911" spans="1:13" ht="20.100000000000001" customHeight="1">
      <c r="A911" s="983" t="str">
        <f t="shared" ref="A911:B912" si="218">A910</f>
        <v>A0514</v>
      </c>
      <c r="B911" s="962" t="str">
        <f t="shared" si="218"/>
        <v>ふかやeパワー(株)</v>
      </c>
      <c r="C911" s="885" t="s">
        <v>6215</v>
      </c>
      <c r="D911" s="896">
        <v>3.9199999999999999E-4</v>
      </c>
      <c r="E911" s="896">
        <v>3.9199999999999999E-4</v>
      </c>
      <c r="F911" s="1110"/>
      <c r="G911" s="1111"/>
      <c r="H911" s="630" t="str">
        <f t="shared" si="205"/>
        <v>A0514_ふかやeパワー(株)</v>
      </c>
      <c r="I911" s="630" t="str">
        <f t="shared" si="206"/>
        <v>A0514_ふかやeパワー(株)_メニューB(残差)</v>
      </c>
      <c r="M911" s="630">
        <f t="shared" si="207"/>
        <v>0</v>
      </c>
    </row>
    <row r="912" spans="1:13" ht="20.100000000000001" customHeight="1">
      <c r="A912" s="982" t="str">
        <f t="shared" si="218"/>
        <v>A0514</v>
      </c>
      <c r="B912" s="963" t="str">
        <f t="shared" si="218"/>
        <v>ふかやeパワー(株)</v>
      </c>
      <c r="C912" s="876" t="s">
        <v>622</v>
      </c>
      <c r="D912" s="895">
        <v>3.6299999999999999E-4</v>
      </c>
      <c r="E912" s="880">
        <v>3.6299999999999999E-4</v>
      </c>
      <c r="F912" s="1110"/>
      <c r="G912" s="1112"/>
      <c r="H912" s="630" t="str">
        <f t="shared" si="205"/>
        <v>A0514_ふかやeパワー(株)</v>
      </c>
      <c r="I912" s="630" t="str">
        <f t="shared" si="206"/>
        <v>A0514_ふかやeパワー(株)_(参考値)事業者全体</v>
      </c>
      <c r="M912" s="630">
        <f t="shared" si="207"/>
        <v>0</v>
      </c>
    </row>
    <row r="913" spans="1:13" ht="20.100000000000001" customHeight="1">
      <c r="A913" s="881" t="s">
        <v>481</v>
      </c>
      <c r="B913" s="882" t="s">
        <v>4225</v>
      </c>
      <c r="C913" s="942"/>
      <c r="D913" s="871">
        <v>4.6299999999999998E-4</v>
      </c>
      <c r="E913" s="872">
        <v>4.6299999999999998E-4</v>
      </c>
      <c r="F913" s="866">
        <v>100</v>
      </c>
      <c r="G913" s="873" t="s">
        <v>514</v>
      </c>
      <c r="H913" s="630" t="str">
        <f t="shared" si="205"/>
        <v>A0515_(株)Link Life</v>
      </c>
      <c r="I913" s="630" t="str">
        <f t="shared" si="206"/>
        <v>A0515_(株)Link Life_</v>
      </c>
      <c r="M913" s="630">
        <f t="shared" si="207"/>
        <v>0</v>
      </c>
    </row>
    <row r="914" spans="1:13" ht="20.100000000000001" customHeight="1">
      <c r="A914" s="881" t="s">
        <v>482</v>
      </c>
      <c r="B914" s="882" t="s">
        <v>6265</v>
      </c>
      <c r="C914" s="942"/>
      <c r="D914" s="871">
        <v>4.1899999999999999E-4</v>
      </c>
      <c r="E914" s="872">
        <v>4.1899999999999999E-4</v>
      </c>
      <c r="F914" s="866">
        <v>100</v>
      </c>
      <c r="G914" s="873" t="s">
        <v>514</v>
      </c>
      <c r="H914" s="630" t="str">
        <f t="shared" si="205"/>
        <v>A0518_(株)グローバルキャスト</v>
      </c>
      <c r="I914" s="630" t="str">
        <f t="shared" si="206"/>
        <v>A0518_(株)グローバルキャスト_</v>
      </c>
      <c r="M914" s="630">
        <f t="shared" si="207"/>
        <v>0</v>
      </c>
    </row>
    <row r="915" spans="1:13" ht="20.100000000000001" customHeight="1">
      <c r="A915" s="984" t="s">
        <v>483</v>
      </c>
      <c r="B915" s="962" t="s">
        <v>2006</v>
      </c>
      <c r="C915" s="897" t="s">
        <v>226</v>
      </c>
      <c r="D915" s="875">
        <v>0</v>
      </c>
      <c r="E915" s="896">
        <v>0</v>
      </c>
      <c r="F915" s="1110">
        <v>90.36</v>
      </c>
      <c r="G915" s="1111" t="s">
        <v>6266</v>
      </c>
      <c r="H915" s="630" t="str">
        <f t="shared" si="205"/>
        <v>A0519_日本エネルギー総合システム(株)</v>
      </c>
      <c r="I915" s="630" t="str">
        <f t="shared" si="206"/>
        <v>A0519_日本エネルギー総合システム(株)_メニューA</v>
      </c>
      <c r="M915" s="630">
        <f t="shared" si="207"/>
        <v>0</v>
      </c>
    </row>
    <row r="916" spans="1:13" ht="20.100000000000001" customHeight="1">
      <c r="A916" s="985" t="str">
        <f t="shared" ref="A916:B922" si="219">A915</f>
        <v>A0519</v>
      </c>
      <c r="B916" s="962" t="str">
        <f t="shared" si="219"/>
        <v>日本エネルギー総合システム(株)</v>
      </c>
      <c r="C916" s="899" t="s">
        <v>293</v>
      </c>
      <c r="D916" s="875">
        <v>1.6699999999999999E-4</v>
      </c>
      <c r="E916" s="875">
        <v>1.6699999999999999E-4</v>
      </c>
      <c r="F916" s="1110"/>
      <c r="G916" s="1111"/>
      <c r="H916" s="630" t="str">
        <f t="shared" si="205"/>
        <v>A0519_日本エネルギー総合システム(株)</v>
      </c>
      <c r="I916" s="630" t="str">
        <f t="shared" si="206"/>
        <v>A0519_日本エネルギー総合システム(株)_メニューB</v>
      </c>
      <c r="M916" s="630">
        <f t="shared" si="207"/>
        <v>0</v>
      </c>
    </row>
    <row r="917" spans="1:13" ht="20.100000000000001" customHeight="1">
      <c r="A917" s="985" t="str">
        <f t="shared" si="219"/>
        <v>A0519</v>
      </c>
      <c r="B917" s="962" t="str">
        <f t="shared" si="219"/>
        <v>日本エネルギー総合システム(株)</v>
      </c>
      <c r="C917" s="899" t="s">
        <v>450</v>
      </c>
      <c r="D917" s="890">
        <v>2.1000000000000001E-4</v>
      </c>
      <c r="E917" s="890">
        <v>2.1000000000000001E-4</v>
      </c>
      <c r="F917" s="1110"/>
      <c r="G917" s="1111"/>
      <c r="H917" s="630" t="str">
        <f t="shared" si="205"/>
        <v>A0519_日本エネルギー総合システム(株)</v>
      </c>
      <c r="I917" s="630" t="str">
        <f t="shared" si="206"/>
        <v>A0519_日本エネルギー総合システム(株)_メニューC</v>
      </c>
      <c r="M917" s="630">
        <f t="shared" si="207"/>
        <v>0</v>
      </c>
    </row>
    <row r="918" spans="1:13" ht="20.100000000000001" customHeight="1">
      <c r="A918" s="985" t="str">
        <f t="shared" si="219"/>
        <v>A0519</v>
      </c>
      <c r="B918" s="962" t="str">
        <f t="shared" si="219"/>
        <v>日本エネルギー総合システム(株)</v>
      </c>
      <c r="C918" s="899" t="s">
        <v>451</v>
      </c>
      <c r="D918" s="890">
        <v>2.7399999999999999E-4</v>
      </c>
      <c r="E918" s="893">
        <v>2.7399999999999999E-4</v>
      </c>
      <c r="F918" s="1110"/>
      <c r="G918" s="1111"/>
      <c r="H918" s="630" t="str">
        <f t="shared" si="205"/>
        <v>A0519_日本エネルギー総合システム(株)</v>
      </c>
      <c r="I918" s="630" t="str">
        <f t="shared" si="206"/>
        <v>A0519_日本エネルギー総合システム(株)_メニューD</v>
      </c>
      <c r="M918" s="630">
        <f t="shared" si="207"/>
        <v>0</v>
      </c>
    </row>
    <row r="919" spans="1:13" ht="20.100000000000001" customHeight="1">
      <c r="A919" s="985" t="str">
        <f t="shared" si="219"/>
        <v>A0519</v>
      </c>
      <c r="B919" s="962" t="str">
        <f t="shared" si="219"/>
        <v>日本エネルギー総合システム(株)</v>
      </c>
      <c r="C919" s="899" t="s">
        <v>452</v>
      </c>
      <c r="D919" s="890">
        <v>2.9500000000000001E-4</v>
      </c>
      <c r="E919" s="890">
        <v>2.9500000000000001E-4</v>
      </c>
      <c r="F919" s="1110"/>
      <c r="G919" s="1111"/>
      <c r="H919" s="630" t="str">
        <f t="shared" si="205"/>
        <v>A0519_日本エネルギー総合システム(株)</v>
      </c>
      <c r="I919" s="630" t="str">
        <f t="shared" si="206"/>
        <v>A0519_日本エネルギー総合システム(株)_メニューE</v>
      </c>
      <c r="M919" s="630">
        <f t="shared" si="207"/>
        <v>0</v>
      </c>
    </row>
    <row r="920" spans="1:13" ht="20.100000000000001" customHeight="1">
      <c r="A920" s="985" t="str">
        <f t="shared" si="219"/>
        <v>A0519</v>
      </c>
      <c r="B920" s="962" t="str">
        <f t="shared" si="219"/>
        <v>日本エネルギー総合システム(株)</v>
      </c>
      <c r="C920" s="899" t="s">
        <v>453</v>
      </c>
      <c r="D920" s="890">
        <v>3.8000000000000002E-4</v>
      </c>
      <c r="E920" s="890">
        <v>3.8000000000000002E-4</v>
      </c>
      <c r="F920" s="1110"/>
      <c r="G920" s="1111"/>
      <c r="H920" s="630" t="str">
        <f t="shared" si="205"/>
        <v>A0519_日本エネルギー総合システム(株)</v>
      </c>
      <c r="I920" s="630" t="str">
        <f t="shared" si="206"/>
        <v>A0519_日本エネルギー総合システム(株)_メニューF</v>
      </c>
      <c r="M920" s="630">
        <f t="shared" si="207"/>
        <v>0</v>
      </c>
    </row>
    <row r="921" spans="1:13" ht="20.100000000000001" customHeight="1">
      <c r="A921" s="985" t="str">
        <f t="shared" si="219"/>
        <v>A0519</v>
      </c>
      <c r="B921" s="962" t="str">
        <f t="shared" si="219"/>
        <v>日本エネルギー総合システム(株)</v>
      </c>
      <c r="C921" s="885" t="s">
        <v>6267</v>
      </c>
      <c r="D921" s="890">
        <v>4.64E-4</v>
      </c>
      <c r="E921" s="893">
        <v>4.64E-4</v>
      </c>
      <c r="F921" s="1110"/>
      <c r="G921" s="1111"/>
      <c r="H921" s="630" t="str">
        <f t="shared" si="205"/>
        <v>A0519_日本エネルギー総合システム(株)</v>
      </c>
      <c r="I921" s="630" t="str">
        <f t="shared" si="206"/>
        <v>A0519_日本エネルギー総合システム(株)_メニューG(残差)</v>
      </c>
      <c r="M921" s="630">
        <f t="shared" si="207"/>
        <v>0</v>
      </c>
    </row>
    <row r="922" spans="1:13" ht="20.100000000000001" customHeight="1">
      <c r="A922" s="986" t="str">
        <f t="shared" si="219"/>
        <v>A0519</v>
      </c>
      <c r="B922" s="963" t="str">
        <f t="shared" si="219"/>
        <v>日本エネルギー総合システム(株)</v>
      </c>
      <c r="C922" s="876" t="s">
        <v>622</v>
      </c>
      <c r="D922" s="880">
        <v>3.9899999999999999E-4</v>
      </c>
      <c r="E922" s="880">
        <v>3.9899999999999999E-4</v>
      </c>
      <c r="F922" s="1110"/>
      <c r="G922" s="1112"/>
      <c r="H922" s="630" t="str">
        <f t="shared" si="205"/>
        <v>A0519_日本エネルギー総合システム(株)</v>
      </c>
      <c r="I922" s="630" t="str">
        <f t="shared" si="206"/>
        <v>A0519_日本エネルギー総合システム(株)_(参考値)事業者全体</v>
      </c>
      <c r="M922" s="630">
        <f t="shared" si="207"/>
        <v>0</v>
      </c>
    </row>
    <row r="923" spans="1:13" ht="20.100000000000001" customHeight="1">
      <c r="A923" s="881" t="s">
        <v>484</v>
      </c>
      <c r="B923" s="882" t="s">
        <v>2007</v>
      </c>
      <c r="C923" s="883"/>
      <c r="D923" s="871">
        <v>4.1899999999999999E-4</v>
      </c>
      <c r="E923" s="872">
        <v>4.1899999999999999E-4</v>
      </c>
      <c r="F923" s="866">
        <v>100</v>
      </c>
      <c r="G923" s="873" t="s">
        <v>514</v>
      </c>
      <c r="H923" s="630" t="str">
        <f t="shared" si="205"/>
        <v>A0520_イワタニ東海(株)</v>
      </c>
      <c r="I923" s="630" t="str">
        <f t="shared" si="206"/>
        <v>A0520_イワタニ東海(株)_</v>
      </c>
      <c r="M923" s="630">
        <f t="shared" si="207"/>
        <v>0</v>
      </c>
    </row>
    <row r="924" spans="1:13" ht="20.100000000000001" customHeight="1">
      <c r="A924" s="981" t="s">
        <v>485</v>
      </c>
      <c r="B924" s="962" t="s">
        <v>2008</v>
      </c>
      <c r="C924" s="877" t="s">
        <v>226</v>
      </c>
      <c r="D924" s="875">
        <v>1E-4</v>
      </c>
      <c r="E924" s="875">
        <v>1E-4</v>
      </c>
      <c r="F924" s="1110">
        <v>100</v>
      </c>
      <c r="G924" s="1111" t="s">
        <v>514</v>
      </c>
      <c r="H924" s="630" t="str">
        <f t="shared" si="205"/>
        <v>A0525_(株)ところざわ未来電力</v>
      </c>
      <c r="I924" s="630" t="str">
        <f t="shared" si="206"/>
        <v>A0525_(株)ところざわ未来電力_メニューA</v>
      </c>
      <c r="M924" s="630">
        <f t="shared" si="207"/>
        <v>0</v>
      </c>
    </row>
    <row r="925" spans="1:13" ht="20.100000000000001" customHeight="1">
      <c r="A925" s="983" t="str">
        <f t="shared" ref="A925:B927" si="220">A924</f>
        <v>A0525</v>
      </c>
      <c r="B925" s="962" t="str">
        <f t="shared" si="220"/>
        <v>(株)ところざわ未来電力</v>
      </c>
      <c r="C925" s="889" t="s">
        <v>293</v>
      </c>
      <c r="D925" s="875">
        <v>0</v>
      </c>
      <c r="E925" s="875">
        <v>0</v>
      </c>
      <c r="F925" s="1110"/>
      <c r="G925" s="1111"/>
      <c r="H925" s="630" t="str">
        <f t="shared" si="205"/>
        <v>A0525_(株)ところざわ未来電力</v>
      </c>
      <c r="I925" s="630" t="str">
        <f t="shared" si="206"/>
        <v>A0525_(株)ところざわ未来電力_メニューB</v>
      </c>
      <c r="M925" s="630">
        <f t="shared" si="207"/>
        <v>0</v>
      </c>
    </row>
    <row r="926" spans="1:13" ht="20.100000000000001" customHeight="1">
      <c r="A926" s="983" t="str">
        <f t="shared" si="220"/>
        <v>A0525</v>
      </c>
      <c r="B926" s="962" t="str">
        <f t="shared" si="220"/>
        <v>(株)ところざわ未来電力</v>
      </c>
      <c r="C926" s="885" t="s">
        <v>6214</v>
      </c>
      <c r="D926" s="890">
        <v>1.02E-4</v>
      </c>
      <c r="E926" s="890">
        <v>1.02E-4</v>
      </c>
      <c r="F926" s="1110"/>
      <c r="G926" s="1111"/>
      <c r="H926" s="630" t="str">
        <f t="shared" si="205"/>
        <v>A0525_(株)ところざわ未来電力</v>
      </c>
      <c r="I926" s="630" t="str">
        <f t="shared" si="206"/>
        <v>A0525_(株)ところざわ未来電力_メニューC(残差)</v>
      </c>
      <c r="M926" s="630">
        <f t="shared" si="207"/>
        <v>0</v>
      </c>
    </row>
    <row r="927" spans="1:13" ht="20.100000000000001" customHeight="1">
      <c r="A927" s="982" t="str">
        <f t="shared" si="220"/>
        <v>A0525</v>
      </c>
      <c r="B927" s="963" t="str">
        <f t="shared" si="220"/>
        <v>(株)ところざわ未来電力</v>
      </c>
      <c r="C927" s="879" t="s">
        <v>622</v>
      </c>
      <c r="D927" s="880">
        <v>1E-4</v>
      </c>
      <c r="E927" s="880">
        <v>1E-4</v>
      </c>
      <c r="F927" s="1110"/>
      <c r="G927" s="1112"/>
      <c r="H927" s="630" t="str">
        <f t="shared" ref="H927:H990" si="221">A927&amp;"_"&amp;B927</f>
        <v>A0525_(株)ところざわ未来電力</v>
      </c>
      <c r="I927" s="630" t="str">
        <f t="shared" ref="I927:I990" si="222">A927&amp;"_"&amp;B927&amp;"_"&amp;C927</f>
        <v>A0525_(株)ところざわ未来電力_(参考値)事業者全体</v>
      </c>
      <c r="M927" s="630">
        <f t="shared" ref="M927:M990" si="223">COUNTIF($H$30:$H$3024,K927)</f>
        <v>0</v>
      </c>
    </row>
    <row r="928" spans="1:13" ht="20.100000000000001" customHeight="1">
      <c r="A928" s="881" t="s">
        <v>486</v>
      </c>
      <c r="B928" s="882" t="s">
        <v>2009</v>
      </c>
      <c r="C928" s="883"/>
      <c r="D928" s="871">
        <v>4.1899999999999999E-4</v>
      </c>
      <c r="E928" s="872">
        <v>4.1899999999999999E-4</v>
      </c>
      <c r="F928" s="866">
        <v>100</v>
      </c>
      <c r="G928" s="873" t="s">
        <v>514</v>
      </c>
      <c r="H928" s="630" t="str">
        <f t="shared" si="221"/>
        <v>A0526_朝日ガスエナジー(株)</v>
      </c>
      <c r="I928" s="630" t="str">
        <f t="shared" si="222"/>
        <v>A0526_朝日ガスエナジー(株)_</v>
      </c>
      <c r="M928" s="630">
        <f t="shared" si="223"/>
        <v>0</v>
      </c>
    </row>
    <row r="929" spans="1:13" ht="20.100000000000001" customHeight="1">
      <c r="A929" s="981" t="s">
        <v>487</v>
      </c>
      <c r="B929" s="962" t="s">
        <v>2010</v>
      </c>
      <c r="C929" s="877" t="s">
        <v>226</v>
      </c>
      <c r="D929" s="875">
        <v>0</v>
      </c>
      <c r="E929" s="875">
        <v>0</v>
      </c>
      <c r="F929" s="1110">
        <v>1.41</v>
      </c>
      <c r="G929" s="1128" t="s">
        <v>4180</v>
      </c>
      <c r="H929" s="630" t="str">
        <f t="shared" si="221"/>
        <v>A0528_(株)エネファント</v>
      </c>
      <c r="I929" s="630" t="str">
        <f t="shared" si="222"/>
        <v>A0528_(株)エネファント_メニューA</v>
      </c>
      <c r="M929" s="630">
        <f t="shared" si="223"/>
        <v>0</v>
      </c>
    </row>
    <row r="930" spans="1:13" ht="20.100000000000001" customHeight="1">
      <c r="A930" s="983" t="str">
        <f t="shared" ref="A930:B932" si="224">A929</f>
        <v>A0528</v>
      </c>
      <c r="B930" s="976" t="str">
        <f t="shared" si="224"/>
        <v>(株)エネファント</v>
      </c>
      <c r="C930" s="889" t="s">
        <v>293</v>
      </c>
      <c r="D930" s="875">
        <v>8.7000000000000001E-5</v>
      </c>
      <c r="E930" s="875">
        <v>8.7000000000000001E-5</v>
      </c>
      <c r="F930" s="1127"/>
      <c r="G930" s="1129"/>
      <c r="H930" s="630" t="str">
        <f t="shared" si="221"/>
        <v>A0528_(株)エネファント</v>
      </c>
      <c r="I930" s="630" t="str">
        <f t="shared" si="222"/>
        <v>A0528_(株)エネファント_メニューB</v>
      </c>
      <c r="M930" s="630">
        <f t="shared" si="223"/>
        <v>0</v>
      </c>
    </row>
    <row r="931" spans="1:13" ht="20.100000000000001" customHeight="1">
      <c r="A931" s="983" t="str">
        <f t="shared" si="224"/>
        <v>A0528</v>
      </c>
      <c r="B931" s="976" t="str">
        <f t="shared" si="224"/>
        <v>(株)エネファント</v>
      </c>
      <c r="C931" s="894" t="s">
        <v>4184</v>
      </c>
      <c r="D931" s="890">
        <v>3.7300000000000001E-4</v>
      </c>
      <c r="E931" s="890">
        <v>3.7300000000000001E-4</v>
      </c>
      <c r="F931" s="1127"/>
      <c r="G931" s="1129"/>
      <c r="H931" s="630" t="str">
        <f t="shared" si="221"/>
        <v>A0528_(株)エネファント</v>
      </c>
      <c r="I931" s="630" t="str">
        <f t="shared" si="222"/>
        <v>A0528_(株)エネファント_メニューC(残差)</v>
      </c>
      <c r="M931" s="630">
        <f t="shared" si="223"/>
        <v>0</v>
      </c>
    </row>
    <row r="932" spans="1:13" ht="20.100000000000001" customHeight="1">
      <c r="A932" s="982" t="str">
        <f t="shared" si="224"/>
        <v>A0528</v>
      </c>
      <c r="B932" s="977" t="str">
        <f t="shared" si="224"/>
        <v>(株)エネファント</v>
      </c>
      <c r="C932" s="879" t="s">
        <v>622</v>
      </c>
      <c r="D932" s="880">
        <v>3.7199999999999999E-4</v>
      </c>
      <c r="E932" s="880">
        <v>3.7199999999999999E-4</v>
      </c>
      <c r="F932" s="1127"/>
      <c r="G932" s="1130"/>
      <c r="H932" s="630" t="str">
        <f t="shared" si="221"/>
        <v>A0528_(株)エネファント</v>
      </c>
      <c r="I932" s="630" t="str">
        <f t="shared" si="222"/>
        <v>A0528_(株)エネファント_(参考値)事業者全体</v>
      </c>
      <c r="M932" s="630">
        <f t="shared" si="223"/>
        <v>0</v>
      </c>
    </row>
    <row r="933" spans="1:13" ht="20.100000000000001" customHeight="1">
      <c r="A933" s="881" t="s">
        <v>488</v>
      </c>
      <c r="B933" s="881" t="s">
        <v>2011</v>
      </c>
      <c r="C933" s="883"/>
      <c r="D933" s="871">
        <v>5.9000000000000003E-4</v>
      </c>
      <c r="E933" s="872">
        <v>5.9000000000000003E-4</v>
      </c>
      <c r="F933" s="866">
        <v>100</v>
      </c>
      <c r="G933" s="873" t="s">
        <v>514</v>
      </c>
      <c r="H933" s="630" t="str">
        <f t="shared" si="221"/>
        <v>A0529_(株)エスエナジー</v>
      </c>
      <c r="I933" s="630" t="str">
        <f t="shared" si="222"/>
        <v>A0529_(株)エスエナジー_</v>
      </c>
      <c r="M933" s="630">
        <f t="shared" si="223"/>
        <v>0</v>
      </c>
    </row>
    <row r="934" spans="1:13" ht="20.100000000000001" customHeight="1">
      <c r="A934" s="881" t="s">
        <v>6268</v>
      </c>
      <c r="B934" s="882" t="s">
        <v>6269</v>
      </c>
      <c r="C934" s="883"/>
      <c r="D934" s="871">
        <v>4.2400000000000001E-4</v>
      </c>
      <c r="E934" s="919">
        <v>4.2400000000000001E-4</v>
      </c>
      <c r="F934" s="866">
        <v>100</v>
      </c>
      <c r="G934" s="873" t="s">
        <v>514</v>
      </c>
      <c r="H934" s="630" t="str">
        <f t="shared" si="221"/>
        <v>A0532_(株)フリクト電力(旧：(株)Mpower)</v>
      </c>
      <c r="I934" s="630" t="str">
        <f t="shared" si="222"/>
        <v>A0532_(株)フリクト電力(旧：(株)Mpower)_</v>
      </c>
      <c r="M934" s="630">
        <f t="shared" si="223"/>
        <v>0</v>
      </c>
    </row>
    <row r="935" spans="1:13" ht="20.100000000000001" customHeight="1">
      <c r="A935" s="981" t="s">
        <v>489</v>
      </c>
      <c r="B935" s="964" t="s">
        <v>2012</v>
      </c>
      <c r="C935" s="877" t="s">
        <v>226</v>
      </c>
      <c r="D935" s="875">
        <v>0</v>
      </c>
      <c r="E935" s="875">
        <v>0</v>
      </c>
      <c r="F935" s="1110">
        <v>84.41</v>
      </c>
      <c r="G935" s="1128" t="s">
        <v>4180</v>
      </c>
      <c r="H935" s="630" t="str">
        <f t="shared" si="221"/>
        <v>A0533_秩父新電力(株)</v>
      </c>
      <c r="I935" s="630" t="str">
        <f t="shared" si="222"/>
        <v>A0533_秩父新電力(株)_メニューA</v>
      </c>
      <c r="M935" s="630">
        <f t="shared" si="223"/>
        <v>0</v>
      </c>
    </row>
    <row r="936" spans="1:13" ht="20.100000000000001" customHeight="1">
      <c r="A936" s="983" t="str">
        <f t="shared" ref="A936:B938" si="225">A935</f>
        <v>A0533</v>
      </c>
      <c r="B936" s="976" t="str">
        <f t="shared" si="225"/>
        <v>秩父新電力(株)</v>
      </c>
      <c r="C936" s="889" t="s">
        <v>293</v>
      </c>
      <c r="D936" s="875">
        <v>2.99E-4</v>
      </c>
      <c r="E936" s="875">
        <v>2.99E-4</v>
      </c>
      <c r="F936" s="1127"/>
      <c r="G936" s="1129"/>
      <c r="H936" s="630" t="str">
        <f t="shared" si="221"/>
        <v>A0533_秩父新電力(株)</v>
      </c>
      <c r="I936" s="630" t="str">
        <f t="shared" si="222"/>
        <v>A0533_秩父新電力(株)_メニューB</v>
      </c>
      <c r="M936" s="630">
        <f t="shared" si="223"/>
        <v>0</v>
      </c>
    </row>
    <row r="937" spans="1:13" ht="20.100000000000001" customHeight="1">
      <c r="A937" s="983" t="str">
        <f t="shared" si="225"/>
        <v>A0533</v>
      </c>
      <c r="B937" s="976" t="str">
        <f t="shared" si="225"/>
        <v>秩父新電力(株)</v>
      </c>
      <c r="C937" s="894" t="s">
        <v>4184</v>
      </c>
      <c r="D937" s="890">
        <v>7.0100000000000002E-4</v>
      </c>
      <c r="E937" s="890">
        <v>7.0100000000000002E-4</v>
      </c>
      <c r="F937" s="1127"/>
      <c r="G937" s="1129"/>
      <c r="H937" s="630" t="str">
        <f t="shared" si="221"/>
        <v>A0533_秩父新電力(株)</v>
      </c>
      <c r="I937" s="630" t="str">
        <f t="shared" si="222"/>
        <v>A0533_秩父新電力(株)_メニューC(残差)</v>
      </c>
      <c r="M937" s="630">
        <f t="shared" si="223"/>
        <v>0</v>
      </c>
    </row>
    <row r="938" spans="1:13" ht="20.100000000000001" customHeight="1">
      <c r="A938" s="982" t="str">
        <f t="shared" si="225"/>
        <v>A0533</v>
      </c>
      <c r="B938" s="977" t="str">
        <f t="shared" si="225"/>
        <v>秩父新電力(株)</v>
      </c>
      <c r="C938" s="879" t="s">
        <v>622</v>
      </c>
      <c r="D938" s="880">
        <v>4.5199999999999998E-4</v>
      </c>
      <c r="E938" s="880">
        <v>4.5199999999999998E-4</v>
      </c>
      <c r="F938" s="1127"/>
      <c r="G938" s="1130"/>
      <c r="H938" s="630" t="str">
        <f t="shared" si="221"/>
        <v>A0533_秩父新電力(株)</v>
      </c>
      <c r="I938" s="630" t="str">
        <f t="shared" si="222"/>
        <v>A0533_秩父新電力(株)_(参考値)事業者全体</v>
      </c>
      <c r="M938" s="630">
        <f t="shared" si="223"/>
        <v>0</v>
      </c>
    </row>
    <row r="939" spans="1:13" ht="20.100000000000001" customHeight="1">
      <c r="A939" s="987" t="s">
        <v>490</v>
      </c>
      <c r="B939" s="968" t="s">
        <v>2013</v>
      </c>
      <c r="C939" s="877" t="s">
        <v>226</v>
      </c>
      <c r="D939" s="875">
        <v>4.35E-4</v>
      </c>
      <c r="E939" s="875">
        <v>4.35E-4</v>
      </c>
      <c r="F939" s="1110">
        <v>48.49</v>
      </c>
      <c r="G939" s="1111" t="s">
        <v>6211</v>
      </c>
      <c r="H939" s="630" t="str">
        <f t="shared" si="221"/>
        <v>A0534_みよしエナジー(株)</v>
      </c>
      <c r="I939" s="630" t="str">
        <f t="shared" si="222"/>
        <v>A0534_みよしエナジー(株)_メニューA</v>
      </c>
      <c r="M939" s="630">
        <f t="shared" si="223"/>
        <v>0</v>
      </c>
    </row>
    <row r="940" spans="1:13" ht="20.100000000000001" customHeight="1">
      <c r="A940" s="988" t="str">
        <f t="shared" ref="A940:B941" si="226">A939</f>
        <v>A0534</v>
      </c>
      <c r="B940" s="968" t="str">
        <f t="shared" si="226"/>
        <v>みよしエナジー(株)</v>
      </c>
      <c r="C940" s="885" t="s">
        <v>6188</v>
      </c>
      <c r="D940" s="875">
        <v>5.5800000000000001E-4</v>
      </c>
      <c r="E940" s="875">
        <v>5.5800000000000001E-4</v>
      </c>
      <c r="F940" s="1110"/>
      <c r="G940" s="1111"/>
      <c r="H940" s="630" t="str">
        <f t="shared" si="221"/>
        <v>A0534_みよしエナジー(株)</v>
      </c>
      <c r="I940" s="630" t="str">
        <f t="shared" si="222"/>
        <v>A0534_みよしエナジー(株)_メニューB(残差)</v>
      </c>
      <c r="M940" s="630">
        <f t="shared" si="223"/>
        <v>0</v>
      </c>
    </row>
    <row r="941" spans="1:13" ht="20.100000000000001" customHeight="1">
      <c r="A941" s="989" t="str">
        <f t="shared" si="226"/>
        <v>A0534</v>
      </c>
      <c r="B941" s="969" t="str">
        <f t="shared" si="226"/>
        <v>みよしエナジー(株)</v>
      </c>
      <c r="C941" s="879" t="s">
        <v>622</v>
      </c>
      <c r="D941" s="880">
        <v>5.1000000000000004E-4</v>
      </c>
      <c r="E941" s="880">
        <v>5.1000000000000004E-4</v>
      </c>
      <c r="F941" s="1110"/>
      <c r="G941" s="1112"/>
      <c r="H941" s="630" t="str">
        <f t="shared" si="221"/>
        <v>A0534_みよしエナジー(株)</v>
      </c>
      <c r="I941" s="630" t="str">
        <f t="shared" si="222"/>
        <v>A0534_みよしエナジー(株)_(参考値)事業者全体</v>
      </c>
      <c r="M941" s="630">
        <f t="shared" si="223"/>
        <v>0</v>
      </c>
    </row>
    <row r="942" spans="1:13" ht="20.100000000000001" customHeight="1">
      <c r="A942" s="881" t="s">
        <v>491</v>
      </c>
      <c r="B942" s="882" t="s">
        <v>2014</v>
      </c>
      <c r="C942" s="883"/>
      <c r="D942" s="871">
        <v>6.3400000000000001E-4</v>
      </c>
      <c r="E942" s="872">
        <v>6.3400000000000001E-4</v>
      </c>
      <c r="F942" s="866">
        <v>100</v>
      </c>
      <c r="G942" s="873" t="s">
        <v>514</v>
      </c>
      <c r="H942" s="630" t="str">
        <f t="shared" si="221"/>
        <v>A0538_綿半パートナーズ(株)</v>
      </c>
      <c r="I942" s="630" t="str">
        <f t="shared" si="222"/>
        <v>A0538_綿半パートナーズ(株)_</v>
      </c>
      <c r="M942" s="630">
        <f t="shared" si="223"/>
        <v>0</v>
      </c>
    </row>
    <row r="943" spans="1:13" ht="20.100000000000001" customHeight="1">
      <c r="A943" s="881" t="s">
        <v>492</v>
      </c>
      <c r="B943" s="882" t="s">
        <v>4226</v>
      </c>
      <c r="C943" s="883"/>
      <c r="D943" s="871">
        <v>4.1100000000000002E-4</v>
      </c>
      <c r="E943" s="872">
        <v>4.1100000000000002E-4</v>
      </c>
      <c r="F943" s="866">
        <v>100</v>
      </c>
      <c r="G943" s="873" t="s">
        <v>514</v>
      </c>
      <c r="H943" s="630" t="str">
        <f t="shared" si="221"/>
        <v>A0539_(株)karch</v>
      </c>
      <c r="I943" s="630" t="str">
        <f t="shared" si="222"/>
        <v>A0539_(株)karch_</v>
      </c>
      <c r="M943" s="630">
        <f t="shared" si="223"/>
        <v>0</v>
      </c>
    </row>
    <row r="944" spans="1:13" ht="20.100000000000001" customHeight="1">
      <c r="A944" s="943" t="s">
        <v>493</v>
      </c>
      <c r="B944" s="944" t="s">
        <v>2015</v>
      </c>
      <c r="C944" s="930"/>
      <c r="D944" s="931">
        <v>5.4799999999999998E-4</v>
      </c>
      <c r="E944" s="932">
        <v>5.4799999999999998E-4</v>
      </c>
      <c r="F944" s="945">
        <v>100</v>
      </c>
      <c r="G944" s="946" t="s">
        <v>514</v>
      </c>
      <c r="H944" s="630" t="str">
        <f t="shared" si="221"/>
        <v>A0543_(株)かみでん里山公社</v>
      </c>
      <c r="I944" s="630" t="str">
        <f t="shared" si="222"/>
        <v>A0543_(株)かみでん里山公社_</v>
      </c>
      <c r="M944" s="630">
        <f t="shared" si="223"/>
        <v>0</v>
      </c>
    </row>
    <row r="945" spans="1:13" ht="20.100000000000001" customHeight="1">
      <c r="A945" s="970" t="s">
        <v>2016</v>
      </c>
      <c r="B945" s="974" t="s">
        <v>2017</v>
      </c>
      <c r="C945" s="947" t="s">
        <v>226</v>
      </c>
      <c r="D945" s="912">
        <v>5.9000000000000003E-4</v>
      </c>
      <c r="E945" s="912">
        <v>5.9000000000000003E-4</v>
      </c>
      <c r="F945" s="1121">
        <v>100</v>
      </c>
      <c r="G945" s="1123" t="s">
        <v>514</v>
      </c>
      <c r="H945" s="630" t="str">
        <f t="shared" si="221"/>
        <v>A0546_(株)三郷ひまわりエナジー</v>
      </c>
      <c r="I945" s="630" t="str">
        <f t="shared" si="222"/>
        <v>A0546_(株)三郷ひまわりエナジー_メニューA</v>
      </c>
      <c r="M945" s="630">
        <f t="shared" si="223"/>
        <v>0</v>
      </c>
    </row>
    <row r="946" spans="1:13" ht="20.100000000000001" customHeight="1">
      <c r="A946" s="982" t="str">
        <f t="shared" ref="A946:B946" si="227">A945</f>
        <v>A0546</v>
      </c>
      <c r="B946" s="975" t="str">
        <f t="shared" si="227"/>
        <v>(株)三郷ひまわりエナジー</v>
      </c>
      <c r="C946" s="913" t="s">
        <v>622</v>
      </c>
      <c r="D946" s="948">
        <v>5.9000000000000003E-4</v>
      </c>
      <c r="E946" s="949">
        <v>5.9000000000000003E-4</v>
      </c>
      <c r="F946" s="1122"/>
      <c r="G946" s="1125"/>
      <c r="H946" s="630" t="str">
        <f t="shared" si="221"/>
        <v>A0546_(株)三郷ひまわりエナジー</v>
      </c>
      <c r="I946" s="630" t="str">
        <f t="shared" si="222"/>
        <v>A0546_(株)三郷ひまわりエナジー_(参考値)事業者全体</v>
      </c>
      <c r="M946" s="630">
        <f t="shared" si="223"/>
        <v>0</v>
      </c>
    </row>
    <row r="947" spans="1:13" ht="20.100000000000001" customHeight="1">
      <c r="A947" s="881" t="s">
        <v>494</v>
      </c>
      <c r="B947" s="882" t="s">
        <v>2018</v>
      </c>
      <c r="C947" s="883"/>
      <c r="D947" s="871">
        <v>5.8399999999999999E-4</v>
      </c>
      <c r="E947" s="872">
        <v>5.8399999999999999E-4</v>
      </c>
      <c r="F947" s="866">
        <v>100</v>
      </c>
      <c r="G947" s="873" t="s">
        <v>514</v>
      </c>
      <c r="H947" s="630" t="str">
        <f t="shared" si="221"/>
        <v>A0547_(株)球磨村森電力</v>
      </c>
      <c r="I947" s="630" t="str">
        <f t="shared" si="222"/>
        <v>A0547_(株)球磨村森電力_</v>
      </c>
      <c r="M947" s="630">
        <f t="shared" si="223"/>
        <v>0</v>
      </c>
    </row>
    <row r="948" spans="1:13" ht="20.100000000000001" customHeight="1">
      <c r="A948" s="881" t="s">
        <v>495</v>
      </c>
      <c r="B948" s="882" t="s">
        <v>4227</v>
      </c>
      <c r="C948" s="883"/>
      <c r="D948" s="871">
        <v>5.9199999999999997E-4</v>
      </c>
      <c r="E948" s="872">
        <v>5.9199999999999997E-4</v>
      </c>
      <c r="F948" s="866">
        <v>100</v>
      </c>
      <c r="G948" s="873" t="s">
        <v>514</v>
      </c>
      <c r="H948" s="630" t="str">
        <f t="shared" si="221"/>
        <v>A0549_くこくエネルギー(株)</v>
      </c>
      <c r="I948" s="630" t="str">
        <f t="shared" si="222"/>
        <v>A0549_くこくエネルギー(株)_</v>
      </c>
      <c r="M948" s="630">
        <f t="shared" si="223"/>
        <v>0</v>
      </c>
    </row>
    <row r="949" spans="1:13" ht="20.100000000000001" customHeight="1">
      <c r="A949" s="881" t="s">
        <v>496</v>
      </c>
      <c r="B949" s="882" t="s">
        <v>2019</v>
      </c>
      <c r="C949" s="883"/>
      <c r="D949" s="871">
        <v>4.2400000000000001E-4</v>
      </c>
      <c r="E949" s="872">
        <v>4.2400000000000001E-4</v>
      </c>
      <c r="F949" s="866" t="s">
        <v>6185</v>
      </c>
      <c r="G949" s="873" t="s">
        <v>514</v>
      </c>
      <c r="H949" s="630" t="str">
        <f t="shared" si="221"/>
        <v>A0550_(株)エコログ</v>
      </c>
      <c r="I949" s="630" t="str">
        <f t="shared" si="222"/>
        <v>A0550_(株)エコログ_</v>
      </c>
      <c r="M949" s="630">
        <f t="shared" si="223"/>
        <v>0</v>
      </c>
    </row>
    <row r="950" spans="1:13" ht="20.100000000000001" customHeight="1">
      <c r="A950" s="981" t="s">
        <v>497</v>
      </c>
      <c r="B950" s="962" t="s">
        <v>2020</v>
      </c>
      <c r="C950" s="877" t="s">
        <v>226</v>
      </c>
      <c r="D950" s="875">
        <v>0</v>
      </c>
      <c r="E950" s="875">
        <v>0</v>
      </c>
      <c r="F950" s="1110">
        <v>100</v>
      </c>
      <c r="G950" s="1111" t="s">
        <v>514</v>
      </c>
      <c r="H950" s="630" t="str">
        <f t="shared" si="221"/>
        <v>A0551_飯田まちづくり電力(株)</v>
      </c>
      <c r="I950" s="630" t="str">
        <f t="shared" si="222"/>
        <v>A0551_飯田まちづくり電力(株)_メニューA</v>
      </c>
      <c r="M950" s="630">
        <f t="shared" si="223"/>
        <v>0</v>
      </c>
    </row>
    <row r="951" spans="1:13" ht="20.100000000000001" customHeight="1">
      <c r="A951" s="983" t="str">
        <f t="shared" ref="A951:B954" si="228">A950</f>
        <v>A0551</v>
      </c>
      <c r="B951" s="962" t="str">
        <f t="shared" si="228"/>
        <v>飯田まちづくり電力(株)</v>
      </c>
      <c r="C951" s="889" t="s">
        <v>293</v>
      </c>
      <c r="D951" s="875">
        <v>4.2700000000000002E-4</v>
      </c>
      <c r="E951" s="875">
        <v>4.2700000000000002E-4</v>
      </c>
      <c r="F951" s="1110"/>
      <c r="G951" s="1111"/>
      <c r="H951" s="630" t="str">
        <f t="shared" si="221"/>
        <v>A0551_飯田まちづくり電力(株)</v>
      </c>
      <c r="I951" s="630" t="str">
        <f t="shared" si="222"/>
        <v>A0551_飯田まちづくり電力(株)_メニューB</v>
      </c>
      <c r="M951" s="630">
        <f t="shared" si="223"/>
        <v>0</v>
      </c>
    </row>
    <row r="952" spans="1:13" ht="20.100000000000001" customHeight="1">
      <c r="A952" s="983" t="str">
        <f t="shared" si="228"/>
        <v>A0551</v>
      </c>
      <c r="B952" s="962" t="str">
        <f t="shared" si="228"/>
        <v>飯田まちづくり電力(株)</v>
      </c>
      <c r="C952" s="889" t="s">
        <v>450</v>
      </c>
      <c r="D952" s="893">
        <v>3.7599999999999998E-4</v>
      </c>
      <c r="E952" s="890">
        <v>3.7599999999999998E-4</v>
      </c>
      <c r="F952" s="1110"/>
      <c r="G952" s="1111"/>
      <c r="H952" s="630" t="str">
        <f t="shared" si="221"/>
        <v>A0551_飯田まちづくり電力(株)</v>
      </c>
      <c r="I952" s="630" t="str">
        <f t="shared" si="222"/>
        <v>A0551_飯田まちづくり電力(株)_メニューC</v>
      </c>
      <c r="M952" s="630">
        <f t="shared" si="223"/>
        <v>0</v>
      </c>
    </row>
    <row r="953" spans="1:13" ht="20.100000000000001" customHeight="1">
      <c r="A953" s="983" t="str">
        <f t="shared" si="228"/>
        <v>A0551</v>
      </c>
      <c r="B953" s="962" t="str">
        <f t="shared" si="228"/>
        <v>飯田まちづくり電力(株)</v>
      </c>
      <c r="C953" s="894" t="s">
        <v>451</v>
      </c>
      <c r="D953" s="893">
        <v>2.9999999999999997E-4</v>
      </c>
      <c r="E953" s="890">
        <v>2.9999999999999997E-4</v>
      </c>
      <c r="F953" s="1110"/>
      <c r="G953" s="1111"/>
      <c r="H953" s="630" t="str">
        <f t="shared" si="221"/>
        <v>A0551_飯田まちづくり電力(株)</v>
      </c>
      <c r="I953" s="630" t="str">
        <f t="shared" si="222"/>
        <v>A0551_飯田まちづくり電力(株)_メニューD</v>
      </c>
      <c r="M953" s="630">
        <f t="shared" si="223"/>
        <v>0</v>
      </c>
    </row>
    <row r="954" spans="1:13" ht="20.100000000000001" customHeight="1">
      <c r="A954" s="982" t="str">
        <f t="shared" si="228"/>
        <v>A0551</v>
      </c>
      <c r="B954" s="963" t="str">
        <f t="shared" si="228"/>
        <v>飯田まちづくり電力(株)</v>
      </c>
      <c r="C954" s="879" t="s">
        <v>622</v>
      </c>
      <c r="D954" s="880">
        <v>3.0200000000000002E-4</v>
      </c>
      <c r="E954" s="880">
        <v>3.0200000000000002E-4</v>
      </c>
      <c r="F954" s="1110"/>
      <c r="G954" s="1112"/>
      <c r="H954" s="630" t="str">
        <f t="shared" si="221"/>
        <v>A0551_飯田まちづくり電力(株)</v>
      </c>
      <c r="I954" s="630" t="str">
        <f t="shared" si="222"/>
        <v>A0551_飯田まちづくり電力(株)_(参考値)事業者全体</v>
      </c>
      <c r="M954" s="630">
        <f t="shared" si="223"/>
        <v>0</v>
      </c>
    </row>
    <row r="955" spans="1:13" ht="20.100000000000001" customHeight="1">
      <c r="A955" s="881" t="s">
        <v>498</v>
      </c>
      <c r="B955" s="882" t="s">
        <v>2021</v>
      </c>
      <c r="C955" s="883"/>
      <c r="D955" s="871">
        <v>4.1899999999999999E-4</v>
      </c>
      <c r="E955" s="872">
        <v>4.1899999999999999E-4</v>
      </c>
      <c r="F955" s="866">
        <v>100</v>
      </c>
      <c r="G955" s="873" t="s">
        <v>514</v>
      </c>
      <c r="H955" s="630" t="str">
        <f t="shared" si="221"/>
        <v>A0552_イワタニ長野(株)</v>
      </c>
      <c r="I955" s="630" t="str">
        <f t="shared" si="222"/>
        <v>A0552_イワタニ長野(株)_</v>
      </c>
      <c r="M955" s="630">
        <f t="shared" si="223"/>
        <v>0</v>
      </c>
    </row>
    <row r="956" spans="1:13" ht="20.100000000000001" customHeight="1">
      <c r="A956" s="981" t="s">
        <v>499</v>
      </c>
      <c r="B956" s="964" t="s">
        <v>2022</v>
      </c>
      <c r="C956" s="877" t="s">
        <v>226</v>
      </c>
      <c r="D956" s="875">
        <v>0</v>
      </c>
      <c r="E956" s="875">
        <v>0</v>
      </c>
      <c r="F956" s="1110" t="s">
        <v>6185</v>
      </c>
      <c r="G956" s="1111" t="s">
        <v>514</v>
      </c>
      <c r="H956" s="630" t="str">
        <f t="shared" si="221"/>
        <v>A0553_シェルジャパン(株)</v>
      </c>
      <c r="I956" s="630" t="str">
        <f t="shared" si="222"/>
        <v>A0553_シェルジャパン(株)_メニューA</v>
      </c>
      <c r="M956" s="630">
        <f t="shared" si="223"/>
        <v>0</v>
      </c>
    </row>
    <row r="957" spans="1:13" ht="20.100000000000001" customHeight="1">
      <c r="A957" s="983" t="str">
        <f t="shared" ref="A957:B959" si="229">A956</f>
        <v>A0553</v>
      </c>
      <c r="B957" s="964" t="str">
        <f t="shared" si="229"/>
        <v>シェルジャパン(株)</v>
      </c>
      <c r="C957" s="889" t="s">
        <v>293</v>
      </c>
      <c r="D957" s="875">
        <v>2.9999999999999997E-4</v>
      </c>
      <c r="E957" s="875">
        <v>2.9999999999999997E-4</v>
      </c>
      <c r="F957" s="1110"/>
      <c r="G957" s="1111"/>
      <c r="H957" s="630" t="str">
        <f t="shared" si="221"/>
        <v>A0553_シェルジャパン(株)</v>
      </c>
      <c r="I957" s="630" t="str">
        <f t="shared" si="222"/>
        <v>A0553_シェルジャパン(株)_メニューB</v>
      </c>
      <c r="M957" s="630">
        <f t="shared" si="223"/>
        <v>0</v>
      </c>
    </row>
    <row r="958" spans="1:13" ht="20.100000000000001" customHeight="1">
      <c r="A958" s="983" t="str">
        <f t="shared" si="229"/>
        <v>A0553</v>
      </c>
      <c r="B958" s="964" t="str">
        <f t="shared" si="229"/>
        <v>シェルジャパン(株)</v>
      </c>
      <c r="C958" s="950" t="s">
        <v>4184</v>
      </c>
      <c r="D958" s="893">
        <v>4.2200000000000001E-4</v>
      </c>
      <c r="E958" s="893">
        <v>4.2200000000000001E-4</v>
      </c>
      <c r="F958" s="1110"/>
      <c r="G958" s="1111"/>
      <c r="H958" s="630" t="str">
        <f t="shared" si="221"/>
        <v>A0553_シェルジャパン(株)</v>
      </c>
      <c r="I958" s="630" t="str">
        <f t="shared" si="222"/>
        <v>A0553_シェルジャパン(株)_メニューC(残差)</v>
      </c>
      <c r="M958" s="630">
        <f t="shared" si="223"/>
        <v>0</v>
      </c>
    </row>
    <row r="959" spans="1:13" ht="20.100000000000001" customHeight="1">
      <c r="A959" s="982" t="str">
        <f t="shared" si="229"/>
        <v>A0553</v>
      </c>
      <c r="B959" s="965" t="str">
        <f t="shared" si="229"/>
        <v>シェルジャパン(株)</v>
      </c>
      <c r="C959" s="876" t="s">
        <v>622</v>
      </c>
      <c r="D959" s="895">
        <v>4.2200000000000001E-4</v>
      </c>
      <c r="E959" s="895">
        <v>4.2200000000000001E-4</v>
      </c>
      <c r="F959" s="1110"/>
      <c r="G959" s="1112"/>
      <c r="H959" s="630" t="str">
        <f t="shared" si="221"/>
        <v>A0553_シェルジャパン(株)</v>
      </c>
      <c r="I959" s="630" t="str">
        <f t="shared" si="222"/>
        <v>A0553_シェルジャパン(株)_(参考値)事業者全体</v>
      </c>
      <c r="M959" s="630">
        <f t="shared" si="223"/>
        <v>0</v>
      </c>
    </row>
    <row r="960" spans="1:13" ht="20.100000000000001" customHeight="1">
      <c r="A960" s="881" t="s">
        <v>500</v>
      </c>
      <c r="B960" s="900" t="s">
        <v>2023</v>
      </c>
      <c r="C960" s="883"/>
      <c r="D960" s="884">
        <v>4.2200000000000001E-4</v>
      </c>
      <c r="E960" s="919">
        <v>4.2200000000000001E-4</v>
      </c>
      <c r="F960" s="866" t="s">
        <v>6185</v>
      </c>
      <c r="G960" s="873" t="s">
        <v>514</v>
      </c>
      <c r="H960" s="630" t="str">
        <f t="shared" si="221"/>
        <v>A0555_石油資源開発(株)</v>
      </c>
      <c r="I960" s="630" t="str">
        <f t="shared" si="222"/>
        <v>A0555_石油資源開発(株)_</v>
      </c>
      <c r="M960" s="630">
        <f t="shared" si="223"/>
        <v>0</v>
      </c>
    </row>
    <row r="961" spans="1:13" ht="20.100000000000001" customHeight="1">
      <c r="A961" s="981" t="s">
        <v>501</v>
      </c>
      <c r="B961" s="962" t="s">
        <v>2024</v>
      </c>
      <c r="C961" s="877" t="s">
        <v>226</v>
      </c>
      <c r="D961" s="875">
        <v>0</v>
      </c>
      <c r="E961" s="875">
        <v>0</v>
      </c>
      <c r="F961" s="1110">
        <v>96.84</v>
      </c>
      <c r="G961" s="1111" t="s">
        <v>4180</v>
      </c>
      <c r="H961" s="630" t="str">
        <f t="shared" si="221"/>
        <v>A0556_越後天然ガス(株)</v>
      </c>
      <c r="I961" s="630" t="str">
        <f t="shared" si="222"/>
        <v>A0556_越後天然ガス(株)_メニューA</v>
      </c>
      <c r="M961" s="630">
        <f t="shared" si="223"/>
        <v>0</v>
      </c>
    </row>
    <row r="962" spans="1:13" ht="20.100000000000001" customHeight="1">
      <c r="A962" s="983" t="str">
        <f t="shared" ref="A962:B963" si="230">A961</f>
        <v>A0556</v>
      </c>
      <c r="B962" s="962" t="str">
        <f t="shared" si="230"/>
        <v>越後天然ガス(株)</v>
      </c>
      <c r="C962" s="885" t="s">
        <v>6188</v>
      </c>
      <c r="D962" s="875">
        <v>6.9800000000000005E-4</v>
      </c>
      <c r="E962" s="875">
        <v>6.9800000000000005E-4</v>
      </c>
      <c r="F962" s="1110"/>
      <c r="G962" s="1111"/>
      <c r="H962" s="630" t="str">
        <f t="shared" si="221"/>
        <v>A0556_越後天然ガス(株)</v>
      </c>
      <c r="I962" s="630" t="str">
        <f t="shared" si="222"/>
        <v>A0556_越後天然ガス(株)_メニューB(残差)</v>
      </c>
      <c r="M962" s="630">
        <f t="shared" si="223"/>
        <v>0</v>
      </c>
    </row>
    <row r="963" spans="1:13" ht="20.100000000000001" customHeight="1">
      <c r="A963" s="982" t="str">
        <f t="shared" si="230"/>
        <v>A0556</v>
      </c>
      <c r="B963" s="963" t="str">
        <f t="shared" si="230"/>
        <v>越後天然ガス(株)</v>
      </c>
      <c r="C963" s="879" t="s">
        <v>622</v>
      </c>
      <c r="D963" s="880">
        <v>3.4400000000000001E-4</v>
      </c>
      <c r="E963" s="880">
        <v>3.4400000000000001E-4</v>
      </c>
      <c r="F963" s="1110"/>
      <c r="G963" s="1112"/>
      <c r="H963" s="630" t="str">
        <f t="shared" si="221"/>
        <v>A0556_越後天然ガス(株)</v>
      </c>
      <c r="I963" s="630" t="str">
        <f t="shared" si="222"/>
        <v>A0556_越後天然ガス(株)_(参考値)事業者全体</v>
      </c>
      <c r="M963" s="630">
        <f t="shared" si="223"/>
        <v>0</v>
      </c>
    </row>
    <row r="964" spans="1:13" ht="20.100000000000001" customHeight="1">
      <c r="A964" s="881" t="s">
        <v>502</v>
      </c>
      <c r="B964" s="882" t="s">
        <v>2025</v>
      </c>
      <c r="C964" s="883"/>
      <c r="D964" s="871">
        <v>3.88E-4</v>
      </c>
      <c r="E964" s="872">
        <v>3.88E-4</v>
      </c>
      <c r="F964" s="866">
        <v>100</v>
      </c>
      <c r="G964" s="873" t="s">
        <v>514</v>
      </c>
      <c r="H964" s="630" t="str">
        <f t="shared" si="221"/>
        <v>A0558_坂戸ガス(株)</v>
      </c>
      <c r="I964" s="630" t="str">
        <f t="shared" si="222"/>
        <v>A0558_坂戸ガス(株)_</v>
      </c>
      <c r="M964" s="630">
        <f t="shared" si="223"/>
        <v>0</v>
      </c>
    </row>
    <row r="965" spans="1:13" ht="20.100000000000001" customHeight="1">
      <c r="A965" s="881" t="s">
        <v>503</v>
      </c>
      <c r="B965" s="882" t="s">
        <v>2026</v>
      </c>
      <c r="C965" s="883"/>
      <c r="D965" s="871">
        <v>5.3999999999999998E-5</v>
      </c>
      <c r="E965" s="872">
        <v>5.3999999999999998E-5</v>
      </c>
      <c r="F965" s="866">
        <v>100</v>
      </c>
      <c r="G965" s="873" t="s">
        <v>514</v>
      </c>
      <c r="H965" s="630" t="str">
        <f t="shared" si="221"/>
        <v>A0559_(株)デベロップ</v>
      </c>
      <c r="I965" s="630" t="str">
        <f t="shared" si="222"/>
        <v>A0559_(株)デベロップ_</v>
      </c>
      <c r="M965" s="630">
        <f t="shared" si="223"/>
        <v>0</v>
      </c>
    </row>
    <row r="966" spans="1:13" ht="20.100000000000001" customHeight="1">
      <c r="A966" s="881" t="s">
        <v>504</v>
      </c>
      <c r="B966" s="882" t="s">
        <v>2027</v>
      </c>
      <c r="C966" s="883"/>
      <c r="D966" s="884">
        <v>8.1800000000000004E-4</v>
      </c>
      <c r="E966" s="872">
        <v>8.1800000000000004E-4</v>
      </c>
      <c r="F966" s="866">
        <v>99.62</v>
      </c>
      <c r="G966" s="873" t="s">
        <v>4180</v>
      </c>
      <c r="H966" s="630" t="str">
        <f t="shared" si="221"/>
        <v>A0560_(株)テレ・マーカー</v>
      </c>
      <c r="I966" s="630" t="str">
        <f t="shared" si="222"/>
        <v>A0560_(株)テレ・マーカー_</v>
      </c>
      <c r="M966" s="630">
        <f t="shared" si="223"/>
        <v>0</v>
      </c>
    </row>
    <row r="967" spans="1:13" ht="20.100000000000001" customHeight="1">
      <c r="A967" s="881" t="s">
        <v>505</v>
      </c>
      <c r="B967" s="881" t="s">
        <v>4228</v>
      </c>
      <c r="C967" s="942"/>
      <c r="D967" s="884">
        <v>2.7099999999999997E-4</v>
      </c>
      <c r="E967" s="919">
        <v>2.7099999999999997E-4</v>
      </c>
      <c r="F967" s="866">
        <v>94.54</v>
      </c>
      <c r="G967" s="873" t="s">
        <v>6270</v>
      </c>
      <c r="H967" s="630" t="str">
        <f t="shared" si="221"/>
        <v>A0562_MGCエネルギー(株)</v>
      </c>
      <c r="I967" s="630" t="str">
        <f t="shared" si="222"/>
        <v>A0562_MGCエネルギー(株)_</v>
      </c>
      <c r="M967" s="630">
        <f t="shared" si="223"/>
        <v>0</v>
      </c>
    </row>
    <row r="968" spans="1:13" ht="20.100000000000001" customHeight="1">
      <c r="A968" s="881" t="s">
        <v>506</v>
      </c>
      <c r="B968" s="882" t="s">
        <v>2028</v>
      </c>
      <c r="C968" s="883"/>
      <c r="D968" s="884">
        <v>4.1399999999999998E-4</v>
      </c>
      <c r="E968" s="872">
        <v>4.1399999999999998E-4</v>
      </c>
      <c r="F968" s="866">
        <v>100</v>
      </c>
      <c r="G968" s="873" t="s">
        <v>514</v>
      </c>
      <c r="H968" s="630" t="str">
        <f t="shared" si="221"/>
        <v>A0565_福島フェニックス電力(株)</v>
      </c>
      <c r="I968" s="630" t="str">
        <f t="shared" si="222"/>
        <v>A0565_福島フェニックス電力(株)_</v>
      </c>
      <c r="M968" s="630">
        <f t="shared" si="223"/>
        <v>0</v>
      </c>
    </row>
    <row r="969" spans="1:13" ht="20.100000000000001" customHeight="1">
      <c r="A969" s="881" t="s">
        <v>507</v>
      </c>
      <c r="B969" s="882" t="s">
        <v>2029</v>
      </c>
      <c r="C969" s="883"/>
      <c r="D969" s="871">
        <v>4.4700000000000002E-4</v>
      </c>
      <c r="E969" s="872">
        <v>4.4700000000000002E-4</v>
      </c>
      <c r="F969" s="866">
        <v>100</v>
      </c>
      <c r="G969" s="873" t="s">
        <v>514</v>
      </c>
      <c r="H969" s="630" t="str">
        <f t="shared" si="221"/>
        <v>A0567_(株)美作国電力</v>
      </c>
      <c r="I969" s="630" t="str">
        <f t="shared" si="222"/>
        <v>A0567_(株)美作国電力_</v>
      </c>
      <c r="M969" s="630">
        <f t="shared" si="223"/>
        <v>0</v>
      </c>
    </row>
    <row r="970" spans="1:13" ht="20.100000000000001" customHeight="1">
      <c r="A970" s="943" t="s">
        <v>2030</v>
      </c>
      <c r="B970" s="944" t="s">
        <v>2031</v>
      </c>
      <c r="C970" s="930"/>
      <c r="D970" s="951">
        <v>4.1899999999999999E-4</v>
      </c>
      <c r="E970" s="932">
        <v>4.1899999999999999E-4</v>
      </c>
      <c r="F970" s="945">
        <v>100</v>
      </c>
      <c r="G970" s="946" t="s">
        <v>514</v>
      </c>
      <c r="H970" s="630" t="str">
        <f t="shared" si="221"/>
        <v>A0570_八幡商事(株)</v>
      </c>
      <c r="I970" s="630" t="str">
        <f t="shared" si="222"/>
        <v>A0570_八幡商事(株)_</v>
      </c>
      <c r="M970" s="630">
        <f t="shared" si="223"/>
        <v>0</v>
      </c>
    </row>
    <row r="971" spans="1:13" ht="20.100000000000001" customHeight="1">
      <c r="A971" s="970" t="s">
        <v>508</v>
      </c>
      <c r="B971" s="974" t="s">
        <v>2032</v>
      </c>
      <c r="C971" s="910" t="s">
        <v>226</v>
      </c>
      <c r="D971" s="911">
        <v>0</v>
      </c>
      <c r="E971" s="912">
        <v>0</v>
      </c>
      <c r="F971" s="1121">
        <v>100</v>
      </c>
      <c r="G971" s="1123" t="s">
        <v>514</v>
      </c>
      <c r="H971" s="630" t="str">
        <f t="shared" si="221"/>
        <v>A0571_おいでんエネルギー(株)</v>
      </c>
      <c r="I971" s="630" t="str">
        <f t="shared" si="222"/>
        <v>A0571_おいでんエネルギー(株)_メニューA</v>
      </c>
      <c r="M971" s="630">
        <f t="shared" si="223"/>
        <v>0</v>
      </c>
    </row>
    <row r="972" spans="1:13" ht="20.100000000000001" customHeight="1">
      <c r="A972" s="983" t="str">
        <f t="shared" ref="A972:B974" si="231">A971</f>
        <v>A0571</v>
      </c>
      <c r="B972" s="962" t="str">
        <f t="shared" si="231"/>
        <v>おいでんエネルギー(株)</v>
      </c>
      <c r="C972" s="889" t="s">
        <v>293</v>
      </c>
      <c r="D972" s="896">
        <v>0</v>
      </c>
      <c r="E972" s="875">
        <v>0</v>
      </c>
      <c r="F972" s="1110"/>
      <c r="G972" s="1124"/>
      <c r="H972" s="630" t="str">
        <f t="shared" si="221"/>
        <v>A0571_おいでんエネルギー(株)</v>
      </c>
      <c r="I972" s="630" t="str">
        <f t="shared" si="222"/>
        <v>A0571_おいでんエネルギー(株)_メニューB</v>
      </c>
      <c r="M972" s="630">
        <f t="shared" si="223"/>
        <v>0</v>
      </c>
    </row>
    <row r="973" spans="1:13" ht="20.100000000000001" customHeight="1">
      <c r="A973" s="983" t="str">
        <f t="shared" si="231"/>
        <v>A0571</v>
      </c>
      <c r="B973" s="962" t="str">
        <f t="shared" si="231"/>
        <v>おいでんエネルギー(株)</v>
      </c>
      <c r="C973" s="894" t="s">
        <v>4184</v>
      </c>
      <c r="D973" s="890">
        <v>4.2200000000000001E-4</v>
      </c>
      <c r="E973" s="890">
        <v>4.2200000000000001E-4</v>
      </c>
      <c r="F973" s="1110"/>
      <c r="G973" s="1124"/>
      <c r="H973" s="630" t="str">
        <f t="shared" si="221"/>
        <v>A0571_おいでんエネルギー(株)</v>
      </c>
      <c r="I973" s="630" t="str">
        <f t="shared" si="222"/>
        <v>A0571_おいでんエネルギー(株)_メニューC(残差)</v>
      </c>
      <c r="M973" s="630">
        <f t="shared" si="223"/>
        <v>0</v>
      </c>
    </row>
    <row r="974" spans="1:13" ht="20.100000000000001" customHeight="1">
      <c r="A974" s="961" t="str">
        <f t="shared" si="231"/>
        <v>A0571</v>
      </c>
      <c r="B974" s="975" t="str">
        <f t="shared" si="231"/>
        <v>おいでんエネルギー(株)</v>
      </c>
      <c r="C974" s="913" t="s">
        <v>622</v>
      </c>
      <c r="D974" s="914">
        <v>2.8E-5</v>
      </c>
      <c r="E974" s="914">
        <v>2.8E-5</v>
      </c>
      <c r="F974" s="1122"/>
      <c r="G974" s="1125"/>
      <c r="H974" s="630" t="str">
        <f t="shared" si="221"/>
        <v>A0571_おいでんエネルギー(株)</v>
      </c>
      <c r="I974" s="630" t="str">
        <f t="shared" si="222"/>
        <v>A0571_おいでんエネルギー(株)_(参考値)事業者全体</v>
      </c>
      <c r="M974" s="630">
        <f t="shared" si="223"/>
        <v>0</v>
      </c>
    </row>
    <row r="975" spans="1:13" ht="20.100000000000001" customHeight="1">
      <c r="A975" s="915" t="s">
        <v>509</v>
      </c>
      <c r="B975" s="916" t="s">
        <v>2033</v>
      </c>
      <c r="C975" s="917"/>
      <c r="D975" s="864">
        <v>6.4300000000000002E-4</v>
      </c>
      <c r="E975" s="865">
        <v>6.4300000000000002E-4</v>
      </c>
      <c r="F975" s="918">
        <v>100</v>
      </c>
      <c r="G975" s="867" t="s">
        <v>514</v>
      </c>
      <c r="H975" s="630" t="str">
        <f t="shared" si="221"/>
        <v>A0572_(株)イシオ</v>
      </c>
      <c r="I975" s="630" t="str">
        <f t="shared" si="222"/>
        <v>A0572_(株)イシオ_</v>
      </c>
      <c r="M975" s="630">
        <f t="shared" si="223"/>
        <v>0</v>
      </c>
    </row>
    <row r="976" spans="1:13" ht="20.100000000000001" customHeight="1">
      <c r="A976" s="981" t="s">
        <v>510</v>
      </c>
      <c r="B976" s="962" t="s">
        <v>2034</v>
      </c>
      <c r="C976" s="877" t="s">
        <v>226</v>
      </c>
      <c r="D976" s="875">
        <v>0</v>
      </c>
      <c r="E976" s="875">
        <v>0</v>
      </c>
      <c r="F976" s="1110">
        <v>100</v>
      </c>
      <c r="G976" s="1111" t="s">
        <v>514</v>
      </c>
      <c r="H976" s="630" t="str">
        <f t="shared" si="221"/>
        <v>A0573_北陸電力ビズ・エナジーソリューション(株)</v>
      </c>
      <c r="I976" s="630" t="str">
        <f t="shared" si="222"/>
        <v>A0573_北陸電力ビズ・エナジーソリューション(株)_メニューA</v>
      </c>
      <c r="M976" s="630">
        <f t="shared" si="223"/>
        <v>0</v>
      </c>
    </row>
    <row r="977" spans="1:13" ht="20.100000000000001" customHeight="1">
      <c r="A977" s="983" t="str">
        <f t="shared" ref="A977:B978" si="232">A976</f>
        <v>A0573</v>
      </c>
      <c r="B977" s="962" t="str">
        <f t="shared" si="232"/>
        <v>北陸電力ビズ・エナジーソリューション(株)</v>
      </c>
      <c r="C977" s="885" t="s">
        <v>6188</v>
      </c>
      <c r="D977" s="875">
        <v>4.7399999999999997E-4</v>
      </c>
      <c r="E977" s="875">
        <v>4.7399999999999997E-4</v>
      </c>
      <c r="F977" s="1110"/>
      <c r="G977" s="1111"/>
      <c r="H977" s="630" t="str">
        <f t="shared" si="221"/>
        <v>A0573_北陸電力ビズ・エナジーソリューション(株)</v>
      </c>
      <c r="I977" s="630" t="str">
        <f t="shared" si="222"/>
        <v>A0573_北陸電力ビズ・エナジーソリューション(株)_メニューB(残差)</v>
      </c>
      <c r="M977" s="630">
        <f t="shared" si="223"/>
        <v>0</v>
      </c>
    </row>
    <row r="978" spans="1:13" ht="20.100000000000001" customHeight="1">
      <c r="A978" s="982" t="str">
        <f t="shared" si="232"/>
        <v>A0573</v>
      </c>
      <c r="B978" s="963" t="str">
        <f t="shared" si="232"/>
        <v>北陸電力ビズ・エナジーソリューション(株)</v>
      </c>
      <c r="C978" s="879" t="s">
        <v>622</v>
      </c>
      <c r="D978" s="880">
        <v>4.6999999999999999E-4</v>
      </c>
      <c r="E978" s="880">
        <v>4.6999999999999999E-4</v>
      </c>
      <c r="F978" s="1110"/>
      <c r="G978" s="1112"/>
      <c r="H978" s="630" t="str">
        <f t="shared" si="221"/>
        <v>A0573_北陸電力ビズ・エナジーソリューション(株)</v>
      </c>
      <c r="I978" s="630" t="str">
        <f t="shared" si="222"/>
        <v>A0573_北陸電力ビズ・エナジーソリューション(株)_(参考値)事業者全体</v>
      </c>
      <c r="M978" s="630">
        <f t="shared" si="223"/>
        <v>0</v>
      </c>
    </row>
    <row r="979" spans="1:13" ht="20.100000000000001" customHeight="1">
      <c r="A979" s="881" t="s">
        <v>6271</v>
      </c>
      <c r="B979" s="881" t="s">
        <v>6272</v>
      </c>
      <c r="C979" s="883"/>
      <c r="D979" s="871">
        <v>6.1700000000000004E-4</v>
      </c>
      <c r="E979" s="872">
        <v>6.1700000000000004E-4</v>
      </c>
      <c r="F979" s="866">
        <v>100</v>
      </c>
      <c r="G979" s="873" t="s">
        <v>514</v>
      </c>
      <c r="H979" s="630" t="str">
        <f t="shared" si="221"/>
        <v>A0574_リニューアブルトレード(株)</v>
      </c>
      <c r="I979" s="630" t="str">
        <f t="shared" si="222"/>
        <v>A0574_リニューアブルトレード(株)_</v>
      </c>
      <c r="M979" s="630">
        <f t="shared" si="223"/>
        <v>0</v>
      </c>
    </row>
    <row r="980" spans="1:13" ht="20.100000000000001" customHeight="1">
      <c r="A980" s="981" t="s">
        <v>511</v>
      </c>
      <c r="B980" s="962" t="s">
        <v>6273</v>
      </c>
      <c r="C980" s="877" t="s">
        <v>226</v>
      </c>
      <c r="D980" s="875">
        <v>0</v>
      </c>
      <c r="E980" s="875">
        <v>0</v>
      </c>
      <c r="F980" s="1110">
        <v>100</v>
      </c>
      <c r="G980" s="1111" t="s">
        <v>514</v>
      </c>
      <c r="H980" s="630" t="str">
        <f t="shared" si="221"/>
        <v>A0577_ICT伊那みらいでんき(株)(旧:丸紅伊那みらいでんき(株))</v>
      </c>
      <c r="I980" s="630" t="str">
        <f t="shared" si="222"/>
        <v>A0577_ICT伊那みらいでんき(株)(旧:丸紅伊那みらいでんき(株))_メニューA</v>
      </c>
      <c r="M980" s="630">
        <f t="shared" si="223"/>
        <v>0</v>
      </c>
    </row>
    <row r="981" spans="1:13" ht="20.100000000000001" customHeight="1">
      <c r="A981" s="983" t="str">
        <f t="shared" ref="A981:B982" si="233">A980</f>
        <v>A0577</v>
      </c>
      <c r="B981" s="962" t="str">
        <f t="shared" si="233"/>
        <v>ICT伊那みらいでんき(株)(旧:丸紅伊那みらいでんき(株))</v>
      </c>
      <c r="C981" s="885" t="s">
        <v>6188</v>
      </c>
      <c r="D981" s="875">
        <v>3.6699999999999998E-4</v>
      </c>
      <c r="E981" s="875">
        <v>3.6699999999999998E-4</v>
      </c>
      <c r="F981" s="1110"/>
      <c r="G981" s="1111"/>
      <c r="H981" s="630" t="str">
        <f t="shared" si="221"/>
        <v>A0577_ICT伊那みらいでんき(株)(旧:丸紅伊那みらいでんき(株))</v>
      </c>
      <c r="I981" s="630" t="str">
        <f t="shared" si="222"/>
        <v>A0577_ICT伊那みらいでんき(株)(旧:丸紅伊那みらいでんき(株))_メニューB(残差)</v>
      </c>
      <c r="M981" s="630">
        <f t="shared" si="223"/>
        <v>0</v>
      </c>
    </row>
    <row r="982" spans="1:13" ht="20.100000000000001" customHeight="1">
      <c r="A982" s="982" t="str">
        <f t="shared" si="233"/>
        <v>A0577</v>
      </c>
      <c r="B982" s="963" t="str">
        <f t="shared" si="233"/>
        <v>ICT伊那みらいでんき(株)(旧:丸紅伊那みらいでんき(株))</v>
      </c>
      <c r="C982" s="879" t="s">
        <v>622</v>
      </c>
      <c r="D982" s="880">
        <v>3.4299999999999999E-4</v>
      </c>
      <c r="E982" s="880">
        <v>3.4299999999999999E-4</v>
      </c>
      <c r="F982" s="1110"/>
      <c r="G982" s="1112"/>
      <c r="H982" s="630" t="str">
        <f t="shared" si="221"/>
        <v>A0577_ICT伊那みらいでんき(株)(旧:丸紅伊那みらいでんき(株))</v>
      </c>
      <c r="I982" s="630" t="str">
        <f t="shared" si="222"/>
        <v>A0577_ICT伊那みらいでんき(株)(旧:丸紅伊那みらいでんき(株))_(参考値)事業者全体</v>
      </c>
      <c r="M982" s="630">
        <f t="shared" si="223"/>
        <v>0</v>
      </c>
    </row>
    <row r="983" spans="1:13" ht="20.100000000000001" customHeight="1">
      <c r="A983" s="881" t="s">
        <v>512</v>
      </c>
      <c r="B983" s="881" t="s">
        <v>2035</v>
      </c>
      <c r="C983" s="883"/>
      <c r="D983" s="871">
        <v>5.1800000000000001E-4</v>
      </c>
      <c r="E983" s="872">
        <v>5.1800000000000001E-4</v>
      </c>
      <c r="F983" s="866">
        <v>100</v>
      </c>
      <c r="G983" s="873" t="s">
        <v>514</v>
      </c>
      <c r="H983" s="630" t="str">
        <f t="shared" si="221"/>
        <v>A0578_富士山エナジー(株)</v>
      </c>
      <c r="I983" s="630" t="str">
        <f t="shared" si="222"/>
        <v>A0578_富士山エナジー(株)_</v>
      </c>
      <c r="M983" s="630">
        <f t="shared" si="223"/>
        <v>0</v>
      </c>
    </row>
    <row r="984" spans="1:13" ht="20.100000000000001" customHeight="1">
      <c r="A984" s="881" t="s">
        <v>513</v>
      </c>
      <c r="B984" s="882" t="s">
        <v>4229</v>
      </c>
      <c r="C984" s="883"/>
      <c r="D984" s="871">
        <v>4.1899999999999999E-4</v>
      </c>
      <c r="E984" s="872">
        <v>4.1899999999999999E-4</v>
      </c>
      <c r="F984" s="866">
        <v>100</v>
      </c>
      <c r="G984" s="873" t="s">
        <v>514</v>
      </c>
      <c r="H984" s="630" t="str">
        <f t="shared" si="221"/>
        <v>A0581_WSエナジー(株)</v>
      </c>
      <c r="I984" s="630" t="str">
        <f t="shared" si="222"/>
        <v>A0581_WSエナジー(株)_</v>
      </c>
      <c r="M984" s="630">
        <f t="shared" si="223"/>
        <v>0</v>
      </c>
    </row>
    <row r="985" spans="1:13" ht="20.100000000000001" customHeight="1">
      <c r="A985" s="981" t="s">
        <v>515</v>
      </c>
      <c r="B985" s="962" t="s">
        <v>4230</v>
      </c>
      <c r="C985" s="877" t="s">
        <v>226</v>
      </c>
      <c r="D985" s="875">
        <v>0</v>
      </c>
      <c r="E985" s="875">
        <v>0</v>
      </c>
      <c r="F985" s="1110">
        <v>100</v>
      </c>
      <c r="G985" s="1111" t="s">
        <v>514</v>
      </c>
      <c r="H985" s="630" t="str">
        <f t="shared" si="221"/>
        <v>A0582_TERA Energy(株)</v>
      </c>
      <c r="I985" s="630" t="str">
        <f t="shared" si="222"/>
        <v>A0582_TERA Energy(株)_メニューA</v>
      </c>
      <c r="M985" s="630">
        <f t="shared" si="223"/>
        <v>0</v>
      </c>
    </row>
    <row r="986" spans="1:13" ht="20.100000000000001" customHeight="1">
      <c r="A986" s="983" t="str">
        <f t="shared" ref="A986:B987" si="234">A985</f>
        <v>A0582</v>
      </c>
      <c r="B986" s="962" t="str">
        <f t="shared" si="234"/>
        <v>TERA Energy(株)</v>
      </c>
      <c r="C986" s="894" t="s">
        <v>293</v>
      </c>
      <c r="D986" s="875">
        <v>4.0099999999999999E-4</v>
      </c>
      <c r="E986" s="875">
        <v>4.0099999999999999E-4</v>
      </c>
      <c r="F986" s="1110"/>
      <c r="G986" s="1111"/>
      <c r="H986" s="630" t="str">
        <f t="shared" si="221"/>
        <v>A0582_TERA Energy(株)</v>
      </c>
      <c r="I986" s="630" t="str">
        <f t="shared" si="222"/>
        <v>A0582_TERA Energy(株)_メニューB</v>
      </c>
      <c r="M986" s="630">
        <f t="shared" si="223"/>
        <v>0</v>
      </c>
    </row>
    <row r="987" spans="1:13" ht="20.100000000000001" customHeight="1">
      <c r="A987" s="982" t="str">
        <f t="shared" si="234"/>
        <v>A0582</v>
      </c>
      <c r="B987" s="963" t="str">
        <f t="shared" si="234"/>
        <v>TERA Energy(株)</v>
      </c>
      <c r="C987" s="879" t="s">
        <v>622</v>
      </c>
      <c r="D987" s="880">
        <v>3.97E-4</v>
      </c>
      <c r="E987" s="880">
        <v>3.97E-4</v>
      </c>
      <c r="F987" s="1110"/>
      <c r="G987" s="1112"/>
      <c r="H987" s="630" t="str">
        <f t="shared" si="221"/>
        <v>A0582_TERA Energy(株)</v>
      </c>
      <c r="I987" s="630" t="str">
        <f t="shared" si="222"/>
        <v>A0582_TERA Energy(株)_(参考値)事業者全体</v>
      </c>
      <c r="M987" s="630">
        <f t="shared" si="223"/>
        <v>0</v>
      </c>
    </row>
    <row r="988" spans="1:13" ht="20.100000000000001" customHeight="1">
      <c r="A988" s="981" t="s">
        <v>516</v>
      </c>
      <c r="B988" s="962" t="s">
        <v>4231</v>
      </c>
      <c r="C988" s="877" t="s">
        <v>226</v>
      </c>
      <c r="D988" s="875">
        <v>0</v>
      </c>
      <c r="E988" s="875">
        <v>0</v>
      </c>
      <c r="F988" s="1110">
        <v>100</v>
      </c>
      <c r="G988" s="1111" t="s">
        <v>514</v>
      </c>
      <c r="H988" s="630" t="str">
        <f t="shared" si="221"/>
        <v>A0584_MCPD(株)</v>
      </c>
      <c r="I988" s="630" t="str">
        <f t="shared" si="222"/>
        <v>A0584_MCPD(株)_メニューA</v>
      </c>
      <c r="M988" s="630">
        <f t="shared" si="223"/>
        <v>0</v>
      </c>
    </row>
    <row r="989" spans="1:13" ht="20.100000000000001" customHeight="1">
      <c r="A989" s="983" t="str">
        <f t="shared" ref="A989:B990" si="235">A988</f>
        <v>A0584</v>
      </c>
      <c r="B989" s="962" t="str">
        <f t="shared" si="235"/>
        <v>MCPD(株)</v>
      </c>
      <c r="C989" s="885" t="s">
        <v>6188</v>
      </c>
      <c r="D989" s="875">
        <v>3.3399999999999999E-4</v>
      </c>
      <c r="E989" s="875">
        <v>3.3399999999999999E-4</v>
      </c>
      <c r="F989" s="1110"/>
      <c r="G989" s="1111"/>
      <c r="H989" s="630" t="str">
        <f t="shared" si="221"/>
        <v>A0584_MCPD(株)</v>
      </c>
      <c r="I989" s="630" t="str">
        <f t="shared" si="222"/>
        <v>A0584_MCPD(株)_メニューB(残差)</v>
      </c>
      <c r="M989" s="630">
        <f t="shared" si="223"/>
        <v>0</v>
      </c>
    </row>
    <row r="990" spans="1:13" ht="20.100000000000001" customHeight="1">
      <c r="A990" s="982" t="str">
        <f t="shared" si="235"/>
        <v>A0584</v>
      </c>
      <c r="B990" s="963" t="str">
        <f t="shared" si="235"/>
        <v>MCPD(株)</v>
      </c>
      <c r="C990" s="879" t="s">
        <v>622</v>
      </c>
      <c r="D990" s="880">
        <v>3.0000000000000001E-5</v>
      </c>
      <c r="E990" s="880">
        <v>3.0000000000000001E-5</v>
      </c>
      <c r="F990" s="1110"/>
      <c r="G990" s="1112"/>
      <c r="H990" s="630" t="str">
        <f t="shared" si="221"/>
        <v>A0584_MCPD(株)</v>
      </c>
      <c r="I990" s="630" t="str">
        <f t="shared" si="222"/>
        <v>A0584_MCPD(株)_(参考値)事業者全体</v>
      </c>
      <c r="M990" s="630">
        <f t="shared" si="223"/>
        <v>0</v>
      </c>
    </row>
    <row r="991" spans="1:13" ht="20.100000000000001" customHeight="1">
      <c r="A991" s="881" t="s">
        <v>517</v>
      </c>
      <c r="B991" s="881" t="s">
        <v>2036</v>
      </c>
      <c r="C991" s="883"/>
      <c r="D991" s="871">
        <v>5.3700000000000004E-4</v>
      </c>
      <c r="E991" s="872">
        <v>5.3700000000000004E-4</v>
      </c>
      <c r="F991" s="866">
        <v>100</v>
      </c>
      <c r="G991" s="873" t="s">
        <v>514</v>
      </c>
      <c r="H991" s="630" t="str">
        <f t="shared" ref="H991:H1054" si="236">A991&amp;"_"&amp;B991</f>
        <v>A0586_グリーンシティこばやし(株)</v>
      </c>
      <c r="I991" s="630" t="str">
        <f t="shared" ref="I991:I1054" si="237">A991&amp;"_"&amp;B991&amp;"_"&amp;C991</f>
        <v>A0586_グリーンシティこばやし(株)_</v>
      </c>
      <c r="M991" s="630">
        <f t="shared" ref="M991:M1054" si="238">COUNTIF($H$30:$H$3024,K991)</f>
        <v>0</v>
      </c>
    </row>
    <row r="992" spans="1:13" ht="20.100000000000001" customHeight="1">
      <c r="A992" s="881" t="s">
        <v>518</v>
      </c>
      <c r="B992" s="900" t="s">
        <v>2037</v>
      </c>
      <c r="C992" s="883"/>
      <c r="D992" s="871">
        <v>4.17E-4</v>
      </c>
      <c r="E992" s="872">
        <v>4.17E-4</v>
      </c>
      <c r="F992" s="866">
        <v>100</v>
      </c>
      <c r="G992" s="873" t="s">
        <v>514</v>
      </c>
      <c r="H992" s="630" t="str">
        <f t="shared" si="236"/>
        <v>A0587_(株)吉田石油店</v>
      </c>
      <c r="I992" s="630" t="str">
        <f t="shared" si="237"/>
        <v>A0587_(株)吉田石油店_</v>
      </c>
      <c r="M992" s="630">
        <f t="shared" si="238"/>
        <v>0</v>
      </c>
    </row>
    <row r="993" spans="1:13" ht="20.100000000000001" customHeight="1">
      <c r="A993" s="881" t="s">
        <v>519</v>
      </c>
      <c r="B993" s="882" t="s">
        <v>2038</v>
      </c>
      <c r="C993" s="883"/>
      <c r="D993" s="871">
        <v>0</v>
      </c>
      <c r="E993" s="872">
        <v>0</v>
      </c>
      <c r="F993" s="866">
        <v>100</v>
      </c>
      <c r="G993" s="873" t="s">
        <v>514</v>
      </c>
      <c r="H993" s="630" t="str">
        <f t="shared" si="236"/>
        <v>A0589_スマートエナジー熊本(株)</v>
      </c>
      <c r="I993" s="630" t="str">
        <f t="shared" si="237"/>
        <v>A0589_スマートエナジー熊本(株)_</v>
      </c>
      <c r="M993" s="630">
        <f t="shared" si="238"/>
        <v>0</v>
      </c>
    </row>
    <row r="994" spans="1:13" ht="20.100000000000001" customHeight="1">
      <c r="A994" s="981" t="s">
        <v>520</v>
      </c>
      <c r="B994" s="962" t="s">
        <v>2039</v>
      </c>
      <c r="C994" s="877" t="s">
        <v>226</v>
      </c>
      <c r="D994" s="875">
        <v>0</v>
      </c>
      <c r="E994" s="875">
        <v>0</v>
      </c>
      <c r="F994" s="1110">
        <v>100</v>
      </c>
      <c r="G994" s="1111" t="s">
        <v>514</v>
      </c>
      <c r="H994" s="630" t="str">
        <f t="shared" si="236"/>
        <v>A0590_福山未来エナジー(株)</v>
      </c>
      <c r="I994" s="630" t="str">
        <f t="shared" si="237"/>
        <v>A0590_福山未来エナジー(株)_メニューA</v>
      </c>
      <c r="M994" s="630">
        <f t="shared" si="238"/>
        <v>0</v>
      </c>
    </row>
    <row r="995" spans="1:13" ht="20.100000000000001" customHeight="1">
      <c r="A995" s="983" t="str">
        <f t="shared" ref="A995:B996" si="239">A994</f>
        <v>A0590</v>
      </c>
      <c r="B995" s="962" t="str">
        <f t="shared" si="239"/>
        <v>福山未来エナジー(株)</v>
      </c>
      <c r="C995" s="885" t="s">
        <v>6188</v>
      </c>
      <c r="D995" s="875">
        <v>1.7200000000000001E-4</v>
      </c>
      <c r="E995" s="875">
        <v>1.7200000000000001E-4</v>
      </c>
      <c r="F995" s="1110"/>
      <c r="G995" s="1111"/>
      <c r="H995" s="630" t="str">
        <f t="shared" si="236"/>
        <v>A0590_福山未来エナジー(株)</v>
      </c>
      <c r="I995" s="630" t="str">
        <f t="shared" si="237"/>
        <v>A0590_福山未来エナジー(株)_メニューB(残差)</v>
      </c>
      <c r="M995" s="630">
        <f t="shared" si="238"/>
        <v>0</v>
      </c>
    </row>
    <row r="996" spans="1:13" ht="20.100000000000001" customHeight="1">
      <c r="A996" s="982" t="str">
        <f t="shared" si="239"/>
        <v>A0590</v>
      </c>
      <c r="B996" s="963" t="str">
        <f t="shared" si="239"/>
        <v>福山未来エナジー(株)</v>
      </c>
      <c r="C996" s="879" t="s">
        <v>622</v>
      </c>
      <c r="D996" s="880">
        <v>1.2999999999999999E-4</v>
      </c>
      <c r="E996" s="880">
        <v>1.2999999999999999E-4</v>
      </c>
      <c r="F996" s="1110"/>
      <c r="G996" s="1112"/>
      <c r="H996" s="630" t="str">
        <f t="shared" si="236"/>
        <v>A0590_福山未来エナジー(株)</v>
      </c>
      <c r="I996" s="630" t="str">
        <f t="shared" si="237"/>
        <v>A0590_福山未来エナジー(株)_(参考値)事業者全体</v>
      </c>
      <c r="M996" s="630">
        <f t="shared" si="238"/>
        <v>0</v>
      </c>
    </row>
    <row r="997" spans="1:13" ht="20.100000000000001" customHeight="1">
      <c r="A997" s="981" t="s">
        <v>521</v>
      </c>
      <c r="B997" s="962" t="s">
        <v>2040</v>
      </c>
      <c r="C997" s="877" t="s">
        <v>226</v>
      </c>
      <c r="D997" s="875">
        <v>0</v>
      </c>
      <c r="E997" s="875">
        <v>0</v>
      </c>
      <c r="F997" s="1110">
        <v>100</v>
      </c>
      <c r="G997" s="1111" t="s">
        <v>514</v>
      </c>
      <c r="H997" s="630" t="str">
        <f t="shared" si="236"/>
        <v>A0596_五島市民電力(株)</v>
      </c>
      <c r="I997" s="630" t="str">
        <f t="shared" si="237"/>
        <v>A0596_五島市民電力(株)_メニューA</v>
      </c>
      <c r="M997" s="630">
        <f t="shared" si="238"/>
        <v>0</v>
      </c>
    </row>
    <row r="998" spans="1:13" ht="20.100000000000001" customHeight="1">
      <c r="A998" s="983" t="str">
        <f t="shared" ref="A998:B1000" si="240">A997</f>
        <v>A0596</v>
      </c>
      <c r="B998" s="962" t="str">
        <f t="shared" si="240"/>
        <v>五島市民電力(株)</v>
      </c>
      <c r="C998" s="889" t="s">
        <v>293</v>
      </c>
      <c r="D998" s="875">
        <v>0</v>
      </c>
      <c r="E998" s="875">
        <v>0</v>
      </c>
      <c r="F998" s="1110"/>
      <c r="G998" s="1111"/>
      <c r="H998" s="630" t="str">
        <f t="shared" si="236"/>
        <v>A0596_五島市民電力(株)</v>
      </c>
      <c r="I998" s="630" t="str">
        <f t="shared" si="237"/>
        <v>A0596_五島市民電力(株)_メニューB</v>
      </c>
      <c r="M998" s="630">
        <f t="shared" si="238"/>
        <v>0</v>
      </c>
    </row>
    <row r="999" spans="1:13" ht="20.100000000000001" customHeight="1">
      <c r="A999" s="983" t="str">
        <f t="shared" si="240"/>
        <v>A0596</v>
      </c>
      <c r="B999" s="962" t="str">
        <f t="shared" si="240"/>
        <v>五島市民電力(株)</v>
      </c>
      <c r="C999" s="894" t="s">
        <v>4184</v>
      </c>
      <c r="D999" s="890">
        <v>6.4999999999999997E-4</v>
      </c>
      <c r="E999" s="890">
        <v>6.4999999999999997E-4</v>
      </c>
      <c r="F999" s="1110"/>
      <c r="G999" s="1111"/>
      <c r="H999" s="630" t="str">
        <f t="shared" si="236"/>
        <v>A0596_五島市民電力(株)</v>
      </c>
      <c r="I999" s="630" t="str">
        <f t="shared" si="237"/>
        <v>A0596_五島市民電力(株)_メニューC(残差)</v>
      </c>
      <c r="M999" s="630">
        <f t="shared" si="238"/>
        <v>0</v>
      </c>
    </row>
    <row r="1000" spans="1:13" ht="20.100000000000001" customHeight="1">
      <c r="A1000" s="982" t="str">
        <f t="shared" si="240"/>
        <v>A0596</v>
      </c>
      <c r="B1000" s="963" t="str">
        <f t="shared" si="240"/>
        <v>五島市民電力(株)</v>
      </c>
      <c r="C1000" s="879" t="s">
        <v>622</v>
      </c>
      <c r="D1000" s="880">
        <v>2.6200000000000003E-4</v>
      </c>
      <c r="E1000" s="880">
        <v>2.6200000000000003E-4</v>
      </c>
      <c r="F1000" s="1110"/>
      <c r="G1000" s="1112"/>
      <c r="H1000" s="630" t="str">
        <f t="shared" si="236"/>
        <v>A0596_五島市民電力(株)</v>
      </c>
      <c r="I1000" s="630" t="str">
        <f t="shared" si="237"/>
        <v>A0596_五島市民電力(株)_(参考値)事業者全体</v>
      </c>
      <c r="M1000" s="630">
        <f t="shared" si="238"/>
        <v>0</v>
      </c>
    </row>
    <row r="1001" spans="1:13" ht="20.100000000000001" customHeight="1">
      <c r="A1001" s="881" t="s">
        <v>522</v>
      </c>
      <c r="B1001" s="882" t="s">
        <v>2041</v>
      </c>
      <c r="C1001" s="883"/>
      <c r="D1001" s="871">
        <v>6.1799999999999995E-4</v>
      </c>
      <c r="E1001" s="872">
        <v>6.1799999999999995E-4</v>
      </c>
      <c r="F1001" s="866">
        <v>100</v>
      </c>
      <c r="G1001" s="873" t="s">
        <v>514</v>
      </c>
      <c r="H1001" s="630" t="str">
        <f t="shared" si="236"/>
        <v>A0598_リストプロパティーズ(株)</v>
      </c>
      <c r="I1001" s="630" t="str">
        <f t="shared" si="237"/>
        <v>A0598_リストプロパティーズ(株)_</v>
      </c>
      <c r="M1001" s="630">
        <f t="shared" si="238"/>
        <v>0</v>
      </c>
    </row>
    <row r="1002" spans="1:13" ht="20.100000000000001" customHeight="1">
      <c r="A1002" s="881" t="s">
        <v>523</v>
      </c>
      <c r="B1002" s="882" t="s">
        <v>2042</v>
      </c>
      <c r="C1002" s="883"/>
      <c r="D1002" s="871">
        <v>4.5399999999999998E-4</v>
      </c>
      <c r="E1002" s="872">
        <v>4.5399999999999998E-4</v>
      </c>
      <c r="F1002" s="866">
        <v>100</v>
      </c>
      <c r="G1002" s="873" t="s">
        <v>514</v>
      </c>
      <c r="H1002" s="630" t="str">
        <f t="shared" si="236"/>
        <v>A0602_(株)情熱電力</v>
      </c>
      <c r="I1002" s="630" t="str">
        <f t="shared" si="237"/>
        <v>A0602_(株)情熱電力_</v>
      </c>
      <c r="M1002" s="630">
        <f t="shared" si="238"/>
        <v>0</v>
      </c>
    </row>
    <row r="1003" spans="1:13" ht="20.100000000000001" customHeight="1">
      <c r="A1003" s="981" t="s">
        <v>524</v>
      </c>
      <c r="B1003" s="966" t="s">
        <v>2043</v>
      </c>
      <c r="C1003" s="877" t="s">
        <v>226</v>
      </c>
      <c r="D1003" s="875">
        <v>0</v>
      </c>
      <c r="E1003" s="875">
        <v>0</v>
      </c>
      <c r="F1003" s="1110" t="s">
        <v>6185</v>
      </c>
      <c r="G1003" s="1111" t="s">
        <v>514</v>
      </c>
      <c r="H1003" s="630" t="str">
        <f t="shared" si="236"/>
        <v>A0603_バンプーパワートレーディング合同会社</v>
      </c>
      <c r="I1003" s="630" t="str">
        <f t="shared" si="237"/>
        <v>A0603_バンプーパワートレーディング合同会社_メニューA</v>
      </c>
      <c r="M1003" s="630">
        <f t="shared" si="238"/>
        <v>0</v>
      </c>
    </row>
    <row r="1004" spans="1:13" ht="20.100000000000001" customHeight="1">
      <c r="A1004" s="983" t="str">
        <f t="shared" ref="A1004:B1005" si="241">A1003</f>
        <v>A0603</v>
      </c>
      <c r="B1004" s="966" t="str">
        <f t="shared" si="241"/>
        <v>バンプーパワートレーディング合同会社</v>
      </c>
      <c r="C1004" s="885" t="s">
        <v>6188</v>
      </c>
      <c r="D1004" s="875">
        <v>1.94E-4</v>
      </c>
      <c r="E1004" s="875">
        <v>1.94E-4</v>
      </c>
      <c r="F1004" s="1110"/>
      <c r="G1004" s="1111"/>
      <c r="H1004" s="630" t="str">
        <f t="shared" si="236"/>
        <v>A0603_バンプーパワートレーディング合同会社</v>
      </c>
      <c r="I1004" s="630" t="str">
        <f t="shared" si="237"/>
        <v>A0603_バンプーパワートレーディング合同会社_メニューB(残差)</v>
      </c>
      <c r="M1004" s="630">
        <f t="shared" si="238"/>
        <v>0</v>
      </c>
    </row>
    <row r="1005" spans="1:13" ht="20.100000000000001" customHeight="1">
      <c r="A1005" s="982" t="str">
        <f t="shared" si="241"/>
        <v>A0603</v>
      </c>
      <c r="B1005" s="967" t="str">
        <f t="shared" si="241"/>
        <v>バンプーパワートレーディング合同会社</v>
      </c>
      <c r="C1005" s="879" t="s">
        <v>622</v>
      </c>
      <c r="D1005" s="880">
        <v>1.94E-4</v>
      </c>
      <c r="E1005" s="880">
        <v>1.94E-4</v>
      </c>
      <c r="F1005" s="1110"/>
      <c r="G1005" s="1112"/>
      <c r="H1005" s="630" t="str">
        <f t="shared" si="236"/>
        <v>A0603_バンプーパワートレーディング合同会社</v>
      </c>
      <c r="I1005" s="630" t="str">
        <f t="shared" si="237"/>
        <v>A0603_バンプーパワートレーディング合同会社_(参考値)事業者全体</v>
      </c>
      <c r="M1005" s="630">
        <f t="shared" si="238"/>
        <v>0</v>
      </c>
    </row>
    <row r="1006" spans="1:13" ht="20.100000000000001" customHeight="1">
      <c r="A1006" s="881" t="s">
        <v>525</v>
      </c>
      <c r="B1006" s="882" t="s">
        <v>2044</v>
      </c>
      <c r="C1006" s="883"/>
      <c r="D1006" s="871">
        <v>6.3699999999999998E-4</v>
      </c>
      <c r="E1006" s="872">
        <v>6.3699999999999998E-4</v>
      </c>
      <c r="F1006" s="866">
        <v>100</v>
      </c>
      <c r="G1006" s="873" t="s">
        <v>514</v>
      </c>
      <c r="H1006" s="630" t="str">
        <f t="shared" si="236"/>
        <v>A0605_(株)センカク</v>
      </c>
      <c r="I1006" s="630" t="str">
        <f t="shared" si="237"/>
        <v>A0605_(株)センカク_</v>
      </c>
      <c r="M1006" s="630">
        <f t="shared" si="238"/>
        <v>0</v>
      </c>
    </row>
    <row r="1007" spans="1:13" ht="20.100000000000001" customHeight="1">
      <c r="A1007" s="881" t="s">
        <v>526</v>
      </c>
      <c r="B1007" s="882" t="s">
        <v>2045</v>
      </c>
      <c r="C1007" s="883"/>
      <c r="D1007" s="871">
        <v>5.0100000000000003E-4</v>
      </c>
      <c r="E1007" s="872">
        <v>5.0100000000000003E-4</v>
      </c>
      <c r="F1007" s="866">
        <v>100</v>
      </c>
      <c r="G1007" s="873" t="s">
        <v>514</v>
      </c>
      <c r="H1007" s="630" t="str">
        <f t="shared" si="236"/>
        <v>A0609_(株)ミナサポ</v>
      </c>
      <c r="I1007" s="630" t="str">
        <f t="shared" si="237"/>
        <v>A0609_(株)ミナサポ_</v>
      </c>
      <c r="M1007" s="630">
        <f t="shared" si="238"/>
        <v>0</v>
      </c>
    </row>
    <row r="1008" spans="1:13" ht="20.100000000000001" customHeight="1">
      <c r="A1008" s="881" t="s">
        <v>527</v>
      </c>
      <c r="B1008" s="882" t="s">
        <v>2046</v>
      </c>
      <c r="C1008" s="883"/>
      <c r="D1008" s="871">
        <v>4.26E-4</v>
      </c>
      <c r="E1008" s="872">
        <v>4.26E-4</v>
      </c>
      <c r="F1008" s="866">
        <v>100</v>
      </c>
      <c r="G1008" s="873" t="s">
        <v>514</v>
      </c>
      <c r="H1008" s="630" t="str">
        <f t="shared" si="236"/>
        <v>A0610_唐津電力(株)</v>
      </c>
      <c r="I1008" s="630" t="str">
        <f t="shared" si="237"/>
        <v>A0610_唐津電力(株)_</v>
      </c>
      <c r="M1008" s="630">
        <f t="shared" si="238"/>
        <v>0</v>
      </c>
    </row>
    <row r="1009" spans="1:13" ht="20.100000000000001" customHeight="1">
      <c r="A1009" s="981" t="s">
        <v>528</v>
      </c>
      <c r="B1009" s="962" t="s">
        <v>6274</v>
      </c>
      <c r="C1009" s="877" t="s">
        <v>226</v>
      </c>
      <c r="D1009" s="875">
        <v>0</v>
      </c>
      <c r="E1009" s="875">
        <v>0</v>
      </c>
      <c r="F1009" s="1110">
        <v>100</v>
      </c>
      <c r="G1009" s="1111" t="s">
        <v>514</v>
      </c>
      <c r="H1009" s="630" t="str">
        <f t="shared" si="236"/>
        <v>A0611_RE100電力(株)</v>
      </c>
      <c r="I1009" s="630" t="str">
        <f t="shared" si="237"/>
        <v>A0611_RE100電力(株)_メニューA</v>
      </c>
      <c r="M1009" s="630">
        <f t="shared" si="238"/>
        <v>0</v>
      </c>
    </row>
    <row r="1010" spans="1:13" ht="20.100000000000001" customHeight="1">
      <c r="A1010" s="983" t="str">
        <f t="shared" ref="A1010:B1014" si="242">A1009</f>
        <v>A0611</v>
      </c>
      <c r="B1010" s="962" t="str">
        <f t="shared" si="242"/>
        <v>RE100電力(株)</v>
      </c>
      <c r="C1010" s="889" t="s">
        <v>293</v>
      </c>
      <c r="D1010" s="875">
        <v>1.64E-4</v>
      </c>
      <c r="E1010" s="875">
        <v>1.64E-4</v>
      </c>
      <c r="F1010" s="1110"/>
      <c r="G1010" s="1111"/>
      <c r="H1010" s="630" t="str">
        <f t="shared" si="236"/>
        <v>A0611_RE100電力(株)</v>
      </c>
      <c r="I1010" s="630" t="str">
        <f t="shared" si="237"/>
        <v>A0611_RE100電力(株)_メニューB</v>
      </c>
      <c r="M1010" s="630">
        <f t="shared" si="238"/>
        <v>0</v>
      </c>
    </row>
    <row r="1011" spans="1:13" ht="20.100000000000001" customHeight="1">
      <c r="A1011" s="983" t="str">
        <f t="shared" si="242"/>
        <v>A0611</v>
      </c>
      <c r="B1011" s="962" t="str">
        <f t="shared" si="242"/>
        <v>RE100電力(株)</v>
      </c>
      <c r="C1011" s="889" t="s">
        <v>450</v>
      </c>
      <c r="D1011" s="890">
        <v>2.7399999999999999E-4</v>
      </c>
      <c r="E1011" s="890">
        <v>2.7399999999999999E-4</v>
      </c>
      <c r="F1011" s="1110"/>
      <c r="G1011" s="1111"/>
      <c r="H1011" s="630" t="str">
        <f t="shared" si="236"/>
        <v>A0611_RE100電力(株)</v>
      </c>
      <c r="I1011" s="630" t="str">
        <f t="shared" si="237"/>
        <v>A0611_RE100電力(株)_メニューC</v>
      </c>
      <c r="M1011" s="630">
        <f t="shared" si="238"/>
        <v>0</v>
      </c>
    </row>
    <row r="1012" spans="1:13" ht="20.100000000000001" customHeight="1">
      <c r="A1012" s="983" t="str">
        <f t="shared" si="242"/>
        <v>A0611</v>
      </c>
      <c r="B1012" s="962" t="str">
        <f t="shared" si="242"/>
        <v>RE100電力(株)</v>
      </c>
      <c r="C1012" s="889" t="s">
        <v>451</v>
      </c>
      <c r="D1012" s="890">
        <v>2.9500000000000001E-4</v>
      </c>
      <c r="E1012" s="890">
        <v>2.9500000000000001E-4</v>
      </c>
      <c r="F1012" s="1110"/>
      <c r="G1012" s="1111"/>
      <c r="H1012" s="630" t="str">
        <f t="shared" si="236"/>
        <v>A0611_RE100電力(株)</v>
      </c>
      <c r="I1012" s="630" t="str">
        <f t="shared" si="237"/>
        <v>A0611_RE100電力(株)_メニューD</v>
      </c>
      <c r="M1012" s="630">
        <f t="shared" si="238"/>
        <v>0</v>
      </c>
    </row>
    <row r="1013" spans="1:13" ht="20.100000000000001" customHeight="1">
      <c r="A1013" s="983" t="str">
        <f t="shared" si="242"/>
        <v>A0611</v>
      </c>
      <c r="B1013" s="962" t="str">
        <f t="shared" si="242"/>
        <v>RE100電力(株)</v>
      </c>
      <c r="C1013" s="885" t="s">
        <v>6202</v>
      </c>
      <c r="D1013" s="890">
        <v>4.8799999999999999E-4</v>
      </c>
      <c r="E1013" s="890">
        <v>4.8799999999999999E-4</v>
      </c>
      <c r="F1013" s="1110"/>
      <c r="G1013" s="1111"/>
      <c r="H1013" s="630" t="str">
        <f t="shared" si="236"/>
        <v>A0611_RE100電力(株)</v>
      </c>
      <c r="I1013" s="630" t="str">
        <f t="shared" si="237"/>
        <v>A0611_RE100電力(株)_メニューE(残差)</v>
      </c>
      <c r="M1013" s="630">
        <f t="shared" si="238"/>
        <v>0</v>
      </c>
    </row>
    <row r="1014" spans="1:13" ht="20.100000000000001" customHeight="1">
      <c r="A1014" s="982" t="str">
        <f t="shared" si="242"/>
        <v>A0611</v>
      </c>
      <c r="B1014" s="963" t="str">
        <f t="shared" si="242"/>
        <v>RE100電力(株)</v>
      </c>
      <c r="C1014" s="879" t="s">
        <v>622</v>
      </c>
      <c r="D1014" s="880">
        <v>3.48E-4</v>
      </c>
      <c r="E1014" s="880">
        <v>3.48E-4</v>
      </c>
      <c r="F1014" s="1110"/>
      <c r="G1014" s="1112"/>
      <c r="H1014" s="630" t="str">
        <f t="shared" si="236"/>
        <v>A0611_RE100電力(株)</v>
      </c>
      <c r="I1014" s="630" t="str">
        <f t="shared" si="237"/>
        <v>A0611_RE100電力(株)_(参考値)事業者全体</v>
      </c>
      <c r="M1014" s="630">
        <f t="shared" si="238"/>
        <v>0</v>
      </c>
    </row>
    <row r="1015" spans="1:13" ht="20.100000000000001" customHeight="1">
      <c r="A1015" s="881" t="s">
        <v>2047</v>
      </c>
      <c r="B1015" s="882" t="s">
        <v>2048</v>
      </c>
      <c r="C1015" s="883"/>
      <c r="D1015" s="871">
        <v>5.9000000000000003E-4</v>
      </c>
      <c r="E1015" s="872">
        <v>5.9000000000000003E-4</v>
      </c>
      <c r="F1015" s="866">
        <v>100</v>
      </c>
      <c r="G1015" s="873" t="s">
        <v>514</v>
      </c>
      <c r="H1015" s="630" t="str">
        <f t="shared" si="236"/>
        <v>A0612_日本エネルギーファーム(株)</v>
      </c>
      <c r="I1015" s="630" t="str">
        <f t="shared" si="237"/>
        <v>A0612_日本エネルギーファーム(株)_</v>
      </c>
      <c r="M1015" s="630">
        <f t="shared" si="238"/>
        <v>0</v>
      </c>
    </row>
    <row r="1016" spans="1:13" ht="20.100000000000001" customHeight="1">
      <c r="A1016" s="881" t="s">
        <v>529</v>
      </c>
      <c r="B1016" s="882" t="s">
        <v>2049</v>
      </c>
      <c r="C1016" s="883"/>
      <c r="D1016" s="871">
        <v>3.86E-4</v>
      </c>
      <c r="E1016" s="872">
        <v>3.86E-4</v>
      </c>
      <c r="F1016" s="866">
        <v>100</v>
      </c>
      <c r="G1016" s="873" t="s">
        <v>514</v>
      </c>
      <c r="H1016" s="630" t="str">
        <f t="shared" si="236"/>
        <v>A0615_(株)イーネットワーク</v>
      </c>
      <c r="I1016" s="630" t="str">
        <f t="shared" si="237"/>
        <v>A0615_(株)イーネットワーク_</v>
      </c>
      <c r="M1016" s="630">
        <f t="shared" si="238"/>
        <v>0</v>
      </c>
    </row>
    <row r="1017" spans="1:13" ht="20.100000000000001" customHeight="1">
      <c r="A1017" s="981" t="s">
        <v>530</v>
      </c>
      <c r="B1017" s="962" t="s">
        <v>2050</v>
      </c>
      <c r="C1017" s="877" t="s">
        <v>226</v>
      </c>
      <c r="D1017" s="875">
        <v>0</v>
      </c>
      <c r="E1017" s="875">
        <v>0</v>
      </c>
      <c r="F1017" s="1110">
        <v>82.91</v>
      </c>
      <c r="G1017" s="1111" t="s">
        <v>4180</v>
      </c>
      <c r="H1017" s="630" t="str">
        <f t="shared" si="236"/>
        <v>A0617_スマートエコエナジー(株)</v>
      </c>
      <c r="I1017" s="630" t="str">
        <f t="shared" si="237"/>
        <v>A0617_スマートエコエナジー(株)_メニューA</v>
      </c>
      <c r="M1017" s="630">
        <f t="shared" si="238"/>
        <v>0</v>
      </c>
    </row>
    <row r="1018" spans="1:13" ht="20.100000000000001" customHeight="1">
      <c r="A1018" s="983" t="str">
        <f t="shared" ref="A1018:B1023" si="243">A1017</f>
        <v>A0617</v>
      </c>
      <c r="B1018" s="962" t="str">
        <f t="shared" si="243"/>
        <v>スマートエコエナジー(株)</v>
      </c>
      <c r="C1018" s="889" t="s">
        <v>293</v>
      </c>
      <c r="D1018" s="875">
        <v>0</v>
      </c>
      <c r="E1018" s="875">
        <v>0</v>
      </c>
      <c r="F1018" s="1110"/>
      <c r="G1018" s="1111"/>
      <c r="H1018" s="630" t="str">
        <f t="shared" si="236"/>
        <v>A0617_スマートエコエナジー(株)</v>
      </c>
      <c r="I1018" s="630" t="str">
        <f t="shared" si="237"/>
        <v>A0617_スマートエコエナジー(株)_メニューB</v>
      </c>
      <c r="M1018" s="630">
        <f t="shared" si="238"/>
        <v>0</v>
      </c>
    </row>
    <row r="1019" spans="1:13" ht="20.100000000000001" customHeight="1">
      <c r="A1019" s="983" t="str">
        <f t="shared" si="243"/>
        <v>A0617</v>
      </c>
      <c r="B1019" s="962" t="str">
        <f t="shared" si="243"/>
        <v>スマートエコエナジー(株)</v>
      </c>
      <c r="C1019" s="889" t="s">
        <v>450</v>
      </c>
      <c r="D1019" s="890">
        <v>3.7800000000000003E-4</v>
      </c>
      <c r="E1019" s="890">
        <v>3.7800000000000003E-4</v>
      </c>
      <c r="F1019" s="1110"/>
      <c r="G1019" s="1111"/>
      <c r="H1019" s="630" t="str">
        <f t="shared" si="236"/>
        <v>A0617_スマートエコエナジー(株)</v>
      </c>
      <c r="I1019" s="630" t="str">
        <f t="shared" si="237"/>
        <v>A0617_スマートエコエナジー(株)_メニューC</v>
      </c>
      <c r="M1019" s="630">
        <f t="shared" si="238"/>
        <v>0</v>
      </c>
    </row>
    <row r="1020" spans="1:13" ht="20.100000000000001" customHeight="1">
      <c r="A1020" s="983" t="str">
        <f t="shared" si="243"/>
        <v>A0617</v>
      </c>
      <c r="B1020" s="962" t="str">
        <f t="shared" si="243"/>
        <v>スマートエコエナジー(株)</v>
      </c>
      <c r="C1020" s="889" t="s">
        <v>451</v>
      </c>
      <c r="D1020" s="890">
        <v>3.8699999999999997E-4</v>
      </c>
      <c r="E1020" s="890">
        <v>3.8699999999999997E-4</v>
      </c>
      <c r="F1020" s="1110"/>
      <c r="G1020" s="1111"/>
      <c r="H1020" s="630" t="str">
        <f t="shared" si="236"/>
        <v>A0617_スマートエコエナジー(株)</v>
      </c>
      <c r="I1020" s="630" t="str">
        <f t="shared" si="237"/>
        <v>A0617_スマートエコエナジー(株)_メニューD</v>
      </c>
      <c r="M1020" s="630">
        <f t="shared" si="238"/>
        <v>0</v>
      </c>
    </row>
    <row r="1021" spans="1:13" ht="20.100000000000001" customHeight="1">
      <c r="A1021" s="983" t="str">
        <f t="shared" si="243"/>
        <v>A0617</v>
      </c>
      <c r="B1021" s="962" t="str">
        <f t="shared" si="243"/>
        <v>スマートエコエナジー(株)</v>
      </c>
      <c r="C1021" s="889" t="s">
        <v>452</v>
      </c>
      <c r="D1021" s="890">
        <v>3.8699999999999997E-4</v>
      </c>
      <c r="E1021" s="890">
        <v>3.8699999999999997E-4</v>
      </c>
      <c r="F1021" s="1110"/>
      <c r="G1021" s="1111"/>
      <c r="H1021" s="630" t="str">
        <f t="shared" si="236"/>
        <v>A0617_スマートエコエナジー(株)</v>
      </c>
      <c r="I1021" s="630" t="str">
        <f t="shared" si="237"/>
        <v>A0617_スマートエコエナジー(株)_メニューE</v>
      </c>
      <c r="M1021" s="630">
        <f t="shared" si="238"/>
        <v>0</v>
      </c>
    </row>
    <row r="1022" spans="1:13" ht="20.100000000000001" customHeight="1">
      <c r="A1022" s="983" t="str">
        <f t="shared" si="243"/>
        <v>A0617</v>
      </c>
      <c r="B1022" s="962" t="str">
        <f t="shared" si="243"/>
        <v>スマートエコエナジー(株)</v>
      </c>
      <c r="C1022" s="894" t="s">
        <v>453</v>
      </c>
      <c r="D1022" s="890">
        <v>4.0299999999999998E-4</v>
      </c>
      <c r="E1022" s="890">
        <v>4.0299999999999998E-4</v>
      </c>
      <c r="F1022" s="1110"/>
      <c r="G1022" s="1111"/>
      <c r="H1022" s="630" t="str">
        <f t="shared" si="236"/>
        <v>A0617_スマートエコエナジー(株)</v>
      </c>
      <c r="I1022" s="630" t="str">
        <f t="shared" si="237"/>
        <v>A0617_スマートエコエナジー(株)_メニューF</v>
      </c>
      <c r="M1022" s="630">
        <f t="shared" si="238"/>
        <v>0</v>
      </c>
    </row>
    <row r="1023" spans="1:13" ht="20.100000000000001" customHeight="1">
      <c r="A1023" s="982" t="str">
        <f t="shared" si="243"/>
        <v>A0617</v>
      </c>
      <c r="B1023" s="963" t="str">
        <f t="shared" si="243"/>
        <v>スマートエコエナジー(株)</v>
      </c>
      <c r="C1023" s="879" t="s">
        <v>622</v>
      </c>
      <c r="D1023" s="880">
        <v>3.5100000000000002E-4</v>
      </c>
      <c r="E1023" s="880">
        <v>3.5100000000000002E-4</v>
      </c>
      <c r="F1023" s="1110"/>
      <c r="G1023" s="1112"/>
      <c r="H1023" s="630" t="str">
        <f t="shared" si="236"/>
        <v>A0617_スマートエコエナジー(株)</v>
      </c>
      <c r="I1023" s="630" t="str">
        <f t="shared" si="237"/>
        <v>A0617_スマートエコエナジー(株)_(参考値)事業者全体</v>
      </c>
      <c r="M1023" s="630">
        <f t="shared" si="238"/>
        <v>0</v>
      </c>
    </row>
    <row r="1024" spans="1:13" ht="20.100000000000001" customHeight="1">
      <c r="A1024" s="881" t="s">
        <v>531</v>
      </c>
      <c r="B1024" s="882" t="s">
        <v>4232</v>
      </c>
      <c r="C1024" s="883"/>
      <c r="D1024" s="871">
        <v>6.29E-4</v>
      </c>
      <c r="E1024" s="872">
        <v>6.29E-4</v>
      </c>
      <c r="F1024" s="866">
        <v>100</v>
      </c>
      <c r="G1024" s="873" t="s">
        <v>514</v>
      </c>
      <c r="H1024" s="630" t="str">
        <f t="shared" si="236"/>
        <v>A0620_(株)LENETS</v>
      </c>
      <c r="I1024" s="630" t="str">
        <f t="shared" si="237"/>
        <v>A0620_(株)LENETS_</v>
      </c>
      <c r="M1024" s="630">
        <f t="shared" si="238"/>
        <v>0</v>
      </c>
    </row>
    <row r="1025" spans="1:13" ht="20.100000000000001" customHeight="1">
      <c r="A1025" s="881" t="s">
        <v>532</v>
      </c>
      <c r="B1025" s="881" t="s">
        <v>2051</v>
      </c>
      <c r="C1025" s="883"/>
      <c r="D1025" s="871">
        <v>1.6100000000000001E-4</v>
      </c>
      <c r="E1025" s="872">
        <v>1.6100000000000001E-4</v>
      </c>
      <c r="F1025" s="866">
        <v>100</v>
      </c>
      <c r="G1025" s="873" t="s">
        <v>514</v>
      </c>
      <c r="H1025" s="630" t="str">
        <f t="shared" si="236"/>
        <v>A0622_アイエスジー(株)</v>
      </c>
      <c r="I1025" s="630" t="str">
        <f t="shared" si="237"/>
        <v>A0622_アイエスジー(株)_</v>
      </c>
      <c r="M1025" s="630">
        <f t="shared" si="238"/>
        <v>0</v>
      </c>
    </row>
    <row r="1026" spans="1:13" ht="20.100000000000001" customHeight="1">
      <c r="A1026" s="981" t="s">
        <v>533</v>
      </c>
      <c r="B1026" s="962" t="s">
        <v>4233</v>
      </c>
      <c r="C1026" s="877" t="s">
        <v>226</v>
      </c>
      <c r="D1026" s="875">
        <v>0</v>
      </c>
      <c r="E1026" s="875">
        <v>0</v>
      </c>
      <c r="F1026" s="1110">
        <v>100</v>
      </c>
      <c r="G1026" s="1111" t="s">
        <v>514</v>
      </c>
      <c r="H1026" s="630" t="str">
        <f t="shared" si="236"/>
        <v>A0624_(株)エネクル</v>
      </c>
      <c r="I1026" s="630" t="str">
        <f t="shared" si="237"/>
        <v>A0624_(株)エネクル_メニューA</v>
      </c>
      <c r="M1026" s="630">
        <f t="shared" si="238"/>
        <v>0</v>
      </c>
    </row>
    <row r="1027" spans="1:13" ht="20.100000000000001" customHeight="1">
      <c r="A1027" s="983" t="str">
        <f t="shared" ref="A1027:B1028" si="244">A1026</f>
        <v>A0624</v>
      </c>
      <c r="B1027" s="962" t="str">
        <f t="shared" si="244"/>
        <v>(株)エネクル</v>
      </c>
      <c r="C1027" s="885" t="s">
        <v>6188</v>
      </c>
      <c r="D1027" s="875">
        <v>4.2000000000000002E-4</v>
      </c>
      <c r="E1027" s="875">
        <v>4.2000000000000002E-4</v>
      </c>
      <c r="F1027" s="1110"/>
      <c r="G1027" s="1111"/>
      <c r="H1027" s="630" t="str">
        <f t="shared" si="236"/>
        <v>A0624_(株)エネクル</v>
      </c>
      <c r="I1027" s="630" t="str">
        <f t="shared" si="237"/>
        <v>A0624_(株)エネクル_メニューB(残差)</v>
      </c>
      <c r="M1027" s="630">
        <f t="shared" si="238"/>
        <v>0</v>
      </c>
    </row>
    <row r="1028" spans="1:13" ht="20.100000000000001" customHeight="1">
      <c r="A1028" s="982" t="str">
        <f t="shared" si="244"/>
        <v>A0624</v>
      </c>
      <c r="B1028" s="963" t="str">
        <f t="shared" si="244"/>
        <v>(株)エネクル</v>
      </c>
      <c r="C1028" s="879" t="s">
        <v>622</v>
      </c>
      <c r="D1028" s="880">
        <v>4.17E-4</v>
      </c>
      <c r="E1028" s="880">
        <v>4.17E-4</v>
      </c>
      <c r="F1028" s="1110"/>
      <c r="G1028" s="1112"/>
      <c r="H1028" s="630" t="str">
        <f t="shared" si="236"/>
        <v>A0624_(株)エネクル</v>
      </c>
      <c r="I1028" s="630" t="str">
        <f t="shared" si="237"/>
        <v>A0624_(株)エネクル_(参考値)事業者全体</v>
      </c>
      <c r="M1028" s="630">
        <f t="shared" si="238"/>
        <v>0</v>
      </c>
    </row>
    <row r="1029" spans="1:13" ht="20.100000000000001" customHeight="1">
      <c r="A1029" s="881" t="s">
        <v>534</v>
      </c>
      <c r="B1029" s="882" t="s">
        <v>535</v>
      </c>
      <c r="C1029" s="883"/>
      <c r="D1029" s="871">
        <v>8.0800000000000002E-4</v>
      </c>
      <c r="E1029" s="872">
        <v>8.0800000000000002E-4</v>
      </c>
      <c r="F1029" s="866">
        <v>100</v>
      </c>
      <c r="G1029" s="873" t="s">
        <v>514</v>
      </c>
      <c r="H1029" s="630" t="str">
        <f t="shared" si="236"/>
        <v>A0627_フィンテックラボ協同組合</v>
      </c>
      <c r="I1029" s="630" t="str">
        <f t="shared" si="237"/>
        <v>A0627_フィンテックラボ協同組合_</v>
      </c>
      <c r="M1029" s="630">
        <f t="shared" si="238"/>
        <v>0</v>
      </c>
    </row>
    <row r="1030" spans="1:13" ht="20.100000000000001" customHeight="1">
      <c r="A1030" s="881" t="s">
        <v>536</v>
      </c>
      <c r="B1030" s="882" t="s">
        <v>2052</v>
      </c>
      <c r="C1030" s="883"/>
      <c r="D1030" s="871">
        <v>5.9000000000000003E-4</v>
      </c>
      <c r="E1030" s="872">
        <v>5.9000000000000003E-4</v>
      </c>
      <c r="F1030" s="866">
        <v>100</v>
      </c>
      <c r="G1030" s="873" t="s">
        <v>514</v>
      </c>
      <c r="H1030" s="630" t="str">
        <f t="shared" si="236"/>
        <v>A0629_新電力新潟(株)</v>
      </c>
      <c r="I1030" s="630" t="str">
        <f t="shared" si="237"/>
        <v>A0629_新電力新潟(株)_</v>
      </c>
      <c r="M1030" s="630">
        <f t="shared" si="238"/>
        <v>0</v>
      </c>
    </row>
    <row r="1031" spans="1:13" ht="20.100000000000001" customHeight="1">
      <c r="A1031" s="981" t="s">
        <v>2053</v>
      </c>
      <c r="B1031" s="962" t="s">
        <v>4234</v>
      </c>
      <c r="C1031" s="877" t="s">
        <v>226</v>
      </c>
      <c r="D1031" s="875">
        <v>0</v>
      </c>
      <c r="E1031" s="875">
        <v>0</v>
      </c>
      <c r="F1031" s="1110" t="s">
        <v>6185</v>
      </c>
      <c r="G1031" s="1111" t="s">
        <v>514</v>
      </c>
      <c r="H1031" s="630" t="str">
        <f t="shared" si="236"/>
        <v>A0630_(株)タケエイでんき</v>
      </c>
      <c r="I1031" s="630" t="str">
        <f t="shared" si="237"/>
        <v>A0630_(株)タケエイでんき_メニューA</v>
      </c>
      <c r="M1031" s="630">
        <f t="shared" si="238"/>
        <v>0</v>
      </c>
    </row>
    <row r="1032" spans="1:13" ht="20.100000000000001" customHeight="1">
      <c r="A1032" s="983" t="str">
        <f t="shared" ref="A1032:B1034" si="245">A1031</f>
        <v>A0630</v>
      </c>
      <c r="B1032" s="962" t="str">
        <f t="shared" si="245"/>
        <v>(株)タケエイでんき</v>
      </c>
      <c r="C1032" s="889" t="s">
        <v>293</v>
      </c>
      <c r="D1032" s="875">
        <v>0</v>
      </c>
      <c r="E1032" s="875">
        <v>0</v>
      </c>
      <c r="F1032" s="1110"/>
      <c r="G1032" s="1111"/>
      <c r="H1032" s="630" t="str">
        <f t="shared" si="236"/>
        <v>A0630_(株)タケエイでんき</v>
      </c>
      <c r="I1032" s="630" t="str">
        <f t="shared" si="237"/>
        <v>A0630_(株)タケエイでんき_メニューB</v>
      </c>
      <c r="M1032" s="630">
        <f t="shared" si="238"/>
        <v>0</v>
      </c>
    </row>
    <row r="1033" spans="1:13" ht="20.100000000000001" customHeight="1">
      <c r="A1033" s="983" t="str">
        <f t="shared" si="245"/>
        <v>A0630</v>
      </c>
      <c r="B1033" s="962" t="str">
        <f t="shared" si="245"/>
        <v>(株)タケエイでんき</v>
      </c>
      <c r="C1033" s="894" t="s">
        <v>4184</v>
      </c>
      <c r="D1033" s="890">
        <v>3.2000000000000003E-4</v>
      </c>
      <c r="E1033" s="890">
        <v>3.2000000000000003E-4</v>
      </c>
      <c r="F1033" s="1110"/>
      <c r="G1033" s="1111"/>
      <c r="H1033" s="630" t="str">
        <f t="shared" si="236"/>
        <v>A0630_(株)タケエイでんき</v>
      </c>
      <c r="I1033" s="630" t="str">
        <f t="shared" si="237"/>
        <v>A0630_(株)タケエイでんき_メニューC(残差)</v>
      </c>
      <c r="M1033" s="630">
        <f t="shared" si="238"/>
        <v>0</v>
      </c>
    </row>
    <row r="1034" spans="1:13" ht="20.100000000000001" customHeight="1">
      <c r="A1034" s="982" t="str">
        <f t="shared" si="245"/>
        <v>A0630</v>
      </c>
      <c r="B1034" s="963" t="str">
        <f t="shared" si="245"/>
        <v>(株)タケエイでんき</v>
      </c>
      <c r="C1034" s="879" t="s">
        <v>622</v>
      </c>
      <c r="D1034" s="880">
        <v>6.6000000000000005E-5</v>
      </c>
      <c r="E1034" s="880">
        <v>6.6000000000000005E-5</v>
      </c>
      <c r="F1034" s="1110"/>
      <c r="G1034" s="1112"/>
      <c r="H1034" s="630" t="str">
        <f t="shared" si="236"/>
        <v>A0630_(株)タケエイでんき</v>
      </c>
      <c r="I1034" s="630" t="str">
        <f t="shared" si="237"/>
        <v>A0630_(株)タケエイでんき_(参考値)事業者全体</v>
      </c>
      <c r="M1034" s="630">
        <f t="shared" si="238"/>
        <v>0</v>
      </c>
    </row>
    <row r="1035" spans="1:13" ht="20.100000000000001" customHeight="1">
      <c r="A1035" s="981" t="s">
        <v>537</v>
      </c>
      <c r="B1035" s="964" t="s">
        <v>2054</v>
      </c>
      <c r="C1035" s="877" t="s">
        <v>226</v>
      </c>
      <c r="D1035" s="875">
        <v>3.8699999999999997E-4</v>
      </c>
      <c r="E1035" s="875">
        <v>3.8699999999999997E-4</v>
      </c>
      <c r="F1035" s="1110">
        <v>53.88</v>
      </c>
      <c r="G1035" s="1111" t="s">
        <v>6211</v>
      </c>
      <c r="H1035" s="630" t="str">
        <f t="shared" si="236"/>
        <v>A0631_気仙沼グリーンエナジー(株)</v>
      </c>
      <c r="I1035" s="630" t="str">
        <f t="shared" si="237"/>
        <v>A0631_気仙沼グリーンエナジー(株)_メニューA</v>
      </c>
      <c r="M1035" s="630">
        <f t="shared" si="238"/>
        <v>0</v>
      </c>
    </row>
    <row r="1036" spans="1:13" ht="20.100000000000001" customHeight="1">
      <c r="A1036" s="983" t="str">
        <f t="shared" ref="A1036:B1037" si="246">A1035</f>
        <v>A0631</v>
      </c>
      <c r="B1036" s="964" t="str">
        <f t="shared" si="246"/>
        <v>気仙沼グリーンエナジー(株)</v>
      </c>
      <c r="C1036" s="885" t="s">
        <v>6188</v>
      </c>
      <c r="D1036" s="875">
        <v>4.0900000000000002E-4</v>
      </c>
      <c r="E1036" s="875">
        <v>4.0900000000000002E-4</v>
      </c>
      <c r="F1036" s="1110"/>
      <c r="G1036" s="1111"/>
      <c r="H1036" s="630" t="str">
        <f t="shared" si="236"/>
        <v>A0631_気仙沼グリーンエナジー(株)</v>
      </c>
      <c r="I1036" s="630" t="str">
        <f t="shared" si="237"/>
        <v>A0631_気仙沼グリーンエナジー(株)_メニューB(残差)</v>
      </c>
      <c r="M1036" s="630">
        <f t="shared" si="238"/>
        <v>0</v>
      </c>
    </row>
    <row r="1037" spans="1:13" ht="20.100000000000001" customHeight="1">
      <c r="A1037" s="982" t="str">
        <f t="shared" si="246"/>
        <v>A0631</v>
      </c>
      <c r="B1037" s="965" t="str">
        <f t="shared" si="246"/>
        <v>気仙沼グリーンエナジー(株)</v>
      </c>
      <c r="C1037" s="879" t="s">
        <v>622</v>
      </c>
      <c r="D1037" s="880">
        <v>4.0299999999999998E-4</v>
      </c>
      <c r="E1037" s="880">
        <v>4.0299999999999998E-4</v>
      </c>
      <c r="F1037" s="1110"/>
      <c r="G1037" s="1112"/>
      <c r="H1037" s="630" t="str">
        <f t="shared" si="236"/>
        <v>A0631_気仙沼グリーンエナジー(株)</v>
      </c>
      <c r="I1037" s="630" t="str">
        <f t="shared" si="237"/>
        <v>A0631_気仙沼グリーンエナジー(株)_(参考値)事業者全体</v>
      </c>
      <c r="M1037" s="630">
        <f t="shared" si="238"/>
        <v>0</v>
      </c>
    </row>
    <row r="1038" spans="1:13" ht="20.100000000000001" customHeight="1">
      <c r="A1038" s="981" t="s">
        <v>538</v>
      </c>
      <c r="B1038" s="962" t="s">
        <v>2055</v>
      </c>
      <c r="C1038" s="877" t="s">
        <v>226</v>
      </c>
      <c r="D1038" s="875">
        <v>0</v>
      </c>
      <c r="E1038" s="875">
        <v>0</v>
      </c>
      <c r="F1038" s="1110">
        <v>100</v>
      </c>
      <c r="G1038" s="1111" t="s">
        <v>514</v>
      </c>
      <c r="H1038" s="630" t="str">
        <f t="shared" si="236"/>
        <v>A0632_(株)ユーラスグリーンエナジー</v>
      </c>
      <c r="I1038" s="630" t="str">
        <f t="shared" si="237"/>
        <v>A0632_(株)ユーラスグリーンエナジー_メニューA</v>
      </c>
      <c r="M1038" s="630">
        <f t="shared" si="238"/>
        <v>0</v>
      </c>
    </row>
    <row r="1039" spans="1:13" ht="20.100000000000001" customHeight="1">
      <c r="A1039" s="983" t="str">
        <f t="shared" ref="A1039:B1040" si="247">A1038</f>
        <v>A0632</v>
      </c>
      <c r="B1039" s="962" t="str">
        <f t="shared" si="247"/>
        <v>(株)ユーラスグリーンエナジー</v>
      </c>
      <c r="C1039" s="885" t="s">
        <v>6188</v>
      </c>
      <c r="D1039" s="875">
        <v>6.7500000000000004E-4</v>
      </c>
      <c r="E1039" s="875">
        <v>6.7500000000000004E-4</v>
      </c>
      <c r="F1039" s="1110"/>
      <c r="G1039" s="1111"/>
      <c r="H1039" s="630" t="str">
        <f t="shared" si="236"/>
        <v>A0632_(株)ユーラスグリーンエナジー</v>
      </c>
      <c r="I1039" s="630" t="str">
        <f t="shared" si="237"/>
        <v>A0632_(株)ユーラスグリーンエナジー_メニューB(残差)</v>
      </c>
      <c r="M1039" s="630">
        <f t="shared" si="238"/>
        <v>0</v>
      </c>
    </row>
    <row r="1040" spans="1:13" ht="20.100000000000001" customHeight="1">
      <c r="A1040" s="982" t="str">
        <f t="shared" si="247"/>
        <v>A0632</v>
      </c>
      <c r="B1040" s="963" t="str">
        <f t="shared" si="247"/>
        <v>(株)ユーラスグリーンエナジー</v>
      </c>
      <c r="C1040" s="879" t="s">
        <v>622</v>
      </c>
      <c r="D1040" s="880">
        <v>3.1999999999999999E-5</v>
      </c>
      <c r="E1040" s="880">
        <v>3.1999999999999999E-5</v>
      </c>
      <c r="F1040" s="1110"/>
      <c r="G1040" s="1112"/>
      <c r="H1040" s="630" t="str">
        <f t="shared" si="236"/>
        <v>A0632_(株)ユーラスグリーンエナジー</v>
      </c>
      <c r="I1040" s="630" t="str">
        <f t="shared" si="237"/>
        <v>A0632_(株)ユーラスグリーンエナジー_(参考値)事業者全体</v>
      </c>
      <c r="M1040" s="630">
        <f t="shared" si="238"/>
        <v>0</v>
      </c>
    </row>
    <row r="1041" spans="1:13" ht="20.100000000000001" customHeight="1">
      <c r="A1041" s="881" t="s">
        <v>539</v>
      </c>
      <c r="B1041" s="882" t="s">
        <v>2056</v>
      </c>
      <c r="C1041" s="883"/>
      <c r="D1041" s="884">
        <v>4.1899999999999999E-4</v>
      </c>
      <c r="E1041" s="872">
        <v>4.1899999999999999E-4</v>
      </c>
      <c r="F1041" s="866">
        <v>100</v>
      </c>
      <c r="G1041" s="873" t="s">
        <v>514</v>
      </c>
      <c r="H1041" s="630" t="str">
        <f t="shared" si="236"/>
        <v>A0639_酒田天然瓦斯(株)</v>
      </c>
      <c r="I1041" s="630" t="str">
        <f t="shared" si="237"/>
        <v>A0639_酒田天然瓦斯(株)_</v>
      </c>
      <c r="M1041" s="630">
        <f t="shared" si="238"/>
        <v>0</v>
      </c>
    </row>
    <row r="1042" spans="1:13" ht="20.100000000000001" customHeight="1">
      <c r="A1042" s="881" t="s">
        <v>540</v>
      </c>
      <c r="B1042" s="882" t="s">
        <v>2057</v>
      </c>
      <c r="C1042" s="883"/>
      <c r="D1042" s="884">
        <v>6.4400000000000004E-4</v>
      </c>
      <c r="E1042" s="872">
        <v>6.4400000000000004E-4</v>
      </c>
      <c r="F1042" s="866">
        <v>100</v>
      </c>
      <c r="G1042" s="873" t="s">
        <v>514</v>
      </c>
      <c r="H1042" s="630" t="str">
        <f t="shared" si="236"/>
        <v>A0640_東亜ガス(株)</v>
      </c>
      <c r="I1042" s="630" t="str">
        <f t="shared" si="237"/>
        <v>A0640_東亜ガス(株)_</v>
      </c>
      <c r="M1042" s="630">
        <f t="shared" si="238"/>
        <v>0</v>
      </c>
    </row>
    <row r="1043" spans="1:13" ht="20.100000000000001" customHeight="1">
      <c r="A1043" s="981" t="s">
        <v>541</v>
      </c>
      <c r="B1043" s="968" t="s">
        <v>2058</v>
      </c>
      <c r="C1043" s="877" t="s">
        <v>226</v>
      </c>
      <c r="D1043" s="875">
        <v>0</v>
      </c>
      <c r="E1043" s="875">
        <v>0</v>
      </c>
      <c r="F1043" s="1110">
        <v>100</v>
      </c>
      <c r="G1043" s="1111" t="s">
        <v>514</v>
      </c>
      <c r="H1043" s="630" t="str">
        <f t="shared" si="236"/>
        <v>A0641_(株)三河の山里コミュニティパワー</v>
      </c>
      <c r="I1043" s="630" t="str">
        <f t="shared" si="237"/>
        <v>A0641_(株)三河の山里コミュニティパワー_メニューA</v>
      </c>
      <c r="M1043" s="630">
        <f t="shared" si="238"/>
        <v>0</v>
      </c>
    </row>
    <row r="1044" spans="1:13" ht="20.100000000000001" customHeight="1">
      <c r="A1044" s="983" t="str">
        <f t="shared" ref="A1044:B1045" si="248">A1043</f>
        <v>A0641</v>
      </c>
      <c r="B1044" s="968" t="str">
        <f t="shared" si="248"/>
        <v>(株)三河の山里コミュニティパワー</v>
      </c>
      <c r="C1044" s="885" t="s">
        <v>6188</v>
      </c>
      <c r="D1044" s="875">
        <v>4.2200000000000001E-4</v>
      </c>
      <c r="E1044" s="875">
        <v>4.2200000000000001E-4</v>
      </c>
      <c r="F1044" s="1110"/>
      <c r="G1044" s="1111"/>
      <c r="H1044" s="630" t="str">
        <f t="shared" si="236"/>
        <v>A0641_(株)三河の山里コミュニティパワー</v>
      </c>
      <c r="I1044" s="630" t="str">
        <f t="shared" si="237"/>
        <v>A0641_(株)三河の山里コミュニティパワー_メニューB(残差)</v>
      </c>
      <c r="M1044" s="630">
        <f t="shared" si="238"/>
        <v>0</v>
      </c>
    </row>
    <row r="1045" spans="1:13" ht="20.100000000000001" customHeight="1">
      <c r="A1045" s="982" t="str">
        <f t="shared" si="248"/>
        <v>A0641</v>
      </c>
      <c r="B1045" s="969" t="str">
        <f t="shared" si="248"/>
        <v>(株)三河の山里コミュニティパワー</v>
      </c>
      <c r="C1045" s="879" t="s">
        <v>622</v>
      </c>
      <c r="D1045" s="880">
        <v>7.7999999999999999E-5</v>
      </c>
      <c r="E1045" s="880">
        <v>7.7999999999999999E-5</v>
      </c>
      <c r="F1045" s="1110"/>
      <c r="G1045" s="1112"/>
      <c r="H1045" s="630" t="str">
        <f t="shared" si="236"/>
        <v>A0641_(株)三河の山里コミュニティパワー</v>
      </c>
      <c r="I1045" s="630" t="str">
        <f t="shared" si="237"/>
        <v>A0641_(株)三河の山里コミュニティパワー_(参考値)事業者全体</v>
      </c>
      <c r="M1045" s="630">
        <f t="shared" si="238"/>
        <v>0</v>
      </c>
    </row>
    <row r="1046" spans="1:13" ht="20.100000000000001" customHeight="1">
      <c r="A1046" s="981" t="s">
        <v>542</v>
      </c>
      <c r="B1046" s="962" t="s">
        <v>2059</v>
      </c>
      <c r="C1046" s="877" t="s">
        <v>226</v>
      </c>
      <c r="D1046" s="896">
        <v>0</v>
      </c>
      <c r="E1046" s="875">
        <v>0</v>
      </c>
      <c r="F1046" s="1110">
        <v>100</v>
      </c>
      <c r="G1046" s="1111" t="s">
        <v>514</v>
      </c>
      <c r="H1046" s="630" t="str">
        <f t="shared" si="236"/>
        <v>A0642_新潟スワンエナジー(株)</v>
      </c>
      <c r="I1046" s="630" t="str">
        <f t="shared" si="237"/>
        <v>A0642_新潟スワンエナジー(株)_メニューA</v>
      </c>
      <c r="M1046" s="630">
        <f t="shared" si="238"/>
        <v>0</v>
      </c>
    </row>
    <row r="1047" spans="1:13" ht="20.100000000000001" customHeight="1">
      <c r="A1047" s="983" t="str">
        <f t="shared" ref="A1047:B1050" si="249">A1046</f>
        <v>A0642</v>
      </c>
      <c r="B1047" s="962" t="str">
        <f t="shared" si="249"/>
        <v>新潟スワンエナジー(株)</v>
      </c>
      <c r="C1047" s="889" t="s">
        <v>293</v>
      </c>
      <c r="D1047" s="875">
        <v>2.6600000000000001E-4</v>
      </c>
      <c r="E1047" s="875">
        <v>2.6600000000000001E-4</v>
      </c>
      <c r="F1047" s="1110"/>
      <c r="G1047" s="1111"/>
      <c r="H1047" s="630" t="str">
        <f t="shared" si="236"/>
        <v>A0642_新潟スワンエナジー(株)</v>
      </c>
      <c r="I1047" s="630" t="str">
        <f t="shared" si="237"/>
        <v>A0642_新潟スワンエナジー(株)_メニューB</v>
      </c>
      <c r="M1047" s="630">
        <f t="shared" si="238"/>
        <v>0</v>
      </c>
    </row>
    <row r="1048" spans="1:13" ht="20.100000000000001" customHeight="1">
      <c r="A1048" s="983" t="str">
        <f t="shared" si="249"/>
        <v>A0642</v>
      </c>
      <c r="B1048" s="962" t="str">
        <f t="shared" si="249"/>
        <v>新潟スワンエナジー(株)</v>
      </c>
      <c r="C1048" s="889" t="s">
        <v>450</v>
      </c>
      <c r="D1048" s="890">
        <v>1.3799999999999999E-4</v>
      </c>
      <c r="E1048" s="890">
        <v>1.3799999999999999E-4</v>
      </c>
      <c r="F1048" s="1110"/>
      <c r="G1048" s="1111"/>
      <c r="H1048" s="630" t="str">
        <f t="shared" si="236"/>
        <v>A0642_新潟スワンエナジー(株)</v>
      </c>
      <c r="I1048" s="630" t="str">
        <f t="shared" si="237"/>
        <v>A0642_新潟スワンエナジー(株)_メニューC</v>
      </c>
      <c r="M1048" s="630">
        <f t="shared" si="238"/>
        <v>0</v>
      </c>
    </row>
    <row r="1049" spans="1:13" ht="20.100000000000001" customHeight="1">
      <c r="A1049" s="983" t="str">
        <f t="shared" si="249"/>
        <v>A0642</v>
      </c>
      <c r="B1049" s="962" t="str">
        <f t="shared" si="249"/>
        <v>新潟スワンエナジー(株)</v>
      </c>
      <c r="C1049" s="885" t="s">
        <v>6193</v>
      </c>
      <c r="D1049" s="890">
        <v>2.8800000000000001E-4</v>
      </c>
      <c r="E1049" s="890">
        <v>2.8800000000000001E-4</v>
      </c>
      <c r="F1049" s="1110"/>
      <c r="G1049" s="1111"/>
      <c r="H1049" s="630" t="str">
        <f t="shared" si="236"/>
        <v>A0642_新潟スワンエナジー(株)</v>
      </c>
      <c r="I1049" s="630" t="str">
        <f t="shared" si="237"/>
        <v>A0642_新潟スワンエナジー(株)_メニューD(残差)</v>
      </c>
      <c r="M1049" s="630">
        <f t="shared" si="238"/>
        <v>0</v>
      </c>
    </row>
    <row r="1050" spans="1:13" ht="20.100000000000001" customHeight="1">
      <c r="A1050" s="982" t="str">
        <f t="shared" si="249"/>
        <v>A0642</v>
      </c>
      <c r="B1050" s="963" t="str">
        <f t="shared" si="249"/>
        <v>新潟スワンエナジー(株)</v>
      </c>
      <c r="C1050" s="879" t="s">
        <v>622</v>
      </c>
      <c r="D1050" s="880">
        <v>2.0000000000000001E-4</v>
      </c>
      <c r="E1050" s="880">
        <v>2.0000000000000001E-4</v>
      </c>
      <c r="F1050" s="1110"/>
      <c r="G1050" s="1112"/>
      <c r="H1050" s="630" t="str">
        <f t="shared" si="236"/>
        <v>A0642_新潟スワンエナジー(株)</v>
      </c>
      <c r="I1050" s="630" t="str">
        <f t="shared" si="237"/>
        <v>A0642_新潟スワンエナジー(株)_(参考値)事業者全体</v>
      </c>
      <c r="M1050" s="630">
        <f t="shared" si="238"/>
        <v>0</v>
      </c>
    </row>
    <row r="1051" spans="1:13" ht="20.100000000000001" customHeight="1">
      <c r="A1051" s="881" t="s">
        <v>543</v>
      </c>
      <c r="B1051" s="898" t="s">
        <v>2060</v>
      </c>
      <c r="C1051" s="883"/>
      <c r="D1051" s="871">
        <v>2.4600000000000002E-4</v>
      </c>
      <c r="E1051" s="872">
        <v>2.4600000000000002E-4</v>
      </c>
      <c r="F1051" s="866">
        <v>100</v>
      </c>
      <c r="G1051" s="873" t="s">
        <v>514</v>
      </c>
      <c r="H1051" s="630" t="str">
        <f t="shared" si="236"/>
        <v>A0644_グリーンピープルズパワー(株)</v>
      </c>
      <c r="I1051" s="630" t="str">
        <f t="shared" si="237"/>
        <v>A0644_グリーンピープルズパワー(株)_</v>
      </c>
      <c r="M1051" s="630">
        <f t="shared" si="238"/>
        <v>0</v>
      </c>
    </row>
    <row r="1052" spans="1:13" ht="20.100000000000001" customHeight="1">
      <c r="A1052" s="881" t="s">
        <v>544</v>
      </c>
      <c r="B1052" s="881" t="s">
        <v>2061</v>
      </c>
      <c r="C1052" s="883"/>
      <c r="D1052" s="871">
        <v>2.05E-4</v>
      </c>
      <c r="E1052" s="872">
        <v>2.05E-4</v>
      </c>
      <c r="F1052" s="866" t="s">
        <v>6185</v>
      </c>
      <c r="G1052" s="873" t="s">
        <v>514</v>
      </c>
      <c r="H1052" s="630" t="str">
        <f t="shared" si="236"/>
        <v>A0648_(株)マルイファシリティーズ</v>
      </c>
      <c r="I1052" s="630" t="str">
        <f t="shared" si="237"/>
        <v>A0648_(株)マルイファシリティーズ_</v>
      </c>
      <c r="M1052" s="630">
        <f t="shared" si="238"/>
        <v>0</v>
      </c>
    </row>
    <row r="1053" spans="1:13" ht="20.100000000000001" customHeight="1">
      <c r="A1053" s="881" t="s">
        <v>545</v>
      </c>
      <c r="B1053" s="882" t="s">
        <v>2062</v>
      </c>
      <c r="C1053" s="883"/>
      <c r="D1053" s="871">
        <v>4.6099999999999998E-4</v>
      </c>
      <c r="E1053" s="872">
        <v>4.6099999999999998E-4</v>
      </c>
      <c r="F1053" s="866">
        <v>100</v>
      </c>
      <c r="G1053" s="873" t="s">
        <v>514</v>
      </c>
      <c r="H1053" s="630" t="str">
        <f t="shared" si="236"/>
        <v>A0649_(株)デンケン</v>
      </c>
      <c r="I1053" s="630" t="str">
        <f t="shared" si="237"/>
        <v>A0649_(株)デンケン_</v>
      </c>
      <c r="M1053" s="630">
        <f t="shared" si="238"/>
        <v>0</v>
      </c>
    </row>
    <row r="1054" spans="1:13" ht="20.100000000000001" customHeight="1">
      <c r="A1054" s="981" t="s">
        <v>546</v>
      </c>
      <c r="B1054" s="962" t="s">
        <v>2063</v>
      </c>
      <c r="C1054" s="877" t="s">
        <v>226</v>
      </c>
      <c r="D1054" s="875">
        <v>0</v>
      </c>
      <c r="E1054" s="875">
        <v>0</v>
      </c>
      <c r="F1054" s="1110">
        <v>100</v>
      </c>
      <c r="G1054" s="1111" t="s">
        <v>514</v>
      </c>
      <c r="H1054" s="630" t="str">
        <f t="shared" si="236"/>
        <v>A0650_(株)東名</v>
      </c>
      <c r="I1054" s="630" t="str">
        <f t="shared" si="237"/>
        <v>A0650_(株)東名_メニューA</v>
      </c>
      <c r="M1054" s="630">
        <f t="shared" si="238"/>
        <v>0</v>
      </c>
    </row>
    <row r="1055" spans="1:13" ht="20.100000000000001" customHeight="1">
      <c r="A1055" s="983" t="str">
        <f t="shared" ref="A1055:B1056" si="250">A1054</f>
        <v>A0650</v>
      </c>
      <c r="B1055" s="962" t="str">
        <f t="shared" si="250"/>
        <v>(株)東名</v>
      </c>
      <c r="C1055" s="885" t="s">
        <v>6188</v>
      </c>
      <c r="D1055" s="875">
        <v>9.1E-4</v>
      </c>
      <c r="E1055" s="875">
        <v>9.1E-4</v>
      </c>
      <c r="F1055" s="1110"/>
      <c r="G1055" s="1111"/>
      <c r="H1055" s="630" t="str">
        <f t="shared" ref="H1055:H1118" si="251">A1055&amp;"_"&amp;B1055</f>
        <v>A0650_(株)東名</v>
      </c>
      <c r="I1055" s="630" t="str">
        <f t="shared" ref="I1055:I1118" si="252">A1055&amp;"_"&amp;B1055&amp;"_"&amp;C1055</f>
        <v>A0650_(株)東名_メニューB(残差)</v>
      </c>
      <c r="M1055" s="630">
        <f t="shared" ref="M1055:M1118" si="253">COUNTIF($H$30:$H$3024,K1055)</f>
        <v>0</v>
      </c>
    </row>
    <row r="1056" spans="1:13" ht="20.100000000000001" customHeight="1">
      <c r="A1056" s="982" t="str">
        <f t="shared" si="250"/>
        <v>A0650</v>
      </c>
      <c r="B1056" s="963" t="str">
        <f t="shared" si="250"/>
        <v>(株)東名</v>
      </c>
      <c r="C1056" s="879" t="s">
        <v>622</v>
      </c>
      <c r="D1056" s="880">
        <v>3.7100000000000002E-4</v>
      </c>
      <c r="E1056" s="880">
        <v>3.7100000000000002E-4</v>
      </c>
      <c r="F1056" s="1110"/>
      <c r="G1056" s="1112"/>
      <c r="H1056" s="630" t="str">
        <f t="shared" si="251"/>
        <v>A0650_(株)東名</v>
      </c>
      <c r="I1056" s="630" t="str">
        <f t="shared" si="252"/>
        <v>A0650_(株)東名_(参考値)事業者全体</v>
      </c>
      <c r="M1056" s="630">
        <f t="shared" si="253"/>
        <v>0</v>
      </c>
    </row>
    <row r="1057" spans="1:13" ht="20.100000000000001" customHeight="1">
      <c r="A1057" s="981" t="s">
        <v>547</v>
      </c>
      <c r="B1057" s="962" t="s">
        <v>4235</v>
      </c>
      <c r="C1057" s="877" t="s">
        <v>226</v>
      </c>
      <c r="D1057" s="875">
        <v>0</v>
      </c>
      <c r="E1057" s="875">
        <v>0</v>
      </c>
      <c r="F1057" s="1110">
        <v>75.34</v>
      </c>
      <c r="G1057" s="1111" t="s">
        <v>6275</v>
      </c>
      <c r="H1057" s="630" t="str">
        <f t="shared" si="251"/>
        <v>A0653_NTTアノードエナジー(株)</v>
      </c>
      <c r="I1057" s="630" t="str">
        <f t="shared" si="252"/>
        <v>A0653_NTTアノードエナジー(株)_メニューA</v>
      </c>
      <c r="M1057" s="630">
        <f t="shared" si="253"/>
        <v>0</v>
      </c>
    </row>
    <row r="1058" spans="1:13" ht="20.100000000000001" customHeight="1">
      <c r="A1058" s="983" t="str">
        <f t="shared" ref="A1058:B1059" si="254">A1057</f>
        <v>A0653</v>
      </c>
      <c r="B1058" s="962" t="str">
        <f t="shared" si="254"/>
        <v>NTTアノードエナジー(株)</v>
      </c>
      <c r="C1058" s="885" t="s">
        <v>6188</v>
      </c>
      <c r="D1058" s="875">
        <v>9.19E-4</v>
      </c>
      <c r="E1058" s="875">
        <v>9.19E-4</v>
      </c>
      <c r="F1058" s="1110"/>
      <c r="G1058" s="1111"/>
      <c r="H1058" s="630" t="str">
        <f t="shared" si="251"/>
        <v>A0653_NTTアノードエナジー(株)</v>
      </c>
      <c r="I1058" s="630" t="str">
        <f t="shared" si="252"/>
        <v>A0653_NTTアノードエナジー(株)_メニューB(残差)</v>
      </c>
      <c r="M1058" s="630">
        <f t="shared" si="253"/>
        <v>0</v>
      </c>
    </row>
    <row r="1059" spans="1:13" ht="20.100000000000001" customHeight="1">
      <c r="A1059" s="982" t="str">
        <f t="shared" si="254"/>
        <v>A0653</v>
      </c>
      <c r="B1059" s="963" t="str">
        <f t="shared" si="254"/>
        <v>NTTアノードエナジー(株)</v>
      </c>
      <c r="C1059" s="879" t="s">
        <v>622</v>
      </c>
      <c r="D1059" s="880">
        <v>2.2800000000000001E-4</v>
      </c>
      <c r="E1059" s="880">
        <v>2.2800000000000001E-4</v>
      </c>
      <c r="F1059" s="1110"/>
      <c r="G1059" s="1112"/>
      <c r="H1059" s="630" t="str">
        <f t="shared" si="251"/>
        <v>A0653_NTTアノードエナジー(株)</v>
      </c>
      <c r="I1059" s="630" t="str">
        <f t="shared" si="252"/>
        <v>A0653_NTTアノードエナジー(株)_(参考値)事業者全体</v>
      </c>
      <c r="M1059" s="630">
        <f t="shared" si="253"/>
        <v>0</v>
      </c>
    </row>
    <row r="1060" spans="1:13" ht="20.100000000000001" customHeight="1">
      <c r="A1060" s="881" t="s">
        <v>548</v>
      </c>
      <c r="B1060" s="881" t="s">
        <v>2064</v>
      </c>
      <c r="C1060" s="883"/>
      <c r="D1060" s="871">
        <v>8.4599999999999996E-4</v>
      </c>
      <c r="E1060" s="872">
        <v>8.4599999999999996E-4</v>
      </c>
      <c r="F1060" s="866">
        <v>100</v>
      </c>
      <c r="G1060" s="873" t="s">
        <v>514</v>
      </c>
      <c r="H1060" s="630" t="str">
        <f t="shared" si="251"/>
        <v>A0654_スマート電気(株)</v>
      </c>
      <c r="I1060" s="630" t="str">
        <f t="shared" si="252"/>
        <v>A0654_スマート電気(株)_</v>
      </c>
      <c r="M1060" s="630">
        <f t="shared" si="253"/>
        <v>0</v>
      </c>
    </row>
    <row r="1061" spans="1:13" ht="20.100000000000001" customHeight="1">
      <c r="A1061" s="881" t="s">
        <v>549</v>
      </c>
      <c r="B1061" s="881" t="s">
        <v>2065</v>
      </c>
      <c r="C1061" s="883"/>
      <c r="D1061" s="871">
        <v>5.2800000000000004E-4</v>
      </c>
      <c r="E1061" s="872">
        <v>5.2800000000000004E-4</v>
      </c>
      <c r="F1061" s="866">
        <v>100</v>
      </c>
      <c r="G1061" s="873" t="s">
        <v>514</v>
      </c>
      <c r="H1061" s="630" t="str">
        <f t="shared" si="251"/>
        <v>A0655_(株)唐津パワーホールディングス</v>
      </c>
      <c r="I1061" s="630" t="str">
        <f t="shared" si="252"/>
        <v>A0655_(株)唐津パワーホールディングス_</v>
      </c>
      <c r="M1061" s="630">
        <f t="shared" si="253"/>
        <v>0</v>
      </c>
    </row>
    <row r="1062" spans="1:13" ht="20.100000000000001" customHeight="1">
      <c r="A1062" s="981" t="s">
        <v>550</v>
      </c>
      <c r="B1062" s="962" t="s">
        <v>2066</v>
      </c>
      <c r="C1062" s="877" t="s">
        <v>226</v>
      </c>
      <c r="D1062" s="875">
        <v>0</v>
      </c>
      <c r="E1062" s="875">
        <v>0</v>
      </c>
      <c r="F1062" s="1110">
        <v>100</v>
      </c>
      <c r="G1062" s="1111" t="s">
        <v>514</v>
      </c>
      <c r="H1062" s="630" t="str">
        <f t="shared" si="251"/>
        <v>A0656_(株)クリーンエネルギー総合研究所</v>
      </c>
      <c r="I1062" s="630" t="str">
        <f t="shared" si="252"/>
        <v>A0656_(株)クリーンエネルギー総合研究所_メニューA</v>
      </c>
      <c r="M1062" s="630">
        <f t="shared" si="253"/>
        <v>0</v>
      </c>
    </row>
    <row r="1063" spans="1:13" ht="20.100000000000001" customHeight="1">
      <c r="A1063" s="983" t="str">
        <f t="shared" ref="A1063:B1066" si="255">A1062</f>
        <v>A0656</v>
      </c>
      <c r="B1063" s="962" t="str">
        <f t="shared" si="255"/>
        <v>(株)クリーンエネルギー総合研究所</v>
      </c>
      <c r="C1063" s="889" t="s">
        <v>293</v>
      </c>
      <c r="D1063" s="875">
        <v>3.4000000000000002E-4</v>
      </c>
      <c r="E1063" s="875">
        <v>3.4000000000000002E-4</v>
      </c>
      <c r="F1063" s="1110"/>
      <c r="G1063" s="1111"/>
      <c r="H1063" s="630" t="str">
        <f t="shared" si="251"/>
        <v>A0656_(株)クリーンエネルギー総合研究所</v>
      </c>
      <c r="I1063" s="630" t="str">
        <f t="shared" si="252"/>
        <v>A0656_(株)クリーンエネルギー総合研究所_メニューB</v>
      </c>
      <c r="M1063" s="630">
        <f t="shared" si="253"/>
        <v>0</v>
      </c>
    </row>
    <row r="1064" spans="1:13" ht="20.100000000000001" customHeight="1">
      <c r="A1064" s="983" t="str">
        <f t="shared" si="255"/>
        <v>A0656</v>
      </c>
      <c r="B1064" s="962" t="str">
        <f t="shared" si="255"/>
        <v>(株)クリーンエネルギー総合研究所</v>
      </c>
      <c r="C1064" s="889" t="s">
        <v>450</v>
      </c>
      <c r="D1064" s="890">
        <v>2.9599999999999998E-4</v>
      </c>
      <c r="E1064" s="890">
        <v>2.9599999999999998E-4</v>
      </c>
      <c r="F1064" s="1110"/>
      <c r="G1064" s="1111"/>
      <c r="H1064" s="630" t="str">
        <f t="shared" si="251"/>
        <v>A0656_(株)クリーンエネルギー総合研究所</v>
      </c>
      <c r="I1064" s="630" t="str">
        <f t="shared" si="252"/>
        <v>A0656_(株)クリーンエネルギー総合研究所_メニューC</v>
      </c>
      <c r="M1064" s="630">
        <f t="shared" si="253"/>
        <v>0</v>
      </c>
    </row>
    <row r="1065" spans="1:13" ht="20.100000000000001" customHeight="1">
      <c r="A1065" s="983" t="str">
        <f t="shared" si="255"/>
        <v>A0656</v>
      </c>
      <c r="B1065" s="962" t="str">
        <f t="shared" si="255"/>
        <v>(株)クリーンエネルギー総合研究所</v>
      </c>
      <c r="C1065" s="885" t="s">
        <v>6193</v>
      </c>
      <c r="D1065" s="890">
        <v>4.2400000000000001E-4</v>
      </c>
      <c r="E1065" s="890">
        <v>4.2400000000000001E-4</v>
      </c>
      <c r="F1065" s="1110"/>
      <c r="G1065" s="1111"/>
      <c r="H1065" s="630" t="str">
        <f t="shared" si="251"/>
        <v>A0656_(株)クリーンエネルギー総合研究所</v>
      </c>
      <c r="I1065" s="630" t="str">
        <f t="shared" si="252"/>
        <v>A0656_(株)クリーンエネルギー総合研究所_メニューD(残差)</v>
      </c>
      <c r="M1065" s="630">
        <f t="shared" si="253"/>
        <v>0</v>
      </c>
    </row>
    <row r="1066" spans="1:13" ht="20.100000000000001" customHeight="1">
      <c r="A1066" s="982" t="str">
        <f t="shared" si="255"/>
        <v>A0656</v>
      </c>
      <c r="B1066" s="963" t="str">
        <f t="shared" si="255"/>
        <v>(株)クリーンエネルギー総合研究所</v>
      </c>
      <c r="C1066" s="879" t="s">
        <v>622</v>
      </c>
      <c r="D1066" s="880">
        <v>3.1E-4</v>
      </c>
      <c r="E1066" s="880">
        <v>3.1E-4</v>
      </c>
      <c r="F1066" s="1110"/>
      <c r="G1066" s="1112"/>
      <c r="H1066" s="630" t="str">
        <f t="shared" si="251"/>
        <v>A0656_(株)クリーンエネルギー総合研究所</v>
      </c>
      <c r="I1066" s="630" t="str">
        <f t="shared" si="252"/>
        <v>A0656_(株)クリーンエネルギー総合研究所_(参考値)事業者全体</v>
      </c>
      <c r="M1066" s="630">
        <f t="shared" si="253"/>
        <v>0</v>
      </c>
    </row>
    <row r="1067" spans="1:13" ht="20.100000000000001" customHeight="1">
      <c r="A1067" s="881" t="s">
        <v>551</v>
      </c>
      <c r="B1067" s="881" t="s">
        <v>2067</v>
      </c>
      <c r="C1067" s="883"/>
      <c r="D1067" s="871">
        <v>1.9900000000000001E-4</v>
      </c>
      <c r="E1067" s="872">
        <v>1.9900000000000001E-4</v>
      </c>
      <c r="F1067" s="866">
        <v>100</v>
      </c>
      <c r="G1067" s="873" t="s">
        <v>514</v>
      </c>
      <c r="H1067" s="630" t="str">
        <f t="shared" si="251"/>
        <v>A0659_(株)かづのパワー</v>
      </c>
      <c r="I1067" s="630" t="str">
        <f t="shared" si="252"/>
        <v>A0659_(株)かづのパワー_</v>
      </c>
      <c r="M1067" s="630">
        <f t="shared" si="253"/>
        <v>0</v>
      </c>
    </row>
    <row r="1068" spans="1:13" ht="20.100000000000001" customHeight="1">
      <c r="A1068" s="981" t="s">
        <v>552</v>
      </c>
      <c r="B1068" s="966" t="s">
        <v>4236</v>
      </c>
      <c r="C1068" s="897" t="s">
        <v>6253</v>
      </c>
      <c r="D1068" s="875">
        <v>0</v>
      </c>
      <c r="E1068" s="875">
        <v>0</v>
      </c>
      <c r="F1068" s="1110">
        <v>100</v>
      </c>
      <c r="G1068" s="1111" t="s">
        <v>514</v>
      </c>
      <c r="H1068" s="630" t="str">
        <f t="shared" si="251"/>
        <v>A0660_UNIVERGY(株)</v>
      </c>
      <c r="I1068" s="630" t="str">
        <f t="shared" si="252"/>
        <v>A0660_UNIVERGY(株)_メニューA</v>
      </c>
      <c r="M1068" s="630">
        <f t="shared" si="253"/>
        <v>0</v>
      </c>
    </row>
    <row r="1069" spans="1:13" ht="20.100000000000001" customHeight="1">
      <c r="A1069" s="983" t="str">
        <f t="shared" ref="A1069:B1070" si="256">A1068</f>
        <v>A0660</v>
      </c>
      <c r="B1069" s="966" t="str">
        <f t="shared" si="256"/>
        <v>UNIVERGY(株)</v>
      </c>
      <c r="C1069" s="885" t="s">
        <v>6188</v>
      </c>
      <c r="D1069" s="875">
        <v>5.8399999999999999E-4</v>
      </c>
      <c r="E1069" s="875">
        <v>5.8399999999999999E-4</v>
      </c>
      <c r="F1069" s="1110"/>
      <c r="G1069" s="1111"/>
      <c r="H1069" s="630" t="str">
        <f t="shared" si="251"/>
        <v>A0660_UNIVERGY(株)</v>
      </c>
      <c r="I1069" s="630" t="str">
        <f t="shared" si="252"/>
        <v>A0660_UNIVERGY(株)_メニューB(残差)</v>
      </c>
      <c r="M1069" s="630">
        <f t="shared" si="253"/>
        <v>0</v>
      </c>
    </row>
    <row r="1070" spans="1:13" ht="20.100000000000001" customHeight="1">
      <c r="A1070" s="982" t="str">
        <f t="shared" si="256"/>
        <v>A0660</v>
      </c>
      <c r="B1070" s="967" t="str">
        <f t="shared" si="256"/>
        <v>UNIVERGY(株)</v>
      </c>
      <c r="C1070" s="879" t="s">
        <v>622</v>
      </c>
      <c r="D1070" s="880">
        <v>5.8299999999999997E-4</v>
      </c>
      <c r="E1070" s="880">
        <v>5.8299999999999997E-4</v>
      </c>
      <c r="F1070" s="1110"/>
      <c r="G1070" s="1112"/>
      <c r="H1070" s="630" t="str">
        <f t="shared" si="251"/>
        <v>A0660_UNIVERGY(株)</v>
      </c>
      <c r="I1070" s="630" t="str">
        <f t="shared" si="252"/>
        <v>A0660_UNIVERGY(株)_(参考値)事業者全体</v>
      </c>
      <c r="M1070" s="630">
        <f t="shared" si="253"/>
        <v>0</v>
      </c>
    </row>
    <row r="1071" spans="1:13" ht="20.100000000000001" customHeight="1">
      <c r="A1071" s="981" t="s">
        <v>553</v>
      </c>
      <c r="B1071" s="964" t="s">
        <v>2068</v>
      </c>
      <c r="C1071" s="877" t="s">
        <v>226</v>
      </c>
      <c r="D1071" s="875">
        <v>0</v>
      </c>
      <c r="E1071" s="875">
        <v>0</v>
      </c>
      <c r="F1071" s="1110">
        <v>91.51</v>
      </c>
      <c r="G1071" s="1111" t="s">
        <v>4180</v>
      </c>
      <c r="H1071" s="630" t="str">
        <f t="shared" si="251"/>
        <v>A0664_デジタルグリッド(株)</v>
      </c>
      <c r="I1071" s="630" t="str">
        <f t="shared" si="252"/>
        <v>A0664_デジタルグリッド(株)_メニューA</v>
      </c>
      <c r="M1071" s="630">
        <f t="shared" si="253"/>
        <v>0</v>
      </c>
    </row>
    <row r="1072" spans="1:13" ht="20.100000000000001" customHeight="1">
      <c r="A1072" s="983" t="str">
        <f t="shared" ref="A1072:B1078" si="257">A1071</f>
        <v>A0664</v>
      </c>
      <c r="B1072" s="964" t="str">
        <f t="shared" si="257"/>
        <v>デジタルグリッド(株)</v>
      </c>
      <c r="C1072" s="889" t="s">
        <v>293</v>
      </c>
      <c r="D1072" s="875">
        <v>2.12E-4</v>
      </c>
      <c r="E1072" s="875">
        <v>2.12E-4</v>
      </c>
      <c r="F1072" s="1110"/>
      <c r="G1072" s="1111"/>
      <c r="H1072" s="630" t="str">
        <f t="shared" si="251"/>
        <v>A0664_デジタルグリッド(株)</v>
      </c>
      <c r="I1072" s="630" t="str">
        <f t="shared" si="252"/>
        <v>A0664_デジタルグリッド(株)_メニューB</v>
      </c>
      <c r="M1072" s="630">
        <f t="shared" si="253"/>
        <v>0</v>
      </c>
    </row>
    <row r="1073" spans="1:13" ht="20.100000000000001" customHeight="1">
      <c r="A1073" s="983" t="str">
        <f t="shared" si="257"/>
        <v>A0664</v>
      </c>
      <c r="B1073" s="964" t="str">
        <f t="shared" si="257"/>
        <v>デジタルグリッド(株)</v>
      </c>
      <c r="C1073" s="889" t="s">
        <v>450</v>
      </c>
      <c r="D1073" s="890">
        <v>3.1799999999999998E-4</v>
      </c>
      <c r="E1073" s="890">
        <v>3.1799999999999998E-4</v>
      </c>
      <c r="F1073" s="1110"/>
      <c r="G1073" s="1111"/>
      <c r="H1073" s="630" t="str">
        <f t="shared" si="251"/>
        <v>A0664_デジタルグリッド(株)</v>
      </c>
      <c r="I1073" s="630" t="str">
        <f t="shared" si="252"/>
        <v>A0664_デジタルグリッド(株)_メニューC</v>
      </c>
      <c r="M1073" s="630">
        <f t="shared" si="253"/>
        <v>0</v>
      </c>
    </row>
    <row r="1074" spans="1:13" ht="20.100000000000001" customHeight="1">
      <c r="A1074" s="983" t="str">
        <f t="shared" si="257"/>
        <v>A0664</v>
      </c>
      <c r="B1074" s="964" t="str">
        <f t="shared" si="257"/>
        <v>デジタルグリッド(株)</v>
      </c>
      <c r="C1074" s="889" t="s">
        <v>451</v>
      </c>
      <c r="D1074" s="893">
        <v>3.39E-4</v>
      </c>
      <c r="E1074" s="890">
        <v>3.39E-4</v>
      </c>
      <c r="F1074" s="1110"/>
      <c r="G1074" s="1111"/>
      <c r="H1074" s="630" t="str">
        <f t="shared" si="251"/>
        <v>A0664_デジタルグリッド(株)</v>
      </c>
      <c r="I1074" s="630" t="str">
        <f t="shared" si="252"/>
        <v>A0664_デジタルグリッド(株)_メニューD</v>
      </c>
      <c r="M1074" s="630">
        <f t="shared" si="253"/>
        <v>0</v>
      </c>
    </row>
    <row r="1075" spans="1:13" ht="20.100000000000001" customHeight="1">
      <c r="A1075" s="983" t="str">
        <f t="shared" si="257"/>
        <v>A0664</v>
      </c>
      <c r="B1075" s="964" t="str">
        <f t="shared" si="257"/>
        <v>デジタルグリッド(株)</v>
      </c>
      <c r="C1075" s="889" t="s">
        <v>452</v>
      </c>
      <c r="D1075" s="893">
        <v>3.3700000000000001E-4</v>
      </c>
      <c r="E1075" s="890">
        <v>3.3700000000000001E-4</v>
      </c>
      <c r="F1075" s="1110"/>
      <c r="G1075" s="1111"/>
      <c r="H1075" s="630" t="str">
        <f t="shared" si="251"/>
        <v>A0664_デジタルグリッド(株)</v>
      </c>
      <c r="I1075" s="630" t="str">
        <f t="shared" si="252"/>
        <v>A0664_デジタルグリッド(株)_メニューE</v>
      </c>
      <c r="M1075" s="630">
        <f t="shared" si="253"/>
        <v>0</v>
      </c>
    </row>
    <row r="1076" spans="1:13" ht="20.100000000000001" customHeight="1">
      <c r="A1076" s="983" t="str">
        <f t="shared" si="257"/>
        <v>A0664</v>
      </c>
      <c r="B1076" s="964" t="str">
        <f t="shared" si="257"/>
        <v>デジタルグリッド(株)</v>
      </c>
      <c r="C1076" s="889" t="s">
        <v>453</v>
      </c>
      <c r="D1076" s="890">
        <v>3.5500000000000001E-4</v>
      </c>
      <c r="E1076" s="890">
        <v>3.5500000000000001E-4</v>
      </c>
      <c r="F1076" s="1110"/>
      <c r="G1076" s="1111"/>
      <c r="H1076" s="630" t="str">
        <f t="shared" si="251"/>
        <v>A0664_デジタルグリッド(株)</v>
      </c>
      <c r="I1076" s="630" t="str">
        <f t="shared" si="252"/>
        <v>A0664_デジタルグリッド(株)_メニューF</v>
      </c>
      <c r="M1076" s="630">
        <f t="shared" si="253"/>
        <v>0</v>
      </c>
    </row>
    <row r="1077" spans="1:13" ht="20.100000000000001" customHeight="1">
      <c r="A1077" s="983" t="str">
        <f t="shared" si="257"/>
        <v>A0664</v>
      </c>
      <c r="B1077" s="964" t="str">
        <f t="shared" si="257"/>
        <v>デジタルグリッド(株)</v>
      </c>
      <c r="C1077" s="885" t="s">
        <v>6205</v>
      </c>
      <c r="D1077" s="890">
        <v>6.11E-4</v>
      </c>
      <c r="E1077" s="890">
        <v>6.11E-4</v>
      </c>
      <c r="F1077" s="1110"/>
      <c r="G1077" s="1111"/>
      <c r="H1077" s="630" t="str">
        <f t="shared" si="251"/>
        <v>A0664_デジタルグリッド(株)</v>
      </c>
      <c r="I1077" s="630" t="str">
        <f t="shared" si="252"/>
        <v>A0664_デジタルグリッド(株)_メニューG(残差)</v>
      </c>
      <c r="M1077" s="630">
        <f t="shared" si="253"/>
        <v>0</v>
      </c>
    </row>
    <row r="1078" spans="1:13" ht="20.100000000000001" customHeight="1">
      <c r="A1078" s="982" t="str">
        <f t="shared" si="257"/>
        <v>A0664</v>
      </c>
      <c r="B1078" s="965" t="str">
        <f t="shared" si="257"/>
        <v>デジタルグリッド(株)</v>
      </c>
      <c r="C1078" s="879" t="s">
        <v>622</v>
      </c>
      <c r="D1078" s="880">
        <v>5.1199999999999998E-4</v>
      </c>
      <c r="E1078" s="880">
        <v>5.1199999999999998E-4</v>
      </c>
      <c r="F1078" s="1110"/>
      <c r="G1078" s="1112"/>
      <c r="H1078" s="630" t="str">
        <f t="shared" si="251"/>
        <v>A0664_デジタルグリッド(株)</v>
      </c>
      <c r="I1078" s="630" t="str">
        <f t="shared" si="252"/>
        <v>A0664_デジタルグリッド(株)_(参考値)事業者全体</v>
      </c>
      <c r="M1078" s="630">
        <f t="shared" si="253"/>
        <v>0</v>
      </c>
    </row>
    <row r="1079" spans="1:13" ht="20.100000000000001" customHeight="1">
      <c r="A1079" s="981" t="s">
        <v>554</v>
      </c>
      <c r="B1079" s="962" t="s">
        <v>2069</v>
      </c>
      <c r="C1079" s="877" t="s">
        <v>226</v>
      </c>
      <c r="D1079" s="875">
        <v>0</v>
      </c>
      <c r="E1079" s="875">
        <v>0</v>
      </c>
      <c r="F1079" s="1110">
        <v>100</v>
      </c>
      <c r="G1079" s="1111" t="s">
        <v>514</v>
      </c>
      <c r="H1079" s="630" t="str">
        <f t="shared" si="251"/>
        <v>A0666_(株)西九州させぼパワーズ</v>
      </c>
      <c r="I1079" s="630" t="str">
        <f t="shared" si="252"/>
        <v>A0666_(株)西九州させぼパワーズ_メニューA</v>
      </c>
      <c r="M1079" s="630">
        <f t="shared" si="253"/>
        <v>0</v>
      </c>
    </row>
    <row r="1080" spans="1:13" ht="20.100000000000001" customHeight="1">
      <c r="A1080" s="983" t="str">
        <f t="shared" ref="A1080:B1082" si="258">A1079</f>
        <v>A0666</v>
      </c>
      <c r="B1080" s="962" t="str">
        <f t="shared" si="258"/>
        <v>(株)西九州させぼパワーズ</v>
      </c>
      <c r="C1080" s="889" t="s">
        <v>293</v>
      </c>
      <c r="D1080" s="875">
        <v>3.9300000000000001E-4</v>
      </c>
      <c r="E1080" s="875">
        <v>3.9300000000000001E-4</v>
      </c>
      <c r="F1080" s="1110"/>
      <c r="G1080" s="1111"/>
      <c r="H1080" s="630" t="str">
        <f t="shared" si="251"/>
        <v>A0666_(株)西九州させぼパワーズ</v>
      </c>
      <c r="I1080" s="630" t="str">
        <f t="shared" si="252"/>
        <v>A0666_(株)西九州させぼパワーズ_メニューB</v>
      </c>
      <c r="M1080" s="630">
        <f t="shared" si="253"/>
        <v>0</v>
      </c>
    </row>
    <row r="1081" spans="1:13" ht="20.100000000000001" customHeight="1">
      <c r="A1081" s="983" t="str">
        <f t="shared" si="258"/>
        <v>A0666</v>
      </c>
      <c r="B1081" s="962" t="str">
        <f t="shared" si="258"/>
        <v>(株)西九州させぼパワーズ</v>
      </c>
      <c r="C1081" s="894" t="s">
        <v>4184</v>
      </c>
      <c r="D1081" s="890">
        <v>5.3300000000000005E-4</v>
      </c>
      <c r="E1081" s="890">
        <v>5.3300000000000005E-4</v>
      </c>
      <c r="F1081" s="1110"/>
      <c r="G1081" s="1111"/>
      <c r="H1081" s="630" t="str">
        <f t="shared" si="251"/>
        <v>A0666_(株)西九州させぼパワーズ</v>
      </c>
      <c r="I1081" s="630" t="str">
        <f t="shared" si="252"/>
        <v>A0666_(株)西九州させぼパワーズ_メニューC(残差)</v>
      </c>
      <c r="M1081" s="630">
        <f t="shared" si="253"/>
        <v>0</v>
      </c>
    </row>
    <row r="1082" spans="1:13" ht="20.100000000000001" customHeight="1">
      <c r="A1082" s="982" t="str">
        <f t="shared" si="258"/>
        <v>A0666</v>
      </c>
      <c r="B1082" s="963" t="str">
        <f t="shared" si="258"/>
        <v>(株)西九州させぼパワーズ</v>
      </c>
      <c r="C1082" s="879" t="s">
        <v>622</v>
      </c>
      <c r="D1082" s="880">
        <v>5.1199999999999998E-4</v>
      </c>
      <c r="E1082" s="880">
        <v>5.1199999999999998E-4</v>
      </c>
      <c r="F1082" s="1110"/>
      <c r="G1082" s="1112"/>
      <c r="H1082" s="630" t="str">
        <f t="shared" si="251"/>
        <v>A0666_(株)西九州させぼパワーズ</v>
      </c>
      <c r="I1082" s="630" t="str">
        <f t="shared" si="252"/>
        <v>A0666_(株)西九州させぼパワーズ_(参考値)事業者全体</v>
      </c>
      <c r="M1082" s="630">
        <f t="shared" si="253"/>
        <v>0</v>
      </c>
    </row>
    <row r="1083" spans="1:13" ht="20.100000000000001" customHeight="1">
      <c r="A1083" s="981" t="s">
        <v>555</v>
      </c>
      <c r="B1083" s="962" t="s">
        <v>2070</v>
      </c>
      <c r="C1083" s="877" t="s">
        <v>226</v>
      </c>
      <c r="D1083" s="875">
        <v>0</v>
      </c>
      <c r="E1083" s="875">
        <v>0</v>
      </c>
      <c r="F1083" s="1110">
        <v>100</v>
      </c>
      <c r="G1083" s="1111" t="s">
        <v>514</v>
      </c>
      <c r="H1083" s="630" t="str">
        <f t="shared" si="251"/>
        <v>A0667_たんたんエナジー(株)</v>
      </c>
      <c r="I1083" s="630" t="str">
        <f t="shared" si="252"/>
        <v>A0667_たんたんエナジー(株)_メニューA</v>
      </c>
      <c r="M1083" s="630">
        <f t="shared" si="253"/>
        <v>0</v>
      </c>
    </row>
    <row r="1084" spans="1:13" ht="20.100000000000001" customHeight="1">
      <c r="A1084" s="983" t="str">
        <f t="shared" ref="A1084:B1085" si="259">A1083</f>
        <v>A0667</v>
      </c>
      <c r="B1084" s="962" t="str">
        <f t="shared" si="259"/>
        <v>たんたんエナジー(株)</v>
      </c>
      <c r="C1084" s="885" t="s">
        <v>6188</v>
      </c>
      <c r="D1084" s="875">
        <v>2.4600000000000002E-4</v>
      </c>
      <c r="E1084" s="875">
        <v>2.4600000000000002E-4</v>
      </c>
      <c r="F1084" s="1110"/>
      <c r="G1084" s="1111"/>
      <c r="H1084" s="630" t="str">
        <f t="shared" si="251"/>
        <v>A0667_たんたんエナジー(株)</v>
      </c>
      <c r="I1084" s="630" t="str">
        <f t="shared" si="252"/>
        <v>A0667_たんたんエナジー(株)_メニューB(残差)</v>
      </c>
      <c r="M1084" s="630">
        <f t="shared" si="253"/>
        <v>0</v>
      </c>
    </row>
    <row r="1085" spans="1:13" ht="20.100000000000001" customHeight="1">
      <c r="A1085" s="982" t="str">
        <f t="shared" si="259"/>
        <v>A0667</v>
      </c>
      <c r="B1085" s="963" t="str">
        <f t="shared" si="259"/>
        <v>たんたんエナジー(株)</v>
      </c>
      <c r="C1085" s="879" t="s">
        <v>622</v>
      </c>
      <c r="D1085" s="880">
        <v>0</v>
      </c>
      <c r="E1085" s="880">
        <v>0</v>
      </c>
      <c r="F1085" s="1110"/>
      <c r="G1085" s="1112"/>
      <c r="H1085" s="630" t="str">
        <f t="shared" si="251"/>
        <v>A0667_たんたんエナジー(株)</v>
      </c>
      <c r="I1085" s="630" t="str">
        <f t="shared" si="252"/>
        <v>A0667_たんたんエナジー(株)_(参考値)事業者全体</v>
      </c>
      <c r="M1085" s="630">
        <f t="shared" si="253"/>
        <v>0</v>
      </c>
    </row>
    <row r="1086" spans="1:13" ht="20.100000000000001" customHeight="1">
      <c r="A1086" s="981" t="s">
        <v>556</v>
      </c>
      <c r="B1086" s="964" t="s">
        <v>2071</v>
      </c>
      <c r="C1086" s="877" t="s">
        <v>226</v>
      </c>
      <c r="D1086" s="875">
        <v>0</v>
      </c>
      <c r="E1086" s="875">
        <v>0</v>
      </c>
      <c r="F1086" s="1110">
        <v>100</v>
      </c>
      <c r="G1086" s="1111" t="s">
        <v>514</v>
      </c>
      <c r="H1086" s="630" t="str">
        <f t="shared" si="251"/>
        <v>A0668_(株)能勢・豊能まちづくり</v>
      </c>
      <c r="I1086" s="630" t="str">
        <f t="shared" si="252"/>
        <v>A0668_(株)能勢・豊能まちづくり_メニューA</v>
      </c>
      <c r="M1086" s="630">
        <f t="shared" si="253"/>
        <v>0</v>
      </c>
    </row>
    <row r="1087" spans="1:13" ht="20.100000000000001" customHeight="1">
      <c r="A1087" s="983" t="str">
        <f t="shared" ref="A1087:B1088" si="260">A1086</f>
        <v>A0668</v>
      </c>
      <c r="B1087" s="964" t="str">
        <f t="shared" si="260"/>
        <v>(株)能勢・豊能まちづくり</v>
      </c>
      <c r="C1087" s="885" t="s">
        <v>6188</v>
      </c>
      <c r="D1087" s="875">
        <v>0</v>
      </c>
      <c r="E1087" s="875">
        <v>0</v>
      </c>
      <c r="F1087" s="1110"/>
      <c r="G1087" s="1111"/>
      <c r="H1087" s="630" t="str">
        <f t="shared" si="251"/>
        <v>A0668_(株)能勢・豊能まちづくり</v>
      </c>
      <c r="I1087" s="630" t="str">
        <f t="shared" si="252"/>
        <v>A0668_(株)能勢・豊能まちづくり_メニューB(残差)</v>
      </c>
      <c r="M1087" s="630">
        <f t="shared" si="253"/>
        <v>0</v>
      </c>
    </row>
    <row r="1088" spans="1:13" ht="20.100000000000001" customHeight="1">
      <c r="A1088" s="982" t="str">
        <f t="shared" si="260"/>
        <v>A0668</v>
      </c>
      <c r="B1088" s="965" t="str">
        <f t="shared" si="260"/>
        <v>(株)能勢・豊能まちづくり</v>
      </c>
      <c r="C1088" s="879" t="s">
        <v>622</v>
      </c>
      <c r="D1088" s="880">
        <v>0</v>
      </c>
      <c r="E1088" s="880">
        <v>0</v>
      </c>
      <c r="F1088" s="1110"/>
      <c r="G1088" s="1112"/>
      <c r="H1088" s="630" t="str">
        <f t="shared" si="251"/>
        <v>A0668_(株)能勢・豊能まちづくり</v>
      </c>
      <c r="I1088" s="630" t="str">
        <f t="shared" si="252"/>
        <v>A0668_(株)能勢・豊能まちづくり_(参考値)事業者全体</v>
      </c>
      <c r="M1088" s="630">
        <f t="shared" si="253"/>
        <v>0</v>
      </c>
    </row>
    <row r="1089" spans="1:13" ht="20.100000000000001" customHeight="1">
      <c r="A1089" s="881" t="s">
        <v>557</v>
      </c>
      <c r="B1089" s="882" t="s">
        <v>2072</v>
      </c>
      <c r="C1089" s="883"/>
      <c r="D1089" s="871">
        <v>6.3500000000000004E-4</v>
      </c>
      <c r="E1089" s="872">
        <v>6.3500000000000004E-4</v>
      </c>
      <c r="F1089" s="866" t="s">
        <v>6185</v>
      </c>
      <c r="G1089" s="873" t="s">
        <v>514</v>
      </c>
      <c r="H1089" s="630" t="str">
        <f t="shared" si="251"/>
        <v>A0670_(株)再エネ思考電力</v>
      </c>
      <c r="I1089" s="630" t="str">
        <f t="shared" si="252"/>
        <v>A0670_(株)再エネ思考電力_</v>
      </c>
      <c r="M1089" s="630">
        <f t="shared" si="253"/>
        <v>0</v>
      </c>
    </row>
    <row r="1090" spans="1:13" ht="20.100000000000001" customHeight="1">
      <c r="A1090" s="881" t="s">
        <v>6276</v>
      </c>
      <c r="B1090" s="898" t="s">
        <v>6277</v>
      </c>
      <c r="C1090" s="883"/>
      <c r="D1090" s="871">
        <v>6.3199999999999997E-4</v>
      </c>
      <c r="E1090" s="872">
        <v>6.3199999999999997E-4</v>
      </c>
      <c r="F1090" s="866">
        <v>100</v>
      </c>
      <c r="G1090" s="873" t="s">
        <v>514</v>
      </c>
      <c r="H1090" s="630" t="str">
        <f t="shared" si="251"/>
        <v>A0671_(株)スマート</v>
      </c>
      <c r="I1090" s="630" t="str">
        <f t="shared" si="252"/>
        <v>A0671_(株)スマート_</v>
      </c>
      <c r="M1090" s="630">
        <f t="shared" si="253"/>
        <v>0</v>
      </c>
    </row>
    <row r="1091" spans="1:13" ht="20.100000000000001" customHeight="1">
      <c r="A1091" s="881" t="s">
        <v>558</v>
      </c>
      <c r="B1091" s="882" t="s">
        <v>2073</v>
      </c>
      <c r="C1091" s="883"/>
      <c r="D1091" s="871">
        <v>6.4400000000000004E-4</v>
      </c>
      <c r="E1091" s="872">
        <v>6.4400000000000004E-4</v>
      </c>
      <c r="F1091" s="866">
        <v>100</v>
      </c>
      <c r="G1091" s="873" t="s">
        <v>514</v>
      </c>
      <c r="H1091" s="630" t="str">
        <f t="shared" si="251"/>
        <v>A0673_(株)ジャパネットサービスイノベーション</v>
      </c>
      <c r="I1091" s="630" t="str">
        <f t="shared" si="252"/>
        <v>A0673_(株)ジャパネットサービスイノベーション_</v>
      </c>
      <c r="M1091" s="630">
        <f t="shared" si="253"/>
        <v>0</v>
      </c>
    </row>
    <row r="1092" spans="1:13" ht="20.100000000000001" customHeight="1">
      <c r="A1092" s="881" t="s">
        <v>2074</v>
      </c>
      <c r="B1092" s="882" t="s">
        <v>4237</v>
      </c>
      <c r="C1092" s="883"/>
      <c r="D1092" s="871">
        <v>7.2599999999999997E-4</v>
      </c>
      <c r="E1092" s="872">
        <v>7.2599999999999997E-4</v>
      </c>
      <c r="F1092" s="866">
        <v>90.41</v>
      </c>
      <c r="G1092" s="873" t="s">
        <v>4180</v>
      </c>
      <c r="H1092" s="630" t="str">
        <f t="shared" si="251"/>
        <v>A0676_KBN(株)</v>
      </c>
      <c r="I1092" s="630" t="str">
        <f t="shared" si="252"/>
        <v>A0676_KBN(株)_</v>
      </c>
      <c r="M1092" s="630">
        <f t="shared" si="253"/>
        <v>0</v>
      </c>
    </row>
    <row r="1093" spans="1:13" ht="20.100000000000001" customHeight="1">
      <c r="A1093" s="984" t="s">
        <v>559</v>
      </c>
      <c r="B1093" s="962" t="s">
        <v>2075</v>
      </c>
      <c r="C1093" s="877" t="s">
        <v>226</v>
      </c>
      <c r="D1093" s="896">
        <v>0</v>
      </c>
      <c r="E1093" s="875">
        <v>0</v>
      </c>
      <c r="F1093" s="1110">
        <v>37.07</v>
      </c>
      <c r="G1093" s="1111" t="s">
        <v>4180</v>
      </c>
      <c r="H1093" s="630" t="str">
        <f t="shared" si="251"/>
        <v>A0677_(株)しおさい電力</v>
      </c>
      <c r="I1093" s="630" t="str">
        <f t="shared" si="252"/>
        <v>A0677_(株)しおさい電力_メニューA</v>
      </c>
      <c r="M1093" s="630">
        <f t="shared" si="253"/>
        <v>0</v>
      </c>
    </row>
    <row r="1094" spans="1:13" ht="20.100000000000001" customHeight="1">
      <c r="A1094" s="985" t="str">
        <f t="shared" ref="A1094:B1096" si="261">A1093</f>
        <v>A0677</v>
      </c>
      <c r="B1094" s="962" t="str">
        <f t="shared" si="261"/>
        <v>(株)しおさい電力</v>
      </c>
      <c r="C1094" s="889" t="s">
        <v>293</v>
      </c>
      <c r="D1094" s="875">
        <v>0</v>
      </c>
      <c r="E1094" s="875">
        <v>0</v>
      </c>
      <c r="F1094" s="1110"/>
      <c r="G1094" s="1111"/>
      <c r="H1094" s="630" t="str">
        <f t="shared" si="251"/>
        <v>A0677_(株)しおさい電力</v>
      </c>
      <c r="I1094" s="630" t="str">
        <f t="shared" si="252"/>
        <v>A0677_(株)しおさい電力_メニューB</v>
      </c>
      <c r="M1094" s="630">
        <f t="shared" si="253"/>
        <v>0</v>
      </c>
    </row>
    <row r="1095" spans="1:13" ht="20.100000000000001" customHeight="1">
      <c r="A1095" s="985" t="str">
        <f t="shared" si="261"/>
        <v>A0677</v>
      </c>
      <c r="B1095" s="962" t="str">
        <f t="shared" si="261"/>
        <v>(株)しおさい電力</v>
      </c>
      <c r="C1095" s="894" t="s">
        <v>4184</v>
      </c>
      <c r="D1095" s="890">
        <v>4.1800000000000002E-4</v>
      </c>
      <c r="E1095" s="890">
        <v>4.1800000000000002E-4</v>
      </c>
      <c r="F1095" s="1110"/>
      <c r="G1095" s="1111"/>
      <c r="H1095" s="630" t="str">
        <f t="shared" si="251"/>
        <v>A0677_(株)しおさい電力</v>
      </c>
      <c r="I1095" s="630" t="str">
        <f t="shared" si="252"/>
        <v>A0677_(株)しおさい電力_メニューC(残差)</v>
      </c>
      <c r="M1095" s="630">
        <f t="shared" si="253"/>
        <v>0</v>
      </c>
    </row>
    <row r="1096" spans="1:13" ht="20.100000000000001" customHeight="1">
      <c r="A1096" s="986" t="str">
        <f t="shared" si="261"/>
        <v>A0677</v>
      </c>
      <c r="B1096" s="963" t="str">
        <f t="shared" si="261"/>
        <v>(株)しおさい電力</v>
      </c>
      <c r="C1096" s="879" t="s">
        <v>622</v>
      </c>
      <c r="D1096" s="880">
        <v>3.6699999999999998E-4</v>
      </c>
      <c r="E1096" s="880">
        <v>3.6699999999999998E-4</v>
      </c>
      <c r="F1096" s="1110"/>
      <c r="G1096" s="1112"/>
      <c r="H1096" s="630" t="str">
        <f t="shared" si="251"/>
        <v>A0677_(株)しおさい電力</v>
      </c>
      <c r="I1096" s="630" t="str">
        <f t="shared" si="252"/>
        <v>A0677_(株)しおさい電力_(参考値)事業者全体</v>
      </c>
      <c r="M1096" s="630">
        <f t="shared" si="253"/>
        <v>0</v>
      </c>
    </row>
    <row r="1097" spans="1:13" ht="20.100000000000001" customHeight="1">
      <c r="A1097" s="984" t="s">
        <v>560</v>
      </c>
      <c r="B1097" s="966" t="s">
        <v>2076</v>
      </c>
      <c r="C1097" s="877" t="s">
        <v>226</v>
      </c>
      <c r="D1097" s="875">
        <v>0</v>
      </c>
      <c r="E1097" s="875">
        <v>0</v>
      </c>
      <c r="F1097" s="1110">
        <v>100</v>
      </c>
      <c r="G1097" s="1111" t="s">
        <v>514</v>
      </c>
      <c r="H1097" s="630" t="str">
        <f t="shared" si="251"/>
        <v>A0680_会津エナジー(株)</v>
      </c>
      <c r="I1097" s="630" t="str">
        <f t="shared" si="252"/>
        <v>A0680_会津エナジー(株)_メニューA</v>
      </c>
      <c r="M1097" s="630">
        <f t="shared" si="253"/>
        <v>0</v>
      </c>
    </row>
    <row r="1098" spans="1:13" ht="20.100000000000001" customHeight="1">
      <c r="A1098" s="985" t="str">
        <f t="shared" ref="A1098:A1109" si="262">A1097</f>
        <v>A0680</v>
      </c>
      <c r="B1098" s="966" t="str">
        <f t="shared" ref="B1098:B1109" si="263">B1097</f>
        <v>会津エナジー(株)</v>
      </c>
      <c r="C1098" s="889" t="s">
        <v>293</v>
      </c>
      <c r="D1098" s="875">
        <v>0</v>
      </c>
      <c r="E1098" s="875">
        <v>0</v>
      </c>
      <c r="F1098" s="1110"/>
      <c r="G1098" s="1111"/>
      <c r="H1098" s="630" t="str">
        <f t="shared" si="251"/>
        <v>A0680_会津エナジー(株)</v>
      </c>
      <c r="I1098" s="630" t="str">
        <f t="shared" si="252"/>
        <v>A0680_会津エナジー(株)_メニューB</v>
      </c>
      <c r="M1098" s="630">
        <f t="shared" si="253"/>
        <v>0</v>
      </c>
    </row>
    <row r="1099" spans="1:13" ht="20.100000000000001" customHeight="1">
      <c r="A1099" s="985" t="str">
        <f t="shared" si="262"/>
        <v>A0680</v>
      </c>
      <c r="B1099" s="966" t="str">
        <f t="shared" si="263"/>
        <v>会津エナジー(株)</v>
      </c>
      <c r="C1099" s="889" t="s">
        <v>450</v>
      </c>
      <c r="D1099" s="890">
        <v>0</v>
      </c>
      <c r="E1099" s="890">
        <v>0</v>
      </c>
      <c r="F1099" s="1110"/>
      <c r="G1099" s="1111"/>
      <c r="H1099" s="630" t="str">
        <f t="shared" si="251"/>
        <v>A0680_会津エナジー(株)</v>
      </c>
      <c r="I1099" s="630" t="str">
        <f t="shared" si="252"/>
        <v>A0680_会津エナジー(株)_メニューC</v>
      </c>
      <c r="M1099" s="630">
        <f t="shared" si="253"/>
        <v>0</v>
      </c>
    </row>
    <row r="1100" spans="1:13" ht="20.100000000000001" customHeight="1">
      <c r="A1100" s="985" t="str">
        <f t="shared" si="262"/>
        <v>A0680</v>
      </c>
      <c r="B1100" s="966" t="str">
        <f t="shared" si="263"/>
        <v>会津エナジー(株)</v>
      </c>
      <c r="C1100" s="889" t="s">
        <v>451</v>
      </c>
      <c r="D1100" s="890">
        <v>0</v>
      </c>
      <c r="E1100" s="890">
        <v>0</v>
      </c>
      <c r="F1100" s="1110"/>
      <c r="G1100" s="1111"/>
      <c r="H1100" s="630" t="str">
        <f t="shared" si="251"/>
        <v>A0680_会津エナジー(株)</v>
      </c>
      <c r="I1100" s="630" t="str">
        <f t="shared" si="252"/>
        <v>A0680_会津エナジー(株)_メニューD</v>
      </c>
      <c r="M1100" s="630">
        <f t="shared" si="253"/>
        <v>0</v>
      </c>
    </row>
    <row r="1101" spans="1:13" ht="20.100000000000001" customHeight="1">
      <c r="A1101" s="985" t="str">
        <f t="shared" si="262"/>
        <v>A0680</v>
      </c>
      <c r="B1101" s="966" t="str">
        <f t="shared" si="263"/>
        <v>会津エナジー(株)</v>
      </c>
      <c r="C1101" s="889" t="s">
        <v>452</v>
      </c>
      <c r="D1101" s="890">
        <v>0</v>
      </c>
      <c r="E1101" s="890">
        <v>0</v>
      </c>
      <c r="F1101" s="1110"/>
      <c r="G1101" s="1111"/>
      <c r="H1101" s="630" t="str">
        <f t="shared" si="251"/>
        <v>A0680_会津エナジー(株)</v>
      </c>
      <c r="I1101" s="630" t="str">
        <f t="shared" si="252"/>
        <v>A0680_会津エナジー(株)_メニューE</v>
      </c>
      <c r="M1101" s="630">
        <f t="shared" si="253"/>
        <v>0</v>
      </c>
    </row>
    <row r="1102" spans="1:13" ht="20.100000000000001" customHeight="1">
      <c r="A1102" s="985" t="str">
        <f t="shared" si="262"/>
        <v>A0680</v>
      </c>
      <c r="B1102" s="966" t="str">
        <f t="shared" si="263"/>
        <v>会津エナジー(株)</v>
      </c>
      <c r="C1102" s="889" t="s">
        <v>453</v>
      </c>
      <c r="D1102" s="890">
        <v>0</v>
      </c>
      <c r="E1102" s="890">
        <v>0</v>
      </c>
      <c r="F1102" s="1110"/>
      <c r="G1102" s="1111"/>
      <c r="H1102" s="630" t="str">
        <f t="shared" si="251"/>
        <v>A0680_会津エナジー(株)</v>
      </c>
      <c r="I1102" s="630" t="str">
        <f t="shared" si="252"/>
        <v>A0680_会津エナジー(株)_メニューF</v>
      </c>
      <c r="M1102" s="630">
        <f t="shared" si="253"/>
        <v>0</v>
      </c>
    </row>
    <row r="1103" spans="1:13" ht="20.100000000000001" customHeight="1">
      <c r="A1103" s="985" t="str">
        <f t="shared" si="262"/>
        <v>A0680</v>
      </c>
      <c r="B1103" s="966" t="str">
        <f t="shared" si="263"/>
        <v>会津エナジー(株)</v>
      </c>
      <c r="C1103" s="889" t="s">
        <v>454</v>
      </c>
      <c r="D1103" s="893">
        <v>0</v>
      </c>
      <c r="E1103" s="890">
        <v>0</v>
      </c>
      <c r="F1103" s="1110"/>
      <c r="G1103" s="1111"/>
      <c r="H1103" s="630" t="str">
        <f t="shared" si="251"/>
        <v>A0680_会津エナジー(株)</v>
      </c>
      <c r="I1103" s="630" t="str">
        <f t="shared" si="252"/>
        <v>A0680_会津エナジー(株)_メニューG</v>
      </c>
      <c r="M1103" s="630">
        <f t="shared" si="253"/>
        <v>0</v>
      </c>
    </row>
    <row r="1104" spans="1:13" ht="20.100000000000001" customHeight="1">
      <c r="A1104" s="985" t="str">
        <f t="shared" si="262"/>
        <v>A0680</v>
      </c>
      <c r="B1104" s="966" t="str">
        <f t="shared" si="263"/>
        <v>会津エナジー(株)</v>
      </c>
      <c r="C1104" s="889" t="s">
        <v>455</v>
      </c>
      <c r="D1104" s="890">
        <v>0</v>
      </c>
      <c r="E1104" s="890">
        <v>0</v>
      </c>
      <c r="F1104" s="1110"/>
      <c r="G1104" s="1111"/>
      <c r="H1104" s="630" t="str">
        <f t="shared" si="251"/>
        <v>A0680_会津エナジー(株)</v>
      </c>
      <c r="I1104" s="630" t="str">
        <f t="shared" si="252"/>
        <v>A0680_会津エナジー(株)_メニューH</v>
      </c>
      <c r="M1104" s="630">
        <f t="shared" si="253"/>
        <v>0</v>
      </c>
    </row>
    <row r="1105" spans="1:13" ht="20.100000000000001" customHeight="1">
      <c r="A1105" s="985" t="str">
        <f t="shared" si="262"/>
        <v>A0680</v>
      </c>
      <c r="B1105" s="966" t="str">
        <f t="shared" si="263"/>
        <v>会津エナジー(株)</v>
      </c>
      <c r="C1105" s="889" t="s">
        <v>4183</v>
      </c>
      <c r="D1105" s="890">
        <v>0</v>
      </c>
      <c r="E1105" s="890">
        <v>0</v>
      </c>
      <c r="F1105" s="1110"/>
      <c r="G1105" s="1111"/>
      <c r="H1105" s="630" t="str">
        <f t="shared" si="251"/>
        <v>A0680_会津エナジー(株)</v>
      </c>
      <c r="I1105" s="630" t="str">
        <f t="shared" si="252"/>
        <v>A0680_会津エナジー(株)_メニューI</v>
      </c>
      <c r="M1105" s="630">
        <f t="shared" si="253"/>
        <v>0</v>
      </c>
    </row>
    <row r="1106" spans="1:13" ht="20.100000000000001" customHeight="1">
      <c r="A1106" s="985" t="str">
        <f t="shared" si="262"/>
        <v>A0680</v>
      </c>
      <c r="B1106" s="966" t="str">
        <f t="shared" si="263"/>
        <v>会津エナジー(株)</v>
      </c>
      <c r="C1106" s="889" t="s">
        <v>1725</v>
      </c>
      <c r="D1106" s="890">
        <v>0</v>
      </c>
      <c r="E1106" s="890">
        <v>0</v>
      </c>
      <c r="F1106" s="1110"/>
      <c r="G1106" s="1111"/>
      <c r="H1106" s="630" t="str">
        <f t="shared" si="251"/>
        <v>A0680_会津エナジー(株)</v>
      </c>
      <c r="I1106" s="630" t="str">
        <f t="shared" si="252"/>
        <v>A0680_会津エナジー(株)_メニューJ</v>
      </c>
      <c r="M1106" s="630">
        <f t="shared" si="253"/>
        <v>0</v>
      </c>
    </row>
    <row r="1107" spans="1:13" ht="20.100000000000001" customHeight="1">
      <c r="A1107" s="985" t="str">
        <f t="shared" si="262"/>
        <v>A0680</v>
      </c>
      <c r="B1107" s="966" t="str">
        <f t="shared" si="263"/>
        <v>会津エナジー(株)</v>
      </c>
      <c r="C1107" s="889" t="s">
        <v>1726</v>
      </c>
      <c r="D1107" s="890">
        <v>0</v>
      </c>
      <c r="E1107" s="890">
        <v>0</v>
      </c>
      <c r="F1107" s="1110"/>
      <c r="G1107" s="1111"/>
      <c r="H1107" s="630" t="str">
        <f t="shared" si="251"/>
        <v>A0680_会津エナジー(株)</v>
      </c>
      <c r="I1107" s="630" t="str">
        <f t="shared" si="252"/>
        <v>A0680_会津エナジー(株)_メニューK</v>
      </c>
      <c r="M1107" s="630">
        <f t="shared" si="253"/>
        <v>0</v>
      </c>
    </row>
    <row r="1108" spans="1:13" ht="20.100000000000001" customHeight="1">
      <c r="A1108" s="985" t="str">
        <f t="shared" si="262"/>
        <v>A0680</v>
      </c>
      <c r="B1108" s="966" t="str">
        <f t="shared" si="263"/>
        <v>会津エナジー(株)</v>
      </c>
      <c r="C1108" s="885" t="s">
        <v>6278</v>
      </c>
      <c r="D1108" s="890">
        <v>4.2200000000000001E-4</v>
      </c>
      <c r="E1108" s="890">
        <v>4.2200000000000001E-4</v>
      </c>
      <c r="F1108" s="1110"/>
      <c r="G1108" s="1111"/>
      <c r="H1108" s="630" t="str">
        <f t="shared" si="251"/>
        <v>A0680_会津エナジー(株)</v>
      </c>
      <c r="I1108" s="630" t="str">
        <f t="shared" si="252"/>
        <v>A0680_会津エナジー(株)_メニューL(残差)</v>
      </c>
      <c r="M1108" s="630">
        <f t="shared" si="253"/>
        <v>0</v>
      </c>
    </row>
    <row r="1109" spans="1:13" ht="20.100000000000001" customHeight="1">
      <c r="A1109" s="986" t="str">
        <f t="shared" si="262"/>
        <v>A0680</v>
      </c>
      <c r="B1109" s="967" t="str">
        <f t="shared" si="263"/>
        <v>会津エナジー(株)</v>
      </c>
      <c r="C1109" s="879" t="s">
        <v>622</v>
      </c>
      <c r="D1109" s="880">
        <v>1.0000000000000001E-5</v>
      </c>
      <c r="E1109" s="880">
        <v>1.0000000000000001E-5</v>
      </c>
      <c r="F1109" s="1110"/>
      <c r="G1109" s="1112"/>
      <c r="H1109" s="630" t="str">
        <f t="shared" si="251"/>
        <v>A0680_会津エナジー(株)</v>
      </c>
      <c r="I1109" s="630" t="str">
        <f t="shared" si="252"/>
        <v>A0680_会津エナジー(株)_(参考値)事業者全体</v>
      </c>
      <c r="M1109" s="630">
        <f t="shared" si="253"/>
        <v>0</v>
      </c>
    </row>
    <row r="1110" spans="1:13" ht="20.100000000000001" customHeight="1">
      <c r="A1110" s="981" t="s">
        <v>561</v>
      </c>
      <c r="B1110" s="962" t="s">
        <v>2077</v>
      </c>
      <c r="C1110" s="877" t="s">
        <v>226</v>
      </c>
      <c r="D1110" s="875">
        <v>0</v>
      </c>
      <c r="E1110" s="875">
        <v>0</v>
      </c>
      <c r="F1110" s="1110">
        <v>100</v>
      </c>
      <c r="G1110" s="1111" t="s">
        <v>514</v>
      </c>
      <c r="H1110" s="630" t="str">
        <f t="shared" si="251"/>
        <v>A0681_うべ未来エネルギー(株)</v>
      </c>
      <c r="I1110" s="630" t="str">
        <f t="shared" si="252"/>
        <v>A0681_うべ未来エネルギー(株)_メニューA</v>
      </c>
      <c r="M1110" s="630">
        <f t="shared" si="253"/>
        <v>0</v>
      </c>
    </row>
    <row r="1111" spans="1:13" ht="20.100000000000001" customHeight="1">
      <c r="A1111" s="983" t="str">
        <f t="shared" ref="A1111:B1112" si="264">A1110</f>
        <v>A0681</v>
      </c>
      <c r="B1111" s="962" t="str">
        <f t="shared" si="264"/>
        <v>うべ未来エネルギー(株)</v>
      </c>
      <c r="C1111" s="885" t="s">
        <v>6188</v>
      </c>
      <c r="D1111" s="875">
        <v>5.5599999999999996E-4</v>
      </c>
      <c r="E1111" s="875">
        <v>5.5599999999999996E-4</v>
      </c>
      <c r="F1111" s="1110"/>
      <c r="G1111" s="1111"/>
      <c r="H1111" s="630" t="str">
        <f t="shared" si="251"/>
        <v>A0681_うべ未来エネルギー(株)</v>
      </c>
      <c r="I1111" s="630" t="str">
        <f t="shared" si="252"/>
        <v>A0681_うべ未来エネルギー(株)_メニューB(残差)</v>
      </c>
      <c r="M1111" s="630">
        <f t="shared" si="253"/>
        <v>0</v>
      </c>
    </row>
    <row r="1112" spans="1:13" ht="20.100000000000001" customHeight="1">
      <c r="A1112" s="982" t="str">
        <f t="shared" si="264"/>
        <v>A0681</v>
      </c>
      <c r="B1112" s="963" t="str">
        <f t="shared" si="264"/>
        <v>うべ未来エネルギー(株)</v>
      </c>
      <c r="C1112" s="879" t="s">
        <v>622</v>
      </c>
      <c r="D1112" s="880">
        <v>5.5000000000000003E-4</v>
      </c>
      <c r="E1112" s="880">
        <v>5.5000000000000003E-4</v>
      </c>
      <c r="F1112" s="1110"/>
      <c r="G1112" s="1112"/>
      <c r="H1112" s="630" t="str">
        <f t="shared" si="251"/>
        <v>A0681_うべ未来エネルギー(株)</v>
      </c>
      <c r="I1112" s="630" t="str">
        <f t="shared" si="252"/>
        <v>A0681_うべ未来エネルギー(株)_(参考値)事業者全体</v>
      </c>
      <c r="M1112" s="630">
        <f t="shared" si="253"/>
        <v>0</v>
      </c>
    </row>
    <row r="1113" spans="1:13" ht="20.100000000000001" customHeight="1">
      <c r="A1113" s="881" t="s">
        <v>562</v>
      </c>
      <c r="B1113" s="882" t="s">
        <v>2078</v>
      </c>
      <c r="C1113" s="883"/>
      <c r="D1113" s="871">
        <v>4.9600000000000002E-4</v>
      </c>
      <c r="E1113" s="871">
        <v>4.9600000000000002E-4</v>
      </c>
      <c r="F1113" s="866">
        <v>100</v>
      </c>
      <c r="G1113" s="873" t="s">
        <v>514</v>
      </c>
      <c r="H1113" s="630" t="str">
        <f t="shared" si="251"/>
        <v>A0683_永井自動車工業(株)</v>
      </c>
      <c r="I1113" s="630" t="str">
        <f t="shared" si="252"/>
        <v>A0683_永井自動車工業(株)_</v>
      </c>
      <c r="M1113" s="630">
        <f t="shared" si="253"/>
        <v>0</v>
      </c>
    </row>
    <row r="1114" spans="1:13" ht="20.100000000000001" customHeight="1">
      <c r="A1114" s="881" t="s">
        <v>563</v>
      </c>
      <c r="B1114" s="882" t="s">
        <v>2079</v>
      </c>
      <c r="C1114" s="883"/>
      <c r="D1114" s="871">
        <v>5.44E-4</v>
      </c>
      <c r="E1114" s="872">
        <v>5.44E-4</v>
      </c>
      <c r="F1114" s="866">
        <v>100</v>
      </c>
      <c r="G1114" s="873" t="s">
        <v>514</v>
      </c>
      <c r="H1114" s="630" t="str">
        <f t="shared" si="251"/>
        <v>A0685_陸前高田しみんエネルギー(株)</v>
      </c>
      <c r="I1114" s="630" t="str">
        <f t="shared" si="252"/>
        <v>A0685_陸前高田しみんエネルギー(株)_</v>
      </c>
      <c r="M1114" s="630">
        <f t="shared" si="253"/>
        <v>0</v>
      </c>
    </row>
    <row r="1115" spans="1:13" ht="20.100000000000001" customHeight="1">
      <c r="A1115" s="881" t="s">
        <v>564</v>
      </c>
      <c r="B1115" s="882" t="s">
        <v>2080</v>
      </c>
      <c r="C1115" s="883"/>
      <c r="D1115" s="871">
        <v>5.5400000000000002E-4</v>
      </c>
      <c r="E1115" s="872">
        <v>5.5400000000000002E-4</v>
      </c>
      <c r="F1115" s="866">
        <v>100</v>
      </c>
      <c r="G1115" s="873" t="s">
        <v>514</v>
      </c>
      <c r="H1115" s="630" t="str">
        <f t="shared" si="251"/>
        <v>A0687_(株)チャームドライフ</v>
      </c>
      <c r="I1115" s="630" t="str">
        <f t="shared" si="252"/>
        <v>A0687_(株)チャームドライフ_</v>
      </c>
      <c r="M1115" s="630">
        <f t="shared" si="253"/>
        <v>0</v>
      </c>
    </row>
    <row r="1116" spans="1:13" ht="20.100000000000001" customHeight="1">
      <c r="A1116" s="981" t="s">
        <v>565</v>
      </c>
      <c r="B1116" s="962" t="s">
        <v>2081</v>
      </c>
      <c r="C1116" s="877" t="s">
        <v>226</v>
      </c>
      <c r="D1116" s="875">
        <v>2.3E-5</v>
      </c>
      <c r="E1116" s="875">
        <v>2.3E-5</v>
      </c>
      <c r="F1116" s="1110">
        <v>100</v>
      </c>
      <c r="G1116" s="1111" t="s">
        <v>514</v>
      </c>
      <c r="H1116" s="630" t="str">
        <f t="shared" si="251"/>
        <v>A0689_スターティア(株)</v>
      </c>
      <c r="I1116" s="630" t="str">
        <f t="shared" si="252"/>
        <v>A0689_スターティア(株)_メニューA</v>
      </c>
      <c r="M1116" s="630">
        <f t="shared" si="253"/>
        <v>0</v>
      </c>
    </row>
    <row r="1117" spans="1:13" ht="20.100000000000001" customHeight="1">
      <c r="A1117" s="983" t="str">
        <f t="shared" ref="A1117:B1118" si="265">A1116</f>
        <v>A0689</v>
      </c>
      <c r="B1117" s="962" t="str">
        <f t="shared" si="265"/>
        <v>スターティア(株)</v>
      </c>
      <c r="C1117" s="885" t="s">
        <v>6188</v>
      </c>
      <c r="D1117" s="896">
        <v>6.6100000000000002E-4</v>
      </c>
      <c r="E1117" s="875">
        <v>6.6100000000000002E-4</v>
      </c>
      <c r="F1117" s="1110"/>
      <c r="G1117" s="1111"/>
      <c r="H1117" s="630" t="str">
        <f t="shared" si="251"/>
        <v>A0689_スターティア(株)</v>
      </c>
      <c r="I1117" s="630" t="str">
        <f t="shared" si="252"/>
        <v>A0689_スターティア(株)_メニューB(残差)</v>
      </c>
      <c r="M1117" s="630">
        <f t="shared" si="253"/>
        <v>0</v>
      </c>
    </row>
    <row r="1118" spans="1:13" ht="20.100000000000001" customHeight="1">
      <c r="A1118" s="982" t="str">
        <f t="shared" si="265"/>
        <v>A0689</v>
      </c>
      <c r="B1118" s="963" t="str">
        <f t="shared" si="265"/>
        <v>スターティア(株)</v>
      </c>
      <c r="C1118" s="879" t="s">
        <v>622</v>
      </c>
      <c r="D1118" s="880">
        <v>6.6E-4</v>
      </c>
      <c r="E1118" s="880">
        <v>6.6E-4</v>
      </c>
      <c r="F1118" s="1110"/>
      <c r="G1118" s="1112"/>
      <c r="H1118" s="630" t="str">
        <f t="shared" si="251"/>
        <v>A0689_スターティア(株)</v>
      </c>
      <c r="I1118" s="630" t="str">
        <f t="shared" si="252"/>
        <v>A0689_スターティア(株)_(参考値)事業者全体</v>
      </c>
      <c r="M1118" s="630">
        <f t="shared" si="253"/>
        <v>0</v>
      </c>
    </row>
    <row r="1119" spans="1:13" ht="20.100000000000001" customHeight="1">
      <c r="A1119" s="881" t="s">
        <v>566</v>
      </c>
      <c r="B1119" s="882" t="s">
        <v>2082</v>
      </c>
      <c r="C1119" s="883"/>
      <c r="D1119" s="871">
        <v>4.17E-4</v>
      </c>
      <c r="E1119" s="872">
        <v>3.68E-4</v>
      </c>
      <c r="F1119" s="866">
        <v>1.48</v>
      </c>
      <c r="G1119" s="873" t="s">
        <v>4180</v>
      </c>
      <c r="H1119" s="630" t="str">
        <f t="shared" ref="H1119:H1182" si="266">A1119&amp;"_"&amp;B1119</f>
        <v>A0690_東広島スマートエネルギー(株)</v>
      </c>
      <c r="I1119" s="630" t="str">
        <f t="shared" ref="I1119:I1182" si="267">A1119&amp;"_"&amp;B1119&amp;"_"&amp;C1119</f>
        <v>A0690_東広島スマートエネルギー(株)_</v>
      </c>
      <c r="M1119" s="630">
        <f t="shared" ref="M1119:M1182" si="268">COUNTIF($H$30:$H$3024,K1119)</f>
        <v>0</v>
      </c>
    </row>
    <row r="1120" spans="1:13" ht="20.100000000000001" customHeight="1">
      <c r="A1120" s="981" t="s">
        <v>6279</v>
      </c>
      <c r="B1120" s="964" t="s">
        <v>2083</v>
      </c>
      <c r="C1120" s="877" t="s">
        <v>226</v>
      </c>
      <c r="D1120" s="875">
        <v>3.5199999999999999E-4</v>
      </c>
      <c r="E1120" s="875">
        <v>3.5199999999999999E-4</v>
      </c>
      <c r="F1120" s="1110">
        <v>100</v>
      </c>
      <c r="G1120" s="1111" t="s">
        <v>514</v>
      </c>
      <c r="H1120" s="630" t="str">
        <f t="shared" si="266"/>
        <v>A0692_旭化成(株)</v>
      </c>
      <c r="I1120" s="630" t="str">
        <f t="shared" si="267"/>
        <v>A0692_旭化成(株)_メニューA</v>
      </c>
      <c r="M1120" s="630">
        <f t="shared" si="268"/>
        <v>0</v>
      </c>
    </row>
    <row r="1121" spans="1:13" ht="20.100000000000001" customHeight="1">
      <c r="A1121" s="983" t="str">
        <f t="shared" ref="A1121:B1127" si="269">A1120</f>
        <v>A0692</v>
      </c>
      <c r="B1121" s="964" t="str">
        <f t="shared" si="269"/>
        <v>旭化成(株)</v>
      </c>
      <c r="C1121" s="889" t="s">
        <v>293</v>
      </c>
      <c r="D1121" s="875">
        <v>5.9900000000000003E-4</v>
      </c>
      <c r="E1121" s="875">
        <v>5.9900000000000003E-4</v>
      </c>
      <c r="F1121" s="1110"/>
      <c r="G1121" s="1111"/>
      <c r="H1121" s="630" t="str">
        <f t="shared" si="266"/>
        <v>A0692_旭化成(株)</v>
      </c>
      <c r="I1121" s="630" t="str">
        <f t="shared" si="267"/>
        <v>A0692_旭化成(株)_メニューB</v>
      </c>
      <c r="M1121" s="630">
        <f t="shared" si="268"/>
        <v>0</v>
      </c>
    </row>
    <row r="1122" spans="1:13" ht="20.100000000000001" customHeight="1">
      <c r="A1122" s="983" t="str">
        <f t="shared" si="269"/>
        <v>A0692</v>
      </c>
      <c r="B1122" s="964" t="str">
        <f t="shared" si="269"/>
        <v>旭化成(株)</v>
      </c>
      <c r="C1122" s="889" t="s">
        <v>450</v>
      </c>
      <c r="D1122" s="890">
        <v>3.77E-4</v>
      </c>
      <c r="E1122" s="890">
        <v>3.77E-4</v>
      </c>
      <c r="F1122" s="1110"/>
      <c r="G1122" s="1111"/>
      <c r="H1122" s="630" t="str">
        <f t="shared" si="266"/>
        <v>A0692_旭化成(株)</v>
      </c>
      <c r="I1122" s="630" t="str">
        <f t="shared" si="267"/>
        <v>A0692_旭化成(株)_メニューC</v>
      </c>
      <c r="M1122" s="630">
        <f t="shared" si="268"/>
        <v>0</v>
      </c>
    </row>
    <row r="1123" spans="1:13" ht="20.100000000000001" customHeight="1">
      <c r="A1123" s="983" t="str">
        <f t="shared" si="269"/>
        <v>A0692</v>
      </c>
      <c r="B1123" s="964" t="str">
        <f t="shared" si="269"/>
        <v>旭化成(株)</v>
      </c>
      <c r="C1123" s="889" t="s">
        <v>451</v>
      </c>
      <c r="D1123" s="890">
        <v>3.5399999999999999E-4</v>
      </c>
      <c r="E1123" s="890">
        <v>3.5399999999999999E-4</v>
      </c>
      <c r="F1123" s="1110"/>
      <c r="G1123" s="1111"/>
      <c r="H1123" s="630" t="str">
        <f t="shared" si="266"/>
        <v>A0692_旭化成(株)</v>
      </c>
      <c r="I1123" s="630" t="str">
        <f t="shared" si="267"/>
        <v>A0692_旭化成(株)_メニューD</v>
      </c>
      <c r="M1123" s="630">
        <f t="shared" si="268"/>
        <v>0</v>
      </c>
    </row>
    <row r="1124" spans="1:13" ht="20.100000000000001" customHeight="1">
      <c r="A1124" s="983" t="str">
        <f t="shared" si="269"/>
        <v>A0692</v>
      </c>
      <c r="B1124" s="964" t="str">
        <f t="shared" si="269"/>
        <v>旭化成(株)</v>
      </c>
      <c r="C1124" s="889" t="s">
        <v>452</v>
      </c>
      <c r="D1124" s="890">
        <v>3.6000000000000002E-4</v>
      </c>
      <c r="E1124" s="890">
        <v>3.6000000000000002E-4</v>
      </c>
      <c r="F1124" s="1110"/>
      <c r="G1124" s="1111"/>
      <c r="H1124" s="630" t="str">
        <f t="shared" si="266"/>
        <v>A0692_旭化成(株)</v>
      </c>
      <c r="I1124" s="630" t="str">
        <f t="shared" si="267"/>
        <v>A0692_旭化成(株)_メニューE</v>
      </c>
      <c r="M1124" s="630">
        <f t="shared" si="268"/>
        <v>0</v>
      </c>
    </row>
    <row r="1125" spans="1:13" ht="20.100000000000001" customHeight="1">
      <c r="A1125" s="983" t="str">
        <f t="shared" si="269"/>
        <v>A0692</v>
      </c>
      <c r="B1125" s="964" t="str">
        <f t="shared" si="269"/>
        <v>旭化成(株)</v>
      </c>
      <c r="C1125" s="889" t="s">
        <v>453</v>
      </c>
      <c r="D1125" s="890">
        <v>0</v>
      </c>
      <c r="E1125" s="890">
        <v>0</v>
      </c>
      <c r="F1125" s="1110"/>
      <c r="G1125" s="1111"/>
      <c r="H1125" s="630" t="str">
        <f t="shared" si="266"/>
        <v>A0692_旭化成(株)</v>
      </c>
      <c r="I1125" s="630" t="str">
        <f t="shared" si="267"/>
        <v>A0692_旭化成(株)_メニューF</v>
      </c>
      <c r="M1125" s="630">
        <f t="shared" si="268"/>
        <v>0</v>
      </c>
    </row>
    <row r="1126" spans="1:13" ht="20.100000000000001" customHeight="1">
      <c r="A1126" s="983" t="str">
        <f t="shared" si="269"/>
        <v>A0692</v>
      </c>
      <c r="B1126" s="964" t="str">
        <f t="shared" si="269"/>
        <v>旭化成(株)</v>
      </c>
      <c r="C1126" s="894" t="s">
        <v>6259</v>
      </c>
      <c r="D1126" s="890">
        <v>0</v>
      </c>
      <c r="E1126" s="890">
        <v>0</v>
      </c>
      <c r="F1126" s="1110"/>
      <c r="G1126" s="1111"/>
      <c r="H1126" s="630" t="str">
        <f t="shared" si="266"/>
        <v>A0692_旭化成(株)</v>
      </c>
      <c r="I1126" s="630" t="str">
        <f t="shared" si="267"/>
        <v>A0692_旭化成(株)_メニューG</v>
      </c>
      <c r="M1126" s="630">
        <f t="shared" si="268"/>
        <v>0</v>
      </c>
    </row>
    <row r="1127" spans="1:13" ht="20.100000000000001" customHeight="1">
      <c r="A1127" s="982" t="str">
        <f t="shared" si="269"/>
        <v>A0692</v>
      </c>
      <c r="B1127" s="965" t="str">
        <f t="shared" si="269"/>
        <v>旭化成(株)</v>
      </c>
      <c r="C1127" s="879" t="s">
        <v>622</v>
      </c>
      <c r="D1127" s="880">
        <v>4.3199999999999998E-4</v>
      </c>
      <c r="E1127" s="880">
        <v>4.3199999999999998E-4</v>
      </c>
      <c r="F1127" s="1110"/>
      <c r="G1127" s="1112"/>
      <c r="H1127" s="630" t="str">
        <f t="shared" si="266"/>
        <v>A0692_旭化成(株)</v>
      </c>
      <c r="I1127" s="630" t="str">
        <f t="shared" si="267"/>
        <v>A0692_旭化成(株)_(参考値)事業者全体</v>
      </c>
      <c r="M1127" s="630">
        <f t="shared" si="268"/>
        <v>0</v>
      </c>
    </row>
    <row r="1128" spans="1:13" ht="20.100000000000001" customHeight="1">
      <c r="A1128" s="881" t="s">
        <v>567</v>
      </c>
      <c r="B1128" s="882" t="s">
        <v>2084</v>
      </c>
      <c r="C1128" s="883"/>
      <c r="D1128" s="884">
        <v>4.2900000000000002E-4</v>
      </c>
      <c r="E1128" s="872">
        <v>4.2900000000000002E-4</v>
      </c>
      <c r="F1128" s="866">
        <v>100</v>
      </c>
      <c r="G1128" s="873" t="s">
        <v>514</v>
      </c>
      <c r="H1128" s="630" t="str">
        <f t="shared" si="266"/>
        <v>A0693_京和ガス(株)</v>
      </c>
      <c r="I1128" s="630" t="str">
        <f t="shared" si="267"/>
        <v>A0693_京和ガス(株)_</v>
      </c>
      <c r="M1128" s="630">
        <f t="shared" si="268"/>
        <v>0</v>
      </c>
    </row>
    <row r="1129" spans="1:13" ht="20.100000000000001" customHeight="1">
      <c r="A1129" s="881" t="s">
        <v>568</v>
      </c>
      <c r="B1129" s="882" t="s">
        <v>4238</v>
      </c>
      <c r="C1129" s="883"/>
      <c r="D1129" s="884">
        <v>4.57E-4</v>
      </c>
      <c r="E1129" s="872">
        <v>4.57E-4</v>
      </c>
      <c r="F1129" s="866">
        <v>100</v>
      </c>
      <c r="G1129" s="873" t="s">
        <v>514</v>
      </c>
      <c r="H1129" s="630" t="str">
        <f t="shared" si="266"/>
        <v>A0695_KMパワー(株)</v>
      </c>
      <c r="I1129" s="630" t="str">
        <f t="shared" si="267"/>
        <v>A0695_KMパワー(株)_</v>
      </c>
      <c r="M1129" s="630">
        <f t="shared" si="268"/>
        <v>0</v>
      </c>
    </row>
    <row r="1130" spans="1:13" ht="20.100000000000001" customHeight="1">
      <c r="A1130" s="881" t="s">
        <v>569</v>
      </c>
      <c r="B1130" s="882" t="s">
        <v>4239</v>
      </c>
      <c r="C1130" s="883"/>
      <c r="D1130" s="884">
        <v>6.2699999999999995E-4</v>
      </c>
      <c r="E1130" s="872">
        <v>6.2699999999999995E-4</v>
      </c>
      <c r="F1130" s="866">
        <v>100</v>
      </c>
      <c r="G1130" s="873" t="s">
        <v>514</v>
      </c>
      <c r="H1130" s="630" t="str">
        <f t="shared" si="266"/>
        <v>A0696_(株)Okazaki</v>
      </c>
      <c r="I1130" s="630" t="str">
        <f t="shared" si="267"/>
        <v>A0696_(株)Okazaki_</v>
      </c>
      <c r="M1130" s="630">
        <f t="shared" si="268"/>
        <v>0</v>
      </c>
    </row>
    <row r="1131" spans="1:13" ht="20.100000000000001" customHeight="1">
      <c r="A1131" s="981" t="s">
        <v>570</v>
      </c>
      <c r="B1131" s="962" t="s">
        <v>2085</v>
      </c>
      <c r="C1131" s="877" t="s">
        <v>226</v>
      </c>
      <c r="D1131" s="875">
        <v>0</v>
      </c>
      <c r="E1131" s="875">
        <v>0</v>
      </c>
      <c r="F1131" s="1110" t="s">
        <v>6185</v>
      </c>
      <c r="G1131" s="1111" t="s">
        <v>514</v>
      </c>
      <c r="H1131" s="630" t="str">
        <f t="shared" si="266"/>
        <v>A0698_(株)エフオン</v>
      </c>
      <c r="I1131" s="630" t="str">
        <f t="shared" si="267"/>
        <v>A0698_(株)エフオン_メニューA</v>
      </c>
      <c r="M1131" s="630">
        <f t="shared" si="268"/>
        <v>0</v>
      </c>
    </row>
    <row r="1132" spans="1:13" ht="20.100000000000001" customHeight="1">
      <c r="A1132" s="983" t="str">
        <f t="shared" ref="A1132:B1135" si="270">A1131</f>
        <v>A0698</v>
      </c>
      <c r="B1132" s="962" t="str">
        <f t="shared" si="270"/>
        <v>(株)エフオン</v>
      </c>
      <c r="C1132" s="889" t="s">
        <v>293</v>
      </c>
      <c r="D1132" s="875">
        <v>1.74E-4</v>
      </c>
      <c r="E1132" s="875">
        <v>1.74E-4</v>
      </c>
      <c r="F1132" s="1110"/>
      <c r="G1132" s="1111"/>
      <c r="H1132" s="630" t="str">
        <f t="shared" si="266"/>
        <v>A0698_(株)エフオン</v>
      </c>
      <c r="I1132" s="630" t="str">
        <f t="shared" si="267"/>
        <v>A0698_(株)エフオン_メニューB</v>
      </c>
      <c r="M1132" s="630">
        <f t="shared" si="268"/>
        <v>0</v>
      </c>
    </row>
    <row r="1133" spans="1:13" ht="20.100000000000001" customHeight="1">
      <c r="A1133" s="983" t="str">
        <f t="shared" si="270"/>
        <v>A0698</v>
      </c>
      <c r="B1133" s="962" t="str">
        <f t="shared" si="270"/>
        <v>(株)エフオン</v>
      </c>
      <c r="C1133" s="889" t="s">
        <v>450</v>
      </c>
      <c r="D1133" s="890">
        <v>2.6200000000000003E-4</v>
      </c>
      <c r="E1133" s="890">
        <v>2.6200000000000003E-4</v>
      </c>
      <c r="F1133" s="1110"/>
      <c r="G1133" s="1111"/>
      <c r="H1133" s="630" t="str">
        <f t="shared" si="266"/>
        <v>A0698_(株)エフオン</v>
      </c>
      <c r="I1133" s="630" t="str">
        <f t="shared" si="267"/>
        <v>A0698_(株)エフオン_メニューC</v>
      </c>
      <c r="M1133" s="630">
        <f t="shared" si="268"/>
        <v>0</v>
      </c>
    </row>
    <row r="1134" spans="1:13" ht="20.100000000000001" customHeight="1">
      <c r="A1134" s="983" t="str">
        <f t="shared" si="270"/>
        <v>A0698</v>
      </c>
      <c r="B1134" s="962" t="str">
        <f t="shared" si="270"/>
        <v>(株)エフオン</v>
      </c>
      <c r="C1134" s="894" t="s">
        <v>451</v>
      </c>
      <c r="D1134" s="890">
        <v>3.48E-4</v>
      </c>
      <c r="E1134" s="890">
        <v>3.48E-4</v>
      </c>
      <c r="F1134" s="1110"/>
      <c r="G1134" s="1111"/>
      <c r="H1134" s="630" t="str">
        <f t="shared" si="266"/>
        <v>A0698_(株)エフオン</v>
      </c>
      <c r="I1134" s="630" t="str">
        <f t="shared" si="267"/>
        <v>A0698_(株)エフオン_メニューD</v>
      </c>
      <c r="M1134" s="630">
        <f t="shared" si="268"/>
        <v>0</v>
      </c>
    </row>
    <row r="1135" spans="1:13" ht="20.100000000000001" customHeight="1">
      <c r="A1135" s="982" t="str">
        <f t="shared" si="270"/>
        <v>A0698</v>
      </c>
      <c r="B1135" s="963" t="str">
        <f t="shared" si="270"/>
        <v>(株)エフオン</v>
      </c>
      <c r="C1135" s="879" t="s">
        <v>622</v>
      </c>
      <c r="D1135" s="880">
        <v>1.01E-4</v>
      </c>
      <c r="E1135" s="880">
        <v>1.01E-4</v>
      </c>
      <c r="F1135" s="1110"/>
      <c r="G1135" s="1112"/>
      <c r="H1135" s="630" t="str">
        <f t="shared" si="266"/>
        <v>A0698_(株)エフオン</v>
      </c>
      <c r="I1135" s="630" t="str">
        <f t="shared" si="267"/>
        <v>A0698_(株)エフオン_(参考値)事業者全体</v>
      </c>
      <c r="M1135" s="630">
        <f t="shared" si="268"/>
        <v>0</v>
      </c>
    </row>
    <row r="1136" spans="1:13" ht="20.100000000000001" customHeight="1">
      <c r="A1136" s="881" t="s">
        <v>571</v>
      </c>
      <c r="B1136" s="882" t="s">
        <v>2086</v>
      </c>
      <c r="C1136" s="883"/>
      <c r="D1136" s="871">
        <v>3.2000000000000003E-4</v>
      </c>
      <c r="E1136" s="872">
        <v>3.2000000000000003E-4</v>
      </c>
      <c r="F1136" s="866">
        <v>100</v>
      </c>
      <c r="G1136" s="873" t="s">
        <v>514</v>
      </c>
      <c r="H1136" s="630" t="str">
        <f t="shared" si="266"/>
        <v>A0699_(株)岡崎さくら電力</v>
      </c>
      <c r="I1136" s="630" t="str">
        <f t="shared" si="267"/>
        <v>A0699_(株)岡崎さくら電力_</v>
      </c>
      <c r="M1136" s="630">
        <f t="shared" si="268"/>
        <v>0</v>
      </c>
    </row>
    <row r="1137" spans="1:13" ht="20.100000000000001" customHeight="1">
      <c r="A1137" s="881" t="s">
        <v>572</v>
      </c>
      <c r="B1137" s="900" t="s">
        <v>6280</v>
      </c>
      <c r="C1137" s="883"/>
      <c r="D1137" s="871">
        <v>4.2499999999999998E-4</v>
      </c>
      <c r="E1137" s="872">
        <v>4.2499999999999998E-4</v>
      </c>
      <c r="F1137" s="866">
        <v>100</v>
      </c>
      <c r="G1137" s="873" t="s">
        <v>514</v>
      </c>
      <c r="H1137" s="630" t="str">
        <f t="shared" si="266"/>
        <v>A0702_旭マルヰ(株)(旧：旭マルヰガス(株))</v>
      </c>
      <c r="I1137" s="630" t="str">
        <f t="shared" si="267"/>
        <v>A0702_旭マルヰ(株)(旧：旭マルヰガス(株))_</v>
      </c>
      <c r="M1137" s="630">
        <f t="shared" si="268"/>
        <v>0</v>
      </c>
    </row>
    <row r="1138" spans="1:13" ht="20.100000000000001" customHeight="1">
      <c r="A1138" s="881" t="s">
        <v>573</v>
      </c>
      <c r="B1138" s="900" t="s">
        <v>6281</v>
      </c>
      <c r="C1138" s="883"/>
      <c r="D1138" s="871">
        <v>0</v>
      </c>
      <c r="E1138" s="872">
        <v>0</v>
      </c>
      <c r="F1138" s="866" t="s">
        <v>6185</v>
      </c>
      <c r="G1138" s="873" t="s">
        <v>514</v>
      </c>
      <c r="H1138" s="630" t="str">
        <f t="shared" si="266"/>
        <v>A0703_ENEOSリニューアブル・エナジー・ソリューションズ(株)(旧：JREトレーディング(株))</v>
      </c>
      <c r="I1138" s="630" t="str">
        <f t="shared" si="267"/>
        <v>A0703_ENEOSリニューアブル・エナジー・ソリューションズ(株)(旧：JREトレーディング(株))_</v>
      </c>
      <c r="M1138" s="630">
        <f t="shared" si="268"/>
        <v>0</v>
      </c>
    </row>
    <row r="1139" spans="1:13" ht="20.100000000000001" customHeight="1">
      <c r="A1139" s="881" t="s">
        <v>574</v>
      </c>
      <c r="B1139" s="882" t="s">
        <v>4240</v>
      </c>
      <c r="C1139" s="883"/>
      <c r="D1139" s="884">
        <v>3.86E-4</v>
      </c>
      <c r="E1139" s="919">
        <v>3.86E-4</v>
      </c>
      <c r="F1139" s="866" t="s">
        <v>6185</v>
      </c>
      <c r="G1139" s="873" t="s">
        <v>514</v>
      </c>
      <c r="H1139" s="630" t="str">
        <f t="shared" si="266"/>
        <v>A0704_Castleton Commodities Japan合同会社</v>
      </c>
      <c r="I1139" s="630" t="str">
        <f t="shared" si="267"/>
        <v>A0704_Castleton Commodities Japan合同会社_</v>
      </c>
      <c r="M1139" s="630">
        <f t="shared" si="268"/>
        <v>0</v>
      </c>
    </row>
    <row r="1140" spans="1:13" ht="20.100000000000001" customHeight="1">
      <c r="A1140" s="881" t="s">
        <v>575</v>
      </c>
      <c r="B1140" s="882" t="s">
        <v>2087</v>
      </c>
      <c r="C1140" s="883"/>
      <c r="D1140" s="884">
        <v>2.04E-4</v>
      </c>
      <c r="E1140" s="872">
        <v>2.04E-4</v>
      </c>
      <c r="F1140" s="866" t="s">
        <v>6185</v>
      </c>
      <c r="G1140" s="873" t="s">
        <v>514</v>
      </c>
      <c r="H1140" s="630" t="str">
        <f t="shared" si="266"/>
        <v>A0705_神戸電力(株)</v>
      </c>
      <c r="I1140" s="630" t="str">
        <f t="shared" si="267"/>
        <v>A0705_神戸電力(株)_</v>
      </c>
      <c r="M1140" s="630">
        <f t="shared" si="268"/>
        <v>0</v>
      </c>
    </row>
    <row r="1141" spans="1:13" ht="20.100000000000001" customHeight="1">
      <c r="A1141" s="881" t="s">
        <v>6282</v>
      </c>
      <c r="B1141" s="900" t="s">
        <v>6283</v>
      </c>
      <c r="C1141" s="883"/>
      <c r="D1141" s="871">
        <v>4.2200000000000001E-4</v>
      </c>
      <c r="E1141" s="872">
        <v>4.2200000000000001E-4</v>
      </c>
      <c r="F1141" s="866" t="s">
        <v>6185</v>
      </c>
      <c r="G1141" s="873" t="s">
        <v>514</v>
      </c>
      <c r="H1141" s="630" t="str">
        <f t="shared" si="266"/>
        <v>A0707_Valhall合同会社</v>
      </c>
      <c r="I1141" s="630" t="str">
        <f t="shared" si="267"/>
        <v>A0707_Valhall合同会社_</v>
      </c>
      <c r="M1141" s="630">
        <f t="shared" si="268"/>
        <v>0</v>
      </c>
    </row>
    <row r="1142" spans="1:13" ht="20.100000000000001" customHeight="1">
      <c r="A1142" s="881" t="s">
        <v>576</v>
      </c>
      <c r="B1142" s="882" t="s">
        <v>4241</v>
      </c>
      <c r="C1142" s="883"/>
      <c r="D1142" s="884">
        <v>5.6099999999999998E-4</v>
      </c>
      <c r="E1142" s="872">
        <v>5.6099999999999998E-4</v>
      </c>
      <c r="F1142" s="866">
        <v>100</v>
      </c>
      <c r="G1142" s="873" t="s">
        <v>514</v>
      </c>
      <c r="H1142" s="630" t="str">
        <f t="shared" si="266"/>
        <v>A0708_エア・ウォーター・ライフソリューション(株)</v>
      </c>
      <c r="I1142" s="630" t="str">
        <f t="shared" si="267"/>
        <v>A0708_エア・ウォーター・ライフソリューション(株)_</v>
      </c>
      <c r="M1142" s="630">
        <f t="shared" si="268"/>
        <v>0</v>
      </c>
    </row>
    <row r="1143" spans="1:13" ht="20.100000000000001" customHeight="1">
      <c r="A1143" s="984" t="s">
        <v>577</v>
      </c>
      <c r="B1143" s="962" t="s">
        <v>2088</v>
      </c>
      <c r="C1143" s="877" t="s">
        <v>226</v>
      </c>
      <c r="D1143" s="875">
        <v>3.4499999999999998E-4</v>
      </c>
      <c r="E1143" s="875">
        <v>3.4499999999999998E-4</v>
      </c>
      <c r="F1143" s="1110">
        <v>100</v>
      </c>
      <c r="G1143" s="1111" t="s">
        <v>514</v>
      </c>
      <c r="H1143" s="630" t="str">
        <f t="shared" si="266"/>
        <v>A0709_生活協同組合ひろしま</v>
      </c>
      <c r="I1143" s="630" t="str">
        <f t="shared" si="267"/>
        <v>A0709_生活協同組合ひろしま_メニューA</v>
      </c>
      <c r="M1143" s="630">
        <f t="shared" si="268"/>
        <v>0</v>
      </c>
    </row>
    <row r="1144" spans="1:13" ht="20.100000000000001" customHeight="1">
      <c r="A1144" s="985" t="str">
        <f t="shared" ref="A1144:B1145" si="271">A1143</f>
        <v>A0709</v>
      </c>
      <c r="B1144" s="962" t="str">
        <f t="shared" si="271"/>
        <v>生活協同組合ひろしま</v>
      </c>
      <c r="C1144" s="885" t="s">
        <v>4181</v>
      </c>
      <c r="D1144" s="875">
        <v>2.7099999999999997E-4</v>
      </c>
      <c r="E1144" s="875">
        <v>2.7099999999999997E-4</v>
      </c>
      <c r="F1144" s="1110"/>
      <c r="G1144" s="1111"/>
      <c r="H1144" s="630" t="str">
        <f t="shared" si="266"/>
        <v>A0709_生活協同組合ひろしま</v>
      </c>
      <c r="I1144" s="630" t="str">
        <f t="shared" si="267"/>
        <v>A0709_生活協同組合ひろしま_メニューB(残差)</v>
      </c>
      <c r="M1144" s="630">
        <f t="shared" si="268"/>
        <v>0</v>
      </c>
    </row>
    <row r="1145" spans="1:13" ht="20.100000000000001" customHeight="1">
      <c r="A1145" s="986" t="str">
        <f t="shared" si="271"/>
        <v>A0709</v>
      </c>
      <c r="B1145" s="963" t="str">
        <f t="shared" si="271"/>
        <v>生活協同組合ひろしま</v>
      </c>
      <c r="C1145" s="879" t="s">
        <v>622</v>
      </c>
      <c r="D1145" s="880">
        <v>2.72E-4</v>
      </c>
      <c r="E1145" s="880">
        <v>2.72E-4</v>
      </c>
      <c r="F1145" s="1110"/>
      <c r="G1145" s="1112"/>
      <c r="H1145" s="630" t="str">
        <f t="shared" si="266"/>
        <v>A0709_生活協同組合ひろしま</v>
      </c>
      <c r="I1145" s="630" t="str">
        <f t="shared" si="267"/>
        <v>A0709_生活協同組合ひろしま_(参考値)事業者全体</v>
      </c>
      <c r="M1145" s="630">
        <f t="shared" si="268"/>
        <v>0</v>
      </c>
    </row>
    <row r="1146" spans="1:13" ht="20.100000000000001" customHeight="1">
      <c r="A1146" s="881" t="s">
        <v>578</v>
      </c>
      <c r="B1146" s="882" t="s">
        <v>6284</v>
      </c>
      <c r="C1146" s="883"/>
      <c r="D1146" s="871">
        <v>6.3299999999999999E-4</v>
      </c>
      <c r="E1146" s="872">
        <v>6.3299999999999999E-4</v>
      </c>
      <c r="F1146" s="866">
        <v>100</v>
      </c>
      <c r="G1146" s="873" t="s">
        <v>514</v>
      </c>
      <c r="H1146" s="630" t="str">
        <f t="shared" si="266"/>
        <v>A0711_(株)RenoLabo</v>
      </c>
      <c r="I1146" s="630" t="str">
        <f t="shared" si="267"/>
        <v>A0711_(株)RenoLabo_</v>
      </c>
      <c r="M1146" s="630">
        <f t="shared" si="268"/>
        <v>0</v>
      </c>
    </row>
    <row r="1147" spans="1:13" ht="20.100000000000001" customHeight="1">
      <c r="A1147" s="881" t="s">
        <v>579</v>
      </c>
      <c r="B1147" s="881" t="s">
        <v>2089</v>
      </c>
      <c r="C1147" s="883"/>
      <c r="D1147" s="871">
        <v>1.07E-4</v>
      </c>
      <c r="E1147" s="872">
        <v>1.07E-4</v>
      </c>
      <c r="F1147" s="866">
        <v>100</v>
      </c>
      <c r="G1147" s="873" t="s">
        <v>514</v>
      </c>
      <c r="H1147" s="630" t="str">
        <f t="shared" si="266"/>
        <v>A0712_アークエルテクノロジーズ(株)</v>
      </c>
      <c r="I1147" s="630" t="str">
        <f t="shared" si="267"/>
        <v>A0712_アークエルテクノロジーズ(株)_</v>
      </c>
      <c r="M1147" s="630">
        <f t="shared" si="268"/>
        <v>0</v>
      </c>
    </row>
    <row r="1148" spans="1:13" ht="20.100000000000001" customHeight="1">
      <c r="A1148" s="881" t="s">
        <v>580</v>
      </c>
      <c r="B1148" s="882" t="s">
        <v>2090</v>
      </c>
      <c r="C1148" s="883"/>
      <c r="D1148" s="871">
        <v>6.0400000000000004E-4</v>
      </c>
      <c r="E1148" s="872">
        <v>6.0400000000000004E-4</v>
      </c>
      <c r="F1148" s="866">
        <v>92.93</v>
      </c>
      <c r="G1148" s="873" t="s">
        <v>4202</v>
      </c>
      <c r="H1148" s="630" t="str">
        <f t="shared" si="266"/>
        <v>A0714_エルメック(株)</v>
      </c>
      <c r="I1148" s="630" t="str">
        <f t="shared" si="267"/>
        <v>A0714_エルメック(株)_</v>
      </c>
      <c r="M1148" s="630">
        <f t="shared" si="268"/>
        <v>0</v>
      </c>
    </row>
    <row r="1149" spans="1:13" ht="20.100000000000001" customHeight="1">
      <c r="A1149" s="881" t="s">
        <v>581</v>
      </c>
      <c r="B1149" s="882" t="s">
        <v>2091</v>
      </c>
      <c r="C1149" s="883"/>
      <c r="D1149" s="871">
        <v>4.4099999999999999E-4</v>
      </c>
      <c r="E1149" s="872">
        <v>4.4099999999999999E-4</v>
      </c>
      <c r="F1149" s="866">
        <v>100</v>
      </c>
      <c r="G1149" s="873" t="s">
        <v>514</v>
      </c>
      <c r="H1149" s="630" t="str">
        <f t="shared" si="266"/>
        <v>A0715_(株)オズエナジー</v>
      </c>
      <c r="I1149" s="630" t="str">
        <f t="shared" si="267"/>
        <v>A0715_(株)オズエナジー_</v>
      </c>
      <c r="M1149" s="630">
        <f t="shared" si="268"/>
        <v>0</v>
      </c>
    </row>
    <row r="1150" spans="1:13" ht="20.100000000000001" customHeight="1">
      <c r="A1150" s="881" t="s">
        <v>582</v>
      </c>
      <c r="B1150" s="882" t="s">
        <v>2092</v>
      </c>
      <c r="C1150" s="883"/>
      <c r="D1150" s="871">
        <v>4.2700000000000002E-4</v>
      </c>
      <c r="E1150" s="872">
        <v>4.2700000000000002E-4</v>
      </c>
      <c r="F1150" s="866">
        <v>100</v>
      </c>
      <c r="G1150" s="873" t="s">
        <v>514</v>
      </c>
      <c r="H1150" s="630" t="str">
        <f t="shared" si="266"/>
        <v>A0716_レモンガス(株)</v>
      </c>
      <c r="I1150" s="630" t="str">
        <f t="shared" si="267"/>
        <v>A0716_レモンガス(株)_</v>
      </c>
      <c r="M1150" s="630">
        <f t="shared" si="268"/>
        <v>0</v>
      </c>
    </row>
    <row r="1151" spans="1:13" ht="20.100000000000001" customHeight="1">
      <c r="A1151" s="881" t="s">
        <v>583</v>
      </c>
      <c r="B1151" s="882" t="s">
        <v>2093</v>
      </c>
      <c r="C1151" s="883"/>
      <c r="D1151" s="871">
        <v>3.0600000000000001E-4</v>
      </c>
      <c r="E1151" s="872">
        <v>3.0600000000000001E-4</v>
      </c>
      <c r="F1151" s="866">
        <v>100</v>
      </c>
      <c r="G1151" s="873" t="s">
        <v>514</v>
      </c>
      <c r="H1151" s="630" t="str">
        <f t="shared" si="266"/>
        <v>A0718_(株)日本海水</v>
      </c>
      <c r="I1151" s="630" t="str">
        <f t="shared" si="267"/>
        <v>A0718_(株)日本海水_</v>
      </c>
      <c r="M1151" s="630">
        <f t="shared" si="268"/>
        <v>0</v>
      </c>
    </row>
    <row r="1152" spans="1:13" ht="20.100000000000001" customHeight="1">
      <c r="A1152" s="981" t="s">
        <v>6285</v>
      </c>
      <c r="B1152" s="962" t="s">
        <v>6286</v>
      </c>
      <c r="C1152" s="877" t="s">
        <v>226</v>
      </c>
      <c r="D1152" s="875">
        <v>0</v>
      </c>
      <c r="E1152" s="875">
        <v>0</v>
      </c>
      <c r="F1152" s="1110">
        <v>93.19</v>
      </c>
      <c r="G1152" s="1111" t="s">
        <v>4180</v>
      </c>
      <c r="H1152" s="630" t="str">
        <f t="shared" si="266"/>
        <v>A0720_しろくま電力(株)</v>
      </c>
      <c r="I1152" s="630" t="str">
        <f t="shared" si="267"/>
        <v>A0720_しろくま電力(株)_メニューA</v>
      </c>
      <c r="M1152" s="630">
        <f t="shared" si="268"/>
        <v>0</v>
      </c>
    </row>
    <row r="1153" spans="1:13" ht="20.100000000000001" customHeight="1">
      <c r="A1153" s="983" t="str">
        <f t="shared" ref="A1153:B1155" si="272">A1152</f>
        <v>A0720</v>
      </c>
      <c r="B1153" s="962" t="str">
        <f t="shared" si="272"/>
        <v>しろくま電力(株)</v>
      </c>
      <c r="C1153" s="889" t="s">
        <v>293</v>
      </c>
      <c r="D1153" s="875">
        <v>3.9899999999999999E-4</v>
      </c>
      <c r="E1153" s="875">
        <v>3.9899999999999999E-4</v>
      </c>
      <c r="F1153" s="1110"/>
      <c r="G1153" s="1111"/>
      <c r="H1153" s="630" t="str">
        <f t="shared" si="266"/>
        <v>A0720_しろくま電力(株)</v>
      </c>
      <c r="I1153" s="630" t="str">
        <f t="shared" si="267"/>
        <v>A0720_しろくま電力(株)_メニューB</v>
      </c>
      <c r="M1153" s="630">
        <f t="shared" si="268"/>
        <v>0</v>
      </c>
    </row>
    <row r="1154" spans="1:13" ht="20.100000000000001" customHeight="1">
      <c r="A1154" s="983" t="str">
        <f t="shared" si="272"/>
        <v>A0720</v>
      </c>
      <c r="B1154" s="962" t="str">
        <f t="shared" si="272"/>
        <v>しろくま電力(株)</v>
      </c>
      <c r="C1154" s="885" t="s">
        <v>6214</v>
      </c>
      <c r="D1154" s="890">
        <v>5.3200000000000003E-4</v>
      </c>
      <c r="E1154" s="890">
        <v>5.3200000000000003E-4</v>
      </c>
      <c r="F1154" s="1110"/>
      <c r="G1154" s="1111"/>
      <c r="H1154" s="630" t="str">
        <f t="shared" si="266"/>
        <v>A0720_しろくま電力(株)</v>
      </c>
      <c r="I1154" s="630" t="str">
        <f t="shared" si="267"/>
        <v>A0720_しろくま電力(株)_メニューC(残差)</v>
      </c>
      <c r="M1154" s="630">
        <f t="shared" si="268"/>
        <v>0</v>
      </c>
    </row>
    <row r="1155" spans="1:13" ht="20.100000000000001" customHeight="1">
      <c r="A1155" s="982" t="str">
        <f t="shared" si="272"/>
        <v>A0720</v>
      </c>
      <c r="B1155" s="963" t="str">
        <f t="shared" si="272"/>
        <v>しろくま電力(株)</v>
      </c>
      <c r="C1155" s="879" t="s">
        <v>622</v>
      </c>
      <c r="D1155" s="880">
        <v>1.5699999999999999E-4</v>
      </c>
      <c r="E1155" s="880">
        <v>1.5699999999999999E-4</v>
      </c>
      <c r="F1155" s="1110"/>
      <c r="G1155" s="1112"/>
      <c r="H1155" s="630" t="str">
        <f t="shared" si="266"/>
        <v>A0720_しろくま電力(株)</v>
      </c>
      <c r="I1155" s="630" t="str">
        <f t="shared" si="267"/>
        <v>A0720_しろくま電力(株)_(参考値)事業者全体</v>
      </c>
      <c r="M1155" s="630">
        <f t="shared" si="268"/>
        <v>0</v>
      </c>
    </row>
    <row r="1156" spans="1:13" ht="20.100000000000001" customHeight="1">
      <c r="A1156" s="881" t="s">
        <v>584</v>
      </c>
      <c r="B1156" s="900" t="s">
        <v>2094</v>
      </c>
      <c r="C1156" s="883"/>
      <c r="D1156" s="871">
        <v>4.8899999999999996E-4</v>
      </c>
      <c r="E1156" s="872">
        <v>4.8899999999999996E-4</v>
      </c>
      <c r="F1156" s="866">
        <v>100</v>
      </c>
      <c r="G1156" s="873" t="s">
        <v>514</v>
      </c>
      <c r="H1156" s="630" t="str">
        <f t="shared" si="266"/>
        <v>A0721_中小企業支援(株)</v>
      </c>
      <c r="I1156" s="630" t="str">
        <f t="shared" si="267"/>
        <v>A0721_中小企業支援(株)_</v>
      </c>
      <c r="M1156" s="630">
        <f t="shared" si="268"/>
        <v>0</v>
      </c>
    </row>
    <row r="1157" spans="1:13" ht="20.100000000000001" customHeight="1">
      <c r="A1157" s="881" t="s">
        <v>585</v>
      </c>
      <c r="B1157" s="882" t="s">
        <v>2095</v>
      </c>
      <c r="C1157" s="883"/>
      <c r="D1157" s="871">
        <v>6.1799999999999995E-4</v>
      </c>
      <c r="E1157" s="872">
        <v>6.1799999999999995E-4</v>
      </c>
      <c r="F1157" s="866">
        <v>100</v>
      </c>
      <c r="G1157" s="873" t="s">
        <v>514</v>
      </c>
      <c r="H1157" s="630" t="str">
        <f t="shared" si="266"/>
        <v>A0722_サントラベラーズサービス有限会社</v>
      </c>
      <c r="I1157" s="630" t="str">
        <f t="shared" si="267"/>
        <v>A0722_サントラベラーズサービス有限会社_</v>
      </c>
      <c r="M1157" s="630">
        <f t="shared" si="268"/>
        <v>0</v>
      </c>
    </row>
    <row r="1158" spans="1:13" ht="20.100000000000001" customHeight="1">
      <c r="A1158" s="881" t="s">
        <v>586</v>
      </c>
      <c r="B1158" s="881" t="s">
        <v>2096</v>
      </c>
      <c r="C1158" s="883"/>
      <c r="D1158" s="871">
        <v>3.8299999999999999E-4</v>
      </c>
      <c r="E1158" s="872">
        <v>3.8299999999999999E-4</v>
      </c>
      <c r="F1158" s="866">
        <v>100</v>
      </c>
      <c r="G1158" s="873" t="s">
        <v>514</v>
      </c>
      <c r="H1158" s="630" t="str">
        <f t="shared" si="266"/>
        <v>A0726_八千代エンジニヤリング(株)</v>
      </c>
      <c r="I1158" s="630" t="str">
        <f t="shared" si="267"/>
        <v>A0726_八千代エンジニヤリング(株)_</v>
      </c>
      <c r="M1158" s="630">
        <f t="shared" si="268"/>
        <v>0</v>
      </c>
    </row>
    <row r="1159" spans="1:13" ht="20.100000000000001" customHeight="1">
      <c r="A1159" s="981" t="s">
        <v>2097</v>
      </c>
      <c r="B1159" s="968" t="s">
        <v>2098</v>
      </c>
      <c r="C1159" s="897" t="s">
        <v>6253</v>
      </c>
      <c r="D1159" s="896">
        <v>0</v>
      </c>
      <c r="E1159" s="896">
        <v>0</v>
      </c>
      <c r="F1159" s="1110">
        <v>100</v>
      </c>
      <c r="G1159" s="1111" t="s">
        <v>514</v>
      </c>
      <c r="H1159" s="630" t="str">
        <f t="shared" si="266"/>
        <v>A0729_神楽電力(株)</v>
      </c>
      <c r="I1159" s="630" t="str">
        <f t="shared" si="267"/>
        <v>A0729_神楽電力(株)_メニューA</v>
      </c>
      <c r="M1159" s="630">
        <f t="shared" si="268"/>
        <v>0</v>
      </c>
    </row>
    <row r="1160" spans="1:13" ht="20.100000000000001" customHeight="1">
      <c r="A1160" s="983" t="str">
        <f t="shared" ref="A1160:B1162" si="273">A1159</f>
        <v>A0729</v>
      </c>
      <c r="B1160" s="968" t="str">
        <f t="shared" si="273"/>
        <v>神楽電力(株)</v>
      </c>
      <c r="C1160" s="889" t="s">
        <v>6254</v>
      </c>
      <c r="D1160" s="896">
        <v>0</v>
      </c>
      <c r="E1160" s="896">
        <v>0</v>
      </c>
      <c r="F1160" s="1110"/>
      <c r="G1160" s="1111"/>
      <c r="H1160" s="630" t="str">
        <f t="shared" si="266"/>
        <v>A0729_神楽電力(株)</v>
      </c>
      <c r="I1160" s="630" t="str">
        <f t="shared" si="267"/>
        <v>A0729_神楽電力(株)_メニューB</v>
      </c>
      <c r="M1160" s="630">
        <f t="shared" si="268"/>
        <v>0</v>
      </c>
    </row>
    <row r="1161" spans="1:13" ht="20.100000000000001" customHeight="1">
      <c r="A1161" s="983" t="str">
        <f t="shared" si="273"/>
        <v>A0729</v>
      </c>
      <c r="B1161" s="968" t="str">
        <f t="shared" si="273"/>
        <v>神楽電力(株)</v>
      </c>
      <c r="C1161" s="894" t="s">
        <v>6214</v>
      </c>
      <c r="D1161" s="890">
        <v>5.9400000000000002E-4</v>
      </c>
      <c r="E1161" s="890">
        <v>5.9400000000000002E-4</v>
      </c>
      <c r="F1161" s="1110"/>
      <c r="G1161" s="1111"/>
      <c r="H1161" s="630" t="str">
        <f t="shared" si="266"/>
        <v>A0729_神楽電力(株)</v>
      </c>
      <c r="I1161" s="630" t="str">
        <f t="shared" si="267"/>
        <v>A0729_神楽電力(株)_メニューC(残差)</v>
      </c>
      <c r="M1161" s="630">
        <f t="shared" si="268"/>
        <v>0</v>
      </c>
    </row>
    <row r="1162" spans="1:13" ht="20.100000000000001" customHeight="1">
      <c r="A1162" s="982" t="str">
        <f t="shared" si="273"/>
        <v>A0729</v>
      </c>
      <c r="B1162" s="969" t="str">
        <f t="shared" si="273"/>
        <v>神楽電力(株)</v>
      </c>
      <c r="C1162" s="879" t="s">
        <v>622</v>
      </c>
      <c r="D1162" s="880">
        <v>2.0799999999999999E-4</v>
      </c>
      <c r="E1162" s="880">
        <v>2.0799999999999999E-4</v>
      </c>
      <c r="F1162" s="1110"/>
      <c r="G1162" s="1112"/>
      <c r="H1162" s="630" t="str">
        <f t="shared" si="266"/>
        <v>A0729_神楽電力(株)</v>
      </c>
      <c r="I1162" s="630" t="str">
        <f t="shared" si="267"/>
        <v>A0729_神楽電力(株)_(参考値)事業者全体</v>
      </c>
      <c r="M1162" s="630">
        <f t="shared" si="268"/>
        <v>0</v>
      </c>
    </row>
    <row r="1163" spans="1:13" ht="20.100000000000001" customHeight="1">
      <c r="A1163" s="881" t="s">
        <v>587</v>
      </c>
      <c r="B1163" s="882" t="s">
        <v>2099</v>
      </c>
      <c r="C1163" s="883"/>
      <c r="D1163" s="871">
        <v>4.3300000000000001E-4</v>
      </c>
      <c r="E1163" s="872">
        <v>4.3300000000000001E-4</v>
      </c>
      <c r="F1163" s="866">
        <v>100</v>
      </c>
      <c r="G1163" s="873" t="s">
        <v>514</v>
      </c>
      <c r="H1163" s="630" t="str">
        <f t="shared" si="266"/>
        <v>A0730_ゆきぐに新電力(株)</v>
      </c>
      <c r="I1163" s="630" t="str">
        <f t="shared" si="267"/>
        <v>A0730_ゆきぐに新電力(株)_</v>
      </c>
      <c r="M1163" s="630">
        <f t="shared" si="268"/>
        <v>0</v>
      </c>
    </row>
    <row r="1164" spans="1:13" ht="20.100000000000001" customHeight="1">
      <c r="A1164" s="881" t="s">
        <v>588</v>
      </c>
      <c r="B1164" s="882" t="s">
        <v>2100</v>
      </c>
      <c r="C1164" s="883"/>
      <c r="D1164" s="871">
        <v>3.0000000000000001E-6</v>
      </c>
      <c r="E1164" s="872">
        <v>3.0000000000000001E-6</v>
      </c>
      <c r="F1164" s="866">
        <v>100</v>
      </c>
      <c r="G1164" s="873" t="s">
        <v>514</v>
      </c>
      <c r="H1164" s="630" t="str">
        <f t="shared" si="266"/>
        <v>A0732_(株)ながさきサステナエナジー</v>
      </c>
      <c r="I1164" s="630" t="str">
        <f t="shared" si="267"/>
        <v>A0732_(株)ながさきサステナエナジー_</v>
      </c>
      <c r="M1164" s="630">
        <f t="shared" si="268"/>
        <v>0</v>
      </c>
    </row>
    <row r="1165" spans="1:13" ht="20.100000000000001" customHeight="1">
      <c r="A1165" s="881" t="s">
        <v>2101</v>
      </c>
      <c r="B1165" s="882" t="s">
        <v>2102</v>
      </c>
      <c r="C1165" s="883"/>
      <c r="D1165" s="871">
        <v>3.6299999999999999E-4</v>
      </c>
      <c r="E1165" s="872">
        <v>3.6299999999999999E-4</v>
      </c>
      <c r="F1165" s="866">
        <v>100</v>
      </c>
      <c r="G1165" s="873" t="s">
        <v>514</v>
      </c>
      <c r="H1165" s="630" t="str">
        <f t="shared" si="266"/>
        <v>A0733_葛尾創生電力(株)</v>
      </c>
      <c r="I1165" s="630" t="str">
        <f t="shared" si="267"/>
        <v>A0733_葛尾創生電力(株)_</v>
      </c>
      <c r="M1165" s="630">
        <f t="shared" si="268"/>
        <v>0</v>
      </c>
    </row>
    <row r="1166" spans="1:13" ht="20.100000000000001" customHeight="1">
      <c r="A1166" s="981" t="s">
        <v>2103</v>
      </c>
      <c r="B1166" s="962" t="s">
        <v>6287</v>
      </c>
      <c r="C1166" s="877" t="s">
        <v>226</v>
      </c>
      <c r="D1166" s="875">
        <v>0</v>
      </c>
      <c r="E1166" s="875">
        <v>0</v>
      </c>
      <c r="F1166" s="1110">
        <v>100</v>
      </c>
      <c r="G1166" s="1111" t="s">
        <v>514</v>
      </c>
      <c r="H1166" s="630" t="str">
        <f t="shared" si="266"/>
        <v>A0737_(株)EFでんき(旧：(株)ライフエナジー)</v>
      </c>
      <c r="I1166" s="630" t="str">
        <f t="shared" si="267"/>
        <v>A0737_(株)EFでんき(旧：(株)ライフエナジー)_メニューA</v>
      </c>
      <c r="M1166" s="630">
        <f t="shared" si="268"/>
        <v>0</v>
      </c>
    </row>
    <row r="1167" spans="1:13" ht="20.100000000000001" customHeight="1">
      <c r="A1167" s="983" t="str">
        <f t="shared" ref="A1167:B1169" si="274">A1166</f>
        <v>A0737</v>
      </c>
      <c r="B1167" s="962" t="str">
        <f t="shared" si="274"/>
        <v>(株)EFでんき(旧：(株)ライフエナジー)</v>
      </c>
      <c r="C1167" s="889" t="s">
        <v>293</v>
      </c>
      <c r="D1167" s="875">
        <v>1.2400000000000001E-4</v>
      </c>
      <c r="E1167" s="875">
        <v>1.2400000000000001E-4</v>
      </c>
      <c r="F1167" s="1110"/>
      <c r="G1167" s="1111"/>
      <c r="H1167" s="630" t="str">
        <f t="shared" si="266"/>
        <v>A0737_(株)EFでんき(旧：(株)ライフエナジー)</v>
      </c>
      <c r="I1167" s="630" t="str">
        <f t="shared" si="267"/>
        <v>A0737_(株)EFでんき(旧：(株)ライフエナジー)_メニューB</v>
      </c>
      <c r="M1167" s="630">
        <f t="shared" si="268"/>
        <v>0</v>
      </c>
    </row>
    <row r="1168" spans="1:13" ht="20.100000000000001" customHeight="1">
      <c r="A1168" s="983" t="str">
        <f t="shared" si="274"/>
        <v>A0737</v>
      </c>
      <c r="B1168" s="962" t="str">
        <f t="shared" si="274"/>
        <v>(株)EFでんき(旧：(株)ライフエナジー)</v>
      </c>
      <c r="C1168" s="885" t="s">
        <v>4184</v>
      </c>
      <c r="D1168" s="890">
        <v>0</v>
      </c>
      <c r="E1168" s="890">
        <v>0</v>
      </c>
      <c r="F1168" s="1110"/>
      <c r="G1168" s="1111"/>
      <c r="H1168" s="630" t="str">
        <f t="shared" si="266"/>
        <v>A0737_(株)EFでんき(旧：(株)ライフエナジー)</v>
      </c>
      <c r="I1168" s="630" t="str">
        <f t="shared" si="267"/>
        <v>A0737_(株)EFでんき(旧：(株)ライフエナジー)_メニューC(残差)</v>
      </c>
      <c r="M1168" s="630">
        <f t="shared" si="268"/>
        <v>0</v>
      </c>
    </row>
    <row r="1169" spans="1:13" ht="20.100000000000001" customHeight="1">
      <c r="A1169" s="982" t="str">
        <f t="shared" si="274"/>
        <v>A0737</v>
      </c>
      <c r="B1169" s="963" t="str">
        <f t="shared" si="274"/>
        <v>(株)EFでんき(旧：(株)ライフエナジー)</v>
      </c>
      <c r="C1169" s="879" t="s">
        <v>622</v>
      </c>
      <c r="D1169" s="880">
        <v>0</v>
      </c>
      <c r="E1169" s="880">
        <v>0</v>
      </c>
      <c r="F1169" s="1110"/>
      <c r="G1169" s="1112"/>
      <c r="H1169" s="630" t="str">
        <f t="shared" si="266"/>
        <v>A0737_(株)EFでんき(旧：(株)ライフエナジー)</v>
      </c>
      <c r="I1169" s="630" t="str">
        <f t="shared" si="267"/>
        <v>A0737_(株)EFでんき(旧：(株)ライフエナジー)_(参考値)事業者全体</v>
      </c>
      <c r="M1169" s="630">
        <f t="shared" si="268"/>
        <v>0</v>
      </c>
    </row>
    <row r="1170" spans="1:13" ht="20.100000000000001" customHeight="1">
      <c r="A1170" s="881" t="s">
        <v>589</v>
      </c>
      <c r="B1170" s="882" t="s">
        <v>2104</v>
      </c>
      <c r="C1170" s="883"/>
      <c r="D1170" s="871">
        <v>4.2999999999999999E-4</v>
      </c>
      <c r="E1170" s="872">
        <v>4.2999999999999999E-4</v>
      </c>
      <c r="F1170" s="866">
        <v>100</v>
      </c>
      <c r="G1170" s="873" t="s">
        <v>514</v>
      </c>
      <c r="H1170" s="630" t="str">
        <f t="shared" si="266"/>
        <v>A0738_(株)グルーヴエナジー</v>
      </c>
      <c r="I1170" s="630" t="str">
        <f t="shared" si="267"/>
        <v>A0738_(株)グルーヴエナジー_</v>
      </c>
      <c r="M1170" s="630">
        <f t="shared" si="268"/>
        <v>0</v>
      </c>
    </row>
    <row r="1171" spans="1:13" ht="20.100000000000001" customHeight="1">
      <c r="A1171" s="881" t="s">
        <v>590</v>
      </c>
      <c r="B1171" s="882" t="s">
        <v>2105</v>
      </c>
      <c r="C1171" s="883"/>
      <c r="D1171" s="871">
        <v>5.1199999999999998E-4</v>
      </c>
      <c r="E1171" s="872">
        <v>5.1199999999999998E-4</v>
      </c>
      <c r="F1171" s="866">
        <v>100</v>
      </c>
      <c r="G1171" s="873" t="s">
        <v>514</v>
      </c>
      <c r="H1171" s="630" t="str">
        <f t="shared" si="266"/>
        <v>A0739_高知ニューエナジー(株)</v>
      </c>
      <c r="I1171" s="630" t="str">
        <f t="shared" si="267"/>
        <v>A0739_高知ニューエナジー(株)_</v>
      </c>
      <c r="M1171" s="630">
        <f t="shared" si="268"/>
        <v>0</v>
      </c>
    </row>
    <row r="1172" spans="1:13" ht="20.100000000000001" customHeight="1">
      <c r="A1172" s="881" t="s">
        <v>591</v>
      </c>
      <c r="B1172" s="881" t="s">
        <v>2106</v>
      </c>
      <c r="C1172" s="883"/>
      <c r="D1172" s="871">
        <v>4.64E-4</v>
      </c>
      <c r="E1172" s="872">
        <v>4.64E-4</v>
      </c>
      <c r="F1172" s="866">
        <v>100</v>
      </c>
      <c r="G1172" s="873" t="s">
        <v>514</v>
      </c>
      <c r="H1172" s="630" t="str">
        <f t="shared" si="266"/>
        <v>A0740_もみじ電力(株)</v>
      </c>
      <c r="I1172" s="630" t="str">
        <f t="shared" si="267"/>
        <v>A0740_もみじ電力(株)_</v>
      </c>
      <c r="M1172" s="630">
        <f t="shared" si="268"/>
        <v>0</v>
      </c>
    </row>
    <row r="1173" spans="1:13" ht="20.100000000000001" customHeight="1">
      <c r="A1173" s="881" t="s">
        <v>592</v>
      </c>
      <c r="B1173" s="882" t="s">
        <v>2107</v>
      </c>
      <c r="C1173" s="883"/>
      <c r="D1173" s="871">
        <v>5.1199999999999998E-4</v>
      </c>
      <c r="E1173" s="872">
        <v>5.1199999999999998E-4</v>
      </c>
      <c r="F1173" s="866">
        <v>100</v>
      </c>
      <c r="G1173" s="873" t="s">
        <v>514</v>
      </c>
      <c r="H1173" s="630" t="str">
        <f t="shared" si="266"/>
        <v>A0742_(株)縁人</v>
      </c>
      <c r="I1173" s="630" t="str">
        <f t="shared" si="267"/>
        <v>A0742_(株)縁人_</v>
      </c>
      <c r="M1173" s="630">
        <f t="shared" si="268"/>
        <v>0</v>
      </c>
    </row>
    <row r="1174" spans="1:13" ht="20.100000000000001" customHeight="1">
      <c r="A1174" s="881" t="s">
        <v>593</v>
      </c>
      <c r="B1174" s="881" t="s">
        <v>4242</v>
      </c>
      <c r="C1174" s="883"/>
      <c r="D1174" s="871">
        <v>4.55E-4</v>
      </c>
      <c r="E1174" s="872">
        <v>4.55E-4</v>
      </c>
      <c r="F1174" s="866">
        <v>100</v>
      </c>
      <c r="G1174" s="873" t="s">
        <v>514</v>
      </c>
      <c r="H1174" s="630" t="str">
        <f t="shared" si="266"/>
        <v>A0743_T＆Tエナジー(株)</v>
      </c>
      <c r="I1174" s="630" t="str">
        <f t="shared" si="267"/>
        <v>A0743_T＆Tエナジー(株)_</v>
      </c>
      <c r="M1174" s="630">
        <f t="shared" si="268"/>
        <v>0</v>
      </c>
    </row>
    <row r="1175" spans="1:13" ht="20.100000000000001" customHeight="1">
      <c r="A1175" s="981" t="s">
        <v>594</v>
      </c>
      <c r="B1175" s="962" t="s">
        <v>2108</v>
      </c>
      <c r="C1175" s="877" t="s">
        <v>226</v>
      </c>
      <c r="D1175" s="875">
        <v>0</v>
      </c>
      <c r="E1175" s="875">
        <v>0</v>
      </c>
      <c r="F1175" s="1110" t="s">
        <v>6185</v>
      </c>
      <c r="G1175" s="1111" t="s">
        <v>514</v>
      </c>
      <c r="H1175" s="630" t="str">
        <f t="shared" si="266"/>
        <v>A0744_(株)ルーク</v>
      </c>
      <c r="I1175" s="630" t="str">
        <f t="shared" si="267"/>
        <v>A0744_(株)ルーク_メニューA</v>
      </c>
      <c r="M1175" s="630">
        <f t="shared" si="268"/>
        <v>0</v>
      </c>
    </row>
    <row r="1176" spans="1:13" ht="20.100000000000001" customHeight="1">
      <c r="A1176" s="983" t="str">
        <f t="shared" ref="A1176:B1177" si="275">A1175</f>
        <v>A0744</v>
      </c>
      <c r="B1176" s="962" t="str">
        <f t="shared" si="275"/>
        <v>(株)ルーク</v>
      </c>
      <c r="C1176" s="885" t="s">
        <v>6188</v>
      </c>
      <c r="D1176" s="875">
        <v>4.2999999999999999E-4</v>
      </c>
      <c r="E1176" s="875">
        <v>4.2999999999999999E-4</v>
      </c>
      <c r="F1176" s="1110"/>
      <c r="G1176" s="1111"/>
      <c r="H1176" s="630" t="str">
        <f t="shared" si="266"/>
        <v>A0744_(株)ルーク</v>
      </c>
      <c r="I1176" s="630" t="str">
        <f t="shared" si="267"/>
        <v>A0744_(株)ルーク_メニューB(残差)</v>
      </c>
      <c r="M1176" s="630">
        <f t="shared" si="268"/>
        <v>0</v>
      </c>
    </row>
    <row r="1177" spans="1:13" ht="20.100000000000001" customHeight="1">
      <c r="A1177" s="982" t="str">
        <f t="shared" si="275"/>
        <v>A0744</v>
      </c>
      <c r="B1177" s="963" t="str">
        <f t="shared" si="275"/>
        <v>(株)ルーク</v>
      </c>
      <c r="C1177" s="879" t="s">
        <v>622</v>
      </c>
      <c r="D1177" s="880">
        <v>4.0900000000000002E-4</v>
      </c>
      <c r="E1177" s="880">
        <v>4.0900000000000002E-4</v>
      </c>
      <c r="F1177" s="1110"/>
      <c r="G1177" s="1112"/>
      <c r="H1177" s="630" t="str">
        <f t="shared" si="266"/>
        <v>A0744_(株)ルーク</v>
      </c>
      <c r="I1177" s="630" t="str">
        <f t="shared" si="267"/>
        <v>A0744_(株)ルーク_(参考値)事業者全体</v>
      </c>
      <c r="M1177" s="630">
        <f t="shared" si="268"/>
        <v>0</v>
      </c>
    </row>
    <row r="1178" spans="1:13" ht="20.100000000000001" customHeight="1">
      <c r="A1178" s="881" t="s">
        <v>595</v>
      </c>
      <c r="B1178" s="882" t="s">
        <v>2109</v>
      </c>
      <c r="C1178" s="883"/>
      <c r="D1178" s="871">
        <v>0</v>
      </c>
      <c r="E1178" s="872">
        <v>0</v>
      </c>
      <c r="F1178" s="866">
        <v>100</v>
      </c>
      <c r="G1178" s="873" t="s">
        <v>514</v>
      </c>
      <c r="H1178" s="630" t="str">
        <f t="shared" si="266"/>
        <v>A0746_かけがわ報徳パワー(株)</v>
      </c>
      <c r="I1178" s="630" t="str">
        <f t="shared" si="267"/>
        <v>A0746_かけがわ報徳パワー(株)_</v>
      </c>
      <c r="M1178" s="630">
        <f t="shared" si="268"/>
        <v>0</v>
      </c>
    </row>
    <row r="1179" spans="1:13" ht="20.100000000000001" customHeight="1">
      <c r="A1179" s="881" t="s">
        <v>596</v>
      </c>
      <c r="B1179" s="882" t="s">
        <v>4243</v>
      </c>
      <c r="C1179" s="883"/>
      <c r="D1179" s="871">
        <v>6.2100000000000002E-4</v>
      </c>
      <c r="E1179" s="872">
        <v>6.2100000000000002E-4</v>
      </c>
      <c r="F1179" s="866">
        <v>100</v>
      </c>
      <c r="G1179" s="873" t="s">
        <v>514</v>
      </c>
      <c r="H1179" s="630" t="str">
        <f t="shared" si="266"/>
        <v>A0747_SustainableEnergy(株)</v>
      </c>
      <c r="I1179" s="630" t="str">
        <f t="shared" si="267"/>
        <v>A0747_SustainableEnergy(株)_</v>
      </c>
      <c r="M1179" s="630">
        <f t="shared" si="268"/>
        <v>0</v>
      </c>
    </row>
    <row r="1180" spans="1:13" ht="20.100000000000001" customHeight="1">
      <c r="A1180" s="881" t="s">
        <v>597</v>
      </c>
      <c r="B1180" s="882" t="s">
        <v>2110</v>
      </c>
      <c r="C1180" s="883"/>
      <c r="D1180" s="871">
        <v>2.4600000000000002E-4</v>
      </c>
      <c r="E1180" s="872">
        <v>2.4600000000000002E-4</v>
      </c>
      <c r="F1180" s="866">
        <v>100</v>
      </c>
      <c r="G1180" s="873" t="s">
        <v>514</v>
      </c>
      <c r="H1180" s="630" t="str">
        <f t="shared" si="266"/>
        <v>A0748_穂の国とよはし電力(株)</v>
      </c>
      <c r="I1180" s="630" t="str">
        <f t="shared" si="267"/>
        <v>A0748_穂の国とよはし電力(株)_</v>
      </c>
      <c r="M1180" s="630">
        <f t="shared" si="268"/>
        <v>0</v>
      </c>
    </row>
    <row r="1181" spans="1:13" ht="20.100000000000001" customHeight="1">
      <c r="A1181" s="881" t="s">
        <v>598</v>
      </c>
      <c r="B1181" s="882" t="s">
        <v>2111</v>
      </c>
      <c r="C1181" s="883"/>
      <c r="D1181" s="884">
        <v>5.6499999999999996E-4</v>
      </c>
      <c r="E1181" s="872">
        <v>5.6499999999999996E-4</v>
      </c>
      <c r="F1181" s="866">
        <v>100</v>
      </c>
      <c r="G1181" s="873" t="s">
        <v>514</v>
      </c>
      <c r="H1181" s="630" t="str">
        <f t="shared" si="266"/>
        <v>A0752_イワタニセントラル北海道(株)</v>
      </c>
      <c r="I1181" s="630" t="str">
        <f t="shared" si="267"/>
        <v>A0752_イワタニセントラル北海道(株)_</v>
      </c>
      <c r="M1181" s="630">
        <f t="shared" si="268"/>
        <v>0</v>
      </c>
    </row>
    <row r="1182" spans="1:13" ht="20.100000000000001" customHeight="1">
      <c r="A1182" s="981" t="s">
        <v>599</v>
      </c>
      <c r="B1182" s="964" t="s">
        <v>2112</v>
      </c>
      <c r="C1182" s="877" t="s">
        <v>226</v>
      </c>
      <c r="D1182" s="875">
        <v>2.63E-4</v>
      </c>
      <c r="E1182" s="875">
        <v>2.63E-4</v>
      </c>
      <c r="F1182" s="1110">
        <v>77.849999999999994</v>
      </c>
      <c r="G1182" s="1111" t="s">
        <v>4180</v>
      </c>
      <c r="H1182" s="630" t="str">
        <f t="shared" si="266"/>
        <v>A0753_ホームタウンエナジー(株)</v>
      </c>
      <c r="I1182" s="630" t="str">
        <f t="shared" si="267"/>
        <v>A0753_ホームタウンエナジー(株)_メニューA</v>
      </c>
      <c r="M1182" s="630">
        <f t="shared" si="268"/>
        <v>0</v>
      </c>
    </row>
    <row r="1183" spans="1:13" ht="20.100000000000001" customHeight="1">
      <c r="A1183" s="983" t="str">
        <f t="shared" ref="A1183:B1184" si="276">A1182</f>
        <v>A0753</v>
      </c>
      <c r="B1183" s="964" t="str">
        <f t="shared" si="276"/>
        <v>ホームタウンエナジー(株)</v>
      </c>
      <c r="C1183" s="885" t="s">
        <v>6188</v>
      </c>
      <c r="D1183" s="875">
        <v>5.7899999999999998E-4</v>
      </c>
      <c r="E1183" s="875">
        <v>5.7899999999999998E-4</v>
      </c>
      <c r="F1183" s="1110"/>
      <c r="G1183" s="1111"/>
      <c r="H1183" s="630" t="str">
        <f t="shared" ref="H1183:H1246" si="277">A1183&amp;"_"&amp;B1183</f>
        <v>A0753_ホームタウンエナジー(株)</v>
      </c>
      <c r="I1183" s="630" t="str">
        <f t="shared" ref="I1183:I1246" si="278">A1183&amp;"_"&amp;B1183&amp;"_"&amp;C1183</f>
        <v>A0753_ホームタウンエナジー(株)_メニューB(残差)</v>
      </c>
      <c r="M1183" s="630">
        <f t="shared" ref="M1183:M1246" si="279">COUNTIF($H$30:$H$3024,K1183)</f>
        <v>0</v>
      </c>
    </row>
    <row r="1184" spans="1:13" ht="20.100000000000001" customHeight="1">
      <c r="A1184" s="982" t="str">
        <f t="shared" si="276"/>
        <v>A0753</v>
      </c>
      <c r="B1184" s="965" t="str">
        <f t="shared" si="276"/>
        <v>ホームタウンエナジー(株)</v>
      </c>
      <c r="C1184" s="879" t="s">
        <v>622</v>
      </c>
      <c r="D1184" s="880">
        <v>5.4600000000000004E-4</v>
      </c>
      <c r="E1184" s="880">
        <v>5.4600000000000004E-4</v>
      </c>
      <c r="F1184" s="1110"/>
      <c r="G1184" s="1112"/>
      <c r="H1184" s="630" t="str">
        <f t="shared" si="277"/>
        <v>A0753_ホームタウンエナジー(株)</v>
      </c>
      <c r="I1184" s="630" t="str">
        <f t="shared" si="278"/>
        <v>A0753_ホームタウンエナジー(株)_(参考値)事業者全体</v>
      </c>
      <c r="M1184" s="630">
        <f t="shared" si="279"/>
        <v>0</v>
      </c>
    </row>
    <row r="1185" spans="1:13" ht="20.100000000000001" customHeight="1">
      <c r="A1185" s="881" t="s">
        <v>6288</v>
      </c>
      <c r="B1185" s="900" t="s">
        <v>2113</v>
      </c>
      <c r="C1185" s="883"/>
      <c r="D1185" s="871">
        <v>6.6200000000000005E-4</v>
      </c>
      <c r="E1185" s="872">
        <v>6.6200000000000005E-4</v>
      </c>
      <c r="F1185" s="866">
        <v>100</v>
      </c>
      <c r="G1185" s="873" t="s">
        <v>514</v>
      </c>
      <c r="H1185" s="630" t="str">
        <f t="shared" si="277"/>
        <v>A0754_(株)彩の国でんき</v>
      </c>
      <c r="I1185" s="630" t="str">
        <f t="shared" si="278"/>
        <v>A0754_(株)彩の国でんき_</v>
      </c>
      <c r="M1185" s="630">
        <f t="shared" si="279"/>
        <v>0</v>
      </c>
    </row>
    <row r="1186" spans="1:13" ht="20.100000000000001" customHeight="1">
      <c r="A1186" s="881" t="s">
        <v>2114</v>
      </c>
      <c r="B1186" s="900" t="s">
        <v>2115</v>
      </c>
      <c r="C1186" s="883"/>
      <c r="D1186" s="871">
        <v>5.8299999999999997E-4</v>
      </c>
      <c r="E1186" s="872">
        <v>5.8299999999999997E-4</v>
      </c>
      <c r="F1186" s="866">
        <v>100</v>
      </c>
      <c r="G1186" s="873" t="s">
        <v>514</v>
      </c>
      <c r="H1186" s="630" t="str">
        <f t="shared" si="277"/>
        <v>A0758_(株)みやきエネルギー</v>
      </c>
      <c r="I1186" s="630" t="str">
        <f t="shared" si="278"/>
        <v>A0758_(株)みやきエネルギー_</v>
      </c>
      <c r="M1186" s="630">
        <f t="shared" si="279"/>
        <v>0</v>
      </c>
    </row>
    <row r="1187" spans="1:13" ht="20.100000000000001" customHeight="1">
      <c r="A1187" s="881" t="s">
        <v>600</v>
      </c>
      <c r="B1187" s="882" t="s">
        <v>4244</v>
      </c>
      <c r="C1187" s="883"/>
      <c r="D1187" s="884">
        <v>5.5400000000000002E-4</v>
      </c>
      <c r="E1187" s="872">
        <v>5.5400000000000002E-4</v>
      </c>
      <c r="F1187" s="866">
        <v>100</v>
      </c>
      <c r="G1187" s="873" t="s">
        <v>514</v>
      </c>
      <c r="H1187" s="630" t="str">
        <f t="shared" si="277"/>
        <v>A0759_(株)クリーンベンチャー21</v>
      </c>
      <c r="I1187" s="630" t="str">
        <f t="shared" si="278"/>
        <v>A0759_(株)クリーンベンチャー21_</v>
      </c>
      <c r="M1187" s="630">
        <f t="shared" si="279"/>
        <v>0</v>
      </c>
    </row>
    <row r="1188" spans="1:13" ht="20.100000000000001" customHeight="1">
      <c r="A1188" s="881" t="s">
        <v>601</v>
      </c>
      <c r="B1188" s="881" t="s">
        <v>2116</v>
      </c>
      <c r="C1188" s="883"/>
      <c r="D1188" s="871">
        <v>6.0300000000000002E-4</v>
      </c>
      <c r="E1188" s="872">
        <v>6.0300000000000002E-4</v>
      </c>
      <c r="F1188" s="866">
        <v>100</v>
      </c>
      <c r="G1188" s="873" t="s">
        <v>514</v>
      </c>
      <c r="H1188" s="630" t="str">
        <f t="shared" si="277"/>
        <v>A0760_三河商事(株)</v>
      </c>
      <c r="I1188" s="630" t="str">
        <f t="shared" si="278"/>
        <v>A0760_三河商事(株)_</v>
      </c>
      <c r="M1188" s="630">
        <f t="shared" si="279"/>
        <v>0</v>
      </c>
    </row>
    <row r="1189" spans="1:13" ht="20.100000000000001" customHeight="1">
      <c r="A1189" s="881" t="s">
        <v>602</v>
      </c>
      <c r="B1189" s="882" t="s">
        <v>2117</v>
      </c>
      <c r="C1189" s="883"/>
      <c r="D1189" s="871">
        <v>5.8100000000000003E-4</v>
      </c>
      <c r="E1189" s="872">
        <v>5.8100000000000003E-4</v>
      </c>
      <c r="F1189" s="866">
        <v>100</v>
      </c>
      <c r="G1189" s="873" t="s">
        <v>514</v>
      </c>
      <c r="H1189" s="630" t="str">
        <f t="shared" si="277"/>
        <v>A0764_沖縄新エネ開発(株)</v>
      </c>
      <c r="I1189" s="630" t="str">
        <f t="shared" si="278"/>
        <v>A0764_沖縄新エネ開発(株)_</v>
      </c>
      <c r="M1189" s="630">
        <f t="shared" si="279"/>
        <v>0</v>
      </c>
    </row>
    <row r="1190" spans="1:13" ht="20.100000000000001" customHeight="1">
      <c r="A1190" s="881" t="s">
        <v>603</v>
      </c>
      <c r="B1190" s="882" t="s">
        <v>2118</v>
      </c>
      <c r="C1190" s="883"/>
      <c r="D1190" s="871">
        <v>4.0099999999999999E-4</v>
      </c>
      <c r="E1190" s="872">
        <v>4.0099999999999999E-4</v>
      </c>
      <c r="F1190" s="866">
        <v>100</v>
      </c>
      <c r="G1190" s="873" t="s">
        <v>514</v>
      </c>
      <c r="H1190" s="630" t="str">
        <f t="shared" si="277"/>
        <v>A0770_(株)ほくだん</v>
      </c>
      <c r="I1190" s="630" t="str">
        <f t="shared" si="278"/>
        <v>A0770_(株)ほくだん_</v>
      </c>
      <c r="M1190" s="630">
        <f t="shared" si="279"/>
        <v>0</v>
      </c>
    </row>
    <row r="1191" spans="1:13" ht="20.100000000000001" customHeight="1">
      <c r="A1191" s="881" t="s">
        <v>2119</v>
      </c>
      <c r="B1191" s="882" t="s">
        <v>2120</v>
      </c>
      <c r="C1191" s="883"/>
      <c r="D1191" s="871">
        <v>4.06E-4</v>
      </c>
      <c r="E1191" s="872">
        <v>4.06E-4</v>
      </c>
      <c r="F1191" s="866">
        <v>100</v>
      </c>
      <c r="G1191" s="873" t="s">
        <v>514</v>
      </c>
      <c r="H1191" s="630" t="str">
        <f t="shared" si="277"/>
        <v>A0772_(株)エスコ</v>
      </c>
      <c r="I1191" s="630" t="str">
        <f t="shared" si="278"/>
        <v>A0772_(株)エスコ_</v>
      </c>
      <c r="M1191" s="630">
        <f t="shared" si="279"/>
        <v>0</v>
      </c>
    </row>
    <row r="1192" spans="1:13" ht="20.100000000000001" customHeight="1">
      <c r="A1192" s="881" t="s">
        <v>6289</v>
      </c>
      <c r="B1192" s="881" t="s">
        <v>6290</v>
      </c>
      <c r="C1192" s="883"/>
      <c r="D1192" s="871">
        <v>3.88E-4</v>
      </c>
      <c r="E1192" s="872">
        <v>3.88E-4</v>
      </c>
      <c r="F1192" s="866">
        <v>100</v>
      </c>
      <c r="G1192" s="873" t="s">
        <v>514</v>
      </c>
      <c r="H1192" s="630" t="str">
        <f t="shared" si="277"/>
        <v>A0773_(株)Qvou</v>
      </c>
      <c r="I1192" s="630" t="str">
        <f t="shared" si="278"/>
        <v>A0773_(株)Qvou_</v>
      </c>
      <c r="M1192" s="630">
        <f t="shared" si="279"/>
        <v>0</v>
      </c>
    </row>
    <row r="1193" spans="1:13" ht="20.100000000000001" customHeight="1">
      <c r="A1193" s="981" t="s">
        <v>6291</v>
      </c>
      <c r="B1193" s="964" t="s">
        <v>6292</v>
      </c>
      <c r="C1193" s="877" t="s">
        <v>226</v>
      </c>
      <c r="D1193" s="875">
        <v>0</v>
      </c>
      <c r="E1193" s="875">
        <v>0</v>
      </c>
      <c r="F1193" s="1110">
        <v>99.08</v>
      </c>
      <c r="G1193" s="1111" t="s">
        <v>4180</v>
      </c>
      <c r="H1193" s="630" t="str">
        <f t="shared" si="277"/>
        <v>A0777_住友商事(株)</v>
      </c>
      <c r="I1193" s="630" t="str">
        <f t="shared" si="278"/>
        <v>A0777_住友商事(株)_メニューA</v>
      </c>
      <c r="M1193" s="630">
        <f t="shared" si="279"/>
        <v>0</v>
      </c>
    </row>
    <row r="1194" spans="1:13" ht="20.100000000000001" customHeight="1">
      <c r="A1194" s="983" t="str">
        <f t="shared" ref="A1194:B1195" si="280">A1193</f>
        <v>A0777</v>
      </c>
      <c r="B1194" s="964" t="str">
        <f t="shared" si="280"/>
        <v>住友商事(株)</v>
      </c>
      <c r="C1194" s="885" t="s">
        <v>6188</v>
      </c>
      <c r="D1194" s="875">
        <v>3.77E-4</v>
      </c>
      <c r="E1194" s="875">
        <v>3.77E-4</v>
      </c>
      <c r="F1194" s="1110"/>
      <c r="G1194" s="1111"/>
      <c r="H1194" s="630" t="str">
        <f t="shared" si="277"/>
        <v>A0777_住友商事(株)</v>
      </c>
      <c r="I1194" s="630" t="str">
        <f t="shared" si="278"/>
        <v>A0777_住友商事(株)_メニューB(残差)</v>
      </c>
      <c r="M1194" s="630">
        <f t="shared" si="279"/>
        <v>0</v>
      </c>
    </row>
    <row r="1195" spans="1:13" ht="20.100000000000001" customHeight="1">
      <c r="A1195" s="982" t="str">
        <f t="shared" si="280"/>
        <v>A0777</v>
      </c>
      <c r="B1195" s="965" t="str">
        <f t="shared" si="280"/>
        <v>住友商事(株)</v>
      </c>
      <c r="C1195" s="879" t="s">
        <v>622</v>
      </c>
      <c r="D1195" s="880">
        <v>3.6999999999999999E-4</v>
      </c>
      <c r="E1195" s="880">
        <v>3.6999999999999999E-4</v>
      </c>
      <c r="F1195" s="1110"/>
      <c r="G1195" s="1112"/>
      <c r="H1195" s="630" t="str">
        <f t="shared" si="277"/>
        <v>A0777_住友商事(株)</v>
      </c>
      <c r="I1195" s="630" t="str">
        <f t="shared" si="278"/>
        <v>A0777_住友商事(株)_(参考値)事業者全体</v>
      </c>
      <c r="M1195" s="630">
        <f t="shared" si="279"/>
        <v>0</v>
      </c>
    </row>
    <row r="1196" spans="1:13" ht="20.100000000000001" customHeight="1">
      <c r="A1196" s="881" t="s">
        <v>2121</v>
      </c>
      <c r="B1196" s="882" t="s">
        <v>2122</v>
      </c>
      <c r="C1196" s="883"/>
      <c r="D1196" s="871">
        <v>6.2699999999999995E-4</v>
      </c>
      <c r="E1196" s="872">
        <v>6.2699999999999995E-4</v>
      </c>
      <c r="F1196" s="866">
        <v>100</v>
      </c>
      <c r="G1196" s="873" t="s">
        <v>514</v>
      </c>
      <c r="H1196" s="630" t="str">
        <f t="shared" si="277"/>
        <v>A0781_(株)丸の内電力</v>
      </c>
      <c r="I1196" s="630" t="str">
        <f t="shared" si="278"/>
        <v>A0781_(株)丸の内電力_</v>
      </c>
      <c r="M1196" s="630">
        <f t="shared" si="279"/>
        <v>0</v>
      </c>
    </row>
    <row r="1197" spans="1:13" ht="20.100000000000001" customHeight="1">
      <c r="A1197" s="881" t="s">
        <v>604</v>
      </c>
      <c r="B1197" s="882" t="s">
        <v>2123</v>
      </c>
      <c r="C1197" s="883"/>
      <c r="D1197" s="871">
        <v>4.6799999999999999E-4</v>
      </c>
      <c r="E1197" s="872">
        <v>4.6799999999999999E-4</v>
      </c>
      <c r="F1197" s="866">
        <v>100</v>
      </c>
      <c r="G1197" s="873" t="s">
        <v>514</v>
      </c>
      <c r="H1197" s="630" t="str">
        <f t="shared" si="277"/>
        <v>A0783_(株)中京電力</v>
      </c>
      <c r="I1197" s="630" t="str">
        <f t="shared" si="278"/>
        <v>A0783_(株)中京電力_</v>
      </c>
      <c r="M1197" s="630">
        <f t="shared" si="279"/>
        <v>0</v>
      </c>
    </row>
    <row r="1198" spans="1:13" ht="20.100000000000001" customHeight="1">
      <c r="A1198" s="881" t="s">
        <v>605</v>
      </c>
      <c r="B1198" s="882" t="s">
        <v>2124</v>
      </c>
      <c r="C1198" s="883"/>
      <c r="D1198" s="871">
        <v>4.7600000000000002E-4</v>
      </c>
      <c r="E1198" s="872">
        <v>4.7600000000000002E-4</v>
      </c>
      <c r="F1198" s="866">
        <v>100</v>
      </c>
      <c r="G1198" s="873" t="s">
        <v>514</v>
      </c>
      <c r="H1198" s="630" t="str">
        <f t="shared" si="277"/>
        <v>A0785_(株)クオリティプラス</v>
      </c>
      <c r="I1198" s="630" t="str">
        <f t="shared" si="278"/>
        <v>A0785_(株)クオリティプラス_</v>
      </c>
      <c r="M1198" s="630">
        <f t="shared" si="279"/>
        <v>0</v>
      </c>
    </row>
    <row r="1199" spans="1:13" ht="20.100000000000001" customHeight="1">
      <c r="A1199" s="981" t="s">
        <v>606</v>
      </c>
      <c r="B1199" s="962" t="s">
        <v>4245</v>
      </c>
      <c r="C1199" s="877" t="s">
        <v>226</v>
      </c>
      <c r="D1199" s="875">
        <v>4.0999999999999999E-4</v>
      </c>
      <c r="E1199" s="875">
        <v>4.0999999999999999E-4</v>
      </c>
      <c r="F1199" s="1110">
        <v>100</v>
      </c>
      <c r="G1199" s="1111" t="s">
        <v>514</v>
      </c>
      <c r="H1199" s="630" t="str">
        <f t="shared" si="277"/>
        <v>A0786_Y.W.C.(株)</v>
      </c>
      <c r="I1199" s="630" t="str">
        <f t="shared" si="278"/>
        <v>A0786_Y.W.C.(株)_メニューA</v>
      </c>
      <c r="M1199" s="630">
        <f t="shared" si="279"/>
        <v>0</v>
      </c>
    </row>
    <row r="1200" spans="1:13" ht="20.100000000000001" customHeight="1">
      <c r="A1200" s="983" t="str">
        <f t="shared" ref="A1200:B1201" si="281">A1199</f>
        <v>A0786</v>
      </c>
      <c r="B1200" s="962" t="str">
        <f t="shared" si="281"/>
        <v>Y.W.C.(株)</v>
      </c>
      <c r="C1200" s="885" t="s">
        <v>6188</v>
      </c>
      <c r="D1200" s="875">
        <v>4.2499999999999998E-4</v>
      </c>
      <c r="E1200" s="875">
        <v>4.2499999999999998E-4</v>
      </c>
      <c r="F1200" s="1110"/>
      <c r="G1200" s="1111"/>
      <c r="H1200" s="630" t="str">
        <f t="shared" si="277"/>
        <v>A0786_Y.W.C.(株)</v>
      </c>
      <c r="I1200" s="630" t="str">
        <f t="shared" si="278"/>
        <v>A0786_Y.W.C.(株)_メニューB(残差)</v>
      </c>
      <c r="M1200" s="630">
        <f t="shared" si="279"/>
        <v>0</v>
      </c>
    </row>
    <row r="1201" spans="1:13" ht="20.100000000000001" customHeight="1">
      <c r="A1201" s="982" t="str">
        <f t="shared" si="281"/>
        <v>A0786</v>
      </c>
      <c r="B1201" s="963" t="str">
        <f t="shared" si="281"/>
        <v>Y.W.C.(株)</v>
      </c>
      <c r="C1201" s="879" t="s">
        <v>622</v>
      </c>
      <c r="D1201" s="880">
        <v>4.2099999999999999E-4</v>
      </c>
      <c r="E1201" s="880">
        <v>4.2099999999999999E-4</v>
      </c>
      <c r="F1201" s="1110"/>
      <c r="G1201" s="1112"/>
      <c r="H1201" s="630" t="str">
        <f t="shared" si="277"/>
        <v>A0786_Y.W.C.(株)</v>
      </c>
      <c r="I1201" s="630" t="str">
        <f t="shared" si="278"/>
        <v>A0786_Y.W.C.(株)_(参考値)事業者全体</v>
      </c>
      <c r="M1201" s="630">
        <f t="shared" si="279"/>
        <v>0</v>
      </c>
    </row>
    <row r="1202" spans="1:13" ht="20.100000000000001" customHeight="1">
      <c r="A1202" s="881" t="s">
        <v>2125</v>
      </c>
      <c r="B1202" s="881" t="s">
        <v>4246</v>
      </c>
      <c r="C1202" s="883"/>
      <c r="D1202" s="871">
        <v>6.2299999999999996E-4</v>
      </c>
      <c r="E1202" s="872">
        <v>6.2299999999999996E-4</v>
      </c>
      <c r="F1202" s="866">
        <v>100</v>
      </c>
      <c r="G1202" s="873" t="s">
        <v>514</v>
      </c>
      <c r="H1202" s="630" t="str">
        <f t="shared" si="277"/>
        <v>A0792_(株)MTエナジー</v>
      </c>
      <c r="I1202" s="630" t="str">
        <f t="shared" si="278"/>
        <v>A0792_(株)MTエナジー_</v>
      </c>
      <c r="M1202" s="630">
        <f t="shared" si="279"/>
        <v>0</v>
      </c>
    </row>
    <row r="1203" spans="1:13" ht="20.100000000000001" customHeight="1">
      <c r="A1203" s="981" t="s">
        <v>607</v>
      </c>
      <c r="B1203" s="962" t="s">
        <v>4247</v>
      </c>
      <c r="C1203" s="877" t="s">
        <v>226</v>
      </c>
      <c r="D1203" s="896">
        <v>0</v>
      </c>
      <c r="E1203" s="875">
        <v>0</v>
      </c>
      <c r="F1203" s="1110">
        <v>100</v>
      </c>
      <c r="G1203" s="1111" t="s">
        <v>514</v>
      </c>
      <c r="H1203" s="630" t="str">
        <f t="shared" si="277"/>
        <v>A0793_TGオクトパスエナジー(株)</v>
      </c>
      <c r="I1203" s="630" t="str">
        <f t="shared" si="278"/>
        <v>A0793_TGオクトパスエナジー(株)_メニューA</v>
      </c>
      <c r="M1203" s="630">
        <f t="shared" si="279"/>
        <v>0</v>
      </c>
    </row>
    <row r="1204" spans="1:13" ht="20.100000000000001" customHeight="1">
      <c r="A1204" s="983" t="str">
        <f t="shared" ref="A1204:B1205" si="282">A1203</f>
        <v>A0793</v>
      </c>
      <c r="B1204" s="962" t="str">
        <f t="shared" si="282"/>
        <v>TGオクトパスエナジー(株)</v>
      </c>
      <c r="C1204" s="894" t="s">
        <v>293</v>
      </c>
      <c r="D1204" s="875">
        <v>2.9999999999999997E-4</v>
      </c>
      <c r="E1204" s="875">
        <v>2.9999999999999997E-4</v>
      </c>
      <c r="F1204" s="1110"/>
      <c r="G1204" s="1111"/>
      <c r="H1204" s="630" t="str">
        <f t="shared" si="277"/>
        <v>A0793_TGオクトパスエナジー(株)</v>
      </c>
      <c r="I1204" s="630" t="str">
        <f t="shared" si="278"/>
        <v>A0793_TGオクトパスエナジー(株)_メニューB</v>
      </c>
      <c r="M1204" s="630">
        <f t="shared" si="279"/>
        <v>0</v>
      </c>
    </row>
    <row r="1205" spans="1:13" ht="20.100000000000001" customHeight="1">
      <c r="A1205" s="982" t="str">
        <f t="shared" si="282"/>
        <v>A0793</v>
      </c>
      <c r="B1205" s="963" t="str">
        <f t="shared" si="282"/>
        <v>TGオクトパスエナジー(株)</v>
      </c>
      <c r="C1205" s="879" t="s">
        <v>622</v>
      </c>
      <c r="D1205" s="880">
        <v>4.6E-5</v>
      </c>
      <c r="E1205" s="880">
        <v>4.6E-5</v>
      </c>
      <c r="F1205" s="1110"/>
      <c r="G1205" s="1112"/>
      <c r="H1205" s="630" t="str">
        <f t="shared" si="277"/>
        <v>A0793_TGオクトパスエナジー(株)</v>
      </c>
      <c r="I1205" s="630" t="str">
        <f t="shared" si="278"/>
        <v>A0793_TGオクトパスエナジー(株)_(参考値)事業者全体</v>
      </c>
      <c r="M1205" s="630">
        <f t="shared" si="279"/>
        <v>0</v>
      </c>
    </row>
    <row r="1206" spans="1:13" ht="20.100000000000001" customHeight="1">
      <c r="A1206" s="981" t="s">
        <v>608</v>
      </c>
      <c r="B1206" s="962" t="s">
        <v>2126</v>
      </c>
      <c r="C1206" s="877" t="s">
        <v>226</v>
      </c>
      <c r="D1206" s="875">
        <v>0</v>
      </c>
      <c r="E1206" s="875">
        <v>0</v>
      </c>
      <c r="F1206" s="1110">
        <v>100</v>
      </c>
      <c r="G1206" s="1111" t="s">
        <v>514</v>
      </c>
      <c r="H1206" s="630" t="str">
        <f t="shared" si="277"/>
        <v>A0796_東北電力フロンティア(株)</v>
      </c>
      <c r="I1206" s="630" t="str">
        <f t="shared" si="278"/>
        <v>A0796_東北電力フロンティア(株)_メニューA</v>
      </c>
      <c r="M1206" s="630">
        <f t="shared" si="279"/>
        <v>0</v>
      </c>
    </row>
    <row r="1207" spans="1:13" ht="20.100000000000001" customHeight="1">
      <c r="A1207" s="983" t="str">
        <f t="shared" ref="A1207:B1208" si="283">A1206</f>
        <v>A0796</v>
      </c>
      <c r="B1207" s="962" t="str">
        <f t="shared" si="283"/>
        <v>東北電力フロンティア(株)</v>
      </c>
      <c r="C1207" s="885" t="s">
        <v>6188</v>
      </c>
      <c r="D1207" s="875">
        <v>5.2899999999999996E-4</v>
      </c>
      <c r="E1207" s="875">
        <v>5.2899999999999996E-4</v>
      </c>
      <c r="F1207" s="1110"/>
      <c r="G1207" s="1111"/>
      <c r="H1207" s="630" t="str">
        <f t="shared" si="277"/>
        <v>A0796_東北電力フロンティア(株)</v>
      </c>
      <c r="I1207" s="630" t="str">
        <f t="shared" si="278"/>
        <v>A0796_東北電力フロンティア(株)_メニューB(残差)</v>
      </c>
      <c r="M1207" s="630">
        <f t="shared" si="279"/>
        <v>0</v>
      </c>
    </row>
    <row r="1208" spans="1:13" ht="20.100000000000001" customHeight="1">
      <c r="A1208" s="982" t="str">
        <f t="shared" si="283"/>
        <v>A0796</v>
      </c>
      <c r="B1208" s="963" t="str">
        <f t="shared" si="283"/>
        <v>東北電力フロンティア(株)</v>
      </c>
      <c r="C1208" s="879" t="s">
        <v>622</v>
      </c>
      <c r="D1208" s="880">
        <v>5.2700000000000002E-4</v>
      </c>
      <c r="E1208" s="880">
        <v>5.2700000000000002E-4</v>
      </c>
      <c r="F1208" s="1110"/>
      <c r="G1208" s="1112"/>
      <c r="H1208" s="630" t="str">
        <f t="shared" si="277"/>
        <v>A0796_東北電力フロンティア(株)</v>
      </c>
      <c r="I1208" s="630" t="str">
        <f t="shared" si="278"/>
        <v>A0796_東北電力フロンティア(株)_(参考値)事業者全体</v>
      </c>
      <c r="M1208" s="630">
        <f t="shared" si="279"/>
        <v>0</v>
      </c>
    </row>
    <row r="1209" spans="1:13" ht="20.100000000000001" customHeight="1">
      <c r="A1209" s="881" t="s">
        <v>609</v>
      </c>
      <c r="B1209" s="882" t="s">
        <v>2127</v>
      </c>
      <c r="C1209" s="883"/>
      <c r="D1209" s="871">
        <v>4.3300000000000001E-4</v>
      </c>
      <c r="E1209" s="872">
        <v>4.3300000000000001E-4</v>
      </c>
      <c r="F1209" s="866">
        <v>100</v>
      </c>
      <c r="G1209" s="873" t="s">
        <v>514</v>
      </c>
      <c r="H1209" s="630" t="str">
        <f t="shared" si="277"/>
        <v>A0798_(株)ファラデー</v>
      </c>
      <c r="I1209" s="630" t="str">
        <f t="shared" si="278"/>
        <v>A0798_(株)ファラデー_</v>
      </c>
      <c r="M1209" s="630">
        <f t="shared" si="279"/>
        <v>0</v>
      </c>
    </row>
    <row r="1210" spans="1:13" ht="20.100000000000001" customHeight="1">
      <c r="A1210" s="881" t="s">
        <v>2128</v>
      </c>
      <c r="B1210" s="882" t="s">
        <v>4248</v>
      </c>
      <c r="C1210" s="883"/>
      <c r="D1210" s="871">
        <v>0</v>
      </c>
      <c r="E1210" s="872">
        <v>0</v>
      </c>
      <c r="F1210" s="866">
        <v>100</v>
      </c>
      <c r="G1210" s="873" t="s">
        <v>514</v>
      </c>
      <c r="H1210" s="630" t="str">
        <f t="shared" si="277"/>
        <v>A0799_三菱HCキャピタルエナジー(株)</v>
      </c>
      <c r="I1210" s="630" t="str">
        <f t="shared" si="278"/>
        <v>A0799_三菱HCキャピタルエナジー(株)_</v>
      </c>
      <c r="M1210" s="630">
        <f t="shared" si="279"/>
        <v>0</v>
      </c>
    </row>
    <row r="1211" spans="1:13" ht="20.100000000000001" customHeight="1">
      <c r="A1211" s="881" t="s">
        <v>4249</v>
      </c>
      <c r="B1211" s="882" t="s">
        <v>4250</v>
      </c>
      <c r="C1211" s="883"/>
      <c r="D1211" s="871">
        <v>6.3199999999999997E-4</v>
      </c>
      <c r="E1211" s="872">
        <v>6.3199999999999997E-4</v>
      </c>
      <c r="F1211" s="866">
        <v>100</v>
      </c>
      <c r="G1211" s="873" t="s">
        <v>514</v>
      </c>
      <c r="H1211" s="630" t="str">
        <f t="shared" si="277"/>
        <v>A0800_(株)Meisin</v>
      </c>
      <c r="I1211" s="630" t="str">
        <f t="shared" si="278"/>
        <v>A0800_(株)Meisin_</v>
      </c>
      <c r="M1211" s="630">
        <f t="shared" si="279"/>
        <v>0</v>
      </c>
    </row>
    <row r="1212" spans="1:13" ht="20.100000000000001" customHeight="1">
      <c r="A1212" s="881" t="s">
        <v>2129</v>
      </c>
      <c r="B1212" s="882" t="s">
        <v>2130</v>
      </c>
      <c r="C1212" s="883"/>
      <c r="D1212" s="884">
        <v>3.9999999999999998E-6</v>
      </c>
      <c r="E1212" s="872">
        <v>3.9999999999999998E-6</v>
      </c>
      <c r="F1212" s="866">
        <v>95.01</v>
      </c>
      <c r="G1212" s="873" t="s">
        <v>4180</v>
      </c>
      <c r="H1212" s="630" t="str">
        <f t="shared" si="277"/>
        <v>A0802_大塚ビジネスサポート(株)</v>
      </c>
      <c r="I1212" s="630" t="str">
        <f t="shared" si="278"/>
        <v>A0802_大塚ビジネスサポート(株)_</v>
      </c>
      <c r="M1212" s="630">
        <f t="shared" si="279"/>
        <v>0</v>
      </c>
    </row>
    <row r="1213" spans="1:13" ht="20.100000000000001" customHeight="1">
      <c r="A1213" s="881" t="s">
        <v>610</v>
      </c>
      <c r="B1213" s="882" t="s">
        <v>2131</v>
      </c>
      <c r="C1213" s="883"/>
      <c r="D1213" s="871">
        <v>7.1199999999999996E-4</v>
      </c>
      <c r="E1213" s="872">
        <v>7.1199999999999996E-4</v>
      </c>
      <c r="F1213" s="866">
        <v>98.12</v>
      </c>
      <c r="G1213" s="873" t="s">
        <v>4180</v>
      </c>
      <c r="H1213" s="630" t="str">
        <f t="shared" si="277"/>
        <v>A0803_出雲ケーブルビジョン(株)</v>
      </c>
      <c r="I1213" s="630" t="str">
        <f t="shared" si="278"/>
        <v>A0803_出雲ケーブルビジョン(株)_</v>
      </c>
      <c r="M1213" s="630">
        <f t="shared" si="279"/>
        <v>0</v>
      </c>
    </row>
    <row r="1214" spans="1:13" ht="20.100000000000001" customHeight="1">
      <c r="A1214" s="881" t="s">
        <v>611</v>
      </c>
      <c r="B1214" s="882" t="s">
        <v>2132</v>
      </c>
      <c r="C1214" s="883"/>
      <c r="D1214" s="871">
        <v>9.8999999999999994E-5</v>
      </c>
      <c r="E1214" s="872">
        <v>9.8999999999999994E-5</v>
      </c>
      <c r="F1214" s="866">
        <v>100</v>
      </c>
      <c r="G1214" s="873" t="s">
        <v>514</v>
      </c>
      <c r="H1214" s="630" t="str">
        <f t="shared" si="277"/>
        <v>A0806_いずも縁結び電力(株)</v>
      </c>
      <c r="I1214" s="630" t="str">
        <f t="shared" si="278"/>
        <v>A0806_いずも縁結び電力(株)_</v>
      </c>
      <c r="M1214" s="630">
        <f t="shared" si="279"/>
        <v>0</v>
      </c>
    </row>
    <row r="1215" spans="1:13" ht="20.100000000000001" customHeight="1">
      <c r="A1215" s="981" t="s">
        <v>2133</v>
      </c>
      <c r="B1215" s="962" t="s">
        <v>2134</v>
      </c>
      <c r="C1215" s="929" t="s">
        <v>6253</v>
      </c>
      <c r="D1215" s="875">
        <v>2.6600000000000001E-4</v>
      </c>
      <c r="E1215" s="875">
        <v>2.6600000000000001E-4</v>
      </c>
      <c r="F1215" s="1110">
        <v>100</v>
      </c>
      <c r="G1215" s="1111" t="s">
        <v>514</v>
      </c>
      <c r="H1215" s="630" t="str">
        <f t="shared" si="277"/>
        <v>A0807_恵那電力(株)</v>
      </c>
      <c r="I1215" s="630" t="str">
        <f t="shared" si="278"/>
        <v>A0807_恵那電力(株)_メニューA</v>
      </c>
      <c r="M1215" s="630">
        <f t="shared" si="279"/>
        <v>0</v>
      </c>
    </row>
    <row r="1216" spans="1:13" ht="20.100000000000001" customHeight="1">
      <c r="A1216" s="983" t="str">
        <f t="shared" ref="A1216:B1217" si="284">A1215</f>
        <v>A0807</v>
      </c>
      <c r="B1216" s="962" t="str">
        <f t="shared" si="284"/>
        <v>恵那電力(株)</v>
      </c>
      <c r="C1216" s="885" t="s">
        <v>6188</v>
      </c>
      <c r="D1216" s="875">
        <v>3.4499999999999998E-4</v>
      </c>
      <c r="E1216" s="875">
        <v>3.4499999999999998E-4</v>
      </c>
      <c r="F1216" s="1110"/>
      <c r="G1216" s="1111"/>
      <c r="H1216" s="630" t="str">
        <f t="shared" si="277"/>
        <v>A0807_恵那電力(株)</v>
      </c>
      <c r="I1216" s="630" t="str">
        <f t="shared" si="278"/>
        <v>A0807_恵那電力(株)_メニューB(残差)</v>
      </c>
      <c r="M1216" s="630">
        <f t="shared" si="279"/>
        <v>0</v>
      </c>
    </row>
    <row r="1217" spans="1:13" ht="20.100000000000001" customHeight="1">
      <c r="A1217" s="982" t="str">
        <f t="shared" si="284"/>
        <v>A0807</v>
      </c>
      <c r="B1217" s="963" t="str">
        <f t="shared" si="284"/>
        <v>恵那電力(株)</v>
      </c>
      <c r="C1217" s="879" t="s">
        <v>622</v>
      </c>
      <c r="D1217" s="880">
        <v>3.3599999999999998E-4</v>
      </c>
      <c r="E1217" s="880">
        <v>3.3599999999999998E-4</v>
      </c>
      <c r="F1217" s="1110"/>
      <c r="G1217" s="1112"/>
      <c r="H1217" s="630" t="str">
        <f t="shared" si="277"/>
        <v>A0807_恵那電力(株)</v>
      </c>
      <c r="I1217" s="630" t="str">
        <f t="shared" si="278"/>
        <v>A0807_恵那電力(株)_(参考値)事業者全体</v>
      </c>
      <c r="M1217" s="630">
        <f t="shared" si="279"/>
        <v>0</v>
      </c>
    </row>
    <row r="1218" spans="1:13" ht="20.100000000000001" customHeight="1">
      <c r="A1218" s="981" t="s">
        <v>612</v>
      </c>
      <c r="B1218" s="962" t="s">
        <v>2135</v>
      </c>
      <c r="C1218" s="877" t="s">
        <v>226</v>
      </c>
      <c r="D1218" s="875">
        <v>0</v>
      </c>
      <c r="E1218" s="875">
        <v>0</v>
      </c>
      <c r="F1218" s="1110" t="s">
        <v>6185</v>
      </c>
      <c r="G1218" s="1111" t="s">
        <v>514</v>
      </c>
      <c r="H1218" s="630" t="str">
        <f t="shared" si="277"/>
        <v>A0808_宇都宮ライトパワー(株)</v>
      </c>
      <c r="I1218" s="630" t="str">
        <f t="shared" si="278"/>
        <v>A0808_宇都宮ライトパワー(株)_メニューA</v>
      </c>
      <c r="M1218" s="630">
        <f t="shared" si="279"/>
        <v>0</v>
      </c>
    </row>
    <row r="1219" spans="1:13" ht="20.100000000000001" customHeight="1">
      <c r="A1219" s="983" t="str">
        <f t="shared" ref="A1219:B1220" si="285">A1218</f>
        <v>A0808</v>
      </c>
      <c r="B1219" s="962" t="str">
        <f t="shared" si="285"/>
        <v>宇都宮ライトパワー(株)</v>
      </c>
      <c r="C1219" s="885" t="s">
        <v>6188</v>
      </c>
      <c r="D1219" s="875">
        <v>3.6099999999999999E-4</v>
      </c>
      <c r="E1219" s="875">
        <v>3.6099999999999999E-4</v>
      </c>
      <c r="F1219" s="1110"/>
      <c r="G1219" s="1111"/>
      <c r="H1219" s="630" t="str">
        <f t="shared" si="277"/>
        <v>A0808_宇都宮ライトパワー(株)</v>
      </c>
      <c r="I1219" s="630" t="str">
        <f t="shared" si="278"/>
        <v>A0808_宇都宮ライトパワー(株)_メニューB(残差)</v>
      </c>
      <c r="M1219" s="630">
        <f t="shared" si="279"/>
        <v>0</v>
      </c>
    </row>
    <row r="1220" spans="1:13" ht="20.100000000000001" customHeight="1">
      <c r="A1220" s="982" t="str">
        <f t="shared" si="285"/>
        <v>A0808</v>
      </c>
      <c r="B1220" s="963" t="str">
        <f t="shared" si="285"/>
        <v>宇都宮ライトパワー(株)</v>
      </c>
      <c r="C1220" s="879" t="s">
        <v>622</v>
      </c>
      <c r="D1220" s="880">
        <v>3.1100000000000002E-4</v>
      </c>
      <c r="E1220" s="880">
        <v>3.1100000000000002E-4</v>
      </c>
      <c r="F1220" s="1110"/>
      <c r="G1220" s="1112"/>
      <c r="H1220" s="630" t="str">
        <f t="shared" si="277"/>
        <v>A0808_宇都宮ライトパワー(株)</v>
      </c>
      <c r="I1220" s="630" t="str">
        <f t="shared" si="278"/>
        <v>A0808_宇都宮ライトパワー(株)_(参考値)事業者全体</v>
      </c>
      <c r="M1220" s="630">
        <f t="shared" si="279"/>
        <v>0</v>
      </c>
    </row>
    <row r="1221" spans="1:13" ht="20.100000000000001" customHeight="1">
      <c r="A1221" s="881" t="s">
        <v>613</v>
      </c>
      <c r="B1221" s="882" t="s">
        <v>2136</v>
      </c>
      <c r="C1221" s="883"/>
      <c r="D1221" s="871">
        <v>4.75E-4</v>
      </c>
      <c r="E1221" s="872">
        <v>4.75E-4</v>
      </c>
      <c r="F1221" s="866">
        <v>100</v>
      </c>
      <c r="G1221" s="873" t="s">
        <v>514</v>
      </c>
      <c r="H1221" s="630" t="str">
        <f t="shared" si="277"/>
        <v>A0809_帯広電力(株)</v>
      </c>
      <c r="I1221" s="630" t="str">
        <f t="shared" si="278"/>
        <v>A0809_帯広電力(株)_</v>
      </c>
      <c r="M1221" s="630">
        <f t="shared" si="279"/>
        <v>0</v>
      </c>
    </row>
    <row r="1222" spans="1:13" ht="20.100000000000001" customHeight="1">
      <c r="A1222" s="881" t="s">
        <v>2137</v>
      </c>
      <c r="B1222" s="881" t="s">
        <v>2138</v>
      </c>
      <c r="C1222" s="883"/>
      <c r="D1222" s="871">
        <v>4.73E-4</v>
      </c>
      <c r="E1222" s="872">
        <v>4.73E-4</v>
      </c>
      <c r="F1222" s="866">
        <v>100</v>
      </c>
      <c r="G1222" s="873" t="s">
        <v>514</v>
      </c>
      <c r="H1222" s="630" t="str">
        <f t="shared" si="277"/>
        <v>A0810_フジ物産(株)</v>
      </c>
      <c r="I1222" s="630" t="str">
        <f t="shared" si="278"/>
        <v>A0810_フジ物産(株)_</v>
      </c>
      <c r="M1222" s="630">
        <f t="shared" si="279"/>
        <v>0</v>
      </c>
    </row>
    <row r="1223" spans="1:13" ht="20.100000000000001" customHeight="1">
      <c r="A1223" s="981" t="s">
        <v>2139</v>
      </c>
      <c r="B1223" s="964" t="s">
        <v>2140</v>
      </c>
      <c r="C1223" s="877" t="s">
        <v>226</v>
      </c>
      <c r="D1223" s="875">
        <v>0</v>
      </c>
      <c r="E1223" s="875">
        <v>0</v>
      </c>
      <c r="F1223" s="1110">
        <v>100</v>
      </c>
      <c r="G1223" s="1111" t="s">
        <v>514</v>
      </c>
      <c r="H1223" s="630" t="str">
        <f t="shared" si="277"/>
        <v>A0812_金沢エナジー(株)</v>
      </c>
      <c r="I1223" s="630" t="str">
        <f t="shared" si="278"/>
        <v>A0812_金沢エナジー(株)_メニューA</v>
      </c>
      <c r="M1223" s="630">
        <f t="shared" si="279"/>
        <v>0</v>
      </c>
    </row>
    <row r="1224" spans="1:13" ht="20.100000000000001" customHeight="1">
      <c r="A1224" s="983" t="str">
        <f t="shared" ref="A1224:B1225" si="286">A1223</f>
        <v>A0812</v>
      </c>
      <c r="B1224" s="964" t="str">
        <f t="shared" si="286"/>
        <v>金沢エナジー(株)</v>
      </c>
      <c r="C1224" s="885" t="s">
        <v>6188</v>
      </c>
      <c r="D1224" s="896">
        <v>3.88E-4</v>
      </c>
      <c r="E1224" s="875">
        <v>3.88E-4</v>
      </c>
      <c r="F1224" s="1110"/>
      <c r="G1224" s="1111"/>
      <c r="H1224" s="630" t="str">
        <f t="shared" si="277"/>
        <v>A0812_金沢エナジー(株)</v>
      </c>
      <c r="I1224" s="630" t="str">
        <f t="shared" si="278"/>
        <v>A0812_金沢エナジー(株)_メニューB(残差)</v>
      </c>
      <c r="M1224" s="630">
        <f t="shared" si="279"/>
        <v>0</v>
      </c>
    </row>
    <row r="1225" spans="1:13" ht="20.100000000000001" customHeight="1">
      <c r="A1225" s="982" t="str">
        <f t="shared" si="286"/>
        <v>A0812</v>
      </c>
      <c r="B1225" s="965" t="str">
        <f t="shared" si="286"/>
        <v>金沢エナジー(株)</v>
      </c>
      <c r="C1225" s="879" t="s">
        <v>622</v>
      </c>
      <c r="D1225" s="895">
        <v>3.3100000000000002E-4</v>
      </c>
      <c r="E1225" s="880">
        <v>3.3100000000000002E-4</v>
      </c>
      <c r="F1225" s="1110"/>
      <c r="G1225" s="1112"/>
      <c r="H1225" s="630" t="str">
        <f t="shared" si="277"/>
        <v>A0812_金沢エナジー(株)</v>
      </c>
      <c r="I1225" s="630" t="str">
        <f t="shared" si="278"/>
        <v>A0812_金沢エナジー(株)_(参考値)事業者全体</v>
      </c>
      <c r="M1225" s="630">
        <f t="shared" si="279"/>
        <v>0</v>
      </c>
    </row>
    <row r="1226" spans="1:13" ht="20.100000000000001" customHeight="1">
      <c r="A1226" s="881" t="s">
        <v>614</v>
      </c>
      <c r="B1226" s="882" t="s">
        <v>2141</v>
      </c>
      <c r="C1226" s="883"/>
      <c r="D1226" s="871">
        <v>4.4299999999999998E-4</v>
      </c>
      <c r="E1226" s="872">
        <v>4.4299999999999998E-4</v>
      </c>
      <c r="F1226" s="866">
        <v>100</v>
      </c>
      <c r="G1226" s="873" t="s">
        <v>514</v>
      </c>
      <c r="H1226" s="630" t="str">
        <f t="shared" si="277"/>
        <v>A0817_(株)なんとエナジー</v>
      </c>
      <c r="I1226" s="630" t="str">
        <f t="shared" si="278"/>
        <v>A0817_(株)なんとエナジー_</v>
      </c>
      <c r="M1226" s="630">
        <f t="shared" si="279"/>
        <v>0</v>
      </c>
    </row>
    <row r="1227" spans="1:13" ht="20.100000000000001" customHeight="1">
      <c r="A1227" s="881" t="s">
        <v>615</v>
      </c>
      <c r="B1227" s="882" t="s">
        <v>2142</v>
      </c>
      <c r="C1227" s="883"/>
      <c r="D1227" s="871">
        <v>0</v>
      </c>
      <c r="E1227" s="872">
        <v>0</v>
      </c>
      <c r="F1227" s="866">
        <v>100</v>
      </c>
      <c r="G1227" s="873" t="s">
        <v>514</v>
      </c>
      <c r="H1227" s="630" t="str">
        <f t="shared" si="277"/>
        <v>A0819_(株)ボーダレス・ジャパン</v>
      </c>
      <c r="I1227" s="630" t="str">
        <f t="shared" si="278"/>
        <v>A0819_(株)ボーダレス・ジャパン_</v>
      </c>
      <c r="M1227" s="630">
        <f t="shared" si="279"/>
        <v>0</v>
      </c>
    </row>
    <row r="1228" spans="1:13" ht="20.100000000000001" customHeight="1">
      <c r="A1228" s="981" t="s">
        <v>616</v>
      </c>
      <c r="B1228" s="962" t="s">
        <v>2143</v>
      </c>
      <c r="C1228" s="877" t="s">
        <v>226</v>
      </c>
      <c r="D1228" s="875">
        <v>0</v>
      </c>
      <c r="E1228" s="875">
        <v>0</v>
      </c>
      <c r="F1228" s="1110">
        <v>100</v>
      </c>
      <c r="G1228" s="1111" t="s">
        <v>514</v>
      </c>
      <c r="H1228" s="630" t="str">
        <f t="shared" si="277"/>
        <v>A0820_(株)ワット</v>
      </c>
      <c r="I1228" s="630" t="str">
        <f t="shared" si="278"/>
        <v>A0820_(株)ワット_メニューA</v>
      </c>
      <c r="M1228" s="630">
        <f t="shared" si="279"/>
        <v>0</v>
      </c>
    </row>
    <row r="1229" spans="1:13" ht="20.100000000000001" customHeight="1">
      <c r="A1229" s="983" t="str">
        <f t="shared" ref="A1229:B1230" si="287">A1228</f>
        <v>A0820</v>
      </c>
      <c r="B1229" s="962" t="str">
        <f t="shared" si="287"/>
        <v>(株)ワット</v>
      </c>
      <c r="C1229" s="894" t="s">
        <v>293</v>
      </c>
      <c r="D1229" s="875">
        <v>0</v>
      </c>
      <c r="E1229" s="875">
        <v>0</v>
      </c>
      <c r="F1229" s="1110"/>
      <c r="G1229" s="1111"/>
      <c r="H1229" s="630" t="str">
        <f t="shared" si="277"/>
        <v>A0820_(株)ワット</v>
      </c>
      <c r="I1229" s="630" t="str">
        <f t="shared" si="278"/>
        <v>A0820_(株)ワット_メニューB</v>
      </c>
      <c r="M1229" s="630">
        <f t="shared" si="279"/>
        <v>0</v>
      </c>
    </row>
    <row r="1230" spans="1:13" ht="20.100000000000001" customHeight="1">
      <c r="A1230" s="982" t="str">
        <f t="shared" si="287"/>
        <v>A0820</v>
      </c>
      <c r="B1230" s="963" t="str">
        <f t="shared" si="287"/>
        <v>(株)ワット</v>
      </c>
      <c r="C1230" s="879" t="s">
        <v>622</v>
      </c>
      <c r="D1230" s="880">
        <v>0</v>
      </c>
      <c r="E1230" s="880">
        <v>0</v>
      </c>
      <c r="F1230" s="1110"/>
      <c r="G1230" s="1112"/>
      <c r="H1230" s="630" t="str">
        <f t="shared" si="277"/>
        <v>A0820_(株)ワット</v>
      </c>
      <c r="I1230" s="630" t="str">
        <f t="shared" si="278"/>
        <v>A0820_(株)ワット_(参考値)事業者全体</v>
      </c>
      <c r="M1230" s="630">
        <f t="shared" si="279"/>
        <v>0</v>
      </c>
    </row>
    <row r="1231" spans="1:13" ht="20.100000000000001" customHeight="1">
      <c r="A1231" s="881" t="s">
        <v>2144</v>
      </c>
      <c r="B1231" s="882" t="s">
        <v>2145</v>
      </c>
      <c r="C1231" s="883"/>
      <c r="D1231" s="871">
        <v>5.7399999999999997E-4</v>
      </c>
      <c r="E1231" s="872">
        <v>5.7399999999999997E-4</v>
      </c>
      <c r="F1231" s="866">
        <v>79.099999999999994</v>
      </c>
      <c r="G1231" s="873" t="s">
        <v>6293</v>
      </c>
      <c r="H1231" s="630" t="str">
        <f t="shared" si="277"/>
        <v>A0821_ジケイ・スペース(株)</v>
      </c>
      <c r="I1231" s="630" t="str">
        <f t="shared" si="278"/>
        <v>A0821_ジケイ・スペース(株)_</v>
      </c>
      <c r="M1231" s="630">
        <f t="shared" si="279"/>
        <v>0</v>
      </c>
    </row>
    <row r="1232" spans="1:13" ht="20.100000000000001" customHeight="1">
      <c r="A1232" s="981" t="s">
        <v>617</v>
      </c>
      <c r="B1232" s="964" t="s">
        <v>2146</v>
      </c>
      <c r="C1232" s="877" t="s">
        <v>226</v>
      </c>
      <c r="D1232" s="896">
        <v>0</v>
      </c>
      <c r="E1232" s="875">
        <v>0</v>
      </c>
      <c r="F1232" s="1110">
        <v>100</v>
      </c>
      <c r="G1232" s="1111" t="s">
        <v>514</v>
      </c>
      <c r="H1232" s="630" t="str">
        <f t="shared" si="277"/>
        <v>A0822_広島ガス(株)</v>
      </c>
      <c r="I1232" s="630" t="str">
        <f t="shared" si="278"/>
        <v>A0822_広島ガス(株)_メニューA</v>
      </c>
      <c r="M1232" s="630">
        <f t="shared" si="279"/>
        <v>0</v>
      </c>
    </row>
    <row r="1233" spans="1:13" ht="20.100000000000001" customHeight="1">
      <c r="A1233" s="983" t="str">
        <f t="shared" ref="A1233:B1234" si="288">A1232</f>
        <v>A0822</v>
      </c>
      <c r="B1233" s="964" t="str">
        <f t="shared" si="288"/>
        <v>広島ガス(株)</v>
      </c>
      <c r="C1233" s="885" t="s">
        <v>6188</v>
      </c>
      <c r="D1233" s="875">
        <v>4.6200000000000001E-4</v>
      </c>
      <c r="E1233" s="875">
        <v>4.6200000000000001E-4</v>
      </c>
      <c r="F1233" s="1110"/>
      <c r="G1233" s="1111"/>
      <c r="H1233" s="630" t="str">
        <f t="shared" si="277"/>
        <v>A0822_広島ガス(株)</v>
      </c>
      <c r="I1233" s="630" t="str">
        <f t="shared" si="278"/>
        <v>A0822_広島ガス(株)_メニューB(残差)</v>
      </c>
      <c r="M1233" s="630">
        <f t="shared" si="279"/>
        <v>0</v>
      </c>
    </row>
    <row r="1234" spans="1:13" ht="20.100000000000001" customHeight="1">
      <c r="A1234" s="982" t="str">
        <f t="shared" si="288"/>
        <v>A0822</v>
      </c>
      <c r="B1234" s="965" t="str">
        <f t="shared" si="288"/>
        <v>広島ガス(株)</v>
      </c>
      <c r="C1234" s="879" t="s">
        <v>622</v>
      </c>
      <c r="D1234" s="880">
        <v>0</v>
      </c>
      <c r="E1234" s="880">
        <v>0</v>
      </c>
      <c r="F1234" s="1110"/>
      <c r="G1234" s="1112"/>
      <c r="H1234" s="630" t="str">
        <f t="shared" si="277"/>
        <v>A0822_広島ガス(株)</v>
      </c>
      <c r="I1234" s="630" t="str">
        <f t="shared" si="278"/>
        <v>A0822_広島ガス(株)_(参考値)事業者全体</v>
      </c>
      <c r="M1234" s="630">
        <f t="shared" si="279"/>
        <v>0</v>
      </c>
    </row>
    <row r="1235" spans="1:13" ht="20.100000000000001" customHeight="1">
      <c r="A1235" s="881" t="s">
        <v>4251</v>
      </c>
      <c r="B1235" s="882" t="s">
        <v>4252</v>
      </c>
      <c r="C1235" s="883"/>
      <c r="D1235" s="871">
        <v>6.38E-4</v>
      </c>
      <c r="E1235" s="872">
        <v>6.38E-4</v>
      </c>
      <c r="F1235" s="866">
        <v>100</v>
      </c>
      <c r="G1235" s="873" t="s">
        <v>514</v>
      </c>
      <c r="H1235" s="630" t="str">
        <f t="shared" si="277"/>
        <v>A0824_(株)IQg</v>
      </c>
      <c r="I1235" s="630" t="str">
        <f t="shared" si="278"/>
        <v>A0824_(株)IQg_</v>
      </c>
      <c r="M1235" s="630">
        <f t="shared" si="279"/>
        <v>0</v>
      </c>
    </row>
    <row r="1236" spans="1:13" ht="20.100000000000001" customHeight="1">
      <c r="A1236" s="881" t="s">
        <v>2147</v>
      </c>
      <c r="B1236" s="882" t="s">
        <v>6294</v>
      </c>
      <c r="C1236" s="883"/>
      <c r="D1236" s="871">
        <v>4.7600000000000002E-4</v>
      </c>
      <c r="E1236" s="872">
        <v>4.7600000000000002E-4</v>
      </c>
      <c r="F1236" s="866">
        <v>100</v>
      </c>
      <c r="G1236" s="873" t="s">
        <v>514</v>
      </c>
      <c r="H1236" s="630" t="str">
        <f t="shared" si="277"/>
        <v>A0825_最適でんき(株)（旧：エナジーサプライ(株)）</v>
      </c>
      <c r="I1236" s="630" t="str">
        <f t="shared" si="278"/>
        <v>A0825_最適でんき(株)（旧：エナジーサプライ(株)）_</v>
      </c>
      <c r="M1236" s="630">
        <f t="shared" si="279"/>
        <v>0</v>
      </c>
    </row>
    <row r="1237" spans="1:13" ht="20.100000000000001" customHeight="1">
      <c r="A1237" s="981" t="s">
        <v>618</v>
      </c>
      <c r="B1237" s="962" t="s">
        <v>4253</v>
      </c>
      <c r="C1237" s="877" t="s">
        <v>226</v>
      </c>
      <c r="D1237" s="875">
        <v>0</v>
      </c>
      <c r="E1237" s="875">
        <v>0</v>
      </c>
      <c r="F1237" s="1110">
        <v>98.07</v>
      </c>
      <c r="G1237" s="1111" t="s">
        <v>4180</v>
      </c>
      <c r="H1237" s="630" t="str">
        <f t="shared" si="277"/>
        <v>A0826_(株)FPS</v>
      </c>
      <c r="I1237" s="630" t="str">
        <f t="shared" si="278"/>
        <v>A0826_(株)FPS_メニューA</v>
      </c>
      <c r="M1237" s="630">
        <f t="shared" si="279"/>
        <v>0</v>
      </c>
    </row>
    <row r="1238" spans="1:13" ht="20.100000000000001" customHeight="1">
      <c r="A1238" s="983" t="str">
        <f t="shared" ref="A1238:B1244" si="289">A1237</f>
        <v>A0826</v>
      </c>
      <c r="B1238" s="962" t="str">
        <f t="shared" si="289"/>
        <v>(株)FPS</v>
      </c>
      <c r="C1238" s="889" t="s">
        <v>293</v>
      </c>
      <c r="D1238" s="875">
        <v>0</v>
      </c>
      <c r="E1238" s="875">
        <v>0</v>
      </c>
      <c r="F1238" s="1110"/>
      <c r="G1238" s="1111"/>
      <c r="H1238" s="630" t="str">
        <f t="shared" si="277"/>
        <v>A0826_(株)FPS</v>
      </c>
      <c r="I1238" s="630" t="str">
        <f t="shared" si="278"/>
        <v>A0826_(株)FPS_メニューB</v>
      </c>
      <c r="M1238" s="630">
        <f t="shared" si="279"/>
        <v>0</v>
      </c>
    </row>
    <row r="1239" spans="1:13" ht="20.100000000000001" customHeight="1">
      <c r="A1239" s="983" t="str">
        <f t="shared" si="289"/>
        <v>A0826</v>
      </c>
      <c r="B1239" s="962" t="str">
        <f t="shared" si="289"/>
        <v>(株)FPS</v>
      </c>
      <c r="C1239" s="889" t="s">
        <v>450</v>
      </c>
      <c r="D1239" s="890">
        <v>1.6699999999999999E-4</v>
      </c>
      <c r="E1239" s="890">
        <v>1.6699999999999999E-4</v>
      </c>
      <c r="F1239" s="1110"/>
      <c r="G1239" s="1111"/>
      <c r="H1239" s="630" t="str">
        <f t="shared" si="277"/>
        <v>A0826_(株)FPS</v>
      </c>
      <c r="I1239" s="630" t="str">
        <f t="shared" si="278"/>
        <v>A0826_(株)FPS_メニューC</v>
      </c>
      <c r="M1239" s="630">
        <f t="shared" si="279"/>
        <v>0</v>
      </c>
    </row>
    <row r="1240" spans="1:13" ht="20.100000000000001" customHeight="1">
      <c r="A1240" s="983" t="str">
        <f t="shared" si="289"/>
        <v>A0826</v>
      </c>
      <c r="B1240" s="962" t="str">
        <f t="shared" si="289"/>
        <v>(株)FPS</v>
      </c>
      <c r="C1240" s="889" t="s">
        <v>451</v>
      </c>
      <c r="D1240" s="890">
        <v>2.13E-4</v>
      </c>
      <c r="E1240" s="890">
        <v>2.13E-4</v>
      </c>
      <c r="F1240" s="1110"/>
      <c r="G1240" s="1111"/>
      <c r="H1240" s="630" t="str">
        <f t="shared" si="277"/>
        <v>A0826_(株)FPS</v>
      </c>
      <c r="I1240" s="630" t="str">
        <f t="shared" si="278"/>
        <v>A0826_(株)FPS_メニューD</v>
      </c>
      <c r="M1240" s="630">
        <f t="shared" si="279"/>
        <v>0</v>
      </c>
    </row>
    <row r="1241" spans="1:13" ht="20.100000000000001" customHeight="1">
      <c r="A1241" s="983" t="str">
        <f t="shared" si="289"/>
        <v>A0826</v>
      </c>
      <c r="B1241" s="962" t="str">
        <f t="shared" si="289"/>
        <v>(株)FPS</v>
      </c>
      <c r="C1241" s="889" t="s">
        <v>452</v>
      </c>
      <c r="D1241" s="890">
        <v>3.0499999999999999E-4</v>
      </c>
      <c r="E1241" s="890">
        <v>3.0499999999999999E-4</v>
      </c>
      <c r="F1241" s="1110"/>
      <c r="G1241" s="1111"/>
      <c r="H1241" s="630" t="str">
        <f t="shared" si="277"/>
        <v>A0826_(株)FPS</v>
      </c>
      <c r="I1241" s="630" t="str">
        <f t="shared" si="278"/>
        <v>A0826_(株)FPS_メニューE</v>
      </c>
      <c r="M1241" s="630">
        <f t="shared" si="279"/>
        <v>0</v>
      </c>
    </row>
    <row r="1242" spans="1:13" ht="20.100000000000001" customHeight="1">
      <c r="A1242" s="983" t="str">
        <f t="shared" si="289"/>
        <v>A0826</v>
      </c>
      <c r="B1242" s="962" t="str">
        <f t="shared" si="289"/>
        <v>(株)FPS</v>
      </c>
      <c r="C1242" s="889" t="s">
        <v>453</v>
      </c>
      <c r="D1242" s="890">
        <v>3.97E-4</v>
      </c>
      <c r="E1242" s="890">
        <v>3.97E-4</v>
      </c>
      <c r="F1242" s="1110"/>
      <c r="G1242" s="1111"/>
      <c r="H1242" s="630" t="str">
        <f t="shared" si="277"/>
        <v>A0826_(株)FPS</v>
      </c>
      <c r="I1242" s="630" t="str">
        <f t="shared" si="278"/>
        <v>A0826_(株)FPS_メニューF</v>
      </c>
      <c r="M1242" s="630">
        <f t="shared" si="279"/>
        <v>0</v>
      </c>
    </row>
    <row r="1243" spans="1:13" ht="20.100000000000001" customHeight="1">
      <c r="A1243" s="983" t="str">
        <f t="shared" si="289"/>
        <v>A0826</v>
      </c>
      <c r="B1243" s="962" t="str">
        <f t="shared" si="289"/>
        <v>(株)FPS</v>
      </c>
      <c r="C1243" s="885" t="s">
        <v>6205</v>
      </c>
      <c r="D1243" s="893">
        <v>4.57E-4</v>
      </c>
      <c r="E1243" s="890">
        <v>4.57E-4</v>
      </c>
      <c r="F1243" s="1110"/>
      <c r="G1243" s="1111"/>
      <c r="H1243" s="630" t="str">
        <f t="shared" si="277"/>
        <v>A0826_(株)FPS</v>
      </c>
      <c r="I1243" s="630" t="str">
        <f t="shared" si="278"/>
        <v>A0826_(株)FPS_メニューG(残差)</v>
      </c>
      <c r="M1243" s="630">
        <f t="shared" si="279"/>
        <v>0</v>
      </c>
    </row>
    <row r="1244" spans="1:13" ht="20.100000000000001" customHeight="1">
      <c r="A1244" s="982" t="str">
        <f t="shared" si="289"/>
        <v>A0826</v>
      </c>
      <c r="B1244" s="963" t="str">
        <f t="shared" si="289"/>
        <v>(株)FPS</v>
      </c>
      <c r="C1244" s="879" t="s">
        <v>622</v>
      </c>
      <c r="D1244" s="880">
        <v>4.2499999999999998E-4</v>
      </c>
      <c r="E1244" s="880">
        <v>4.2499999999999998E-4</v>
      </c>
      <c r="F1244" s="1110"/>
      <c r="G1244" s="1112"/>
      <c r="H1244" s="630" t="str">
        <f t="shared" si="277"/>
        <v>A0826_(株)FPS</v>
      </c>
      <c r="I1244" s="630" t="str">
        <f t="shared" si="278"/>
        <v>A0826_(株)FPS_(参考値)事業者全体</v>
      </c>
      <c r="M1244" s="630">
        <f t="shared" si="279"/>
        <v>0</v>
      </c>
    </row>
    <row r="1245" spans="1:13" ht="20.100000000000001" customHeight="1">
      <c r="A1245" s="881" t="s">
        <v>619</v>
      </c>
      <c r="B1245" s="882" t="s">
        <v>2148</v>
      </c>
      <c r="C1245" s="883"/>
      <c r="D1245" s="871">
        <v>5.7399999999999997E-4</v>
      </c>
      <c r="E1245" s="872">
        <v>5.7399999999999997E-4</v>
      </c>
      <c r="F1245" s="866">
        <v>92.05</v>
      </c>
      <c r="G1245" s="873" t="s">
        <v>4180</v>
      </c>
      <c r="H1245" s="630" t="str">
        <f t="shared" si="277"/>
        <v>A0827_大熊るるるん電力(株)</v>
      </c>
      <c r="I1245" s="630" t="str">
        <f t="shared" si="278"/>
        <v>A0827_大熊るるるん電力(株)_</v>
      </c>
      <c r="M1245" s="630">
        <f t="shared" si="279"/>
        <v>0</v>
      </c>
    </row>
    <row r="1246" spans="1:13" ht="20.100000000000001" customHeight="1">
      <c r="A1246" s="981" t="s">
        <v>620</v>
      </c>
      <c r="B1246" s="962" t="s">
        <v>4254</v>
      </c>
      <c r="C1246" s="874" t="s">
        <v>226</v>
      </c>
      <c r="D1246" s="875">
        <v>5.3899999999999998E-4</v>
      </c>
      <c r="E1246" s="875">
        <v>5.3899999999999998E-4</v>
      </c>
      <c r="F1246" s="1110">
        <v>100</v>
      </c>
      <c r="G1246" s="1111" t="s">
        <v>514</v>
      </c>
      <c r="H1246" s="630" t="str">
        <f t="shared" si="277"/>
        <v>A0829_(株)レックス</v>
      </c>
      <c r="I1246" s="630" t="str">
        <f t="shared" si="278"/>
        <v>A0829_(株)レックス_メニューA</v>
      </c>
      <c r="M1246" s="630">
        <f t="shared" si="279"/>
        <v>0</v>
      </c>
    </row>
    <row r="1247" spans="1:13" ht="20.100000000000001" customHeight="1">
      <c r="A1247" s="982" t="str">
        <f t="shared" ref="A1247:B1247" si="290">A1246</f>
        <v>A0829</v>
      </c>
      <c r="B1247" s="963" t="str">
        <f t="shared" si="290"/>
        <v>(株)レックス</v>
      </c>
      <c r="C1247" s="879" t="s">
        <v>622</v>
      </c>
      <c r="D1247" s="865">
        <v>5.4699999999999996E-4</v>
      </c>
      <c r="E1247" s="865">
        <v>5.4699999999999996E-4</v>
      </c>
      <c r="F1247" s="1110"/>
      <c r="G1247" s="1112"/>
      <c r="H1247" s="630" t="str">
        <f t="shared" ref="H1247:H1274" si="291">A1247&amp;"_"&amp;B1247</f>
        <v>A0829_(株)レックス</v>
      </c>
      <c r="I1247" s="630" t="str">
        <f t="shared" ref="I1247:I1274" si="292">A1247&amp;"_"&amp;B1247&amp;"_"&amp;C1247</f>
        <v>A0829_(株)レックス_(参考値)事業者全体</v>
      </c>
      <c r="M1247" s="630">
        <f t="shared" ref="M1247:M1273" si="293">COUNTIF($H$30:$H$3024,K1247)</f>
        <v>0</v>
      </c>
    </row>
    <row r="1248" spans="1:13" ht="20.100000000000001" customHeight="1">
      <c r="A1248" s="981" t="s">
        <v>2149</v>
      </c>
      <c r="B1248" s="962" t="s">
        <v>2150</v>
      </c>
      <c r="C1248" s="877" t="s">
        <v>226</v>
      </c>
      <c r="D1248" s="875">
        <v>0</v>
      </c>
      <c r="E1248" s="875">
        <v>0</v>
      </c>
      <c r="F1248" s="1110">
        <v>100</v>
      </c>
      <c r="G1248" s="1111" t="s">
        <v>514</v>
      </c>
      <c r="H1248" s="630" t="str">
        <f t="shared" si="291"/>
        <v>A0831_おきたま新電力(株)</v>
      </c>
      <c r="I1248" s="630" t="str">
        <f t="shared" si="292"/>
        <v>A0831_おきたま新電力(株)_メニューA</v>
      </c>
      <c r="M1248" s="630">
        <f t="shared" si="293"/>
        <v>0</v>
      </c>
    </row>
    <row r="1249" spans="1:13" ht="20.100000000000001" customHeight="1">
      <c r="A1249" s="983" t="str">
        <f t="shared" ref="A1249:B1250" si="294">A1248</f>
        <v>A0831</v>
      </c>
      <c r="B1249" s="962" t="str">
        <f t="shared" si="294"/>
        <v>おきたま新電力(株)</v>
      </c>
      <c r="C1249" s="885" t="s">
        <v>6188</v>
      </c>
      <c r="D1249" s="875">
        <v>5.9800000000000001E-4</v>
      </c>
      <c r="E1249" s="875">
        <v>5.9800000000000001E-4</v>
      </c>
      <c r="F1249" s="1110"/>
      <c r="G1249" s="1111"/>
      <c r="H1249" s="630" t="str">
        <f t="shared" si="291"/>
        <v>A0831_おきたま新電力(株)</v>
      </c>
      <c r="I1249" s="630" t="str">
        <f t="shared" si="292"/>
        <v>A0831_おきたま新電力(株)_メニューB(残差)</v>
      </c>
      <c r="M1249" s="630">
        <f t="shared" si="293"/>
        <v>0</v>
      </c>
    </row>
    <row r="1250" spans="1:13" ht="20.100000000000001" customHeight="1">
      <c r="A1250" s="982" t="str">
        <f t="shared" si="294"/>
        <v>A0831</v>
      </c>
      <c r="B1250" s="963" t="str">
        <f t="shared" si="294"/>
        <v>おきたま新電力(株)</v>
      </c>
      <c r="C1250" s="879" t="s">
        <v>622</v>
      </c>
      <c r="D1250" s="880">
        <v>5.1800000000000001E-4</v>
      </c>
      <c r="E1250" s="880">
        <v>5.1800000000000001E-4</v>
      </c>
      <c r="F1250" s="1110"/>
      <c r="G1250" s="1112"/>
      <c r="H1250" s="630" t="str">
        <f t="shared" si="291"/>
        <v>A0831_おきたま新電力(株)</v>
      </c>
      <c r="I1250" s="630" t="str">
        <f t="shared" si="292"/>
        <v>A0831_おきたま新電力(株)_(参考値)事業者全体</v>
      </c>
      <c r="M1250" s="630">
        <f t="shared" si="293"/>
        <v>0</v>
      </c>
    </row>
    <row r="1251" spans="1:13" ht="20.100000000000001" customHeight="1">
      <c r="A1251" s="881" t="s">
        <v>621</v>
      </c>
      <c r="B1251" s="881" t="s">
        <v>2151</v>
      </c>
      <c r="C1251" s="883"/>
      <c r="D1251" s="871">
        <v>4.8899999999999996E-4</v>
      </c>
      <c r="E1251" s="872">
        <v>4.8899999999999996E-4</v>
      </c>
      <c r="F1251" s="866">
        <v>100</v>
      </c>
      <c r="G1251" s="873" t="s">
        <v>514</v>
      </c>
      <c r="H1251" s="630" t="str">
        <f t="shared" si="291"/>
        <v>A0835_河原実業(株)</v>
      </c>
      <c r="I1251" s="630" t="str">
        <f t="shared" si="292"/>
        <v>A0835_河原実業(株)_</v>
      </c>
      <c r="M1251" s="630">
        <f t="shared" si="293"/>
        <v>0</v>
      </c>
    </row>
    <row r="1252" spans="1:13" ht="20.100000000000001" customHeight="1">
      <c r="A1252" s="943" t="s">
        <v>2152</v>
      </c>
      <c r="B1252" s="943" t="s">
        <v>4255</v>
      </c>
      <c r="C1252" s="930"/>
      <c r="D1252" s="931">
        <v>4.2200000000000001E-4</v>
      </c>
      <c r="E1252" s="932">
        <v>4.2200000000000001E-4</v>
      </c>
      <c r="F1252" s="945">
        <v>100</v>
      </c>
      <c r="G1252" s="946" t="s">
        <v>514</v>
      </c>
      <c r="H1252" s="630" t="str">
        <f t="shared" si="291"/>
        <v>A0838_(株)stc</v>
      </c>
      <c r="I1252" s="630" t="str">
        <f t="shared" si="292"/>
        <v>A0838_(株)stc_</v>
      </c>
      <c r="M1252" s="630">
        <f t="shared" si="293"/>
        <v>0</v>
      </c>
    </row>
    <row r="1253" spans="1:13" ht="20.100000000000001" customHeight="1">
      <c r="A1253" s="970" t="s">
        <v>2153</v>
      </c>
      <c r="B1253" s="974" t="s">
        <v>4762</v>
      </c>
      <c r="C1253" s="947" t="s">
        <v>226</v>
      </c>
      <c r="D1253" s="912">
        <v>2.0000000000000002E-5</v>
      </c>
      <c r="E1253" s="912">
        <v>2.0000000000000002E-5</v>
      </c>
      <c r="F1253" s="1121">
        <v>100</v>
      </c>
      <c r="G1253" s="1123" t="s">
        <v>514</v>
      </c>
      <c r="H1253" s="630" t="str">
        <f t="shared" si="291"/>
        <v>A0839_(株)工営エナジー</v>
      </c>
      <c r="I1253" s="630" t="str">
        <f t="shared" si="292"/>
        <v>A0839_(株)工営エナジー_メニューA</v>
      </c>
      <c r="M1253" s="630">
        <f t="shared" si="293"/>
        <v>0</v>
      </c>
    </row>
    <row r="1254" spans="1:13" ht="20.100000000000001" customHeight="1">
      <c r="A1254" s="961" t="str">
        <f t="shared" ref="A1254:B1254" si="295">A1253</f>
        <v>A0839</v>
      </c>
      <c r="B1254" s="975" t="str">
        <f t="shared" si="295"/>
        <v>(株)工営エナジー</v>
      </c>
      <c r="C1254" s="913" t="s">
        <v>622</v>
      </c>
      <c r="D1254" s="948">
        <v>2.0000000000000002E-5</v>
      </c>
      <c r="E1254" s="948">
        <v>2.0000000000000002E-5</v>
      </c>
      <c r="F1254" s="1122"/>
      <c r="G1254" s="1125"/>
      <c r="H1254" s="630" t="str">
        <f t="shared" si="291"/>
        <v>A0839_(株)工営エナジー</v>
      </c>
      <c r="I1254" s="630" t="str">
        <f t="shared" si="292"/>
        <v>A0839_(株)工営エナジー_(参考値)事業者全体</v>
      </c>
      <c r="M1254" s="630">
        <f t="shared" si="293"/>
        <v>0</v>
      </c>
    </row>
    <row r="1255" spans="1:13" ht="20.100000000000001" customHeight="1">
      <c r="A1255" s="915" t="s">
        <v>2154</v>
      </c>
      <c r="B1255" s="916" t="s">
        <v>2155</v>
      </c>
      <c r="C1255" s="917"/>
      <c r="D1255" s="864">
        <v>8.8999999999999995E-5</v>
      </c>
      <c r="E1255" s="865">
        <v>8.8999999999999995E-5</v>
      </c>
      <c r="F1255" s="918">
        <v>100</v>
      </c>
      <c r="G1255" s="867" t="s">
        <v>514</v>
      </c>
      <c r="H1255" s="630" t="str">
        <f t="shared" si="291"/>
        <v>A0840_アースシグナルソリューションズ(株)</v>
      </c>
      <c r="I1255" s="630" t="str">
        <f t="shared" si="292"/>
        <v>A0840_アースシグナルソリューションズ(株)_</v>
      </c>
      <c r="M1255" s="630">
        <f t="shared" si="293"/>
        <v>0</v>
      </c>
    </row>
    <row r="1256" spans="1:13" ht="20.100000000000001" customHeight="1">
      <c r="A1256" s="881" t="s">
        <v>2156</v>
      </c>
      <c r="B1256" s="882" t="s">
        <v>4256</v>
      </c>
      <c r="C1256" s="883"/>
      <c r="D1256" s="871">
        <v>2.8899999999999998E-4</v>
      </c>
      <c r="E1256" s="872">
        <v>2.8899999999999998E-4</v>
      </c>
      <c r="F1256" s="866">
        <v>96.88</v>
      </c>
      <c r="G1256" s="873" t="s">
        <v>4202</v>
      </c>
      <c r="H1256" s="630" t="str">
        <f t="shared" si="291"/>
        <v>A0843_シントウエナジー(株)</v>
      </c>
      <c r="I1256" s="630" t="str">
        <f t="shared" si="292"/>
        <v>A0843_シントウエナジー(株)_</v>
      </c>
      <c r="M1256" s="630">
        <f t="shared" si="293"/>
        <v>0</v>
      </c>
    </row>
    <row r="1257" spans="1:13" ht="20.100000000000001" customHeight="1">
      <c r="A1257" s="881" t="s">
        <v>6295</v>
      </c>
      <c r="B1257" s="882" t="s">
        <v>6296</v>
      </c>
      <c r="C1257" s="883"/>
      <c r="D1257" s="871">
        <v>2.22E-4</v>
      </c>
      <c r="E1257" s="872">
        <v>2.22E-4</v>
      </c>
      <c r="F1257" s="866">
        <v>100</v>
      </c>
      <c r="G1257" s="873" t="s">
        <v>514</v>
      </c>
      <c r="H1257" s="630" t="str">
        <f t="shared" si="291"/>
        <v>A0844_那須野ヶ原みらい電力(株)</v>
      </c>
      <c r="I1257" s="630" t="str">
        <f t="shared" si="292"/>
        <v>A0844_那須野ヶ原みらい電力(株)_</v>
      </c>
      <c r="M1257" s="630">
        <f t="shared" si="293"/>
        <v>0</v>
      </c>
    </row>
    <row r="1258" spans="1:13" ht="20.100000000000001" customHeight="1">
      <c r="A1258" s="881" t="s">
        <v>2157</v>
      </c>
      <c r="B1258" s="882" t="s">
        <v>2158</v>
      </c>
      <c r="C1258" s="883"/>
      <c r="D1258" s="871">
        <v>5.7899999999999998E-4</v>
      </c>
      <c r="E1258" s="872">
        <v>5.7899999999999998E-4</v>
      </c>
      <c r="F1258" s="866">
        <v>82.89</v>
      </c>
      <c r="G1258" s="873" t="s">
        <v>4180</v>
      </c>
      <c r="H1258" s="630" t="str">
        <f t="shared" si="291"/>
        <v>A0847_柏崎あい・あーるエナジー(株)</v>
      </c>
      <c r="I1258" s="630" t="str">
        <f t="shared" si="292"/>
        <v>A0847_柏崎あい・あーるエナジー(株)_</v>
      </c>
      <c r="M1258" s="630">
        <f t="shared" si="293"/>
        <v>0</v>
      </c>
    </row>
    <row r="1259" spans="1:13" ht="20.100000000000001" customHeight="1">
      <c r="A1259" s="981" t="s">
        <v>6297</v>
      </c>
      <c r="B1259" s="962" t="s">
        <v>2159</v>
      </c>
      <c r="C1259" s="874" t="s">
        <v>226</v>
      </c>
      <c r="D1259" s="875">
        <v>0</v>
      </c>
      <c r="E1259" s="875">
        <v>0</v>
      </c>
      <c r="F1259" s="1110">
        <v>100</v>
      </c>
      <c r="G1259" s="1111" t="s">
        <v>514</v>
      </c>
      <c r="H1259" s="630" t="str">
        <f t="shared" si="291"/>
        <v>A0849_京セラ(株)</v>
      </c>
      <c r="I1259" s="630" t="str">
        <f t="shared" si="292"/>
        <v>A0849_京セラ(株)_メニューA</v>
      </c>
      <c r="M1259" s="630">
        <f t="shared" si="293"/>
        <v>0</v>
      </c>
    </row>
    <row r="1260" spans="1:13" ht="20.100000000000001" customHeight="1">
      <c r="A1260" s="982" t="str">
        <f t="shared" ref="A1260:B1260" si="296">A1259</f>
        <v>A0849</v>
      </c>
      <c r="B1260" s="963" t="str">
        <f t="shared" si="296"/>
        <v>京セラ(株)</v>
      </c>
      <c r="C1260" s="879" t="s">
        <v>622</v>
      </c>
      <c r="D1260" s="865">
        <v>0</v>
      </c>
      <c r="E1260" s="865">
        <v>0</v>
      </c>
      <c r="F1260" s="1110"/>
      <c r="G1260" s="1112"/>
      <c r="H1260" s="630" t="str">
        <f t="shared" si="291"/>
        <v>A0849_京セラ(株)</v>
      </c>
      <c r="I1260" s="630" t="str">
        <f t="shared" si="292"/>
        <v>A0849_京セラ(株)_(参考値)事業者全体</v>
      </c>
      <c r="M1260" s="630">
        <f t="shared" si="293"/>
        <v>0</v>
      </c>
    </row>
    <row r="1261" spans="1:13" ht="20.100000000000001" customHeight="1">
      <c r="A1261" s="881" t="s">
        <v>2160</v>
      </c>
      <c r="B1261" s="881" t="s">
        <v>2161</v>
      </c>
      <c r="C1261" s="883"/>
      <c r="D1261" s="871">
        <v>4.28E-4</v>
      </c>
      <c r="E1261" s="872">
        <v>4.28E-4</v>
      </c>
      <c r="F1261" s="866">
        <v>21.66</v>
      </c>
      <c r="G1261" s="873" t="s">
        <v>4180</v>
      </c>
      <c r="H1261" s="630" t="str">
        <f t="shared" si="291"/>
        <v>A0851_(株)鳥取みらい電力</v>
      </c>
      <c r="I1261" s="630" t="str">
        <f t="shared" si="292"/>
        <v>A0851_(株)鳥取みらい電力_</v>
      </c>
      <c r="M1261" s="630">
        <f t="shared" si="293"/>
        <v>0</v>
      </c>
    </row>
    <row r="1262" spans="1:13" ht="20.100000000000001" customHeight="1">
      <c r="A1262" s="881" t="s">
        <v>2162</v>
      </c>
      <c r="B1262" s="882" t="s">
        <v>2163</v>
      </c>
      <c r="C1262" s="883"/>
      <c r="D1262" s="871">
        <v>2.31E-4</v>
      </c>
      <c r="E1262" s="872">
        <v>2.31E-4</v>
      </c>
      <c r="F1262" s="866">
        <v>100</v>
      </c>
      <c r="G1262" s="873" t="s">
        <v>514</v>
      </c>
      <c r="H1262" s="630" t="str">
        <f t="shared" si="291"/>
        <v>A0852_鈴鹿グリーンエナジー(株)</v>
      </c>
      <c r="I1262" s="630" t="str">
        <f t="shared" si="292"/>
        <v>A0852_鈴鹿グリーンエナジー(株)_</v>
      </c>
      <c r="M1262" s="630">
        <f t="shared" si="293"/>
        <v>0</v>
      </c>
    </row>
    <row r="1263" spans="1:13" ht="20.100000000000001" customHeight="1">
      <c r="A1263" s="881" t="s">
        <v>6298</v>
      </c>
      <c r="B1263" s="881" t="s">
        <v>6299</v>
      </c>
      <c r="C1263" s="883"/>
      <c r="D1263" s="871">
        <v>0</v>
      </c>
      <c r="E1263" s="872">
        <v>0</v>
      </c>
      <c r="F1263" s="866">
        <v>100</v>
      </c>
      <c r="G1263" s="873" t="s">
        <v>514</v>
      </c>
      <c r="H1263" s="630" t="str">
        <f t="shared" si="291"/>
        <v>A0853_一般社団法人東北自動車産業グリーンエネルギー普及協会</v>
      </c>
      <c r="I1263" s="630" t="str">
        <f t="shared" si="292"/>
        <v>A0853_一般社団法人東北自動車産業グリーンエネルギー普及協会_</v>
      </c>
      <c r="M1263" s="630">
        <f t="shared" si="293"/>
        <v>0</v>
      </c>
    </row>
    <row r="1264" spans="1:13" ht="20.100000000000001" customHeight="1">
      <c r="A1264" s="981" t="s">
        <v>6300</v>
      </c>
      <c r="B1264" s="962" t="s">
        <v>4763</v>
      </c>
      <c r="C1264" s="874" t="s">
        <v>226</v>
      </c>
      <c r="D1264" s="896">
        <v>3.0400000000000002E-4</v>
      </c>
      <c r="E1264" s="875">
        <v>3.0400000000000002E-4</v>
      </c>
      <c r="F1264" s="1110">
        <v>100</v>
      </c>
      <c r="G1264" s="1111" t="s">
        <v>514</v>
      </c>
      <c r="H1264" s="630" t="str">
        <f t="shared" si="291"/>
        <v>A0854_刈谷知立みらい電力(株)</v>
      </c>
      <c r="I1264" s="630" t="str">
        <f t="shared" si="292"/>
        <v>A0854_刈谷知立みらい電力(株)_メニューA</v>
      </c>
      <c r="M1264" s="630">
        <f t="shared" si="293"/>
        <v>0</v>
      </c>
    </row>
    <row r="1265" spans="1:13" ht="20.100000000000001" customHeight="1">
      <c r="A1265" s="982" t="str">
        <f t="shared" ref="A1265:B1265" si="297">A1264</f>
        <v>A0854</v>
      </c>
      <c r="B1265" s="963" t="str">
        <f t="shared" si="297"/>
        <v>刈谷知立みらい電力(株)</v>
      </c>
      <c r="C1265" s="879" t="s">
        <v>622</v>
      </c>
      <c r="D1265" s="902">
        <v>3.0400000000000002E-4</v>
      </c>
      <c r="E1265" s="865">
        <v>3.0400000000000002E-4</v>
      </c>
      <c r="F1265" s="1110"/>
      <c r="G1265" s="1112"/>
      <c r="H1265" s="630" t="str">
        <f t="shared" si="291"/>
        <v>A0854_刈谷知立みらい電力(株)</v>
      </c>
      <c r="I1265" s="630" t="str">
        <f t="shared" si="292"/>
        <v>A0854_刈谷知立みらい電力(株)_(参考値)事業者全体</v>
      </c>
      <c r="M1265" s="630">
        <f t="shared" si="293"/>
        <v>0</v>
      </c>
    </row>
    <row r="1266" spans="1:13" ht="20.100000000000001" customHeight="1">
      <c r="A1266" s="981" t="s">
        <v>6301</v>
      </c>
      <c r="B1266" s="964" t="s">
        <v>6302</v>
      </c>
      <c r="C1266" s="877" t="s">
        <v>226</v>
      </c>
      <c r="D1266" s="875">
        <v>2.9500000000000001E-4</v>
      </c>
      <c r="E1266" s="875">
        <v>2.9500000000000001E-4</v>
      </c>
      <c r="F1266" s="1110">
        <v>90.21</v>
      </c>
      <c r="G1266" s="1111" t="s">
        <v>4180</v>
      </c>
      <c r="H1266" s="630" t="str">
        <f t="shared" si="291"/>
        <v>A0857_(株)パワーエックス</v>
      </c>
      <c r="I1266" s="630" t="str">
        <f t="shared" si="292"/>
        <v>A0857_(株)パワーエックス_メニューA</v>
      </c>
      <c r="M1266" s="630">
        <f t="shared" si="293"/>
        <v>0</v>
      </c>
    </row>
    <row r="1267" spans="1:13" ht="20.100000000000001" customHeight="1">
      <c r="A1267" s="983" t="str">
        <f t="shared" ref="A1267:B1269" si="298">A1266</f>
        <v>A0857</v>
      </c>
      <c r="B1267" s="964" t="str">
        <f t="shared" si="298"/>
        <v>(株)パワーエックス</v>
      </c>
      <c r="C1267" s="889" t="s">
        <v>293</v>
      </c>
      <c r="D1267" s="896">
        <v>4.2999999999999999E-4</v>
      </c>
      <c r="E1267" s="875">
        <v>4.2999999999999999E-4</v>
      </c>
      <c r="F1267" s="1110"/>
      <c r="G1267" s="1111"/>
      <c r="H1267" s="630" t="str">
        <f t="shared" si="291"/>
        <v>A0857_(株)パワーエックス</v>
      </c>
      <c r="I1267" s="630" t="str">
        <f t="shared" si="292"/>
        <v>A0857_(株)パワーエックス_メニューB</v>
      </c>
      <c r="M1267" s="630">
        <f t="shared" si="293"/>
        <v>0</v>
      </c>
    </row>
    <row r="1268" spans="1:13" ht="20.100000000000001" customHeight="1">
      <c r="A1268" s="983" t="str">
        <f t="shared" si="298"/>
        <v>A0857</v>
      </c>
      <c r="B1268" s="964" t="str">
        <f t="shared" si="298"/>
        <v>(株)パワーエックス</v>
      </c>
      <c r="C1268" s="894" t="s">
        <v>4184</v>
      </c>
      <c r="D1268" s="890">
        <v>4.2200000000000001E-4</v>
      </c>
      <c r="E1268" s="890">
        <v>4.2200000000000001E-4</v>
      </c>
      <c r="F1268" s="1110"/>
      <c r="G1268" s="1111"/>
      <c r="H1268" s="630" t="str">
        <f t="shared" si="291"/>
        <v>A0857_(株)パワーエックス</v>
      </c>
      <c r="I1268" s="630" t="str">
        <f t="shared" si="292"/>
        <v>A0857_(株)パワーエックス_メニューC(残差)</v>
      </c>
      <c r="M1268" s="630">
        <f t="shared" si="293"/>
        <v>0</v>
      </c>
    </row>
    <row r="1269" spans="1:13" ht="20.100000000000001" customHeight="1">
      <c r="A1269" s="982" t="str">
        <f t="shared" si="298"/>
        <v>A0857</v>
      </c>
      <c r="B1269" s="965" t="str">
        <f t="shared" si="298"/>
        <v>(株)パワーエックス</v>
      </c>
      <c r="C1269" s="879" t="s">
        <v>622</v>
      </c>
      <c r="D1269" s="895">
        <v>1.023E-3</v>
      </c>
      <c r="E1269" s="880">
        <v>1.023E-3</v>
      </c>
      <c r="F1269" s="1110"/>
      <c r="G1269" s="1112"/>
      <c r="H1269" s="630" t="str">
        <f t="shared" si="291"/>
        <v>A0857_(株)パワーエックス</v>
      </c>
      <c r="I1269" s="630" t="str">
        <f t="shared" si="292"/>
        <v>A0857_(株)パワーエックス_(参考値)事業者全体</v>
      </c>
      <c r="M1269" s="630">
        <f t="shared" si="293"/>
        <v>0</v>
      </c>
    </row>
    <row r="1270" spans="1:13" ht="20.100000000000001" customHeight="1">
      <c r="A1270" s="981" t="s">
        <v>6303</v>
      </c>
      <c r="B1270" s="962" t="s">
        <v>4764</v>
      </c>
      <c r="C1270" s="874" t="s">
        <v>226</v>
      </c>
      <c r="D1270" s="875">
        <v>0</v>
      </c>
      <c r="E1270" s="875">
        <v>0</v>
      </c>
      <c r="F1270" s="1110">
        <v>100</v>
      </c>
      <c r="G1270" s="1111" t="s">
        <v>514</v>
      </c>
      <c r="H1270" s="630" t="str">
        <f t="shared" si="291"/>
        <v>A0859_いちのみや未来エネルギー(株)</v>
      </c>
      <c r="I1270" s="630" t="str">
        <f t="shared" si="292"/>
        <v>A0859_いちのみや未来エネルギー(株)_メニューA</v>
      </c>
      <c r="M1270" s="630">
        <f t="shared" si="293"/>
        <v>0</v>
      </c>
    </row>
    <row r="1271" spans="1:13" ht="20.100000000000001" customHeight="1">
      <c r="A1271" s="982" t="str">
        <f t="shared" ref="A1271:B1271" si="299">A1270</f>
        <v>A0859</v>
      </c>
      <c r="B1271" s="963" t="str">
        <f t="shared" si="299"/>
        <v>いちのみや未来エネルギー(株)</v>
      </c>
      <c r="C1271" s="879" t="s">
        <v>622</v>
      </c>
      <c r="D1271" s="902">
        <v>0</v>
      </c>
      <c r="E1271" s="865">
        <v>0</v>
      </c>
      <c r="F1271" s="1110"/>
      <c r="G1271" s="1112"/>
      <c r="H1271" s="630" t="str">
        <f t="shared" si="291"/>
        <v>A0859_いちのみや未来エネルギー(株)</v>
      </c>
      <c r="I1271" s="630" t="str">
        <f t="shared" si="292"/>
        <v>A0859_いちのみや未来エネルギー(株)_(参考値)事業者全体</v>
      </c>
      <c r="M1271" s="630">
        <f t="shared" si="293"/>
        <v>0</v>
      </c>
    </row>
    <row r="1272" spans="1:13" ht="20.100000000000001" customHeight="1">
      <c r="A1272" s="881" t="s">
        <v>6304</v>
      </c>
      <c r="B1272" s="881" t="s">
        <v>6305</v>
      </c>
      <c r="C1272" s="883"/>
      <c r="D1272" s="871">
        <v>6.2500000000000001E-4</v>
      </c>
      <c r="E1272" s="872">
        <v>6.2500000000000001E-4</v>
      </c>
      <c r="F1272" s="866">
        <v>100</v>
      </c>
      <c r="G1272" s="873" t="s">
        <v>514</v>
      </c>
      <c r="H1272" s="630" t="str">
        <f t="shared" si="291"/>
        <v>A0860_岡谷酸素(株)</v>
      </c>
      <c r="I1272" s="630" t="str">
        <f t="shared" si="292"/>
        <v>A0860_岡谷酸素(株)_</v>
      </c>
      <c r="M1272" s="630">
        <f t="shared" si="293"/>
        <v>0</v>
      </c>
    </row>
    <row r="1273" spans="1:13" ht="20.100000000000001" customHeight="1">
      <c r="A1273" s="881" t="s">
        <v>2164</v>
      </c>
      <c r="B1273" s="882" t="s">
        <v>2165</v>
      </c>
      <c r="C1273" s="883"/>
      <c r="D1273" s="871">
        <v>6.1600000000000001E-4</v>
      </c>
      <c r="E1273" s="872">
        <v>6.1600000000000001E-4</v>
      </c>
      <c r="F1273" s="866">
        <v>100</v>
      </c>
      <c r="G1273" s="873" t="s">
        <v>514</v>
      </c>
      <c r="H1273" s="630" t="str">
        <f t="shared" si="291"/>
        <v>A0863_(株)絆</v>
      </c>
      <c r="I1273" s="630" t="str">
        <f t="shared" si="292"/>
        <v>A0863_(株)絆_</v>
      </c>
      <c r="M1273" s="630">
        <f t="shared" si="293"/>
        <v>0</v>
      </c>
    </row>
    <row r="1274" spans="1:13" ht="20.100000000000001" customHeight="1">
      <c r="A1274" s="981" t="s">
        <v>2166</v>
      </c>
      <c r="B1274" s="966" t="s">
        <v>4257</v>
      </c>
      <c r="C1274" s="877" t="s">
        <v>226</v>
      </c>
      <c r="D1274" s="875">
        <v>1.2899999999999999E-4</v>
      </c>
      <c r="E1274" s="875">
        <v>1.2899999999999999E-4</v>
      </c>
      <c r="F1274" s="1110">
        <v>100</v>
      </c>
      <c r="G1274" s="1111" t="s">
        <v>514</v>
      </c>
      <c r="H1274" s="630" t="str">
        <f t="shared" si="291"/>
        <v>A0865_東北エネルギーサービス(株)</v>
      </c>
      <c r="I1274" s="630" t="str">
        <f t="shared" si="292"/>
        <v>A0865_東北エネルギーサービス(株)_メニューA</v>
      </c>
      <c r="M1274" s="630">
        <f>COUNTIF($H$30:$H$3024,K1274)</f>
        <v>0</v>
      </c>
    </row>
    <row r="1275" spans="1:13" ht="20.100000000000001" customHeight="1">
      <c r="A1275" s="983" t="str">
        <f t="shared" ref="A1275:B1277" si="300">A1274</f>
        <v>A0865</v>
      </c>
      <c r="B1275" s="966" t="str">
        <f t="shared" si="300"/>
        <v>東北エネルギーサービス(株)</v>
      </c>
      <c r="C1275" s="889" t="s">
        <v>293</v>
      </c>
      <c r="D1275" s="875">
        <v>1.4799999999999999E-4</v>
      </c>
      <c r="E1275" s="875">
        <v>1.4799999999999999E-4</v>
      </c>
      <c r="F1275" s="1110"/>
      <c r="G1275" s="1111"/>
      <c r="H1275" s="630" t="str">
        <f t="shared" ref="H1275:H1323" si="301">A1275&amp;"_"&amp;B1275</f>
        <v>A0865_東北エネルギーサービス(株)</v>
      </c>
      <c r="I1275" s="630" t="str">
        <f t="shared" ref="I1275:I1323" si="302">A1275&amp;"_"&amp;B1275&amp;"_"&amp;C1275</f>
        <v>A0865_東北エネルギーサービス(株)_メニューB</v>
      </c>
      <c r="M1275" s="630">
        <f t="shared" ref="M1275:M1338" si="303">COUNTIF($H$30:$H$3024,K1275)</f>
        <v>0</v>
      </c>
    </row>
    <row r="1276" spans="1:13" ht="20.100000000000001" customHeight="1">
      <c r="A1276" s="983" t="str">
        <f t="shared" si="300"/>
        <v>A0865</v>
      </c>
      <c r="B1276" s="966" t="str">
        <f t="shared" si="300"/>
        <v>東北エネルギーサービス(株)</v>
      </c>
      <c r="C1276" s="894" t="s">
        <v>450</v>
      </c>
      <c r="D1276" s="890">
        <v>9.7999999999999997E-5</v>
      </c>
      <c r="E1276" s="890">
        <v>9.7999999999999997E-5</v>
      </c>
      <c r="F1276" s="1110"/>
      <c r="G1276" s="1111"/>
      <c r="H1276" s="630" t="str">
        <f t="shared" si="301"/>
        <v>A0865_東北エネルギーサービス(株)</v>
      </c>
      <c r="I1276" s="630" t="str">
        <f t="shared" si="302"/>
        <v>A0865_東北エネルギーサービス(株)_メニューC</v>
      </c>
      <c r="M1276" s="630">
        <f t="shared" si="303"/>
        <v>0</v>
      </c>
    </row>
    <row r="1277" spans="1:13" ht="20.100000000000001" customHeight="1">
      <c r="A1277" s="982" t="str">
        <f t="shared" si="300"/>
        <v>A0865</v>
      </c>
      <c r="B1277" s="967" t="str">
        <f t="shared" si="300"/>
        <v>東北エネルギーサービス(株)</v>
      </c>
      <c r="C1277" s="879" t="s">
        <v>622</v>
      </c>
      <c r="D1277" s="880">
        <v>1.2300000000000001E-4</v>
      </c>
      <c r="E1277" s="880">
        <v>1.2300000000000001E-4</v>
      </c>
      <c r="F1277" s="1110"/>
      <c r="G1277" s="1112"/>
      <c r="H1277" s="630" t="str">
        <f t="shared" si="301"/>
        <v>A0865_東北エネルギーサービス(株)</v>
      </c>
      <c r="I1277" s="630" t="str">
        <f t="shared" si="302"/>
        <v>A0865_東北エネルギーサービス(株)_(参考値)事業者全体</v>
      </c>
      <c r="M1277" s="630">
        <f t="shared" si="303"/>
        <v>0</v>
      </c>
    </row>
    <row r="1278" spans="1:13" ht="20.100000000000001" customHeight="1">
      <c r="A1278" s="881" t="s">
        <v>2167</v>
      </c>
      <c r="B1278" s="882" t="s">
        <v>2168</v>
      </c>
      <c r="C1278" s="883"/>
      <c r="D1278" s="871">
        <v>2.41E-4</v>
      </c>
      <c r="E1278" s="872">
        <v>2.41E-4</v>
      </c>
      <c r="F1278" s="866">
        <v>100</v>
      </c>
      <c r="G1278" s="873" t="s">
        <v>514</v>
      </c>
      <c r="H1278" s="630" t="str">
        <f t="shared" si="301"/>
        <v>A0866_(株)いなしきエナジー</v>
      </c>
      <c r="I1278" s="630" t="str">
        <f t="shared" si="302"/>
        <v>A0866_(株)いなしきエナジー_</v>
      </c>
      <c r="M1278" s="630">
        <f t="shared" si="303"/>
        <v>0</v>
      </c>
    </row>
    <row r="1279" spans="1:13" ht="20.100000000000001" customHeight="1">
      <c r="A1279" s="881" t="s">
        <v>2169</v>
      </c>
      <c r="B1279" s="882" t="s">
        <v>2170</v>
      </c>
      <c r="C1279" s="883"/>
      <c r="D1279" s="871">
        <v>9.3999999999999994E-5</v>
      </c>
      <c r="E1279" s="872">
        <v>9.3999999999999994E-5</v>
      </c>
      <c r="F1279" s="866">
        <v>100</v>
      </c>
      <c r="G1279" s="873" t="s">
        <v>514</v>
      </c>
      <c r="H1279" s="630" t="str">
        <f t="shared" si="301"/>
        <v>A0867_ながのスマートパワー(株)</v>
      </c>
      <c r="I1279" s="630" t="str">
        <f t="shared" si="302"/>
        <v>A0867_ながのスマートパワー(株)_</v>
      </c>
      <c r="M1279" s="630">
        <f t="shared" si="303"/>
        <v>0</v>
      </c>
    </row>
    <row r="1280" spans="1:13" ht="20.100000000000001" customHeight="1">
      <c r="A1280" s="943" t="s">
        <v>2171</v>
      </c>
      <c r="B1280" s="943" t="s">
        <v>2172</v>
      </c>
      <c r="C1280" s="930"/>
      <c r="D1280" s="951">
        <v>5.1099999999999995E-4</v>
      </c>
      <c r="E1280" s="952">
        <v>5.1099999999999995E-4</v>
      </c>
      <c r="F1280" s="945">
        <v>65.7</v>
      </c>
      <c r="G1280" s="946" t="s">
        <v>4180</v>
      </c>
      <c r="H1280" s="630" t="str">
        <f t="shared" si="301"/>
        <v>A0868_(株)ホクレン油機サービス</v>
      </c>
      <c r="I1280" s="630" t="str">
        <f t="shared" si="302"/>
        <v>A0868_(株)ホクレン油機サービス_</v>
      </c>
      <c r="M1280" s="630">
        <f t="shared" si="303"/>
        <v>0</v>
      </c>
    </row>
    <row r="1281" spans="1:13" ht="20.100000000000001" customHeight="1">
      <c r="A1281" s="970" t="s">
        <v>6306</v>
      </c>
      <c r="B1281" s="974" t="s">
        <v>6307</v>
      </c>
      <c r="C1281" s="910" t="s">
        <v>226</v>
      </c>
      <c r="D1281" s="912">
        <v>0</v>
      </c>
      <c r="E1281" s="912">
        <v>0</v>
      </c>
      <c r="F1281" s="1121">
        <v>59.45</v>
      </c>
      <c r="G1281" s="1123" t="s">
        <v>4202</v>
      </c>
      <c r="H1281" s="630" t="str">
        <f t="shared" si="301"/>
        <v>A0869_(株)JR東日本商事</v>
      </c>
      <c r="I1281" s="630" t="str">
        <f t="shared" si="302"/>
        <v>A0869_(株)JR東日本商事_メニューA</v>
      </c>
      <c r="M1281" s="630">
        <f t="shared" si="303"/>
        <v>0</v>
      </c>
    </row>
    <row r="1282" spans="1:13" ht="19.8" customHeight="1">
      <c r="A1282" s="983" t="str">
        <f t="shared" ref="A1282:B1283" si="304">A1281</f>
        <v>A0869</v>
      </c>
      <c r="B1282" s="962" t="str">
        <f t="shared" si="304"/>
        <v>(株)JR東日本商事</v>
      </c>
      <c r="C1282" s="885" t="s">
        <v>6188</v>
      </c>
      <c r="D1282" s="875">
        <v>5.8799999999999998E-4</v>
      </c>
      <c r="E1282" s="875">
        <v>5.8799999999999998E-4</v>
      </c>
      <c r="F1282" s="1110"/>
      <c r="G1282" s="1124"/>
      <c r="H1282" s="630" t="str">
        <f t="shared" si="301"/>
        <v>A0869_(株)JR東日本商事</v>
      </c>
      <c r="I1282" s="630" t="str">
        <f t="shared" si="302"/>
        <v>A0869_(株)JR東日本商事_メニューB(残差)</v>
      </c>
      <c r="M1282" s="630">
        <f t="shared" si="303"/>
        <v>0</v>
      </c>
    </row>
    <row r="1283" spans="1:13">
      <c r="A1283" s="961" t="str">
        <f t="shared" si="304"/>
        <v>A0869</v>
      </c>
      <c r="B1283" s="975" t="str">
        <f t="shared" si="304"/>
        <v>(株)JR東日本商事</v>
      </c>
      <c r="C1283" s="913" t="s">
        <v>622</v>
      </c>
      <c r="D1283" s="914">
        <v>3.1E-4</v>
      </c>
      <c r="E1283" s="914">
        <v>3.1E-4</v>
      </c>
      <c r="F1283" s="1122"/>
      <c r="G1283" s="1125"/>
      <c r="H1283" s="630" t="str">
        <f t="shared" si="301"/>
        <v>A0869_(株)JR東日本商事</v>
      </c>
      <c r="I1283" s="630" t="str">
        <f t="shared" si="302"/>
        <v>A0869_(株)JR東日本商事_(参考値)事業者全体</v>
      </c>
      <c r="M1283" s="630">
        <f t="shared" si="303"/>
        <v>0</v>
      </c>
    </row>
    <row r="1284" spans="1:13">
      <c r="A1284" s="915" t="s">
        <v>6308</v>
      </c>
      <c r="B1284" s="915" t="s">
        <v>6309</v>
      </c>
      <c r="C1284" s="917"/>
      <c r="D1284" s="864">
        <v>3.0600000000000001E-4</v>
      </c>
      <c r="E1284" s="865">
        <v>3.0600000000000001E-4</v>
      </c>
      <c r="F1284" s="918">
        <v>100</v>
      </c>
      <c r="G1284" s="867" t="s">
        <v>514</v>
      </c>
      <c r="H1284" s="630" t="str">
        <f t="shared" si="301"/>
        <v>A0870_岡山ガス(株)</v>
      </c>
      <c r="I1284" s="630" t="str">
        <f t="shared" si="302"/>
        <v>A0870_岡山ガス(株)_</v>
      </c>
      <c r="M1284" s="630">
        <f t="shared" si="303"/>
        <v>0</v>
      </c>
    </row>
    <row r="1285" spans="1:13">
      <c r="A1285" s="881" t="s">
        <v>6310</v>
      </c>
      <c r="B1285" s="881" t="s">
        <v>6311</v>
      </c>
      <c r="C1285" s="883"/>
      <c r="D1285" s="871">
        <v>4.66E-4</v>
      </c>
      <c r="E1285" s="872">
        <v>4.66E-4</v>
      </c>
      <c r="F1285" s="866" t="s">
        <v>6185</v>
      </c>
      <c r="G1285" s="873" t="s">
        <v>514</v>
      </c>
      <c r="H1285" s="630" t="str">
        <f t="shared" si="301"/>
        <v>A0871_合同会社グリーンパワーリテイリング</v>
      </c>
      <c r="I1285" s="630" t="str">
        <f t="shared" si="302"/>
        <v>A0871_合同会社グリーンパワーリテイリング_</v>
      </c>
      <c r="M1285" s="630">
        <f t="shared" si="303"/>
        <v>0</v>
      </c>
    </row>
    <row r="1286" spans="1:13">
      <c r="A1286" s="981" t="s">
        <v>6312</v>
      </c>
      <c r="B1286" s="964" t="s">
        <v>6313</v>
      </c>
      <c r="C1286" s="874" t="s">
        <v>226</v>
      </c>
      <c r="D1286" s="875">
        <v>2.5000000000000001E-4</v>
      </c>
      <c r="E1286" s="875">
        <v>2.5000000000000001E-4</v>
      </c>
      <c r="F1286" s="1110" t="s">
        <v>6185</v>
      </c>
      <c r="G1286" s="1111" t="s">
        <v>514</v>
      </c>
      <c r="H1286" s="630" t="str">
        <f t="shared" si="301"/>
        <v>A0873_川崎未来エナジー(株)</v>
      </c>
      <c r="I1286" s="630" t="str">
        <f t="shared" si="302"/>
        <v>A0873_川崎未来エナジー(株)_メニューA</v>
      </c>
      <c r="M1286" s="630">
        <f t="shared" si="303"/>
        <v>0</v>
      </c>
    </row>
    <row r="1287" spans="1:13">
      <c r="A1287" s="982" t="str">
        <f t="shared" ref="A1287:B1287" si="305">A1286</f>
        <v>A0873</v>
      </c>
      <c r="B1287" s="965" t="str">
        <f t="shared" si="305"/>
        <v>川崎未来エナジー(株)</v>
      </c>
      <c r="C1287" s="879" t="s">
        <v>622</v>
      </c>
      <c r="D1287" s="865">
        <v>0</v>
      </c>
      <c r="E1287" s="865">
        <v>0</v>
      </c>
      <c r="F1287" s="1110"/>
      <c r="G1287" s="1112"/>
      <c r="H1287" s="630" t="str">
        <f t="shared" si="301"/>
        <v>A0873_川崎未来エナジー(株)</v>
      </c>
      <c r="I1287" s="630" t="str">
        <f t="shared" si="302"/>
        <v>A0873_川崎未来エナジー(株)_(参考値)事業者全体</v>
      </c>
      <c r="M1287" s="630">
        <f t="shared" si="303"/>
        <v>0</v>
      </c>
    </row>
    <row r="1288" spans="1:13">
      <c r="A1288" s="881" t="s">
        <v>6314</v>
      </c>
      <c r="B1288" s="881" t="s">
        <v>6315</v>
      </c>
      <c r="C1288" s="883"/>
      <c r="D1288" s="871">
        <v>4.7100000000000006E-4</v>
      </c>
      <c r="E1288" s="872">
        <v>4.7100000000000006E-4</v>
      </c>
      <c r="F1288" s="866">
        <v>100</v>
      </c>
      <c r="G1288" s="873" t="s">
        <v>514</v>
      </c>
      <c r="H1288" s="630" t="str">
        <f t="shared" si="301"/>
        <v>A0874_(株)いずみみらい</v>
      </c>
      <c r="I1288" s="630" t="str">
        <f t="shared" si="302"/>
        <v>A0874_(株)いずみみらい_</v>
      </c>
      <c r="M1288" s="630">
        <f t="shared" si="303"/>
        <v>0</v>
      </c>
    </row>
    <row r="1289" spans="1:13">
      <c r="A1289" s="981" t="s">
        <v>6316</v>
      </c>
      <c r="B1289" s="962" t="s">
        <v>6317</v>
      </c>
      <c r="C1289" s="877" t="s">
        <v>226</v>
      </c>
      <c r="D1289" s="875">
        <v>4.2700000000000002E-4</v>
      </c>
      <c r="E1289" s="875">
        <v>4.2700000000000002E-4</v>
      </c>
      <c r="F1289" s="1110">
        <v>100</v>
      </c>
      <c r="G1289" s="1111" t="s">
        <v>514</v>
      </c>
      <c r="H1289" s="630" t="str">
        <f t="shared" si="301"/>
        <v>A0877_(株)アット東京</v>
      </c>
      <c r="I1289" s="630" t="str">
        <f t="shared" si="302"/>
        <v>A0877_(株)アット東京_メニューA</v>
      </c>
      <c r="M1289" s="630">
        <f t="shared" si="303"/>
        <v>0</v>
      </c>
    </row>
    <row r="1290" spans="1:13">
      <c r="A1290" s="983" t="str">
        <f t="shared" ref="A1290:B1291" si="306">A1289</f>
        <v>A0877</v>
      </c>
      <c r="B1290" s="962" t="str">
        <f t="shared" si="306"/>
        <v>(株)アット東京</v>
      </c>
      <c r="C1290" s="885" t="s">
        <v>6188</v>
      </c>
      <c r="D1290" s="875">
        <v>4.4499999999999997E-4</v>
      </c>
      <c r="E1290" s="875">
        <v>4.4499999999999997E-4</v>
      </c>
      <c r="F1290" s="1110"/>
      <c r="G1290" s="1111"/>
      <c r="H1290" s="630" t="str">
        <f t="shared" si="301"/>
        <v>A0877_(株)アット東京</v>
      </c>
      <c r="I1290" s="630" t="str">
        <f t="shared" si="302"/>
        <v>A0877_(株)アット東京_メニューB(残差)</v>
      </c>
      <c r="M1290" s="630">
        <f t="shared" si="303"/>
        <v>0</v>
      </c>
    </row>
    <row r="1291" spans="1:13">
      <c r="A1291" s="982" t="str">
        <f t="shared" si="306"/>
        <v>A0877</v>
      </c>
      <c r="B1291" s="963" t="str">
        <f t="shared" si="306"/>
        <v>(株)アット東京</v>
      </c>
      <c r="C1291" s="879" t="s">
        <v>622</v>
      </c>
      <c r="D1291" s="880">
        <v>4.3100000000000001E-4</v>
      </c>
      <c r="E1291" s="880">
        <v>4.3100000000000001E-4</v>
      </c>
      <c r="F1291" s="1110"/>
      <c r="G1291" s="1112"/>
      <c r="H1291" s="630" t="str">
        <f t="shared" si="301"/>
        <v>A0877_(株)アット東京</v>
      </c>
      <c r="I1291" s="630" t="str">
        <f t="shared" si="302"/>
        <v>A0877_(株)アット東京_(参考値)事業者全体</v>
      </c>
      <c r="M1291" s="630">
        <f t="shared" si="303"/>
        <v>0</v>
      </c>
    </row>
    <row r="1292" spans="1:13" ht="26.4">
      <c r="A1292" s="881" t="s">
        <v>6318</v>
      </c>
      <c r="B1292" s="881" t="s">
        <v>6319</v>
      </c>
      <c r="C1292" s="883"/>
      <c r="D1292" s="871">
        <v>4.1899999999999999E-4</v>
      </c>
      <c r="E1292" s="872">
        <v>4.1899999999999999E-4</v>
      </c>
      <c r="F1292" s="866">
        <v>7.17</v>
      </c>
      <c r="G1292" s="873" t="s">
        <v>4180</v>
      </c>
      <c r="H1292" s="630" t="str">
        <f t="shared" si="301"/>
        <v>A0880_(株)つるエネルギー</v>
      </c>
      <c r="I1292" s="630" t="str">
        <f t="shared" si="302"/>
        <v>A0880_(株)つるエネルギー_</v>
      </c>
      <c r="M1292" s="630">
        <f t="shared" si="303"/>
        <v>0</v>
      </c>
    </row>
    <row r="1293" spans="1:13">
      <c r="A1293" s="881" t="s">
        <v>6320</v>
      </c>
      <c r="B1293" s="881" t="s">
        <v>6321</v>
      </c>
      <c r="C1293" s="883"/>
      <c r="D1293" s="871">
        <v>4.4700000000000002E-4</v>
      </c>
      <c r="E1293" s="872">
        <v>4.4700000000000002E-4</v>
      </c>
      <c r="F1293" s="866">
        <v>100</v>
      </c>
      <c r="G1293" s="873" t="s">
        <v>514</v>
      </c>
      <c r="H1293" s="630" t="str">
        <f t="shared" si="301"/>
        <v>A0881_川重商事(株)</v>
      </c>
      <c r="I1293" s="630" t="str">
        <f t="shared" si="302"/>
        <v>A0881_川重商事(株)_</v>
      </c>
      <c r="M1293" s="630">
        <f t="shared" si="303"/>
        <v>0</v>
      </c>
    </row>
    <row r="1294" spans="1:13">
      <c r="A1294" s="981" t="s">
        <v>6322</v>
      </c>
      <c r="B1294" s="962" t="s">
        <v>6323</v>
      </c>
      <c r="C1294" s="877" t="s">
        <v>226</v>
      </c>
      <c r="D1294" s="875">
        <v>0</v>
      </c>
      <c r="E1294" s="875">
        <v>0</v>
      </c>
      <c r="F1294" s="1110" t="s">
        <v>6185</v>
      </c>
      <c r="G1294" s="1111" t="s">
        <v>514</v>
      </c>
      <c r="H1294" s="630" t="str">
        <f t="shared" si="301"/>
        <v>A0882_(株)JERA Cross</v>
      </c>
      <c r="I1294" s="630" t="str">
        <f t="shared" si="302"/>
        <v>A0882_(株)JERA Cross_メニューA</v>
      </c>
      <c r="M1294" s="630">
        <f t="shared" si="303"/>
        <v>0</v>
      </c>
    </row>
    <row r="1295" spans="1:13">
      <c r="A1295" s="983" t="str">
        <f t="shared" ref="A1295:B1297" si="307">A1294</f>
        <v>A0882</v>
      </c>
      <c r="B1295" s="962" t="str">
        <f t="shared" si="307"/>
        <v>(株)JERA Cross</v>
      </c>
      <c r="C1295" s="889" t="s">
        <v>293</v>
      </c>
      <c r="D1295" s="875">
        <v>0</v>
      </c>
      <c r="E1295" s="875">
        <v>0</v>
      </c>
      <c r="F1295" s="1110"/>
      <c r="G1295" s="1111"/>
      <c r="H1295" s="630" t="str">
        <f t="shared" si="301"/>
        <v>A0882_(株)JERA Cross</v>
      </c>
      <c r="I1295" s="630" t="str">
        <f t="shared" si="302"/>
        <v>A0882_(株)JERA Cross_メニューB</v>
      </c>
      <c r="M1295" s="630">
        <f t="shared" si="303"/>
        <v>0</v>
      </c>
    </row>
    <row r="1296" spans="1:13">
      <c r="A1296" s="983" t="str">
        <f t="shared" si="307"/>
        <v>A0882</v>
      </c>
      <c r="B1296" s="962" t="str">
        <f t="shared" si="307"/>
        <v>(株)JERA Cross</v>
      </c>
      <c r="C1296" s="894" t="s">
        <v>450</v>
      </c>
      <c r="D1296" s="890">
        <v>3.77E-4</v>
      </c>
      <c r="E1296" s="890">
        <v>3.77E-4</v>
      </c>
      <c r="F1296" s="1110"/>
      <c r="G1296" s="1111"/>
      <c r="H1296" s="630" t="str">
        <f t="shared" si="301"/>
        <v>A0882_(株)JERA Cross</v>
      </c>
      <c r="I1296" s="630" t="str">
        <f t="shared" si="302"/>
        <v>A0882_(株)JERA Cross_メニューC</v>
      </c>
      <c r="M1296" s="630">
        <f t="shared" si="303"/>
        <v>0</v>
      </c>
    </row>
    <row r="1297" spans="1:13">
      <c r="A1297" s="982" t="str">
        <f t="shared" si="307"/>
        <v>A0882</v>
      </c>
      <c r="B1297" s="963" t="str">
        <f t="shared" si="307"/>
        <v>(株)JERA Cross</v>
      </c>
      <c r="C1297" s="879" t="s">
        <v>622</v>
      </c>
      <c r="D1297" s="880">
        <v>4.2200000000000001E-4</v>
      </c>
      <c r="E1297" s="880">
        <v>4.2200000000000001E-4</v>
      </c>
      <c r="F1297" s="1110"/>
      <c r="G1297" s="1112"/>
      <c r="H1297" s="630" t="str">
        <f t="shared" si="301"/>
        <v>A0882_(株)JERA Cross</v>
      </c>
      <c r="I1297" s="630" t="str">
        <f t="shared" si="302"/>
        <v>A0882_(株)JERA Cross_(参考値)事業者全体</v>
      </c>
      <c r="M1297" s="630">
        <f t="shared" si="303"/>
        <v>0</v>
      </c>
    </row>
    <row r="1298" spans="1:13">
      <c r="A1298" s="981" t="s">
        <v>6324</v>
      </c>
      <c r="B1298" s="964" t="s">
        <v>6325</v>
      </c>
      <c r="C1298" s="874" t="s">
        <v>226</v>
      </c>
      <c r="D1298" s="875">
        <v>0</v>
      </c>
      <c r="E1298" s="875">
        <v>0</v>
      </c>
      <c r="F1298" s="1110">
        <v>100</v>
      </c>
      <c r="G1298" s="1111" t="s">
        <v>514</v>
      </c>
      <c r="H1298" s="630" t="str">
        <f t="shared" si="301"/>
        <v>A0883_飛騨高山電力(株)</v>
      </c>
      <c r="I1298" s="630" t="str">
        <f t="shared" si="302"/>
        <v>A0883_飛騨高山電力(株)_メニューA</v>
      </c>
      <c r="M1298" s="630">
        <f t="shared" si="303"/>
        <v>0</v>
      </c>
    </row>
    <row r="1299" spans="1:13">
      <c r="A1299" s="982" t="str">
        <f t="shared" ref="A1299:B1299" si="308">A1298</f>
        <v>A0883</v>
      </c>
      <c r="B1299" s="965" t="str">
        <f t="shared" si="308"/>
        <v>飛騨高山電力(株)</v>
      </c>
      <c r="C1299" s="879" t="s">
        <v>622</v>
      </c>
      <c r="D1299" s="902">
        <v>6.3599999999999996E-4</v>
      </c>
      <c r="E1299" s="865">
        <v>6.3599999999999996E-4</v>
      </c>
      <c r="F1299" s="1110"/>
      <c r="G1299" s="1112"/>
      <c r="H1299" s="630" t="str">
        <f t="shared" si="301"/>
        <v>A0883_飛騨高山電力(株)</v>
      </c>
      <c r="I1299" s="630" t="str">
        <f t="shared" si="302"/>
        <v>A0883_飛騨高山電力(株)_(参考値)事業者全体</v>
      </c>
      <c r="M1299" s="630">
        <f t="shared" si="303"/>
        <v>0</v>
      </c>
    </row>
    <row r="1300" spans="1:13">
      <c r="A1300" s="881" t="s">
        <v>6326</v>
      </c>
      <c r="B1300" s="881" t="s">
        <v>6327</v>
      </c>
      <c r="C1300" s="883"/>
      <c r="D1300" s="871">
        <v>9.3899999999999995E-4</v>
      </c>
      <c r="E1300" s="872">
        <v>9.3899999999999995E-4</v>
      </c>
      <c r="F1300" s="866">
        <v>100</v>
      </c>
      <c r="G1300" s="873" t="s">
        <v>514</v>
      </c>
      <c r="H1300" s="630" t="str">
        <f t="shared" si="301"/>
        <v>A0886_(株)リボンエナジー</v>
      </c>
      <c r="I1300" s="630" t="str">
        <f t="shared" si="302"/>
        <v>A0886_(株)リボンエナジー_</v>
      </c>
      <c r="M1300" s="630">
        <f t="shared" si="303"/>
        <v>0</v>
      </c>
    </row>
    <row r="1301" spans="1:13">
      <c r="A1301" s="881" t="s">
        <v>6328</v>
      </c>
      <c r="B1301" s="881" t="s">
        <v>6329</v>
      </c>
      <c r="C1301" s="883"/>
      <c r="D1301" s="871">
        <v>5.5099999999999995E-4</v>
      </c>
      <c r="E1301" s="872">
        <v>5.5099999999999995E-4</v>
      </c>
      <c r="F1301" s="866">
        <v>100</v>
      </c>
      <c r="G1301" s="873" t="s">
        <v>514</v>
      </c>
      <c r="H1301" s="630" t="str">
        <f t="shared" si="301"/>
        <v>A0888_(株)大崎クリエーション</v>
      </c>
      <c r="I1301" s="630" t="str">
        <f t="shared" si="302"/>
        <v>A0888_(株)大崎クリエーション_</v>
      </c>
      <c r="M1301" s="630">
        <f t="shared" si="303"/>
        <v>0</v>
      </c>
    </row>
    <row r="1302" spans="1:13">
      <c r="A1302" s="981" t="s">
        <v>6330</v>
      </c>
      <c r="B1302" s="962" t="s">
        <v>6331</v>
      </c>
      <c r="C1302" s="877" t="s">
        <v>226</v>
      </c>
      <c r="D1302" s="875">
        <v>0</v>
      </c>
      <c r="E1302" s="875">
        <v>0</v>
      </c>
      <c r="F1302" s="1110">
        <v>100</v>
      </c>
      <c r="G1302" s="1111" t="s">
        <v>514</v>
      </c>
      <c r="H1302" s="630" t="str">
        <f t="shared" si="301"/>
        <v>A0890_(株)UPX</v>
      </c>
      <c r="I1302" s="630" t="str">
        <f t="shared" si="302"/>
        <v>A0890_(株)UPX_メニューA</v>
      </c>
      <c r="M1302" s="630">
        <f t="shared" si="303"/>
        <v>0</v>
      </c>
    </row>
    <row r="1303" spans="1:13">
      <c r="A1303" s="983" t="str">
        <f t="shared" ref="A1303:B1305" si="309">A1302</f>
        <v>A0890</v>
      </c>
      <c r="B1303" s="962" t="str">
        <f t="shared" si="309"/>
        <v>(株)UPX</v>
      </c>
      <c r="C1303" s="889" t="s">
        <v>293</v>
      </c>
      <c r="D1303" s="875">
        <v>3.9599999999999998E-4</v>
      </c>
      <c r="E1303" s="875">
        <v>3.9599999999999998E-4</v>
      </c>
      <c r="F1303" s="1110"/>
      <c r="G1303" s="1111"/>
      <c r="H1303" s="630" t="str">
        <f t="shared" si="301"/>
        <v>A0890_(株)UPX</v>
      </c>
      <c r="I1303" s="630" t="str">
        <f t="shared" si="302"/>
        <v>A0890_(株)UPX_メニューB</v>
      </c>
      <c r="M1303" s="630">
        <f t="shared" si="303"/>
        <v>0</v>
      </c>
    </row>
    <row r="1304" spans="1:13">
      <c r="A1304" s="983" t="str">
        <f t="shared" si="309"/>
        <v>A0890</v>
      </c>
      <c r="B1304" s="962" t="str">
        <f t="shared" si="309"/>
        <v>(株)UPX</v>
      </c>
      <c r="C1304" s="894" t="s">
        <v>4184</v>
      </c>
      <c r="D1304" s="890">
        <v>4.8799999999999999E-4</v>
      </c>
      <c r="E1304" s="890">
        <v>4.8799999999999999E-4</v>
      </c>
      <c r="F1304" s="1110"/>
      <c r="G1304" s="1111"/>
      <c r="H1304" s="630" t="str">
        <f t="shared" si="301"/>
        <v>A0890_(株)UPX</v>
      </c>
      <c r="I1304" s="630" t="str">
        <f t="shared" si="302"/>
        <v>A0890_(株)UPX_メニューC(残差)</v>
      </c>
      <c r="M1304" s="630">
        <f t="shared" si="303"/>
        <v>0</v>
      </c>
    </row>
    <row r="1305" spans="1:13">
      <c r="A1305" s="982" t="str">
        <f t="shared" si="309"/>
        <v>A0890</v>
      </c>
      <c r="B1305" s="963" t="str">
        <f t="shared" si="309"/>
        <v>(株)UPX</v>
      </c>
      <c r="C1305" s="879" t="s">
        <v>622</v>
      </c>
      <c r="D1305" s="880">
        <v>4.6500000000000003E-4</v>
      </c>
      <c r="E1305" s="880">
        <v>4.6500000000000003E-4</v>
      </c>
      <c r="F1305" s="1110"/>
      <c r="G1305" s="1112"/>
      <c r="H1305" s="630" t="str">
        <f t="shared" si="301"/>
        <v>A0890_(株)UPX</v>
      </c>
      <c r="I1305" s="630" t="str">
        <f t="shared" si="302"/>
        <v>A0890_(株)UPX_(参考値)事業者全体</v>
      </c>
      <c r="M1305" s="630">
        <f t="shared" si="303"/>
        <v>0</v>
      </c>
    </row>
    <row r="1306" spans="1:13">
      <c r="A1306" s="981" t="s">
        <v>6332</v>
      </c>
      <c r="B1306" s="964" t="s">
        <v>6333</v>
      </c>
      <c r="C1306" s="874" t="s">
        <v>6253</v>
      </c>
      <c r="D1306" s="875">
        <v>3.7599999999999998E-4</v>
      </c>
      <c r="E1306" s="875">
        <v>3.7599999999999998E-4</v>
      </c>
      <c r="F1306" s="1110">
        <v>2.35</v>
      </c>
      <c r="G1306" s="1111" t="s">
        <v>6211</v>
      </c>
      <c r="H1306" s="630" t="str">
        <f t="shared" si="301"/>
        <v>A0893_Miraiつのエナジー(株)</v>
      </c>
      <c r="I1306" s="630" t="str">
        <f t="shared" si="302"/>
        <v>A0893_Miraiつのエナジー(株)_メニューA</v>
      </c>
      <c r="M1306" s="630">
        <f t="shared" si="303"/>
        <v>0</v>
      </c>
    </row>
    <row r="1307" spans="1:13" ht="19.8" customHeight="1">
      <c r="A1307" s="982" t="str">
        <f t="shared" ref="A1307:B1307" si="310">A1306</f>
        <v>A0893</v>
      </c>
      <c r="B1307" s="965" t="str">
        <f t="shared" si="310"/>
        <v>Miraiつのエナジー(株)</v>
      </c>
      <c r="C1307" s="879" t="s">
        <v>622</v>
      </c>
      <c r="D1307" s="865">
        <v>3.7599999999999998E-4</v>
      </c>
      <c r="E1307" s="865">
        <v>3.7599999999999998E-4</v>
      </c>
      <c r="F1307" s="1110"/>
      <c r="G1307" s="1112"/>
      <c r="H1307" s="630" t="str">
        <f t="shared" si="301"/>
        <v>A0893_Miraiつのエナジー(株)</v>
      </c>
      <c r="I1307" s="630" t="str">
        <f t="shared" si="302"/>
        <v>A0893_Miraiつのエナジー(株)_(参考値)事業者全体</v>
      </c>
      <c r="M1307" s="630">
        <f t="shared" si="303"/>
        <v>0</v>
      </c>
    </row>
    <row r="1308" spans="1:13">
      <c r="A1308" s="943" t="s">
        <v>6334</v>
      </c>
      <c r="B1308" s="943" t="s">
        <v>6335</v>
      </c>
      <c r="C1308" s="930"/>
      <c r="D1308" s="931">
        <v>4.8700000000000007E-4</v>
      </c>
      <c r="E1308" s="932">
        <v>4.8700000000000007E-4</v>
      </c>
      <c r="F1308" s="945" t="s">
        <v>6185</v>
      </c>
      <c r="G1308" s="946" t="s">
        <v>514</v>
      </c>
      <c r="H1308" s="630" t="str">
        <f t="shared" si="301"/>
        <v>A0903_山口グリーンエネルギー(株)</v>
      </c>
      <c r="I1308" s="630" t="str">
        <f t="shared" si="302"/>
        <v>A0903_山口グリーンエネルギー(株)_</v>
      </c>
      <c r="M1308" s="630">
        <f t="shared" si="303"/>
        <v>0</v>
      </c>
    </row>
    <row r="1309" spans="1:13">
      <c r="A1309" s="970" t="s">
        <v>6336</v>
      </c>
      <c r="B1309" s="974" t="s">
        <v>6337</v>
      </c>
      <c r="C1309" s="910" t="s">
        <v>226</v>
      </c>
      <c r="D1309" s="912">
        <v>0</v>
      </c>
      <c r="E1309" s="912">
        <v>0</v>
      </c>
      <c r="F1309" s="1121">
        <v>100</v>
      </c>
      <c r="G1309" s="1123" t="s">
        <v>514</v>
      </c>
      <c r="H1309" s="630" t="str">
        <f t="shared" si="301"/>
        <v>A0905_(株)はちまんたいジオパワー</v>
      </c>
      <c r="I1309" s="630" t="str">
        <f t="shared" si="302"/>
        <v>A0905_(株)はちまんたいジオパワー_メニューA</v>
      </c>
      <c r="M1309" s="630">
        <f t="shared" si="303"/>
        <v>0</v>
      </c>
    </row>
    <row r="1310" spans="1:13">
      <c r="A1310" s="983" t="str">
        <f t="shared" ref="A1310:B1311" si="311">A1309</f>
        <v>A0905</v>
      </c>
      <c r="B1310" s="962" t="str">
        <f t="shared" si="311"/>
        <v>(株)はちまんたいジオパワー</v>
      </c>
      <c r="C1310" s="885" t="s">
        <v>6188</v>
      </c>
      <c r="D1310" s="875">
        <v>6.3100000000000005E-4</v>
      </c>
      <c r="E1310" s="875">
        <v>6.3100000000000005E-4</v>
      </c>
      <c r="F1310" s="1110"/>
      <c r="G1310" s="1124"/>
      <c r="H1310" s="630" t="str">
        <f t="shared" si="301"/>
        <v>A0905_(株)はちまんたいジオパワー</v>
      </c>
      <c r="I1310" s="630" t="str">
        <f t="shared" si="302"/>
        <v>A0905_(株)はちまんたいジオパワー_メニューB(残差)</v>
      </c>
      <c r="M1310" s="630">
        <f t="shared" si="303"/>
        <v>0</v>
      </c>
    </row>
    <row r="1311" spans="1:13">
      <c r="A1311" s="961" t="str">
        <f t="shared" si="311"/>
        <v>A0905</v>
      </c>
      <c r="B1311" s="975" t="str">
        <f t="shared" si="311"/>
        <v>(株)はちまんたいジオパワー</v>
      </c>
      <c r="C1311" s="913" t="s">
        <v>622</v>
      </c>
      <c r="D1311" s="953">
        <v>5.5999999999999999E-5</v>
      </c>
      <c r="E1311" s="914">
        <v>5.5999999999999999E-5</v>
      </c>
      <c r="F1311" s="1122"/>
      <c r="G1311" s="1125"/>
      <c r="H1311" s="630" t="str">
        <f t="shared" si="301"/>
        <v>A0905_(株)はちまんたいジオパワー</v>
      </c>
      <c r="I1311" s="630" t="str">
        <f t="shared" si="302"/>
        <v>A0905_(株)はちまんたいジオパワー_(参考値)事業者全体</v>
      </c>
      <c r="M1311" s="630">
        <f t="shared" si="303"/>
        <v>0</v>
      </c>
    </row>
    <row r="1312" spans="1:13">
      <c r="A1312" s="915" t="s">
        <v>6338</v>
      </c>
      <c r="B1312" s="915" t="s">
        <v>6339</v>
      </c>
      <c r="C1312" s="917"/>
      <c r="D1312" s="864">
        <v>6.1700000000000004E-4</v>
      </c>
      <c r="E1312" s="865">
        <v>6.1700000000000004E-4</v>
      </c>
      <c r="F1312" s="918">
        <v>100</v>
      </c>
      <c r="G1312" s="867" t="s">
        <v>514</v>
      </c>
      <c r="H1312" s="630" t="str">
        <f t="shared" si="301"/>
        <v>A0906_(株)アイモバイル</v>
      </c>
      <c r="I1312" s="630" t="str">
        <f t="shared" si="302"/>
        <v>A0906_(株)アイモバイル_</v>
      </c>
      <c r="M1312" s="630">
        <f t="shared" si="303"/>
        <v>0</v>
      </c>
    </row>
    <row r="1313" spans="1:13">
      <c r="A1313" s="980" t="s">
        <v>6340</v>
      </c>
      <c r="B1313" s="955" t="s">
        <v>2173</v>
      </c>
      <c r="C1313" s="884"/>
      <c r="D1313" s="884">
        <v>4.2299999999999998E-4</v>
      </c>
      <c r="E1313" s="884">
        <v>4.2299999999999998E-4</v>
      </c>
      <c r="F1313" s="956"/>
      <c r="G1313" s="957"/>
      <c r="H1313" s="630" t="str">
        <f t="shared" si="301"/>
        <v>一般送配電_北海道電力ネットワーク(株)</v>
      </c>
      <c r="I1313" s="630" t="str">
        <f t="shared" si="302"/>
        <v>一般送配電_北海道電力ネットワーク(株)_</v>
      </c>
      <c r="M1313" s="630">
        <f t="shared" si="303"/>
        <v>0</v>
      </c>
    </row>
    <row r="1314" spans="1:13">
      <c r="A1314" s="980" t="s">
        <v>6340</v>
      </c>
      <c r="B1314" s="955" t="s">
        <v>1730</v>
      </c>
      <c r="C1314" s="884"/>
      <c r="D1314" s="884">
        <v>4.2299999999999998E-4</v>
      </c>
      <c r="E1314" s="884">
        <v>4.2299999999999998E-4</v>
      </c>
      <c r="F1314" s="956"/>
      <c r="G1314" s="957"/>
      <c r="H1314" s="630" t="str">
        <f t="shared" si="301"/>
        <v>一般送配電_東北電力ネットワーク(株)</v>
      </c>
      <c r="I1314" s="630" t="str">
        <f t="shared" si="302"/>
        <v>一般送配電_東北電力ネットワーク(株)_</v>
      </c>
      <c r="M1314" s="630">
        <f t="shared" si="303"/>
        <v>0</v>
      </c>
    </row>
    <row r="1315" spans="1:13">
      <c r="A1315" s="980" t="s">
        <v>6340</v>
      </c>
      <c r="B1315" s="955" t="s">
        <v>1731</v>
      </c>
      <c r="C1315" s="884"/>
      <c r="D1315" s="884">
        <v>4.2299999999999998E-4</v>
      </c>
      <c r="E1315" s="884">
        <v>4.2299999999999998E-4</v>
      </c>
      <c r="F1315" s="956"/>
      <c r="G1315" s="957"/>
      <c r="H1315" s="630" t="str">
        <f t="shared" si="301"/>
        <v>一般送配電_東京電力パワーグリッド(株)</v>
      </c>
      <c r="I1315" s="630" t="str">
        <f t="shared" si="302"/>
        <v>一般送配電_東京電力パワーグリッド(株)_</v>
      </c>
      <c r="M1315" s="630">
        <f t="shared" si="303"/>
        <v>0</v>
      </c>
    </row>
    <row r="1316" spans="1:13">
      <c r="A1316" s="980" t="s">
        <v>6340</v>
      </c>
      <c r="B1316" s="955" t="s">
        <v>1732</v>
      </c>
      <c r="C1316" s="884"/>
      <c r="D1316" s="884">
        <v>4.2299999999999998E-4</v>
      </c>
      <c r="E1316" s="884">
        <v>4.2299999999999998E-4</v>
      </c>
      <c r="F1316" s="956"/>
      <c r="G1316" s="957"/>
      <c r="H1316" s="630" t="str">
        <f t="shared" si="301"/>
        <v>一般送配電_中部電力パワーグリッド(株)</v>
      </c>
      <c r="I1316" s="630" t="str">
        <f t="shared" si="302"/>
        <v>一般送配電_中部電力パワーグリッド(株)_</v>
      </c>
      <c r="M1316" s="630">
        <f t="shared" si="303"/>
        <v>0</v>
      </c>
    </row>
    <row r="1317" spans="1:13" ht="19.8" customHeight="1">
      <c r="A1317" s="980" t="s">
        <v>6340</v>
      </c>
      <c r="B1317" s="954" t="s">
        <v>1733</v>
      </c>
      <c r="C1317" s="884"/>
      <c r="D1317" s="884">
        <v>4.2299999999999998E-4</v>
      </c>
      <c r="E1317" s="884">
        <v>4.2299999999999998E-4</v>
      </c>
      <c r="F1317" s="956"/>
      <c r="G1317" s="957"/>
      <c r="H1317" s="630" t="str">
        <f t="shared" si="301"/>
        <v>一般送配電_北陸電力送配電(株)</v>
      </c>
      <c r="I1317" s="630" t="str">
        <f t="shared" si="302"/>
        <v>一般送配電_北陸電力送配電(株)_</v>
      </c>
      <c r="M1317" s="630">
        <f t="shared" si="303"/>
        <v>0</v>
      </c>
    </row>
    <row r="1318" spans="1:13">
      <c r="A1318" s="980" t="s">
        <v>6340</v>
      </c>
      <c r="B1318" s="954" t="s">
        <v>1734</v>
      </c>
      <c r="C1318" s="884"/>
      <c r="D1318" s="884">
        <v>4.2299999999999998E-4</v>
      </c>
      <c r="E1318" s="884">
        <v>4.2299999999999998E-4</v>
      </c>
      <c r="F1318" s="956"/>
      <c r="G1318" s="957"/>
      <c r="H1318" s="630" t="str">
        <f t="shared" si="301"/>
        <v>一般送配電_関西電力送配電(株)</v>
      </c>
      <c r="I1318" s="630" t="str">
        <f t="shared" si="302"/>
        <v>一般送配電_関西電力送配電(株)_</v>
      </c>
      <c r="M1318" s="630">
        <f t="shared" si="303"/>
        <v>0</v>
      </c>
    </row>
    <row r="1319" spans="1:13">
      <c r="A1319" s="980" t="s">
        <v>6340</v>
      </c>
      <c r="B1319" s="958" t="s">
        <v>1735</v>
      </c>
      <c r="C1319" s="884"/>
      <c r="D1319" s="884">
        <v>4.2299999999999998E-4</v>
      </c>
      <c r="E1319" s="884">
        <v>4.2299999999999998E-4</v>
      </c>
      <c r="F1319" s="956"/>
      <c r="G1319" s="957"/>
      <c r="H1319" s="630" t="str">
        <f t="shared" si="301"/>
        <v>一般送配電_中国電力ネットワーク(株)</v>
      </c>
      <c r="I1319" s="630" t="str">
        <f t="shared" si="302"/>
        <v>一般送配電_中国電力ネットワーク(株)_</v>
      </c>
      <c r="M1319" s="630">
        <f t="shared" si="303"/>
        <v>0</v>
      </c>
    </row>
    <row r="1320" spans="1:13">
      <c r="A1320" s="980" t="s">
        <v>6340</v>
      </c>
      <c r="B1320" s="954" t="s">
        <v>1736</v>
      </c>
      <c r="C1320" s="884"/>
      <c r="D1320" s="884">
        <v>4.2299999999999998E-4</v>
      </c>
      <c r="E1320" s="884">
        <v>4.2299999999999998E-4</v>
      </c>
      <c r="F1320" s="956"/>
      <c r="G1320" s="957"/>
      <c r="H1320" s="630" t="str">
        <f t="shared" si="301"/>
        <v>一般送配電_四国電力送配電(株)</v>
      </c>
      <c r="I1320" s="630" t="str">
        <f t="shared" si="302"/>
        <v>一般送配電_四国電力送配電(株)_</v>
      </c>
      <c r="M1320" s="630">
        <f t="shared" si="303"/>
        <v>0</v>
      </c>
    </row>
    <row r="1321" spans="1:13">
      <c r="A1321" s="980" t="s">
        <v>6340</v>
      </c>
      <c r="B1321" s="954" t="s">
        <v>1737</v>
      </c>
      <c r="C1321" s="884"/>
      <c r="D1321" s="884">
        <v>4.2299999999999998E-4</v>
      </c>
      <c r="E1321" s="884">
        <v>4.2299999999999998E-4</v>
      </c>
      <c r="F1321" s="956"/>
      <c r="G1321" s="957"/>
      <c r="H1321" s="630" t="str">
        <f t="shared" si="301"/>
        <v>一般送配電_九州電力送配電(株)</v>
      </c>
      <c r="I1321" s="630" t="str">
        <f t="shared" si="302"/>
        <v>一般送配電_九州電力送配電(株)_</v>
      </c>
      <c r="M1321" s="630">
        <f t="shared" si="303"/>
        <v>0</v>
      </c>
    </row>
    <row r="1322" spans="1:13" ht="26.4">
      <c r="A1322" s="980" t="s">
        <v>6340</v>
      </c>
      <c r="B1322" s="954" t="s">
        <v>1913</v>
      </c>
      <c r="C1322" s="959"/>
      <c r="D1322" s="978">
        <v>7.0699999999999995E-4</v>
      </c>
      <c r="E1322" s="978">
        <v>7.0699999999999995E-4</v>
      </c>
      <c r="F1322" s="957">
        <v>99.15</v>
      </c>
      <c r="G1322" s="960" t="s">
        <v>4182</v>
      </c>
      <c r="H1322" s="630" t="str">
        <f t="shared" si="301"/>
        <v>一般送配電_沖縄電力(株)</v>
      </c>
      <c r="I1322" s="630" t="str">
        <f t="shared" si="302"/>
        <v>一般送配電_沖縄電力(株)_</v>
      </c>
      <c r="M1322" s="630">
        <f t="shared" si="303"/>
        <v>0</v>
      </c>
    </row>
    <row r="1323" spans="1:13">
      <c r="A1323" s="211">
        <v>99999</v>
      </c>
      <c r="B1323" s="211" t="s">
        <v>6080</v>
      </c>
      <c r="C1323" s="211"/>
      <c r="D1323" s="979">
        <v>4.1599999999999997E-4</v>
      </c>
      <c r="E1323" s="979">
        <v>4.1599999999999997E-4</v>
      </c>
      <c r="F1323" s="211"/>
      <c r="G1323" s="211"/>
      <c r="H1323" s="630" t="str">
        <f t="shared" si="301"/>
        <v>99999_代替値</v>
      </c>
      <c r="I1323" s="630" t="str">
        <f t="shared" si="302"/>
        <v>99999_代替値_</v>
      </c>
      <c r="M1323" s="630">
        <f t="shared" si="303"/>
        <v>0</v>
      </c>
    </row>
    <row r="1324" spans="1:13">
      <c r="M1324" s="630">
        <f t="shared" si="303"/>
        <v>0</v>
      </c>
    </row>
    <row r="1325" spans="1:13">
      <c r="M1325" s="630">
        <f t="shared" si="303"/>
        <v>0</v>
      </c>
    </row>
    <row r="1326" spans="1:13">
      <c r="M1326" s="630">
        <f t="shared" si="303"/>
        <v>0</v>
      </c>
    </row>
    <row r="1327" spans="1:13">
      <c r="M1327" s="630">
        <f t="shared" si="303"/>
        <v>0</v>
      </c>
    </row>
    <row r="1328" spans="1:13">
      <c r="M1328" s="630">
        <f t="shared" si="303"/>
        <v>0</v>
      </c>
    </row>
    <row r="1329" spans="13:13">
      <c r="M1329" s="630">
        <f t="shared" si="303"/>
        <v>0</v>
      </c>
    </row>
    <row r="1330" spans="13:13">
      <c r="M1330" s="630">
        <f t="shared" si="303"/>
        <v>0</v>
      </c>
    </row>
    <row r="1331" spans="13:13">
      <c r="M1331" s="630">
        <f t="shared" si="303"/>
        <v>0</v>
      </c>
    </row>
    <row r="1332" spans="13:13">
      <c r="M1332" s="630">
        <f t="shared" si="303"/>
        <v>0</v>
      </c>
    </row>
    <row r="1333" spans="13:13">
      <c r="M1333" s="630">
        <f t="shared" si="303"/>
        <v>0</v>
      </c>
    </row>
    <row r="1334" spans="13:13">
      <c r="M1334" s="630">
        <f t="shared" si="303"/>
        <v>0</v>
      </c>
    </row>
    <row r="1335" spans="13:13">
      <c r="M1335" s="630">
        <f t="shared" si="303"/>
        <v>0</v>
      </c>
    </row>
    <row r="1336" spans="13:13">
      <c r="M1336" s="630">
        <f t="shared" si="303"/>
        <v>0</v>
      </c>
    </row>
    <row r="1337" spans="13:13">
      <c r="M1337" s="630">
        <f t="shared" si="303"/>
        <v>0</v>
      </c>
    </row>
    <row r="1338" spans="13:13">
      <c r="M1338" s="630">
        <f t="shared" si="303"/>
        <v>0</v>
      </c>
    </row>
    <row r="1339" spans="13:13">
      <c r="M1339" s="630">
        <f t="shared" ref="M1339:M1402" si="312">COUNTIF($H$30:$H$3024,K1339)</f>
        <v>0</v>
      </c>
    </row>
    <row r="1340" spans="13:13">
      <c r="M1340" s="630">
        <f t="shared" si="312"/>
        <v>0</v>
      </c>
    </row>
    <row r="1341" spans="13:13">
      <c r="M1341" s="630">
        <f t="shared" si="312"/>
        <v>0</v>
      </c>
    </row>
    <row r="1342" spans="13:13">
      <c r="M1342" s="630">
        <f t="shared" si="312"/>
        <v>0</v>
      </c>
    </row>
    <row r="1343" spans="13:13">
      <c r="M1343" s="630">
        <f t="shared" si="312"/>
        <v>0</v>
      </c>
    </row>
    <row r="1344" spans="13:13">
      <c r="M1344" s="630">
        <f t="shared" si="312"/>
        <v>0</v>
      </c>
    </row>
    <row r="1345" spans="13:13">
      <c r="M1345" s="630">
        <f t="shared" si="312"/>
        <v>0</v>
      </c>
    </row>
    <row r="1346" spans="13:13">
      <c r="M1346" s="630">
        <f t="shared" si="312"/>
        <v>0</v>
      </c>
    </row>
    <row r="1347" spans="13:13">
      <c r="M1347" s="630">
        <f t="shared" si="312"/>
        <v>0</v>
      </c>
    </row>
    <row r="1348" spans="13:13">
      <c r="M1348" s="630">
        <f t="shared" si="312"/>
        <v>0</v>
      </c>
    </row>
    <row r="1349" spans="13:13">
      <c r="M1349" s="630">
        <f t="shared" si="312"/>
        <v>0</v>
      </c>
    </row>
    <row r="1350" spans="13:13">
      <c r="M1350" s="630">
        <f t="shared" si="312"/>
        <v>0</v>
      </c>
    </row>
    <row r="1351" spans="13:13">
      <c r="M1351" s="630">
        <f t="shared" si="312"/>
        <v>0</v>
      </c>
    </row>
    <row r="1352" spans="13:13">
      <c r="M1352" s="630">
        <f t="shared" si="312"/>
        <v>0</v>
      </c>
    </row>
    <row r="1353" spans="13:13">
      <c r="M1353" s="630">
        <f t="shared" si="312"/>
        <v>0</v>
      </c>
    </row>
    <row r="1354" spans="13:13">
      <c r="M1354" s="630">
        <f t="shared" si="312"/>
        <v>0</v>
      </c>
    </row>
    <row r="1355" spans="13:13">
      <c r="M1355" s="630">
        <f t="shared" si="312"/>
        <v>0</v>
      </c>
    </row>
    <row r="1356" spans="13:13">
      <c r="M1356" s="630">
        <f t="shared" si="312"/>
        <v>0</v>
      </c>
    </row>
    <row r="1357" spans="13:13">
      <c r="M1357" s="630">
        <f t="shared" si="312"/>
        <v>0</v>
      </c>
    </row>
    <row r="1358" spans="13:13">
      <c r="M1358" s="630">
        <f t="shared" si="312"/>
        <v>0</v>
      </c>
    </row>
    <row r="1359" spans="13:13">
      <c r="M1359" s="630">
        <f t="shared" si="312"/>
        <v>0</v>
      </c>
    </row>
    <row r="1360" spans="13:13">
      <c r="M1360" s="630">
        <f t="shared" si="312"/>
        <v>0</v>
      </c>
    </row>
    <row r="1361" spans="13:13">
      <c r="M1361" s="630">
        <f t="shared" si="312"/>
        <v>0</v>
      </c>
    </row>
    <row r="1362" spans="13:13">
      <c r="M1362" s="630">
        <f t="shared" si="312"/>
        <v>0</v>
      </c>
    </row>
    <row r="1363" spans="13:13">
      <c r="M1363" s="630">
        <f t="shared" si="312"/>
        <v>0</v>
      </c>
    </row>
    <row r="1364" spans="13:13">
      <c r="M1364" s="630">
        <f t="shared" si="312"/>
        <v>0</v>
      </c>
    </row>
    <row r="1365" spans="13:13">
      <c r="M1365" s="630">
        <f t="shared" si="312"/>
        <v>0</v>
      </c>
    </row>
    <row r="1366" spans="13:13">
      <c r="M1366" s="630">
        <f t="shared" si="312"/>
        <v>0</v>
      </c>
    </row>
    <row r="1367" spans="13:13">
      <c r="M1367" s="630">
        <f t="shared" si="312"/>
        <v>0</v>
      </c>
    </row>
    <row r="1368" spans="13:13">
      <c r="M1368" s="630">
        <f t="shared" si="312"/>
        <v>0</v>
      </c>
    </row>
    <row r="1369" spans="13:13">
      <c r="M1369" s="630">
        <f t="shared" si="312"/>
        <v>0</v>
      </c>
    </row>
    <row r="1370" spans="13:13">
      <c r="M1370" s="630">
        <f t="shared" si="312"/>
        <v>0</v>
      </c>
    </row>
    <row r="1371" spans="13:13">
      <c r="M1371" s="630">
        <f t="shared" si="312"/>
        <v>0</v>
      </c>
    </row>
    <row r="1372" spans="13:13">
      <c r="M1372" s="630">
        <f t="shared" si="312"/>
        <v>0</v>
      </c>
    </row>
    <row r="1373" spans="13:13">
      <c r="M1373" s="630">
        <f t="shared" si="312"/>
        <v>0</v>
      </c>
    </row>
    <row r="1374" spans="13:13">
      <c r="M1374" s="630">
        <f t="shared" si="312"/>
        <v>0</v>
      </c>
    </row>
    <row r="1375" spans="13:13">
      <c r="M1375" s="630">
        <f t="shared" si="312"/>
        <v>0</v>
      </c>
    </row>
    <row r="1376" spans="13:13">
      <c r="M1376" s="630">
        <f t="shared" si="312"/>
        <v>0</v>
      </c>
    </row>
    <row r="1377" spans="13:13">
      <c r="M1377" s="630">
        <f t="shared" si="312"/>
        <v>0</v>
      </c>
    </row>
    <row r="1378" spans="13:13">
      <c r="M1378" s="630">
        <f t="shared" si="312"/>
        <v>0</v>
      </c>
    </row>
    <row r="1379" spans="13:13">
      <c r="M1379" s="630">
        <f t="shared" si="312"/>
        <v>0</v>
      </c>
    </row>
    <row r="1380" spans="13:13">
      <c r="M1380" s="630">
        <f t="shared" si="312"/>
        <v>0</v>
      </c>
    </row>
    <row r="1381" spans="13:13">
      <c r="M1381" s="630">
        <f t="shared" si="312"/>
        <v>0</v>
      </c>
    </row>
    <row r="1382" spans="13:13">
      <c r="M1382" s="630">
        <f t="shared" si="312"/>
        <v>0</v>
      </c>
    </row>
    <row r="1383" spans="13:13">
      <c r="M1383" s="630">
        <f t="shared" si="312"/>
        <v>0</v>
      </c>
    </row>
    <row r="1384" spans="13:13">
      <c r="M1384" s="630">
        <f t="shared" si="312"/>
        <v>0</v>
      </c>
    </row>
    <row r="1385" spans="13:13">
      <c r="M1385" s="630">
        <f t="shared" si="312"/>
        <v>0</v>
      </c>
    </row>
    <row r="1386" spans="13:13">
      <c r="M1386" s="630">
        <f t="shared" si="312"/>
        <v>0</v>
      </c>
    </row>
    <row r="1387" spans="13:13">
      <c r="M1387" s="630">
        <f t="shared" si="312"/>
        <v>0</v>
      </c>
    </row>
    <row r="1388" spans="13:13">
      <c r="M1388" s="630">
        <f t="shared" si="312"/>
        <v>0</v>
      </c>
    </row>
    <row r="1389" spans="13:13">
      <c r="M1389" s="630">
        <f t="shared" si="312"/>
        <v>0</v>
      </c>
    </row>
    <row r="1390" spans="13:13">
      <c r="M1390" s="630">
        <f t="shared" si="312"/>
        <v>0</v>
      </c>
    </row>
    <row r="1391" spans="13:13">
      <c r="M1391" s="630">
        <f t="shared" si="312"/>
        <v>0</v>
      </c>
    </row>
    <row r="1392" spans="13:13">
      <c r="M1392" s="630">
        <f t="shared" si="312"/>
        <v>0</v>
      </c>
    </row>
    <row r="1393" spans="13:13">
      <c r="M1393" s="630">
        <f t="shared" si="312"/>
        <v>0</v>
      </c>
    </row>
    <row r="1394" spans="13:13">
      <c r="M1394" s="630">
        <f t="shared" si="312"/>
        <v>0</v>
      </c>
    </row>
    <row r="1395" spans="13:13">
      <c r="M1395" s="630">
        <f t="shared" si="312"/>
        <v>0</v>
      </c>
    </row>
    <row r="1396" spans="13:13">
      <c r="M1396" s="630">
        <f t="shared" si="312"/>
        <v>0</v>
      </c>
    </row>
    <row r="1397" spans="13:13">
      <c r="M1397" s="630">
        <f t="shared" si="312"/>
        <v>0</v>
      </c>
    </row>
    <row r="1398" spans="13:13">
      <c r="M1398" s="630">
        <f t="shared" si="312"/>
        <v>0</v>
      </c>
    </row>
    <row r="1399" spans="13:13">
      <c r="M1399" s="630">
        <f t="shared" si="312"/>
        <v>0</v>
      </c>
    </row>
    <row r="1400" spans="13:13">
      <c r="M1400" s="630">
        <f t="shared" si="312"/>
        <v>0</v>
      </c>
    </row>
    <row r="1401" spans="13:13">
      <c r="M1401" s="630">
        <f t="shared" si="312"/>
        <v>0</v>
      </c>
    </row>
    <row r="1402" spans="13:13">
      <c r="M1402" s="630">
        <f t="shared" si="312"/>
        <v>0</v>
      </c>
    </row>
    <row r="1403" spans="13:13">
      <c r="M1403" s="630">
        <f t="shared" ref="M1403:M1466" si="313">COUNTIF($H$30:$H$3024,K1403)</f>
        <v>0</v>
      </c>
    </row>
    <row r="1404" spans="13:13">
      <c r="M1404" s="630">
        <f t="shared" si="313"/>
        <v>0</v>
      </c>
    </row>
    <row r="1405" spans="13:13">
      <c r="M1405" s="630">
        <f t="shared" si="313"/>
        <v>0</v>
      </c>
    </row>
    <row r="1406" spans="13:13">
      <c r="M1406" s="630">
        <f t="shared" si="313"/>
        <v>0</v>
      </c>
    </row>
    <row r="1407" spans="13:13">
      <c r="M1407" s="630">
        <f t="shared" si="313"/>
        <v>0</v>
      </c>
    </row>
    <row r="1408" spans="13:13">
      <c r="M1408" s="630">
        <f t="shared" si="313"/>
        <v>0</v>
      </c>
    </row>
    <row r="1409" spans="13:13">
      <c r="M1409" s="630">
        <f t="shared" si="313"/>
        <v>0</v>
      </c>
    </row>
    <row r="1410" spans="13:13">
      <c r="M1410" s="630">
        <f t="shared" si="313"/>
        <v>0</v>
      </c>
    </row>
    <row r="1411" spans="13:13">
      <c r="M1411" s="630">
        <f t="shared" si="313"/>
        <v>0</v>
      </c>
    </row>
    <row r="1412" spans="13:13">
      <c r="M1412" s="630">
        <f t="shared" si="313"/>
        <v>0</v>
      </c>
    </row>
    <row r="1413" spans="13:13">
      <c r="M1413" s="630">
        <f t="shared" si="313"/>
        <v>0</v>
      </c>
    </row>
    <row r="1414" spans="13:13">
      <c r="M1414" s="630">
        <f t="shared" si="313"/>
        <v>0</v>
      </c>
    </row>
    <row r="1415" spans="13:13">
      <c r="M1415" s="630">
        <f t="shared" si="313"/>
        <v>0</v>
      </c>
    </row>
    <row r="1416" spans="13:13">
      <c r="M1416" s="630">
        <f t="shared" si="313"/>
        <v>0</v>
      </c>
    </row>
    <row r="1417" spans="13:13">
      <c r="M1417" s="630">
        <f t="shared" si="313"/>
        <v>0</v>
      </c>
    </row>
    <row r="1418" spans="13:13">
      <c r="M1418" s="630">
        <f t="shared" si="313"/>
        <v>0</v>
      </c>
    </row>
    <row r="1419" spans="13:13">
      <c r="M1419" s="630">
        <f t="shared" si="313"/>
        <v>0</v>
      </c>
    </row>
    <row r="1420" spans="13:13">
      <c r="M1420" s="630">
        <f t="shared" si="313"/>
        <v>0</v>
      </c>
    </row>
    <row r="1421" spans="13:13">
      <c r="M1421" s="630">
        <f t="shared" si="313"/>
        <v>0</v>
      </c>
    </row>
    <row r="1422" spans="13:13">
      <c r="M1422" s="630">
        <f t="shared" si="313"/>
        <v>0</v>
      </c>
    </row>
    <row r="1423" spans="13:13">
      <c r="M1423" s="630">
        <f t="shared" si="313"/>
        <v>0</v>
      </c>
    </row>
    <row r="1424" spans="13:13">
      <c r="M1424" s="630">
        <f t="shared" si="313"/>
        <v>0</v>
      </c>
    </row>
    <row r="1425" spans="13:13">
      <c r="M1425" s="630">
        <f t="shared" si="313"/>
        <v>0</v>
      </c>
    </row>
    <row r="1426" spans="13:13">
      <c r="M1426" s="630">
        <f t="shared" si="313"/>
        <v>0</v>
      </c>
    </row>
    <row r="1427" spans="13:13">
      <c r="M1427" s="630">
        <f t="shared" si="313"/>
        <v>0</v>
      </c>
    </row>
    <row r="1428" spans="13:13">
      <c r="M1428" s="630">
        <f t="shared" si="313"/>
        <v>0</v>
      </c>
    </row>
    <row r="1429" spans="13:13">
      <c r="M1429" s="630">
        <f t="shared" si="313"/>
        <v>0</v>
      </c>
    </row>
    <row r="1430" spans="13:13">
      <c r="M1430" s="630">
        <f t="shared" si="313"/>
        <v>0</v>
      </c>
    </row>
    <row r="1431" spans="13:13">
      <c r="M1431" s="630">
        <f t="shared" si="313"/>
        <v>0</v>
      </c>
    </row>
    <row r="1432" spans="13:13">
      <c r="M1432" s="630">
        <f t="shared" si="313"/>
        <v>0</v>
      </c>
    </row>
    <row r="1433" spans="13:13">
      <c r="M1433" s="630">
        <f t="shared" si="313"/>
        <v>0</v>
      </c>
    </row>
    <row r="1434" spans="13:13">
      <c r="M1434" s="630">
        <f t="shared" si="313"/>
        <v>0</v>
      </c>
    </row>
    <row r="1435" spans="13:13">
      <c r="M1435" s="630">
        <f t="shared" si="313"/>
        <v>0</v>
      </c>
    </row>
    <row r="1436" spans="13:13">
      <c r="M1436" s="630">
        <f t="shared" si="313"/>
        <v>0</v>
      </c>
    </row>
    <row r="1437" spans="13:13">
      <c r="M1437" s="630">
        <f t="shared" si="313"/>
        <v>0</v>
      </c>
    </row>
    <row r="1438" spans="13:13">
      <c r="M1438" s="630">
        <f t="shared" si="313"/>
        <v>0</v>
      </c>
    </row>
    <row r="1439" spans="13:13">
      <c r="M1439" s="630">
        <f t="shared" si="313"/>
        <v>0</v>
      </c>
    </row>
    <row r="1440" spans="13:13">
      <c r="M1440" s="630">
        <f t="shared" si="313"/>
        <v>0</v>
      </c>
    </row>
    <row r="1441" spans="13:13">
      <c r="M1441" s="630">
        <f t="shared" si="313"/>
        <v>0</v>
      </c>
    </row>
    <row r="1442" spans="13:13">
      <c r="M1442" s="630">
        <f t="shared" si="313"/>
        <v>0</v>
      </c>
    </row>
    <row r="1443" spans="13:13">
      <c r="M1443" s="630">
        <f t="shared" si="313"/>
        <v>0</v>
      </c>
    </row>
    <row r="1444" spans="13:13">
      <c r="M1444" s="630">
        <f t="shared" si="313"/>
        <v>0</v>
      </c>
    </row>
    <row r="1445" spans="13:13">
      <c r="M1445" s="630">
        <f t="shared" si="313"/>
        <v>0</v>
      </c>
    </row>
    <row r="1446" spans="13:13">
      <c r="M1446" s="630">
        <f t="shared" si="313"/>
        <v>0</v>
      </c>
    </row>
    <row r="1447" spans="13:13">
      <c r="M1447" s="630">
        <f t="shared" si="313"/>
        <v>0</v>
      </c>
    </row>
    <row r="1448" spans="13:13">
      <c r="M1448" s="630">
        <f t="shared" si="313"/>
        <v>0</v>
      </c>
    </row>
    <row r="1449" spans="13:13">
      <c r="M1449" s="630">
        <f t="shared" si="313"/>
        <v>0</v>
      </c>
    </row>
    <row r="1450" spans="13:13">
      <c r="M1450" s="630">
        <f t="shared" si="313"/>
        <v>0</v>
      </c>
    </row>
    <row r="1451" spans="13:13">
      <c r="M1451" s="630">
        <f t="shared" si="313"/>
        <v>0</v>
      </c>
    </row>
    <row r="1452" spans="13:13">
      <c r="M1452" s="630">
        <f t="shared" si="313"/>
        <v>0</v>
      </c>
    </row>
    <row r="1453" spans="13:13">
      <c r="M1453" s="630">
        <f t="shared" si="313"/>
        <v>0</v>
      </c>
    </row>
    <row r="1454" spans="13:13">
      <c r="M1454" s="630">
        <f t="shared" si="313"/>
        <v>0</v>
      </c>
    </row>
    <row r="1455" spans="13:13">
      <c r="M1455" s="630">
        <f t="shared" si="313"/>
        <v>0</v>
      </c>
    </row>
    <row r="1456" spans="13:13">
      <c r="M1456" s="630">
        <f t="shared" si="313"/>
        <v>0</v>
      </c>
    </row>
    <row r="1457" spans="13:13">
      <c r="M1457" s="630">
        <f t="shared" si="313"/>
        <v>0</v>
      </c>
    </row>
    <row r="1458" spans="13:13">
      <c r="M1458" s="630">
        <f t="shared" si="313"/>
        <v>0</v>
      </c>
    </row>
    <row r="1459" spans="13:13">
      <c r="M1459" s="630">
        <f t="shared" si="313"/>
        <v>0</v>
      </c>
    </row>
    <row r="1460" spans="13:13">
      <c r="M1460" s="630">
        <f t="shared" si="313"/>
        <v>0</v>
      </c>
    </row>
    <row r="1461" spans="13:13">
      <c r="M1461" s="630">
        <f t="shared" si="313"/>
        <v>0</v>
      </c>
    </row>
    <row r="1462" spans="13:13">
      <c r="M1462" s="630">
        <f t="shared" si="313"/>
        <v>0</v>
      </c>
    </row>
    <row r="1463" spans="13:13">
      <c r="M1463" s="630">
        <f t="shared" si="313"/>
        <v>0</v>
      </c>
    </row>
    <row r="1464" spans="13:13">
      <c r="M1464" s="630">
        <f t="shared" si="313"/>
        <v>0</v>
      </c>
    </row>
    <row r="1465" spans="13:13">
      <c r="M1465" s="630">
        <f t="shared" si="313"/>
        <v>0</v>
      </c>
    </row>
    <row r="1466" spans="13:13">
      <c r="M1466" s="630">
        <f t="shared" si="313"/>
        <v>0</v>
      </c>
    </row>
    <row r="1467" spans="13:13">
      <c r="M1467" s="630">
        <f t="shared" ref="M1467:M1530" si="314">COUNTIF($H$30:$H$3024,K1467)</f>
        <v>0</v>
      </c>
    </row>
    <row r="1468" spans="13:13">
      <c r="M1468" s="630">
        <f t="shared" si="314"/>
        <v>0</v>
      </c>
    </row>
    <row r="1469" spans="13:13">
      <c r="M1469" s="630">
        <f t="shared" si="314"/>
        <v>0</v>
      </c>
    </row>
    <row r="1470" spans="13:13">
      <c r="M1470" s="630">
        <f t="shared" si="314"/>
        <v>0</v>
      </c>
    </row>
    <row r="1471" spans="13:13">
      <c r="M1471" s="630">
        <f t="shared" si="314"/>
        <v>0</v>
      </c>
    </row>
    <row r="1472" spans="13:13">
      <c r="M1472" s="630">
        <f t="shared" si="314"/>
        <v>0</v>
      </c>
    </row>
    <row r="1473" spans="13:13">
      <c r="M1473" s="630">
        <f t="shared" si="314"/>
        <v>0</v>
      </c>
    </row>
    <row r="1474" spans="13:13">
      <c r="M1474" s="630">
        <f t="shared" si="314"/>
        <v>0</v>
      </c>
    </row>
    <row r="1475" spans="13:13">
      <c r="M1475" s="630">
        <f t="shared" si="314"/>
        <v>0</v>
      </c>
    </row>
    <row r="1476" spans="13:13">
      <c r="M1476" s="630">
        <f t="shared" si="314"/>
        <v>0</v>
      </c>
    </row>
    <row r="1477" spans="13:13">
      <c r="M1477" s="630">
        <f t="shared" si="314"/>
        <v>0</v>
      </c>
    </row>
    <row r="1478" spans="13:13">
      <c r="M1478" s="630">
        <f t="shared" si="314"/>
        <v>0</v>
      </c>
    </row>
    <row r="1479" spans="13:13">
      <c r="M1479" s="630">
        <f t="shared" si="314"/>
        <v>0</v>
      </c>
    </row>
    <row r="1480" spans="13:13">
      <c r="M1480" s="630">
        <f t="shared" si="314"/>
        <v>0</v>
      </c>
    </row>
    <row r="1481" spans="13:13">
      <c r="M1481" s="630">
        <f t="shared" si="314"/>
        <v>0</v>
      </c>
    </row>
    <row r="1482" spans="13:13">
      <c r="M1482" s="630">
        <f t="shared" si="314"/>
        <v>0</v>
      </c>
    </row>
    <row r="1483" spans="13:13">
      <c r="M1483" s="630">
        <f t="shared" si="314"/>
        <v>0</v>
      </c>
    </row>
    <row r="1484" spans="13:13">
      <c r="M1484" s="630">
        <f t="shared" si="314"/>
        <v>0</v>
      </c>
    </row>
    <row r="1485" spans="13:13">
      <c r="M1485" s="630">
        <f t="shared" si="314"/>
        <v>0</v>
      </c>
    </row>
    <row r="1486" spans="13:13">
      <c r="M1486" s="630">
        <f t="shared" si="314"/>
        <v>0</v>
      </c>
    </row>
    <row r="1487" spans="13:13">
      <c r="M1487" s="630">
        <f t="shared" si="314"/>
        <v>0</v>
      </c>
    </row>
    <row r="1488" spans="13:13">
      <c r="M1488" s="630">
        <f t="shared" si="314"/>
        <v>0</v>
      </c>
    </row>
    <row r="1489" spans="13:13">
      <c r="M1489" s="630">
        <f t="shared" si="314"/>
        <v>0</v>
      </c>
    </row>
    <row r="1490" spans="13:13">
      <c r="M1490" s="630">
        <f t="shared" si="314"/>
        <v>0</v>
      </c>
    </row>
    <row r="1491" spans="13:13">
      <c r="M1491" s="630">
        <f t="shared" si="314"/>
        <v>0</v>
      </c>
    </row>
    <row r="1492" spans="13:13">
      <c r="M1492" s="630">
        <f t="shared" si="314"/>
        <v>0</v>
      </c>
    </row>
    <row r="1493" spans="13:13">
      <c r="M1493" s="630">
        <f t="shared" si="314"/>
        <v>0</v>
      </c>
    </row>
    <row r="1494" spans="13:13">
      <c r="M1494" s="630">
        <f t="shared" si="314"/>
        <v>0</v>
      </c>
    </row>
    <row r="1495" spans="13:13">
      <c r="M1495" s="630">
        <f t="shared" si="314"/>
        <v>0</v>
      </c>
    </row>
    <row r="1496" spans="13:13">
      <c r="M1496" s="630">
        <f t="shared" si="314"/>
        <v>0</v>
      </c>
    </row>
    <row r="1497" spans="13:13">
      <c r="M1497" s="630">
        <f t="shared" si="314"/>
        <v>0</v>
      </c>
    </row>
    <row r="1498" spans="13:13">
      <c r="M1498" s="630">
        <f t="shared" si="314"/>
        <v>0</v>
      </c>
    </row>
    <row r="1499" spans="13:13">
      <c r="M1499" s="630">
        <f t="shared" si="314"/>
        <v>0</v>
      </c>
    </row>
    <row r="1500" spans="13:13">
      <c r="M1500" s="630">
        <f t="shared" si="314"/>
        <v>0</v>
      </c>
    </row>
    <row r="1501" spans="13:13">
      <c r="M1501" s="630">
        <f t="shared" si="314"/>
        <v>0</v>
      </c>
    </row>
    <row r="1502" spans="13:13">
      <c r="M1502" s="630">
        <f t="shared" si="314"/>
        <v>0</v>
      </c>
    </row>
    <row r="1503" spans="13:13">
      <c r="M1503" s="630">
        <f t="shared" si="314"/>
        <v>0</v>
      </c>
    </row>
    <row r="1504" spans="13:13">
      <c r="M1504" s="630">
        <f t="shared" si="314"/>
        <v>0</v>
      </c>
    </row>
    <row r="1505" spans="13:13">
      <c r="M1505" s="630">
        <f t="shared" si="314"/>
        <v>0</v>
      </c>
    </row>
    <row r="1506" spans="13:13">
      <c r="M1506" s="630">
        <f t="shared" si="314"/>
        <v>0</v>
      </c>
    </row>
    <row r="1507" spans="13:13">
      <c r="M1507" s="630">
        <f t="shared" si="314"/>
        <v>0</v>
      </c>
    </row>
    <row r="1508" spans="13:13">
      <c r="M1508" s="630">
        <f t="shared" si="314"/>
        <v>0</v>
      </c>
    </row>
    <row r="1509" spans="13:13">
      <c r="M1509" s="630">
        <f t="shared" si="314"/>
        <v>0</v>
      </c>
    </row>
    <row r="1510" spans="13:13">
      <c r="M1510" s="630">
        <f t="shared" si="314"/>
        <v>0</v>
      </c>
    </row>
    <row r="1511" spans="13:13">
      <c r="M1511" s="630">
        <f t="shared" si="314"/>
        <v>0</v>
      </c>
    </row>
    <row r="1512" spans="13:13">
      <c r="M1512" s="630">
        <f t="shared" si="314"/>
        <v>0</v>
      </c>
    </row>
    <row r="1513" spans="13:13">
      <c r="M1513" s="630">
        <f t="shared" si="314"/>
        <v>0</v>
      </c>
    </row>
    <row r="1514" spans="13:13">
      <c r="M1514" s="630">
        <f t="shared" si="314"/>
        <v>0</v>
      </c>
    </row>
    <row r="1515" spans="13:13">
      <c r="M1515" s="630">
        <f t="shared" si="314"/>
        <v>0</v>
      </c>
    </row>
    <row r="1516" spans="13:13">
      <c r="M1516" s="630">
        <f t="shared" si="314"/>
        <v>0</v>
      </c>
    </row>
    <row r="1517" spans="13:13">
      <c r="M1517" s="630">
        <f t="shared" si="314"/>
        <v>0</v>
      </c>
    </row>
    <row r="1518" spans="13:13">
      <c r="M1518" s="630">
        <f t="shared" si="314"/>
        <v>0</v>
      </c>
    </row>
    <row r="1519" spans="13:13">
      <c r="M1519" s="630">
        <f t="shared" si="314"/>
        <v>0</v>
      </c>
    </row>
    <row r="1520" spans="13:13">
      <c r="M1520" s="630">
        <f t="shared" si="314"/>
        <v>0</v>
      </c>
    </row>
    <row r="1521" spans="13:13">
      <c r="M1521" s="630">
        <f t="shared" si="314"/>
        <v>0</v>
      </c>
    </row>
    <row r="1522" spans="13:13">
      <c r="M1522" s="630">
        <f t="shared" si="314"/>
        <v>0</v>
      </c>
    </row>
    <row r="1523" spans="13:13">
      <c r="M1523" s="630">
        <f t="shared" si="314"/>
        <v>0</v>
      </c>
    </row>
    <row r="1524" spans="13:13">
      <c r="M1524" s="630">
        <f t="shared" si="314"/>
        <v>0</v>
      </c>
    </row>
    <row r="1525" spans="13:13">
      <c r="M1525" s="630">
        <f t="shared" si="314"/>
        <v>0</v>
      </c>
    </row>
    <row r="1526" spans="13:13">
      <c r="M1526" s="630">
        <f t="shared" si="314"/>
        <v>0</v>
      </c>
    </row>
    <row r="1527" spans="13:13">
      <c r="M1527" s="630">
        <f t="shared" si="314"/>
        <v>0</v>
      </c>
    </row>
    <row r="1528" spans="13:13">
      <c r="M1528" s="630">
        <f t="shared" si="314"/>
        <v>0</v>
      </c>
    </row>
    <row r="1529" spans="13:13">
      <c r="M1529" s="630">
        <f t="shared" si="314"/>
        <v>0</v>
      </c>
    </row>
    <row r="1530" spans="13:13">
      <c r="M1530" s="630">
        <f t="shared" si="314"/>
        <v>0</v>
      </c>
    </row>
    <row r="1531" spans="13:13">
      <c r="M1531" s="630">
        <f t="shared" ref="M1531:M1594" si="315">COUNTIF($H$30:$H$3024,K1531)</f>
        <v>0</v>
      </c>
    </row>
    <row r="1532" spans="13:13">
      <c r="M1532" s="630">
        <f t="shared" si="315"/>
        <v>0</v>
      </c>
    </row>
    <row r="1533" spans="13:13">
      <c r="M1533" s="630">
        <f t="shared" si="315"/>
        <v>0</v>
      </c>
    </row>
    <row r="1534" spans="13:13">
      <c r="M1534" s="630">
        <f t="shared" si="315"/>
        <v>0</v>
      </c>
    </row>
    <row r="1535" spans="13:13">
      <c r="M1535" s="630">
        <f t="shared" si="315"/>
        <v>0</v>
      </c>
    </row>
    <row r="1536" spans="13:13">
      <c r="M1536" s="630">
        <f t="shared" si="315"/>
        <v>0</v>
      </c>
    </row>
    <row r="1537" spans="13:13">
      <c r="M1537" s="630">
        <f t="shared" si="315"/>
        <v>0</v>
      </c>
    </row>
    <row r="1538" spans="13:13">
      <c r="M1538" s="630">
        <f t="shared" si="315"/>
        <v>0</v>
      </c>
    </row>
    <row r="1539" spans="13:13">
      <c r="M1539" s="630">
        <f t="shared" si="315"/>
        <v>0</v>
      </c>
    </row>
    <row r="1540" spans="13:13">
      <c r="M1540" s="630">
        <f t="shared" si="315"/>
        <v>0</v>
      </c>
    </row>
    <row r="1541" spans="13:13">
      <c r="M1541" s="630">
        <f t="shared" si="315"/>
        <v>0</v>
      </c>
    </row>
    <row r="1542" spans="13:13">
      <c r="M1542" s="630">
        <f t="shared" si="315"/>
        <v>0</v>
      </c>
    </row>
    <row r="1543" spans="13:13">
      <c r="M1543" s="630">
        <f t="shared" si="315"/>
        <v>0</v>
      </c>
    </row>
    <row r="1544" spans="13:13">
      <c r="M1544" s="630">
        <f t="shared" si="315"/>
        <v>0</v>
      </c>
    </row>
    <row r="1545" spans="13:13">
      <c r="M1545" s="630">
        <f t="shared" si="315"/>
        <v>0</v>
      </c>
    </row>
    <row r="1546" spans="13:13">
      <c r="M1546" s="630">
        <f t="shared" si="315"/>
        <v>0</v>
      </c>
    </row>
    <row r="1547" spans="13:13">
      <c r="M1547" s="630">
        <f t="shared" si="315"/>
        <v>0</v>
      </c>
    </row>
    <row r="1548" spans="13:13">
      <c r="M1548" s="630">
        <f t="shared" si="315"/>
        <v>0</v>
      </c>
    </row>
    <row r="1549" spans="13:13">
      <c r="M1549" s="630">
        <f t="shared" si="315"/>
        <v>0</v>
      </c>
    </row>
    <row r="1550" spans="13:13">
      <c r="M1550" s="630">
        <f t="shared" si="315"/>
        <v>0</v>
      </c>
    </row>
    <row r="1551" spans="13:13">
      <c r="M1551" s="630">
        <f t="shared" si="315"/>
        <v>0</v>
      </c>
    </row>
    <row r="1552" spans="13:13">
      <c r="M1552" s="630">
        <f t="shared" si="315"/>
        <v>0</v>
      </c>
    </row>
    <row r="1553" spans="13:13">
      <c r="M1553" s="630">
        <f t="shared" si="315"/>
        <v>0</v>
      </c>
    </row>
    <row r="1554" spans="13:13">
      <c r="M1554" s="630">
        <f t="shared" si="315"/>
        <v>0</v>
      </c>
    </row>
    <row r="1555" spans="13:13">
      <c r="M1555" s="630">
        <f t="shared" si="315"/>
        <v>0</v>
      </c>
    </row>
    <row r="1556" spans="13:13">
      <c r="M1556" s="630">
        <f t="shared" si="315"/>
        <v>0</v>
      </c>
    </row>
    <row r="1557" spans="13:13">
      <c r="M1557" s="630">
        <f t="shared" si="315"/>
        <v>0</v>
      </c>
    </row>
    <row r="1558" spans="13:13">
      <c r="M1558" s="630">
        <f t="shared" si="315"/>
        <v>0</v>
      </c>
    </row>
    <row r="1559" spans="13:13">
      <c r="M1559" s="630">
        <f t="shared" si="315"/>
        <v>0</v>
      </c>
    </row>
    <row r="1560" spans="13:13">
      <c r="M1560" s="630">
        <f t="shared" si="315"/>
        <v>0</v>
      </c>
    </row>
    <row r="1561" spans="13:13">
      <c r="M1561" s="630">
        <f t="shared" si="315"/>
        <v>0</v>
      </c>
    </row>
    <row r="1562" spans="13:13">
      <c r="M1562" s="630">
        <f t="shared" si="315"/>
        <v>0</v>
      </c>
    </row>
    <row r="1563" spans="13:13">
      <c r="M1563" s="630">
        <f t="shared" si="315"/>
        <v>0</v>
      </c>
    </row>
    <row r="1564" spans="13:13">
      <c r="M1564" s="630">
        <f t="shared" si="315"/>
        <v>0</v>
      </c>
    </row>
    <row r="1565" spans="13:13">
      <c r="M1565" s="630">
        <f t="shared" si="315"/>
        <v>0</v>
      </c>
    </row>
    <row r="1566" spans="13:13">
      <c r="M1566" s="630">
        <f t="shared" si="315"/>
        <v>0</v>
      </c>
    </row>
    <row r="1567" spans="13:13">
      <c r="M1567" s="630">
        <f t="shared" si="315"/>
        <v>0</v>
      </c>
    </row>
    <row r="1568" spans="13:13">
      <c r="M1568" s="630">
        <f t="shared" si="315"/>
        <v>0</v>
      </c>
    </row>
    <row r="1569" spans="13:13">
      <c r="M1569" s="630">
        <f t="shared" si="315"/>
        <v>0</v>
      </c>
    </row>
    <row r="1570" spans="13:13">
      <c r="M1570" s="630">
        <f t="shared" si="315"/>
        <v>0</v>
      </c>
    </row>
    <row r="1571" spans="13:13">
      <c r="M1571" s="630">
        <f t="shared" si="315"/>
        <v>0</v>
      </c>
    </row>
    <row r="1572" spans="13:13">
      <c r="M1572" s="630">
        <f t="shared" si="315"/>
        <v>0</v>
      </c>
    </row>
    <row r="1573" spans="13:13">
      <c r="M1573" s="630">
        <f t="shared" si="315"/>
        <v>0</v>
      </c>
    </row>
    <row r="1574" spans="13:13">
      <c r="M1574" s="630">
        <f t="shared" si="315"/>
        <v>0</v>
      </c>
    </row>
    <row r="1575" spans="13:13">
      <c r="M1575" s="630">
        <f t="shared" si="315"/>
        <v>0</v>
      </c>
    </row>
    <row r="1576" spans="13:13">
      <c r="M1576" s="630">
        <f t="shared" si="315"/>
        <v>0</v>
      </c>
    </row>
    <row r="1577" spans="13:13">
      <c r="M1577" s="630">
        <f t="shared" si="315"/>
        <v>0</v>
      </c>
    </row>
    <row r="1578" spans="13:13">
      <c r="M1578" s="630">
        <f t="shared" si="315"/>
        <v>0</v>
      </c>
    </row>
    <row r="1579" spans="13:13">
      <c r="M1579" s="630">
        <f t="shared" si="315"/>
        <v>0</v>
      </c>
    </row>
    <row r="1580" spans="13:13">
      <c r="M1580" s="630">
        <f t="shared" si="315"/>
        <v>0</v>
      </c>
    </row>
    <row r="1581" spans="13:13">
      <c r="M1581" s="630">
        <f t="shared" si="315"/>
        <v>0</v>
      </c>
    </row>
    <row r="1582" spans="13:13">
      <c r="M1582" s="630">
        <f t="shared" si="315"/>
        <v>0</v>
      </c>
    </row>
    <row r="1583" spans="13:13">
      <c r="M1583" s="630">
        <f t="shared" si="315"/>
        <v>0</v>
      </c>
    </row>
    <row r="1584" spans="13:13">
      <c r="M1584" s="630">
        <f t="shared" si="315"/>
        <v>0</v>
      </c>
    </row>
    <row r="1585" spans="13:13">
      <c r="M1585" s="630">
        <f t="shared" si="315"/>
        <v>0</v>
      </c>
    </row>
    <row r="1586" spans="13:13">
      <c r="M1586" s="630">
        <f t="shared" si="315"/>
        <v>0</v>
      </c>
    </row>
    <row r="1587" spans="13:13">
      <c r="M1587" s="630">
        <f t="shared" si="315"/>
        <v>0</v>
      </c>
    </row>
    <row r="1588" spans="13:13">
      <c r="M1588" s="630">
        <f t="shared" si="315"/>
        <v>0</v>
      </c>
    </row>
    <row r="1589" spans="13:13">
      <c r="M1589" s="630">
        <f t="shared" si="315"/>
        <v>0</v>
      </c>
    </row>
    <row r="1590" spans="13:13">
      <c r="M1590" s="630">
        <f t="shared" si="315"/>
        <v>0</v>
      </c>
    </row>
    <row r="1591" spans="13:13">
      <c r="M1591" s="630">
        <f t="shared" si="315"/>
        <v>0</v>
      </c>
    </row>
    <row r="1592" spans="13:13">
      <c r="M1592" s="630">
        <f t="shared" si="315"/>
        <v>0</v>
      </c>
    </row>
    <row r="1593" spans="13:13">
      <c r="M1593" s="630">
        <f t="shared" si="315"/>
        <v>0</v>
      </c>
    </row>
    <row r="1594" spans="13:13">
      <c r="M1594" s="630">
        <f t="shared" si="315"/>
        <v>0</v>
      </c>
    </row>
    <row r="1595" spans="13:13">
      <c r="M1595" s="630">
        <f t="shared" ref="M1595:M1658" si="316">COUNTIF($H$30:$H$3024,K1595)</f>
        <v>0</v>
      </c>
    </row>
    <row r="1596" spans="13:13">
      <c r="M1596" s="630">
        <f t="shared" si="316"/>
        <v>0</v>
      </c>
    </row>
    <row r="1597" spans="13:13">
      <c r="M1597" s="630">
        <f t="shared" si="316"/>
        <v>0</v>
      </c>
    </row>
    <row r="1598" spans="13:13">
      <c r="M1598" s="630">
        <f t="shared" si="316"/>
        <v>0</v>
      </c>
    </row>
    <row r="1599" spans="13:13">
      <c r="M1599" s="630">
        <f t="shared" si="316"/>
        <v>0</v>
      </c>
    </row>
    <row r="1600" spans="13:13">
      <c r="M1600" s="630">
        <f t="shared" si="316"/>
        <v>0</v>
      </c>
    </row>
    <row r="1601" spans="13:13">
      <c r="M1601" s="630">
        <f t="shared" si="316"/>
        <v>0</v>
      </c>
    </row>
    <row r="1602" spans="13:13">
      <c r="M1602" s="630">
        <f t="shared" si="316"/>
        <v>0</v>
      </c>
    </row>
    <row r="1603" spans="13:13">
      <c r="M1603" s="630">
        <f t="shared" si="316"/>
        <v>0</v>
      </c>
    </row>
    <row r="1604" spans="13:13">
      <c r="M1604" s="630">
        <f t="shared" si="316"/>
        <v>0</v>
      </c>
    </row>
    <row r="1605" spans="13:13">
      <c r="M1605" s="630">
        <f t="shared" si="316"/>
        <v>0</v>
      </c>
    </row>
    <row r="1606" spans="13:13">
      <c r="M1606" s="630">
        <f t="shared" si="316"/>
        <v>0</v>
      </c>
    </row>
    <row r="1607" spans="13:13">
      <c r="M1607" s="630">
        <f t="shared" si="316"/>
        <v>0</v>
      </c>
    </row>
    <row r="1608" spans="13:13">
      <c r="M1608" s="630">
        <f t="shared" si="316"/>
        <v>0</v>
      </c>
    </row>
    <row r="1609" spans="13:13">
      <c r="M1609" s="630">
        <f t="shared" si="316"/>
        <v>0</v>
      </c>
    </row>
    <row r="1610" spans="13:13">
      <c r="M1610" s="630">
        <f t="shared" si="316"/>
        <v>0</v>
      </c>
    </row>
    <row r="1611" spans="13:13">
      <c r="M1611" s="630">
        <f t="shared" si="316"/>
        <v>0</v>
      </c>
    </row>
    <row r="1612" spans="13:13">
      <c r="M1612" s="630">
        <f t="shared" si="316"/>
        <v>0</v>
      </c>
    </row>
    <row r="1613" spans="13:13">
      <c r="M1613" s="630">
        <f t="shared" si="316"/>
        <v>0</v>
      </c>
    </row>
    <row r="1614" spans="13:13">
      <c r="M1614" s="630">
        <f t="shared" si="316"/>
        <v>0</v>
      </c>
    </row>
    <row r="1615" spans="13:13">
      <c r="M1615" s="630">
        <f t="shared" si="316"/>
        <v>0</v>
      </c>
    </row>
    <row r="1616" spans="13:13">
      <c r="M1616" s="630">
        <f t="shared" si="316"/>
        <v>0</v>
      </c>
    </row>
    <row r="1617" spans="13:13">
      <c r="M1617" s="630">
        <f t="shared" si="316"/>
        <v>0</v>
      </c>
    </row>
    <row r="1618" spans="13:13">
      <c r="M1618" s="630">
        <f t="shared" si="316"/>
        <v>0</v>
      </c>
    </row>
    <row r="1619" spans="13:13">
      <c r="M1619" s="630">
        <f t="shared" si="316"/>
        <v>0</v>
      </c>
    </row>
    <row r="1620" spans="13:13">
      <c r="M1620" s="630">
        <f t="shared" si="316"/>
        <v>0</v>
      </c>
    </row>
    <row r="1621" spans="13:13">
      <c r="M1621" s="630">
        <f t="shared" si="316"/>
        <v>0</v>
      </c>
    </row>
    <row r="1622" spans="13:13">
      <c r="M1622" s="630">
        <f t="shared" si="316"/>
        <v>0</v>
      </c>
    </row>
    <row r="1623" spans="13:13">
      <c r="M1623" s="630">
        <f t="shared" si="316"/>
        <v>0</v>
      </c>
    </row>
    <row r="1624" spans="13:13">
      <c r="M1624" s="630">
        <f t="shared" si="316"/>
        <v>0</v>
      </c>
    </row>
    <row r="1625" spans="13:13">
      <c r="M1625" s="630">
        <f t="shared" si="316"/>
        <v>0</v>
      </c>
    </row>
    <row r="1626" spans="13:13">
      <c r="M1626" s="630">
        <f t="shared" si="316"/>
        <v>0</v>
      </c>
    </row>
    <row r="1627" spans="13:13">
      <c r="M1627" s="630">
        <f t="shared" si="316"/>
        <v>0</v>
      </c>
    </row>
    <row r="1628" spans="13:13">
      <c r="M1628" s="630">
        <f t="shared" si="316"/>
        <v>0</v>
      </c>
    </row>
    <row r="1629" spans="13:13">
      <c r="M1629" s="630">
        <f t="shared" si="316"/>
        <v>0</v>
      </c>
    </row>
    <row r="1630" spans="13:13">
      <c r="M1630" s="630">
        <f t="shared" si="316"/>
        <v>0</v>
      </c>
    </row>
    <row r="1631" spans="13:13">
      <c r="M1631" s="630">
        <f t="shared" si="316"/>
        <v>0</v>
      </c>
    </row>
    <row r="1632" spans="13:13">
      <c r="M1632" s="630">
        <f t="shared" si="316"/>
        <v>0</v>
      </c>
    </row>
    <row r="1633" spans="13:13">
      <c r="M1633" s="630">
        <f t="shared" si="316"/>
        <v>0</v>
      </c>
    </row>
    <row r="1634" spans="13:13">
      <c r="M1634" s="630">
        <f t="shared" si="316"/>
        <v>0</v>
      </c>
    </row>
    <row r="1635" spans="13:13">
      <c r="M1635" s="630">
        <f t="shared" si="316"/>
        <v>0</v>
      </c>
    </row>
    <row r="1636" spans="13:13">
      <c r="M1636" s="630">
        <f t="shared" si="316"/>
        <v>0</v>
      </c>
    </row>
    <row r="1637" spans="13:13">
      <c r="M1637" s="630">
        <f t="shared" si="316"/>
        <v>0</v>
      </c>
    </row>
    <row r="1638" spans="13:13">
      <c r="M1638" s="630">
        <f t="shared" si="316"/>
        <v>0</v>
      </c>
    </row>
    <row r="1639" spans="13:13">
      <c r="M1639" s="630">
        <f t="shared" si="316"/>
        <v>0</v>
      </c>
    </row>
    <row r="1640" spans="13:13">
      <c r="M1640" s="630">
        <f t="shared" si="316"/>
        <v>0</v>
      </c>
    </row>
    <row r="1641" spans="13:13">
      <c r="M1641" s="630">
        <f t="shared" si="316"/>
        <v>0</v>
      </c>
    </row>
    <row r="1642" spans="13:13">
      <c r="M1642" s="630">
        <f t="shared" si="316"/>
        <v>0</v>
      </c>
    </row>
    <row r="1643" spans="13:13">
      <c r="M1643" s="630">
        <f t="shared" si="316"/>
        <v>0</v>
      </c>
    </row>
    <row r="1644" spans="13:13">
      <c r="M1644" s="630">
        <f t="shared" si="316"/>
        <v>0</v>
      </c>
    </row>
    <row r="1645" spans="13:13">
      <c r="M1645" s="630">
        <f t="shared" si="316"/>
        <v>0</v>
      </c>
    </row>
    <row r="1646" spans="13:13">
      <c r="M1646" s="630">
        <f t="shared" si="316"/>
        <v>0</v>
      </c>
    </row>
    <row r="1647" spans="13:13">
      <c r="M1647" s="630">
        <f t="shared" si="316"/>
        <v>0</v>
      </c>
    </row>
    <row r="1648" spans="13:13">
      <c r="M1648" s="630">
        <f t="shared" si="316"/>
        <v>0</v>
      </c>
    </row>
    <row r="1649" spans="13:13">
      <c r="M1649" s="630">
        <f t="shared" si="316"/>
        <v>0</v>
      </c>
    </row>
    <row r="1650" spans="13:13">
      <c r="M1650" s="630">
        <f t="shared" si="316"/>
        <v>0</v>
      </c>
    </row>
    <row r="1651" spans="13:13">
      <c r="M1651" s="630">
        <f t="shared" si="316"/>
        <v>0</v>
      </c>
    </row>
    <row r="1652" spans="13:13">
      <c r="M1652" s="630">
        <f t="shared" si="316"/>
        <v>0</v>
      </c>
    </row>
    <row r="1653" spans="13:13">
      <c r="M1653" s="630">
        <f t="shared" si="316"/>
        <v>0</v>
      </c>
    </row>
    <row r="1654" spans="13:13">
      <c r="M1654" s="630">
        <f t="shared" si="316"/>
        <v>0</v>
      </c>
    </row>
    <row r="1655" spans="13:13">
      <c r="M1655" s="630">
        <f t="shared" si="316"/>
        <v>0</v>
      </c>
    </row>
    <row r="1656" spans="13:13">
      <c r="M1656" s="630">
        <f t="shared" si="316"/>
        <v>0</v>
      </c>
    </row>
    <row r="1657" spans="13:13">
      <c r="M1657" s="630">
        <f t="shared" si="316"/>
        <v>0</v>
      </c>
    </row>
    <row r="1658" spans="13:13">
      <c r="M1658" s="630">
        <f t="shared" si="316"/>
        <v>0</v>
      </c>
    </row>
    <row r="1659" spans="13:13">
      <c r="M1659" s="630">
        <f t="shared" ref="M1659:M1722" si="317">COUNTIF($H$30:$H$3024,K1659)</f>
        <v>0</v>
      </c>
    </row>
    <row r="1660" spans="13:13">
      <c r="M1660" s="630">
        <f t="shared" si="317"/>
        <v>0</v>
      </c>
    </row>
    <row r="1661" spans="13:13">
      <c r="M1661" s="630">
        <f t="shared" si="317"/>
        <v>0</v>
      </c>
    </row>
    <row r="1662" spans="13:13">
      <c r="M1662" s="630">
        <f t="shared" si="317"/>
        <v>0</v>
      </c>
    </row>
    <row r="1663" spans="13:13">
      <c r="M1663" s="630">
        <f t="shared" si="317"/>
        <v>0</v>
      </c>
    </row>
    <row r="1664" spans="13:13">
      <c r="M1664" s="630">
        <f t="shared" si="317"/>
        <v>0</v>
      </c>
    </row>
    <row r="1665" spans="13:13">
      <c r="M1665" s="630">
        <f t="shared" si="317"/>
        <v>0</v>
      </c>
    </row>
    <row r="1666" spans="13:13">
      <c r="M1666" s="630">
        <f t="shared" si="317"/>
        <v>0</v>
      </c>
    </row>
    <row r="1667" spans="13:13">
      <c r="M1667" s="630">
        <f t="shared" si="317"/>
        <v>0</v>
      </c>
    </row>
    <row r="1668" spans="13:13">
      <c r="M1668" s="630">
        <f t="shared" si="317"/>
        <v>0</v>
      </c>
    </row>
    <row r="1669" spans="13:13">
      <c r="M1669" s="630">
        <f t="shared" si="317"/>
        <v>0</v>
      </c>
    </row>
    <row r="1670" spans="13:13">
      <c r="M1670" s="630">
        <f t="shared" si="317"/>
        <v>0</v>
      </c>
    </row>
    <row r="1671" spans="13:13">
      <c r="M1671" s="630">
        <f t="shared" si="317"/>
        <v>0</v>
      </c>
    </row>
    <row r="1672" spans="13:13">
      <c r="M1672" s="630">
        <f t="shared" si="317"/>
        <v>0</v>
      </c>
    </row>
    <row r="1673" spans="13:13">
      <c r="M1673" s="630">
        <f t="shared" si="317"/>
        <v>0</v>
      </c>
    </row>
    <row r="1674" spans="13:13">
      <c r="M1674" s="630">
        <f t="shared" si="317"/>
        <v>0</v>
      </c>
    </row>
    <row r="1675" spans="13:13">
      <c r="M1675" s="630">
        <f t="shared" si="317"/>
        <v>0</v>
      </c>
    </row>
    <row r="1676" spans="13:13">
      <c r="M1676" s="630">
        <f t="shared" si="317"/>
        <v>0</v>
      </c>
    </row>
    <row r="1677" spans="13:13">
      <c r="M1677" s="630">
        <f t="shared" si="317"/>
        <v>0</v>
      </c>
    </row>
    <row r="1678" spans="13:13">
      <c r="M1678" s="630">
        <f t="shared" si="317"/>
        <v>0</v>
      </c>
    </row>
    <row r="1679" spans="13:13">
      <c r="M1679" s="630">
        <f t="shared" si="317"/>
        <v>0</v>
      </c>
    </row>
    <row r="1680" spans="13:13">
      <c r="M1680" s="630">
        <f t="shared" si="317"/>
        <v>0</v>
      </c>
    </row>
    <row r="1681" spans="13:13">
      <c r="M1681" s="630">
        <f t="shared" si="317"/>
        <v>0</v>
      </c>
    </row>
    <row r="1682" spans="13:13">
      <c r="M1682" s="630">
        <f t="shared" si="317"/>
        <v>0</v>
      </c>
    </row>
    <row r="1683" spans="13:13">
      <c r="M1683" s="630">
        <f t="shared" si="317"/>
        <v>0</v>
      </c>
    </row>
    <row r="1684" spans="13:13">
      <c r="M1684" s="630">
        <f t="shared" si="317"/>
        <v>0</v>
      </c>
    </row>
    <row r="1685" spans="13:13">
      <c r="M1685" s="630">
        <f t="shared" si="317"/>
        <v>0</v>
      </c>
    </row>
    <row r="1686" spans="13:13">
      <c r="M1686" s="630">
        <f t="shared" si="317"/>
        <v>0</v>
      </c>
    </row>
    <row r="1687" spans="13:13">
      <c r="M1687" s="630">
        <f t="shared" si="317"/>
        <v>0</v>
      </c>
    </row>
    <row r="1688" spans="13:13">
      <c r="M1688" s="630">
        <f t="shared" si="317"/>
        <v>0</v>
      </c>
    </row>
    <row r="1689" spans="13:13">
      <c r="M1689" s="630">
        <f t="shared" si="317"/>
        <v>0</v>
      </c>
    </row>
    <row r="1690" spans="13:13">
      <c r="M1690" s="630">
        <f t="shared" si="317"/>
        <v>0</v>
      </c>
    </row>
    <row r="1691" spans="13:13">
      <c r="M1691" s="630">
        <f t="shared" si="317"/>
        <v>0</v>
      </c>
    </row>
    <row r="1692" spans="13:13">
      <c r="M1692" s="630">
        <f t="shared" si="317"/>
        <v>0</v>
      </c>
    </row>
    <row r="1693" spans="13:13">
      <c r="M1693" s="630">
        <f t="shared" si="317"/>
        <v>0</v>
      </c>
    </row>
    <row r="1694" spans="13:13">
      <c r="M1694" s="630">
        <f t="shared" si="317"/>
        <v>0</v>
      </c>
    </row>
    <row r="1695" spans="13:13">
      <c r="M1695" s="630">
        <f t="shared" si="317"/>
        <v>0</v>
      </c>
    </row>
    <row r="1696" spans="13:13">
      <c r="M1696" s="630">
        <f t="shared" si="317"/>
        <v>0</v>
      </c>
    </row>
    <row r="1697" spans="13:13">
      <c r="M1697" s="630">
        <f t="shared" si="317"/>
        <v>0</v>
      </c>
    </row>
    <row r="1698" spans="13:13">
      <c r="M1698" s="630">
        <f t="shared" si="317"/>
        <v>0</v>
      </c>
    </row>
    <row r="1699" spans="13:13">
      <c r="M1699" s="630">
        <f t="shared" si="317"/>
        <v>0</v>
      </c>
    </row>
    <row r="1700" spans="13:13">
      <c r="M1700" s="630">
        <f t="shared" si="317"/>
        <v>0</v>
      </c>
    </row>
    <row r="1701" spans="13:13">
      <c r="M1701" s="630">
        <f t="shared" si="317"/>
        <v>0</v>
      </c>
    </row>
    <row r="1702" spans="13:13">
      <c r="M1702" s="630">
        <f t="shared" si="317"/>
        <v>0</v>
      </c>
    </row>
    <row r="1703" spans="13:13">
      <c r="M1703" s="630">
        <f t="shared" si="317"/>
        <v>0</v>
      </c>
    </row>
    <row r="1704" spans="13:13">
      <c r="M1704" s="630">
        <f t="shared" si="317"/>
        <v>0</v>
      </c>
    </row>
    <row r="1705" spans="13:13">
      <c r="M1705" s="630">
        <f t="shared" si="317"/>
        <v>0</v>
      </c>
    </row>
    <row r="1706" spans="13:13">
      <c r="M1706" s="630">
        <f t="shared" si="317"/>
        <v>0</v>
      </c>
    </row>
    <row r="1707" spans="13:13">
      <c r="M1707" s="630">
        <f t="shared" si="317"/>
        <v>0</v>
      </c>
    </row>
    <row r="1708" spans="13:13">
      <c r="M1708" s="630">
        <f t="shared" si="317"/>
        <v>0</v>
      </c>
    </row>
    <row r="1709" spans="13:13">
      <c r="M1709" s="630">
        <f t="shared" si="317"/>
        <v>0</v>
      </c>
    </row>
    <row r="1710" spans="13:13">
      <c r="M1710" s="630">
        <f t="shared" si="317"/>
        <v>0</v>
      </c>
    </row>
    <row r="1711" spans="13:13">
      <c r="M1711" s="630">
        <f t="shared" si="317"/>
        <v>0</v>
      </c>
    </row>
    <row r="1712" spans="13:13">
      <c r="M1712" s="630">
        <f t="shared" si="317"/>
        <v>0</v>
      </c>
    </row>
    <row r="1713" spans="13:13">
      <c r="M1713" s="630">
        <f t="shared" si="317"/>
        <v>0</v>
      </c>
    </row>
    <row r="1714" spans="13:13">
      <c r="M1714" s="630">
        <f t="shared" si="317"/>
        <v>0</v>
      </c>
    </row>
    <row r="1715" spans="13:13">
      <c r="M1715" s="630">
        <f t="shared" si="317"/>
        <v>0</v>
      </c>
    </row>
    <row r="1716" spans="13:13">
      <c r="M1716" s="630">
        <f t="shared" si="317"/>
        <v>0</v>
      </c>
    </row>
    <row r="1717" spans="13:13">
      <c r="M1717" s="630">
        <f t="shared" si="317"/>
        <v>0</v>
      </c>
    </row>
    <row r="1718" spans="13:13">
      <c r="M1718" s="630">
        <f t="shared" si="317"/>
        <v>0</v>
      </c>
    </row>
    <row r="1719" spans="13:13">
      <c r="M1719" s="630">
        <f t="shared" si="317"/>
        <v>0</v>
      </c>
    </row>
    <row r="1720" spans="13:13">
      <c r="M1720" s="630">
        <f t="shared" si="317"/>
        <v>0</v>
      </c>
    </row>
    <row r="1721" spans="13:13">
      <c r="M1721" s="630">
        <f t="shared" si="317"/>
        <v>0</v>
      </c>
    </row>
    <row r="1722" spans="13:13">
      <c r="M1722" s="630">
        <f t="shared" si="317"/>
        <v>0</v>
      </c>
    </row>
    <row r="1723" spans="13:13">
      <c r="M1723" s="630">
        <f t="shared" ref="M1723:M1786" si="318">COUNTIF($H$30:$H$3024,K1723)</f>
        <v>0</v>
      </c>
    </row>
    <row r="1724" spans="13:13">
      <c r="M1724" s="630">
        <f t="shared" si="318"/>
        <v>0</v>
      </c>
    </row>
    <row r="1725" spans="13:13">
      <c r="M1725" s="630">
        <f t="shared" si="318"/>
        <v>0</v>
      </c>
    </row>
    <row r="1726" spans="13:13">
      <c r="M1726" s="630">
        <f t="shared" si="318"/>
        <v>0</v>
      </c>
    </row>
    <row r="1727" spans="13:13">
      <c r="M1727" s="630">
        <f t="shared" si="318"/>
        <v>0</v>
      </c>
    </row>
    <row r="1728" spans="13:13">
      <c r="M1728" s="630">
        <f t="shared" si="318"/>
        <v>0</v>
      </c>
    </row>
    <row r="1729" spans="13:13">
      <c r="M1729" s="630">
        <f t="shared" si="318"/>
        <v>0</v>
      </c>
    </row>
    <row r="1730" spans="13:13">
      <c r="M1730" s="630">
        <f t="shared" si="318"/>
        <v>0</v>
      </c>
    </row>
    <row r="1731" spans="13:13">
      <c r="M1731" s="630">
        <f t="shared" si="318"/>
        <v>0</v>
      </c>
    </row>
    <row r="1732" spans="13:13">
      <c r="M1732" s="630">
        <f t="shared" si="318"/>
        <v>0</v>
      </c>
    </row>
    <row r="1733" spans="13:13">
      <c r="M1733" s="630">
        <f t="shared" si="318"/>
        <v>0</v>
      </c>
    </row>
    <row r="1734" spans="13:13">
      <c r="M1734" s="630">
        <f t="shared" si="318"/>
        <v>0</v>
      </c>
    </row>
    <row r="1735" spans="13:13">
      <c r="M1735" s="630">
        <f t="shared" si="318"/>
        <v>0</v>
      </c>
    </row>
    <row r="1736" spans="13:13">
      <c r="M1736" s="630">
        <f t="shared" si="318"/>
        <v>0</v>
      </c>
    </row>
    <row r="1737" spans="13:13">
      <c r="M1737" s="630">
        <f t="shared" si="318"/>
        <v>0</v>
      </c>
    </row>
    <row r="1738" spans="13:13">
      <c r="M1738" s="630">
        <f t="shared" si="318"/>
        <v>0</v>
      </c>
    </row>
    <row r="1739" spans="13:13">
      <c r="M1739" s="630">
        <f t="shared" si="318"/>
        <v>0</v>
      </c>
    </row>
    <row r="1740" spans="13:13">
      <c r="M1740" s="630">
        <f t="shared" si="318"/>
        <v>0</v>
      </c>
    </row>
    <row r="1741" spans="13:13">
      <c r="M1741" s="630">
        <f t="shared" si="318"/>
        <v>0</v>
      </c>
    </row>
    <row r="1742" spans="13:13">
      <c r="M1742" s="630">
        <f t="shared" si="318"/>
        <v>0</v>
      </c>
    </row>
    <row r="1743" spans="13:13">
      <c r="M1743" s="630">
        <f t="shared" si="318"/>
        <v>0</v>
      </c>
    </row>
    <row r="1744" spans="13:13">
      <c r="M1744" s="630">
        <f t="shared" si="318"/>
        <v>0</v>
      </c>
    </row>
    <row r="1745" spans="13:13">
      <c r="M1745" s="630">
        <f t="shared" si="318"/>
        <v>0</v>
      </c>
    </row>
    <row r="1746" spans="13:13">
      <c r="M1746" s="630">
        <f t="shared" si="318"/>
        <v>0</v>
      </c>
    </row>
    <row r="1747" spans="13:13">
      <c r="M1747" s="630">
        <f t="shared" si="318"/>
        <v>0</v>
      </c>
    </row>
    <row r="1748" spans="13:13">
      <c r="M1748" s="630">
        <f t="shared" si="318"/>
        <v>0</v>
      </c>
    </row>
    <row r="1749" spans="13:13">
      <c r="M1749" s="630">
        <f t="shared" si="318"/>
        <v>0</v>
      </c>
    </row>
    <row r="1750" spans="13:13">
      <c r="M1750" s="630">
        <f t="shared" si="318"/>
        <v>0</v>
      </c>
    </row>
    <row r="1751" spans="13:13">
      <c r="M1751" s="630">
        <f t="shared" si="318"/>
        <v>0</v>
      </c>
    </row>
    <row r="1752" spans="13:13">
      <c r="M1752" s="630">
        <f t="shared" si="318"/>
        <v>0</v>
      </c>
    </row>
    <row r="1753" spans="13:13">
      <c r="M1753" s="630">
        <f t="shared" si="318"/>
        <v>0</v>
      </c>
    </row>
    <row r="1754" spans="13:13">
      <c r="M1754" s="630">
        <f t="shared" si="318"/>
        <v>0</v>
      </c>
    </row>
    <row r="1755" spans="13:13">
      <c r="M1755" s="630">
        <f t="shared" si="318"/>
        <v>0</v>
      </c>
    </row>
    <row r="1756" spans="13:13">
      <c r="M1756" s="630">
        <f t="shared" si="318"/>
        <v>0</v>
      </c>
    </row>
    <row r="1757" spans="13:13">
      <c r="M1757" s="630">
        <f t="shared" si="318"/>
        <v>0</v>
      </c>
    </row>
    <row r="1758" spans="13:13">
      <c r="M1758" s="630">
        <f t="shared" si="318"/>
        <v>0</v>
      </c>
    </row>
    <row r="1759" spans="13:13">
      <c r="M1759" s="630">
        <f t="shared" si="318"/>
        <v>0</v>
      </c>
    </row>
    <row r="1760" spans="13:13">
      <c r="M1760" s="630">
        <f t="shared" si="318"/>
        <v>0</v>
      </c>
    </row>
    <row r="1761" spans="13:13">
      <c r="M1761" s="630">
        <f t="shared" si="318"/>
        <v>0</v>
      </c>
    </row>
    <row r="1762" spans="13:13">
      <c r="M1762" s="630">
        <f t="shared" si="318"/>
        <v>0</v>
      </c>
    </row>
    <row r="1763" spans="13:13">
      <c r="M1763" s="630">
        <f t="shared" si="318"/>
        <v>0</v>
      </c>
    </row>
    <row r="1764" spans="13:13">
      <c r="M1764" s="630">
        <f t="shared" si="318"/>
        <v>0</v>
      </c>
    </row>
    <row r="1765" spans="13:13">
      <c r="M1765" s="630">
        <f t="shared" si="318"/>
        <v>0</v>
      </c>
    </row>
    <row r="1766" spans="13:13">
      <c r="M1766" s="630">
        <f t="shared" si="318"/>
        <v>0</v>
      </c>
    </row>
    <row r="1767" spans="13:13">
      <c r="M1767" s="630">
        <f t="shared" si="318"/>
        <v>0</v>
      </c>
    </row>
    <row r="1768" spans="13:13">
      <c r="M1768" s="630">
        <f t="shared" si="318"/>
        <v>0</v>
      </c>
    </row>
    <row r="1769" spans="13:13">
      <c r="M1769" s="630">
        <f t="shared" si="318"/>
        <v>0</v>
      </c>
    </row>
    <row r="1770" spans="13:13">
      <c r="M1770" s="630">
        <f t="shared" si="318"/>
        <v>0</v>
      </c>
    </row>
    <row r="1771" spans="13:13">
      <c r="M1771" s="630">
        <f t="shared" si="318"/>
        <v>0</v>
      </c>
    </row>
    <row r="1772" spans="13:13">
      <c r="M1772" s="630">
        <f t="shared" si="318"/>
        <v>0</v>
      </c>
    </row>
    <row r="1773" spans="13:13">
      <c r="M1773" s="630">
        <f t="shared" si="318"/>
        <v>0</v>
      </c>
    </row>
    <row r="1774" spans="13:13">
      <c r="M1774" s="630">
        <f t="shared" si="318"/>
        <v>0</v>
      </c>
    </row>
    <row r="1775" spans="13:13">
      <c r="M1775" s="630">
        <f t="shared" si="318"/>
        <v>0</v>
      </c>
    </row>
    <row r="1776" spans="13:13">
      <c r="M1776" s="630">
        <f t="shared" si="318"/>
        <v>0</v>
      </c>
    </row>
    <row r="1777" spans="13:13">
      <c r="M1777" s="630">
        <f t="shared" si="318"/>
        <v>0</v>
      </c>
    </row>
    <row r="1778" spans="13:13">
      <c r="M1778" s="630">
        <f t="shared" si="318"/>
        <v>0</v>
      </c>
    </row>
    <row r="1779" spans="13:13">
      <c r="M1779" s="630">
        <f t="shared" si="318"/>
        <v>0</v>
      </c>
    </row>
    <row r="1780" spans="13:13">
      <c r="M1780" s="630">
        <f t="shared" si="318"/>
        <v>0</v>
      </c>
    </row>
    <row r="1781" spans="13:13">
      <c r="M1781" s="630">
        <f t="shared" si="318"/>
        <v>0</v>
      </c>
    </row>
    <row r="1782" spans="13:13">
      <c r="M1782" s="630">
        <f t="shared" si="318"/>
        <v>0</v>
      </c>
    </row>
    <row r="1783" spans="13:13">
      <c r="M1783" s="630">
        <f t="shared" si="318"/>
        <v>0</v>
      </c>
    </row>
    <row r="1784" spans="13:13">
      <c r="M1784" s="630">
        <f t="shared" si="318"/>
        <v>0</v>
      </c>
    </row>
    <row r="1785" spans="13:13">
      <c r="M1785" s="630">
        <f t="shared" si="318"/>
        <v>0</v>
      </c>
    </row>
    <row r="1786" spans="13:13">
      <c r="M1786" s="630">
        <f t="shared" si="318"/>
        <v>0</v>
      </c>
    </row>
    <row r="1787" spans="13:13">
      <c r="M1787" s="630">
        <f t="shared" ref="M1787:M1850" si="319">COUNTIF($H$30:$H$3024,K1787)</f>
        <v>0</v>
      </c>
    </row>
    <row r="1788" spans="13:13">
      <c r="M1788" s="630">
        <f t="shared" si="319"/>
        <v>0</v>
      </c>
    </row>
    <row r="1789" spans="13:13">
      <c r="M1789" s="630">
        <f t="shared" si="319"/>
        <v>0</v>
      </c>
    </row>
    <row r="1790" spans="13:13">
      <c r="M1790" s="630">
        <f t="shared" si="319"/>
        <v>0</v>
      </c>
    </row>
    <row r="1791" spans="13:13">
      <c r="M1791" s="630">
        <f t="shared" si="319"/>
        <v>0</v>
      </c>
    </row>
    <row r="1792" spans="13:13">
      <c r="M1792" s="630">
        <f t="shared" si="319"/>
        <v>0</v>
      </c>
    </row>
    <row r="1793" spans="13:13">
      <c r="M1793" s="630">
        <f t="shared" si="319"/>
        <v>0</v>
      </c>
    </row>
    <row r="1794" spans="13:13">
      <c r="M1794" s="630">
        <f t="shared" si="319"/>
        <v>0</v>
      </c>
    </row>
    <row r="1795" spans="13:13">
      <c r="M1795" s="630">
        <f t="shared" si="319"/>
        <v>0</v>
      </c>
    </row>
    <row r="1796" spans="13:13">
      <c r="M1796" s="630">
        <f t="shared" si="319"/>
        <v>0</v>
      </c>
    </row>
    <row r="1797" spans="13:13">
      <c r="M1797" s="630">
        <f t="shared" si="319"/>
        <v>0</v>
      </c>
    </row>
    <row r="1798" spans="13:13">
      <c r="M1798" s="630">
        <f t="shared" si="319"/>
        <v>0</v>
      </c>
    </row>
    <row r="1799" spans="13:13">
      <c r="M1799" s="630">
        <f t="shared" si="319"/>
        <v>0</v>
      </c>
    </row>
    <row r="1800" spans="13:13">
      <c r="M1800" s="630">
        <f t="shared" si="319"/>
        <v>0</v>
      </c>
    </row>
    <row r="1801" spans="13:13">
      <c r="M1801" s="630">
        <f t="shared" si="319"/>
        <v>0</v>
      </c>
    </row>
    <row r="1802" spans="13:13">
      <c r="M1802" s="630">
        <f t="shared" si="319"/>
        <v>0</v>
      </c>
    </row>
    <row r="1803" spans="13:13">
      <c r="M1803" s="630">
        <f t="shared" si="319"/>
        <v>0</v>
      </c>
    </row>
    <row r="1804" spans="13:13">
      <c r="M1804" s="630">
        <f t="shared" si="319"/>
        <v>0</v>
      </c>
    </row>
    <row r="1805" spans="13:13">
      <c r="M1805" s="630">
        <f t="shared" si="319"/>
        <v>0</v>
      </c>
    </row>
    <row r="1806" spans="13:13">
      <c r="M1806" s="630">
        <f t="shared" si="319"/>
        <v>0</v>
      </c>
    </row>
    <row r="1807" spans="13:13">
      <c r="M1807" s="630">
        <f t="shared" si="319"/>
        <v>0</v>
      </c>
    </row>
    <row r="1808" spans="13:13">
      <c r="M1808" s="630">
        <f t="shared" si="319"/>
        <v>0</v>
      </c>
    </row>
    <row r="1809" spans="13:13">
      <c r="M1809" s="630">
        <f t="shared" si="319"/>
        <v>0</v>
      </c>
    </row>
    <row r="1810" spans="13:13">
      <c r="M1810" s="630">
        <f t="shared" si="319"/>
        <v>0</v>
      </c>
    </row>
    <row r="1811" spans="13:13">
      <c r="M1811" s="630">
        <f t="shared" si="319"/>
        <v>0</v>
      </c>
    </row>
    <row r="1812" spans="13:13">
      <c r="M1812" s="630">
        <f t="shared" si="319"/>
        <v>0</v>
      </c>
    </row>
    <row r="1813" spans="13:13">
      <c r="M1813" s="630">
        <f t="shared" si="319"/>
        <v>0</v>
      </c>
    </row>
    <row r="1814" spans="13:13">
      <c r="M1814" s="630">
        <f t="shared" si="319"/>
        <v>0</v>
      </c>
    </row>
    <row r="1815" spans="13:13">
      <c r="M1815" s="630">
        <f t="shared" si="319"/>
        <v>0</v>
      </c>
    </row>
    <row r="1816" spans="13:13">
      <c r="M1816" s="630">
        <f t="shared" si="319"/>
        <v>0</v>
      </c>
    </row>
    <row r="1817" spans="13:13">
      <c r="M1817" s="630">
        <f t="shared" si="319"/>
        <v>0</v>
      </c>
    </row>
    <row r="1818" spans="13:13">
      <c r="M1818" s="630">
        <f t="shared" si="319"/>
        <v>0</v>
      </c>
    </row>
    <row r="1819" spans="13:13">
      <c r="M1819" s="630">
        <f t="shared" si="319"/>
        <v>0</v>
      </c>
    </row>
    <row r="1820" spans="13:13">
      <c r="M1820" s="630">
        <f t="shared" si="319"/>
        <v>0</v>
      </c>
    </row>
    <row r="1821" spans="13:13">
      <c r="M1821" s="630">
        <f t="shared" si="319"/>
        <v>0</v>
      </c>
    </row>
    <row r="1822" spans="13:13">
      <c r="M1822" s="630">
        <f t="shared" si="319"/>
        <v>0</v>
      </c>
    </row>
    <row r="1823" spans="13:13">
      <c r="M1823" s="630">
        <f t="shared" si="319"/>
        <v>0</v>
      </c>
    </row>
    <row r="1824" spans="13:13">
      <c r="M1824" s="630">
        <f t="shared" si="319"/>
        <v>0</v>
      </c>
    </row>
    <row r="1825" spans="13:13">
      <c r="M1825" s="630">
        <f t="shared" si="319"/>
        <v>0</v>
      </c>
    </row>
    <row r="1826" spans="13:13">
      <c r="M1826" s="630">
        <f t="shared" si="319"/>
        <v>0</v>
      </c>
    </row>
    <row r="1827" spans="13:13">
      <c r="M1827" s="630">
        <f t="shared" si="319"/>
        <v>0</v>
      </c>
    </row>
    <row r="1828" spans="13:13">
      <c r="M1828" s="630">
        <f t="shared" si="319"/>
        <v>0</v>
      </c>
    </row>
    <row r="1829" spans="13:13">
      <c r="M1829" s="630">
        <f t="shared" si="319"/>
        <v>0</v>
      </c>
    </row>
    <row r="1830" spans="13:13">
      <c r="M1830" s="630">
        <f t="shared" si="319"/>
        <v>0</v>
      </c>
    </row>
    <row r="1831" spans="13:13">
      <c r="M1831" s="630">
        <f t="shared" si="319"/>
        <v>0</v>
      </c>
    </row>
    <row r="1832" spans="13:13">
      <c r="M1832" s="630">
        <f t="shared" si="319"/>
        <v>0</v>
      </c>
    </row>
    <row r="1833" spans="13:13">
      <c r="M1833" s="630">
        <f t="shared" si="319"/>
        <v>0</v>
      </c>
    </row>
    <row r="1834" spans="13:13">
      <c r="M1834" s="630">
        <f t="shared" si="319"/>
        <v>0</v>
      </c>
    </row>
    <row r="1835" spans="13:13">
      <c r="M1835" s="630">
        <f t="shared" si="319"/>
        <v>0</v>
      </c>
    </row>
    <row r="1836" spans="13:13">
      <c r="M1836" s="630">
        <f t="shared" si="319"/>
        <v>0</v>
      </c>
    </row>
    <row r="1837" spans="13:13">
      <c r="M1837" s="630">
        <f t="shared" si="319"/>
        <v>0</v>
      </c>
    </row>
    <row r="1838" spans="13:13">
      <c r="M1838" s="630">
        <f t="shared" si="319"/>
        <v>0</v>
      </c>
    </row>
    <row r="1839" spans="13:13">
      <c r="M1839" s="630">
        <f t="shared" si="319"/>
        <v>0</v>
      </c>
    </row>
    <row r="1840" spans="13:13">
      <c r="M1840" s="630">
        <f t="shared" si="319"/>
        <v>0</v>
      </c>
    </row>
    <row r="1841" spans="13:13">
      <c r="M1841" s="630">
        <f t="shared" si="319"/>
        <v>0</v>
      </c>
    </row>
    <row r="1842" spans="13:13">
      <c r="M1842" s="630">
        <f t="shared" si="319"/>
        <v>0</v>
      </c>
    </row>
    <row r="1843" spans="13:13">
      <c r="M1843" s="630">
        <f t="shared" si="319"/>
        <v>0</v>
      </c>
    </row>
    <row r="1844" spans="13:13">
      <c r="M1844" s="630">
        <f t="shared" si="319"/>
        <v>0</v>
      </c>
    </row>
    <row r="1845" spans="13:13">
      <c r="M1845" s="630">
        <f t="shared" si="319"/>
        <v>0</v>
      </c>
    </row>
    <row r="1846" spans="13:13">
      <c r="M1846" s="630">
        <f t="shared" si="319"/>
        <v>0</v>
      </c>
    </row>
    <row r="1847" spans="13:13">
      <c r="M1847" s="630">
        <f t="shared" si="319"/>
        <v>0</v>
      </c>
    </row>
    <row r="1848" spans="13:13">
      <c r="M1848" s="630">
        <f t="shared" si="319"/>
        <v>0</v>
      </c>
    </row>
    <row r="1849" spans="13:13">
      <c r="M1849" s="630">
        <f t="shared" si="319"/>
        <v>0</v>
      </c>
    </row>
    <row r="1850" spans="13:13">
      <c r="M1850" s="630">
        <f t="shared" si="319"/>
        <v>0</v>
      </c>
    </row>
    <row r="1851" spans="13:13">
      <c r="M1851" s="630">
        <f t="shared" ref="M1851:M1914" si="320">COUNTIF($H$30:$H$3024,K1851)</f>
        <v>0</v>
      </c>
    </row>
    <row r="1852" spans="13:13">
      <c r="M1852" s="630">
        <f t="shared" si="320"/>
        <v>0</v>
      </c>
    </row>
    <row r="1853" spans="13:13">
      <c r="M1853" s="630">
        <f t="shared" si="320"/>
        <v>0</v>
      </c>
    </row>
    <row r="1854" spans="13:13">
      <c r="M1854" s="630">
        <f t="shared" si="320"/>
        <v>0</v>
      </c>
    </row>
    <row r="1855" spans="13:13">
      <c r="M1855" s="630">
        <f t="shared" si="320"/>
        <v>0</v>
      </c>
    </row>
    <row r="1856" spans="13:13">
      <c r="M1856" s="630">
        <f t="shared" si="320"/>
        <v>0</v>
      </c>
    </row>
    <row r="1857" spans="13:13">
      <c r="M1857" s="630">
        <f t="shared" si="320"/>
        <v>0</v>
      </c>
    </row>
    <row r="1858" spans="13:13">
      <c r="M1858" s="630">
        <f t="shared" si="320"/>
        <v>0</v>
      </c>
    </row>
    <row r="1859" spans="13:13">
      <c r="M1859" s="630">
        <f t="shared" si="320"/>
        <v>0</v>
      </c>
    </row>
    <row r="1860" spans="13:13">
      <c r="M1860" s="630">
        <f t="shared" si="320"/>
        <v>0</v>
      </c>
    </row>
    <row r="1861" spans="13:13">
      <c r="M1861" s="630">
        <f t="shared" si="320"/>
        <v>0</v>
      </c>
    </row>
    <row r="1862" spans="13:13">
      <c r="M1862" s="630">
        <f t="shared" si="320"/>
        <v>0</v>
      </c>
    </row>
    <row r="1863" spans="13:13">
      <c r="M1863" s="630">
        <f t="shared" si="320"/>
        <v>0</v>
      </c>
    </row>
    <row r="1864" spans="13:13">
      <c r="M1864" s="630">
        <f t="shared" si="320"/>
        <v>0</v>
      </c>
    </row>
    <row r="1865" spans="13:13">
      <c r="M1865" s="630">
        <f t="shared" si="320"/>
        <v>0</v>
      </c>
    </row>
    <row r="1866" spans="13:13">
      <c r="M1866" s="630">
        <f t="shared" si="320"/>
        <v>0</v>
      </c>
    </row>
    <row r="1867" spans="13:13">
      <c r="M1867" s="630">
        <f t="shared" si="320"/>
        <v>0</v>
      </c>
    </row>
    <row r="1868" spans="13:13">
      <c r="M1868" s="630">
        <f t="shared" si="320"/>
        <v>0</v>
      </c>
    </row>
    <row r="1869" spans="13:13">
      <c r="M1869" s="630">
        <f t="shared" si="320"/>
        <v>0</v>
      </c>
    </row>
    <row r="1870" spans="13:13">
      <c r="M1870" s="630">
        <f t="shared" si="320"/>
        <v>0</v>
      </c>
    </row>
    <row r="1871" spans="13:13">
      <c r="M1871" s="630">
        <f t="shared" si="320"/>
        <v>0</v>
      </c>
    </row>
    <row r="1872" spans="13:13">
      <c r="M1872" s="630">
        <f t="shared" si="320"/>
        <v>0</v>
      </c>
    </row>
    <row r="1873" spans="13:13">
      <c r="M1873" s="630">
        <f t="shared" si="320"/>
        <v>0</v>
      </c>
    </row>
    <row r="1874" spans="13:13">
      <c r="M1874" s="630">
        <f t="shared" si="320"/>
        <v>0</v>
      </c>
    </row>
    <row r="1875" spans="13:13">
      <c r="M1875" s="630">
        <f t="shared" si="320"/>
        <v>0</v>
      </c>
    </row>
    <row r="1876" spans="13:13">
      <c r="M1876" s="630">
        <f t="shared" si="320"/>
        <v>0</v>
      </c>
    </row>
    <row r="1877" spans="13:13">
      <c r="M1877" s="630">
        <f t="shared" si="320"/>
        <v>0</v>
      </c>
    </row>
    <row r="1878" spans="13:13">
      <c r="M1878" s="630">
        <f t="shared" si="320"/>
        <v>0</v>
      </c>
    </row>
    <row r="1879" spans="13:13">
      <c r="M1879" s="630">
        <f t="shared" si="320"/>
        <v>0</v>
      </c>
    </row>
    <row r="1880" spans="13:13">
      <c r="M1880" s="630">
        <f t="shared" si="320"/>
        <v>0</v>
      </c>
    </row>
    <row r="1881" spans="13:13">
      <c r="M1881" s="630">
        <f t="shared" si="320"/>
        <v>0</v>
      </c>
    </row>
    <row r="1882" spans="13:13">
      <c r="M1882" s="630">
        <f t="shared" si="320"/>
        <v>0</v>
      </c>
    </row>
    <row r="1883" spans="13:13">
      <c r="M1883" s="630">
        <f t="shared" si="320"/>
        <v>0</v>
      </c>
    </row>
    <row r="1884" spans="13:13">
      <c r="M1884" s="630">
        <f t="shared" si="320"/>
        <v>0</v>
      </c>
    </row>
    <row r="1885" spans="13:13">
      <c r="M1885" s="630">
        <f t="shared" si="320"/>
        <v>0</v>
      </c>
    </row>
    <row r="1886" spans="13:13">
      <c r="M1886" s="630">
        <f t="shared" si="320"/>
        <v>0</v>
      </c>
    </row>
    <row r="1887" spans="13:13">
      <c r="M1887" s="630">
        <f t="shared" si="320"/>
        <v>0</v>
      </c>
    </row>
    <row r="1888" spans="13:13">
      <c r="M1888" s="630">
        <f t="shared" si="320"/>
        <v>0</v>
      </c>
    </row>
    <row r="1889" spans="13:13">
      <c r="M1889" s="630">
        <f t="shared" si="320"/>
        <v>0</v>
      </c>
    </row>
    <row r="1890" spans="13:13">
      <c r="M1890" s="630">
        <f t="shared" si="320"/>
        <v>0</v>
      </c>
    </row>
    <row r="1891" spans="13:13">
      <c r="M1891" s="630">
        <f t="shared" si="320"/>
        <v>0</v>
      </c>
    </row>
    <row r="1892" spans="13:13">
      <c r="M1892" s="630">
        <f t="shared" si="320"/>
        <v>0</v>
      </c>
    </row>
    <row r="1893" spans="13:13">
      <c r="M1893" s="630">
        <f t="shared" si="320"/>
        <v>0</v>
      </c>
    </row>
    <row r="1894" spans="13:13">
      <c r="M1894" s="630">
        <f t="shared" si="320"/>
        <v>0</v>
      </c>
    </row>
    <row r="1895" spans="13:13">
      <c r="M1895" s="630">
        <f t="shared" si="320"/>
        <v>0</v>
      </c>
    </row>
    <row r="1896" spans="13:13">
      <c r="M1896" s="630">
        <f t="shared" si="320"/>
        <v>0</v>
      </c>
    </row>
    <row r="1897" spans="13:13">
      <c r="M1897" s="630">
        <f t="shared" si="320"/>
        <v>0</v>
      </c>
    </row>
    <row r="1898" spans="13:13">
      <c r="M1898" s="630">
        <f t="shared" si="320"/>
        <v>0</v>
      </c>
    </row>
    <row r="1899" spans="13:13">
      <c r="M1899" s="630">
        <f t="shared" si="320"/>
        <v>0</v>
      </c>
    </row>
    <row r="1900" spans="13:13">
      <c r="M1900" s="630">
        <f t="shared" si="320"/>
        <v>0</v>
      </c>
    </row>
    <row r="1901" spans="13:13">
      <c r="M1901" s="630">
        <f t="shared" si="320"/>
        <v>0</v>
      </c>
    </row>
    <row r="1902" spans="13:13">
      <c r="M1902" s="630">
        <f t="shared" si="320"/>
        <v>0</v>
      </c>
    </row>
    <row r="1903" spans="13:13">
      <c r="M1903" s="630">
        <f t="shared" si="320"/>
        <v>0</v>
      </c>
    </row>
    <row r="1904" spans="13:13">
      <c r="M1904" s="630">
        <f t="shared" si="320"/>
        <v>0</v>
      </c>
    </row>
    <row r="1905" spans="13:13">
      <c r="M1905" s="630">
        <f t="shared" si="320"/>
        <v>0</v>
      </c>
    </row>
    <row r="1906" spans="13:13">
      <c r="M1906" s="630">
        <f t="shared" si="320"/>
        <v>0</v>
      </c>
    </row>
    <row r="1907" spans="13:13">
      <c r="M1907" s="630">
        <f t="shared" si="320"/>
        <v>0</v>
      </c>
    </row>
    <row r="1908" spans="13:13">
      <c r="M1908" s="630">
        <f t="shared" si="320"/>
        <v>0</v>
      </c>
    </row>
    <row r="1909" spans="13:13">
      <c r="M1909" s="630">
        <f t="shared" si="320"/>
        <v>0</v>
      </c>
    </row>
    <row r="1910" spans="13:13">
      <c r="M1910" s="630">
        <f t="shared" si="320"/>
        <v>0</v>
      </c>
    </row>
    <row r="1911" spans="13:13">
      <c r="M1911" s="630">
        <f t="shared" si="320"/>
        <v>0</v>
      </c>
    </row>
    <row r="1912" spans="13:13">
      <c r="M1912" s="630">
        <f t="shared" si="320"/>
        <v>0</v>
      </c>
    </row>
    <row r="1913" spans="13:13">
      <c r="M1913" s="630">
        <f t="shared" si="320"/>
        <v>0</v>
      </c>
    </row>
    <row r="1914" spans="13:13">
      <c r="M1914" s="630">
        <f t="shared" si="320"/>
        <v>0</v>
      </c>
    </row>
    <row r="1915" spans="13:13">
      <c r="M1915" s="630">
        <f t="shared" ref="M1915:M1978" si="321">COUNTIF($H$30:$H$3024,K1915)</f>
        <v>0</v>
      </c>
    </row>
    <row r="1916" spans="13:13">
      <c r="M1916" s="630">
        <f t="shared" si="321"/>
        <v>0</v>
      </c>
    </row>
    <row r="1917" spans="13:13">
      <c r="M1917" s="630">
        <f t="shared" si="321"/>
        <v>0</v>
      </c>
    </row>
    <row r="1918" spans="13:13">
      <c r="M1918" s="630">
        <f t="shared" si="321"/>
        <v>0</v>
      </c>
    </row>
    <row r="1919" spans="13:13">
      <c r="M1919" s="630">
        <f t="shared" si="321"/>
        <v>0</v>
      </c>
    </row>
    <row r="1920" spans="13:13">
      <c r="M1920" s="630">
        <f t="shared" si="321"/>
        <v>0</v>
      </c>
    </row>
    <row r="1921" spans="13:13">
      <c r="M1921" s="630">
        <f t="shared" si="321"/>
        <v>0</v>
      </c>
    </row>
    <row r="1922" spans="13:13">
      <c r="M1922" s="630">
        <f t="shared" si="321"/>
        <v>0</v>
      </c>
    </row>
    <row r="1923" spans="13:13">
      <c r="M1923" s="630">
        <f t="shared" si="321"/>
        <v>0</v>
      </c>
    </row>
    <row r="1924" spans="13:13">
      <c r="M1924" s="630">
        <f t="shared" si="321"/>
        <v>0</v>
      </c>
    </row>
    <row r="1925" spans="13:13">
      <c r="M1925" s="630">
        <f t="shared" si="321"/>
        <v>0</v>
      </c>
    </row>
    <row r="1926" spans="13:13">
      <c r="M1926" s="630">
        <f t="shared" si="321"/>
        <v>0</v>
      </c>
    </row>
    <row r="1927" spans="13:13">
      <c r="M1927" s="630">
        <f t="shared" si="321"/>
        <v>0</v>
      </c>
    </row>
    <row r="1928" spans="13:13">
      <c r="M1928" s="630">
        <f t="shared" si="321"/>
        <v>0</v>
      </c>
    </row>
    <row r="1929" spans="13:13">
      <c r="M1929" s="630">
        <f t="shared" si="321"/>
        <v>0</v>
      </c>
    </row>
    <row r="1930" spans="13:13">
      <c r="M1930" s="630">
        <f t="shared" si="321"/>
        <v>0</v>
      </c>
    </row>
    <row r="1931" spans="13:13">
      <c r="M1931" s="630">
        <f t="shared" si="321"/>
        <v>0</v>
      </c>
    </row>
    <row r="1932" spans="13:13">
      <c r="M1932" s="630">
        <f t="shared" si="321"/>
        <v>0</v>
      </c>
    </row>
    <row r="1933" spans="13:13">
      <c r="M1933" s="630">
        <f t="shared" si="321"/>
        <v>0</v>
      </c>
    </row>
    <row r="1934" spans="13:13">
      <c r="M1934" s="630">
        <f t="shared" si="321"/>
        <v>0</v>
      </c>
    </row>
    <row r="1935" spans="13:13">
      <c r="M1935" s="630">
        <f t="shared" si="321"/>
        <v>0</v>
      </c>
    </row>
    <row r="1936" spans="13:13">
      <c r="M1936" s="630">
        <f t="shared" si="321"/>
        <v>0</v>
      </c>
    </row>
    <row r="1937" spans="13:13">
      <c r="M1937" s="630">
        <f t="shared" si="321"/>
        <v>0</v>
      </c>
    </row>
    <row r="1938" spans="13:13">
      <c r="M1938" s="630">
        <f t="shared" si="321"/>
        <v>0</v>
      </c>
    </row>
    <row r="1939" spans="13:13">
      <c r="M1939" s="630">
        <f t="shared" si="321"/>
        <v>0</v>
      </c>
    </row>
    <row r="1940" spans="13:13">
      <c r="M1940" s="630">
        <f t="shared" si="321"/>
        <v>0</v>
      </c>
    </row>
    <row r="1941" spans="13:13">
      <c r="M1941" s="630">
        <f t="shared" si="321"/>
        <v>0</v>
      </c>
    </row>
    <row r="1942" spans="13:13">
      <c r="M1942" s="630">
        <f t="shared" si="321"/>
        <v>0</v>
      </c>
    </row>
    <row r="1943" spans="13:13">
      <c r="M1943" s="630">
        <f t="shared" si="321"/>
        <v>0</v>
      </c>
    </row>
    <row r="1944" spans="13:13">
      <c r="M1944" s="630">
        <f t="shared" si="321"/>
        <v>0</v>
      </c>
    </row>
    <row r="1945" spans="13:13">
      <c r="M1945" s="630">
        <f t="shared" si="321"/>
        <v>0</v>
      </c>
    </row>
    <row r="1946" spans="13:13">
      <c r="M1946" s="630">
        <f t="shared" si="321"/>
        <v>0</v>
      </c>
    </row>
    <row r="1947" spans="13:13">
      <c r="M1947" s="630">
        <f t="shared" si="321"/>
        <v>0</v>
      </c>
    </row>
    <row r="1948" spans="13:13">
      <c r="M1948" s="630">
        <f t="shared" si="321"/>
        <v>0</v>
      </c>
    </row>
    <row r="1949" spans="13:13">
      <c r="M1949" s="630">
        <f t="shared" si="321"/>
        <v>0</v>
      </c>
    </row>
    <row r="1950" spans="13:13">
      <c r="M1950" s="630">
        <f t="shared" si="321"/>
        <v>0</v>
      </c>
    </row>
    <row r="1951" spans="13:13">
      <c r="M1951" s="630">
        <f t="shared" si="321"/>
        <v>0</v>
      </c>
    </row>
    <row r="1952" spans="13:13">
      <c r="M1952" s="630">
        <f t="shared" si="321"/>
        <v>0</v>
      </c>
    </row>
    <row r="1953" spans="13:13">
      <c r="M1953" s="630">
        <f t="shared" si="321"/>
        <v>0</v>
      </c>
    </row>
    <row r="1954" spans="13:13">
      <c r="M1954" s="630">
        <f t="shared" si="321"/>
        <v>0</v>
      </c>
    </row>
    <row r="1955" spans="13:13">
      <c r="M1955" s="630">
        <f t="shared" si="321"/>
        <v>0</v>
      </c>
    </row>
    <row r="1956" spans="13:13">
      <c r="M1956" s="630">
        <f t="shared" si="321"/>
        <v>0</v>
      </c>
    </row>
    <row r="1957" spans="13:13">
      <c r="M1957" s="630">
        <f t="shared" si="321"/>
        <v>0</v>
      </c>
    </row>
    <row r="1958" spans="13:13">
      <c r="M1958" s="630">
        <f t="shared" si="321"/>
        <v>0</v>
      </c>
    </row>
    <row r="1959" spans="13:13">
      <c r="M1959" s="630">
        <f t="shared" si="321"/>
        <v>0</v>
      </c>
    </row>
    <row r="1960" spans="13:13">
      <c r="M1960" s="630">
        <f t="shared" si="321"/>
        <v>0</v>
      </c>
    </row>
    <row r="1961" spans="13:13">
      <c r="M1961" s="630">
        <f t="shared" si="321"/>
        <v>0</v>
      </c>
    </row>
    <row r="1962" spans="13:13">
      <c r="M1962" s="630">
        <f t="shared" si="321"/>
        <v>0</v>
      </c>
    </row>
    <row r="1963" spans="13:13">
      <c r="M1963" s="630">
        <f t="shared" si="321"/>
        <v>0</v>
      </c>
    </row>
    <row r="1964" spans="13:13">
      <c r="M1964" s="630">
        <f t="shared" si="321"/>
        <v>0</v>
      </c>
    </row>
    <row r="1965" spans="13:13">
      <c r="M1965" s="630">
        <f t="shared" si="321"/>
        <v>0</v>
      </c>
    </row>
    <row r="1966" spans="13:13">
      <c r="M1966" s="630">
        <f t="shared" si="321"/>
        <v>0</v>
      </c>
    </row>
    <row r="1967" spans="13:13">
      <c r="M1967" s="630">
        <f t="shared" si="321"/>
        <v>0</v>
      </c>
    </row>
    <row r="1968" spans="13:13">
      <c r="M1968" s="630">
        <f t="shared" si="321"/>
        <v>0</v>
      </c>
    </row>
    <row r="1969" spans="13:13">
      <c r="M1969" s="630">
        <f t="shared" si="321"/>
        <v>0</v>
      </c>
    </row>
    <row r="1970" spans="13:13">
      <c r="M1970" s="630">
        <f t="shared" si="321"/>
        <v>0</v>
      </c>
    </row>
    <row r="1971" spans="13:13">
      <c r="M1971" s="630">
        <f t="shared" si="321"/>
        <v>0</v>
      </c>
    </row>
    <row r="1972" spans="13:13">
      <c r="M1972" s="630">
        <f t="shared" si="321"/>
        <v>0</v>
      </c>
    </row>
    <row r="1973" spans="13:13">
      <c r="M1973" s="630">
        <f t="shared" si="321"/>
        <v>0</v>
      </c>
    </row>
    <row r="1974" spans="13:13">
      <c r="M1974" s="630">
        <f t="shared" si="321"/>
        <v>0</v>
      </c>
    </row>
    <row r="1975" spans="13:13">
      <c r="M1975" s="630">
        <f t="shared" si="321"/>
        <v>0</v>
      </c>
    </row>
    <row r="1976" spans="13:13">
      <c r="M1976" s="630">
        <f t="shared" si="321"/>
        <v>0</v>
      </c>
    </row>
    <row r="1977" spans="13:13">
      <c r="M1977" s="630">
        <f t="shared" si="321"/>
        <v>0</v>
      </c>
    </row>
    <row r="1978" spans="13:13">
      <c r="M1978" s="630">
        <f t="shared" si="321"/>
        <v>0</v>
      </c>
    </row>
    <row r="1979" spans="13:13">
      <c r="M1979" s="630">
        <f t="shared" ref="M1979:M2042" si="322">COUNTIF($H$30:$H$3024,K1979)</f>
        <v>0</v>
      </c>
    </row>
    <row r="1980" spans="13:13">
      <c r="M1980" s="630">
        <f t="shared" si="322"/>
        <v>0</v>
      </c>
    </row>
    <row r="1981" spans="13:13">
      <c r="M1981" s="630">
        <f t="shared" si="322"/>
        <v>0</v>
      </c>
    </row>
    <row r="1982" spans="13:13">
      <c r="M1982" s="630">
        <f t="shared" si="322"/>
        <v>0</v>
      </c>
    </row>
    <row r="1983" spans="13:13">
      <c r="M1983" s="630">
        <f t="shared" si="322"/>
        <v>0</v>
      </c>
    </row>
    <row r="1984" spans="13:13">
      <c r="M1984" s="630">
        <f t="shared" si="322"/>
        <v>0</v>
      </c>
    </row>
    <row r="1985" spans="13:13">
      <c r="M1985" s="630">
        <f t="shared" si="322"/>
        <v>0</v>
      </c>
    </row>
    <row r="1986" spans="13:13">
      <c r="M1986" s="630">
        <f t="shared" si="322"/>
        <v>0</v>
      </c>
    </row>
    <row r="1987" spans="13:13">
      <c r="M1987" s="630">
        <f t="shared" si="322"/>
        <v>0</v>
      </c>
    </row>
    <row r="1988" spans="13:13">
      <c r="M1988" s="630">
        <f t="shared" si="322"/>
        <v>0</v>
      </c>
    </row>
    <row r="1989" spans="13:13">
      <c r="M1989" s="630">
        <f t="shared" si="322"/>
        <v>0</v>
      </c>
    </row>
    <row r="1990" spans="13:13">
      <c r="M1990" s="630">
        <f t="shared" si="322"/>
        <v>0</v>
      </c>
    </row>
    <row r="1991" spans="13:13">
      <c r="M1991" s="630">
        <f t="shared" si="322"/>
        <v>0</v>
      </c>
    </row>
    <row r="1992" spans="13:13">
      <c r="M1992" s="630">
        <f t="shared" si="322"/>
        <v>0</v>
      </c>
    </row>
    <row r="1993" spans="13:13">
      <c r="M1993" s="630">
        <f t="shared" si="322"/>
        <v>0</v>
      </c>
    </row>
    <row r="1994" spans="13:13">
      <c r="M1994" s="630">
        <f t="shared" si="322"/>
        <v>0</v>
      </c>
    </row>
    <row r="1995" spans="13:13">
      <c r="M1995" s="630">
        <f t="shared" si="322"/>
        <v>0</v>
      </c>
    </row>
    <row r="1996" spans="13:13">
      <c r="M1996" s="630">
        <f t="shared" si="322"/>
        <v>0</v>
      </c>
    </row>
    <row r="1997" spans="13:13">
      <c r="M1997" s="630">
        <f t="shared" si="322"/>
        <v>0</v>
      </c>
    </row>
    <row r="1998" spans="13:13">
      <c r="M1998" s="630">
        <f t="shared" si="322"/>
        <v>0</v>
      </c>
    </row>
    <row r="1999" spans="13:13">
      <c r="M1999" s="630">
        <f t="shared" si="322"/>
        <v>0</v>
      </c>
    </row>
    <row r="2000" spans="13:13">
      <c r="M2000" s="630">
        <f t="shared" si="322"/>
        <v>0</v>
      </c>
    </row>
    <row r="2001" spans="13:13">
      <c r="M2001" s="630">
        <f t="shared" si="322"/>
        <v>0</v>
      </c>
    </row>
    <row r="2002" spans="13:13">
      <c r="M2002" s="630">
        <f t="shared" si="322"/>
        <v>0</v>
      </c>
    </row>
    <row r="2003" spans="13:13">
      <c r="M2003" s="630">
        <f t="shared" si="322"/>
        <v>0</v>
      </c>
    </row>
    <row r="2004" spans="13:13">
      <c r="M2004" s="630">
        <f t="shared" si="322"/>
        <v>0</v>
      </c>
    </row>
    <row r="2005" spans="13:13">
      <c r="M2005" s="630">
        <f t="shared" si="322"/>
        <v>0</v>
      </c>
    </row>
    <row r="2006" spans="13:13">
      <c r="M2006" s="630">
        <f t="shared" si="322"/>
        <v>0</v>
      </c>
    </row>
    <row r="2007" spans="13:13">
      <c r="M2007" s="630">
        <f t="shared" si="322"/>
        <v>0</v>
      </c>
    </row>
    <row r="2008" spans="13:13">
      <c r="M2008" s="630">
        <f t="shared" si="322"/>
        <v>0</v>
      </c>
    </row>
    <row r="2009" spans="13:13">
      <c r="M2009" s="630">
        <f t="shared" si="322"/>
        <v>0</v>
      </c>
    </row>
    <row r="2010" spans="13:13">
      <c r="M2010" s="630">
        <f t="shared" si="322"/>
        <v>0</v>
      </c>
    </row>
    <row r="2011" spans="13:13">
      <c r="M2011" s="630">
        <f t="shared" si="322"/>
        <v>0</v>
      </c>
    </row>
    <row r="2012" spans="13:13">
      <c r="M2012" s="630">
        <f t="shared" si="322"/>
        <v>0</v>
      </c>
    </row>
    <row r="2013" spans="13:13">
      <c r="M2013" s="630">
        <f t="shared" si="322"/>
        <v>0</v>
      </c>
    </row>
    <row r="2014" spans="13:13">
      <c r="M2014" s="630">
        <f t="shared" si="322"/>
        <v>0</v>
      </c>
    </row>
    <row r="2015" spans="13:13">
      <c r="M2015" s="630">
        <f t="shared" si="322"/>
        <v>0</v>
      </c>
    </row>
    <row r="2016" spans="13:13">
      <c r="M2016" s="630">
        <f t="shared" si="322"/>
        <v>0</v>
      </c>
    </row>
    <row r="2017" spans="13:13">
      <c r="M2017" s="630">
        <f t="shared" si="322"/>
        <v>0</v>
      </c>
    </row>
    <row r="2018" spans="13:13">
      <c r="M2018" s="630">
        <f t="shared" si="322"/>
        <v>0</v>
      </c>
    </row>
    <row r="2019" spans="13:13">
      <c r="M2019" s="630">
        <f t="shared" si="322"/>
        <v>0</v>
      </c>
    </row>
    <row r="2020" spans="13:13">
      <c r="M2020" s="630">
        <f t="shared" si="322"/>
        <v>0</v>
      </c>
    </row>
    <row r="2021" spans="13:13">
      <c r="M2021" s="630">
        <f t="shared" si="322"/>
        <v>0</v>
      </c>
    </row>
    <row r="2022" spans="13:13">
      <c r="M2022" s="630">
        <f t="shared" si="322"/>
        <v>0</v>
      </c>
    </row>
    <row r="2023" spans="13:13">
      <c r="M2023" s="630">
        <f t="shared" si="322"/>
        <v>0</v>
      </c>
    </row>
    <row r="2024" spans="13:13">
      <c r="M2024" s="630">
        <f t="shared" si="322"/>
        <v>0</v>
      </c>
    </row>
    <row r="2025" spans="13:13">
      <c r="M2025" s="630">
        <f t="shared" si="322"/>
        <v>0</v>
      </c>
    </row>
    <row r="2026" spans="13:13">
      <c r="M2026" s="630">
        <f t="shared" si="322"/>
        <v>0</v>
      </c>
    </row>
    <row r="2027" spans="13:13">
      <c r="M2027" s="630">
        <f t="shared" si="322"/>
        <v>0</v>
      </c>
    </row>
    <row r="2028" spans="13:13">
      <c r="M2028" s="630">
        <f t="shared" si="322"/>
        <v>0</v>
      </c>
    </row>
    <row r="2029" spans="13:13">
      <c r="M2029" s="630">
        <f t="shared" si="322"/>
        <v>0</v>
      </c>
    </row>
    <row r="2030" spans="13:13">
      <c r="M2030" s="630">
        <f t="shared" si="322"/>
        <v>0</v>
      </c>
    </row>
    <row r="2031" spans="13:13">
      <c r="M2031" s="630">
        <f t="shared" si="322"/>
        <v>0</v>
      </c>
    </row>
    <row r="2032" spans="13:13">
      <c r="M2032" s="630">
        <f t="shared" si="322"/>
        <v>0</v>
      </c>
    </row>
    <row r="2033" spans="13:13">
      <c r="M2033" s="630">
        <f t="shared" si="322"/>
        <v>0</v>
      </c>
    </row>
    <row r="2034" spans="13:13">
      <c r="M2034" s="630">
        <f t="shared" si="322"/>
        <v>0</v>
      </c>
    </row>
    <row r="2035" spans="13:13">
      <c r="M2035" s="630">
        <f t="shared" si="322"/>
        <v>0</v>
      </c>
    </row>
    <row r="2036" spans="13:13">
      <c r="M2036" s="630">
        <f t="shared" si="322"/>
        <v>0</v>
      </c>
    </row>
    <row r="2037" spans="13:13">
      <c r="M2037" s="630">
        <f t="shared" si="322"/>
        <v>0</v>
      </c>
    </row>
    <row r="2038" spans="13:13">
      <c r="M2038" s="630">
        <f t="shared" si="322"/>
        <v>0</v>
      </c>
    </row>
    <row r="2039" spans="13:13">
      <c r="M2039" s="630">
        <f t="shared" si="322"/>
        <v>0</v>
      </c>
    </row>
    <row r="2040" spans="13:13">
      <c r="M2040" s="630">
        <f t="shared" si="322"/>
        <v>0</v>
      </c>
    </row>
    <row r="2041" spans="13:13">
      <c r="M2041" s="630">
        <f t="shared" si="322"/>
        <v>0</v>
      </c>
    </row>
    <row r="2042" spans="13:13">
      <c r="M2042" s="630">
        <f t="shared" si="322"/>
        <v>0</v>
      </c>
    </row>
    <row r="2043" spans="13:13">
      <c r="M2043" s="630">
        <f t="shared" ref="M2043:M2106" si="323">COUNTIF($H$30:$H$3024,K2043)</f>
        <v>0</v>
      </c>
    </row>
    <row r="2044" spans="13:13">
      <c r="M2044" s="630">
        <f t="shared" si="323"/>
        <v>0</v>
      </c>
    </row>
    <row r="2045" spans="13:13">
      <c r="M2045" s="630">
        <f t="shared" si="323"/>
        <v>0</v>
      </c>
    </row>
    <row r="2046" spans="13:13">
      <c r="M2046" s="630">
        <f t="shared" si="323"/>
        <v>0</v>
      </c>
    </row>
    <row r="2047" spans="13:13">
      <c r="M2047" s="630">
        <f t="shared" si="323"/>
        <v>0</v>
      </c>
    </row>
    <row r="2048" spans="13:13">
      <c r="M2048" s="630">
        <f t="shared" si="323"/>
        <v>0</v>
      </c>
    </row>
    <row r="2049" spans="13:13">
      <c r="M2049" s="630">
        <f t="shared" si="323"/>
        <v>0</v>
      </c>
    </row>
    <row r="2050" spans="13:13">
      <c r="M2050" s="630">
        <f t="shared" si="323"/>
        <v>0</v>
      </c>
    </row>
    <row r="2051" spans="13:13">
      <c r="M2051" s="630">
        <f t="shared" si="323"/>
        <v>0</v>
      </c>
    </row>
    <row r="2052" spans="13:13">
      <c r="M2052" s="630">
        <f t="shared" si="323"/>
        <v>0</v>
      </c>
    </row>
    <row r="2053" spans="13:13">
      <c r="M2053" s="630">
        <f t="shared" si="323"/>
        <v>0</v>
      </c>
    </row>
    <row r="2054" spans="13:13">
      <c r="M2054" s="630">
        <f t="shared" si="323"/>
        <v>0</v>
      </c>
    </row>
    <row r="2055" spans="13:13">
      <c r="M2055" s="630">
        <f t="shared" si="323"/>
        <v>0</v>
      </c>
    </row>
    <row r="2056" spans="13:13">
      <c r="M2056" s="630">
        <f t="shared" si="323"/>
        <v>0</v>
      </c>
    </row>
    <row r="2057" spans="13:13">
      <c r="M2057" s="630">
        <f t="shared" si="323"/>
        <v>0</v>
      </c>
    </row>
    <row r="2058" spans="13:13">
      <c r="M2058" s="630">
        <f t="shared" si="323"/>
        <v>0</v>
      </c>
    </row>
    <row r="2059" spans="13:13">
      <c r="M2059" s="630">
        <f t="shared" si="323"/>
        <v>0</v>
      </c>
    </row>
    <row r="2060" spans="13:13">
      <c r="M2060" s="630">
        <f t="shared" si="323"/>
        <v>0</v>
      </c>
    </row>
    <row r="2061" spans="13:13">
      <c r="M2061" s="630">
        <f t="shared" si="323"/>
        <v>0</v>
      </c>
    </row>
    <row r="2062" spans="13:13">
      <c r="M2062" s="630">
        <f t="shared" si="323"/>
        <v>0</v>
      </c>
    </row>
    <row r="2063" spans="13:13">
      <c r="M2063" s="630">
        <f t="shared" si="323"/>
        <v>0</v>
      </c>
    </row>
    <row r="2064" spans="13:13">
      <c r="M2064" s="630">
        <f t="shared" si="323"/>
        <v>0</v>
      </c>
    </row>
    <row r="2065" spans="13:13">
      <c r="M2065" s="630">
        <f t="shared" si="323"/>
        <v>0</v>
      </c>
    </row>
    <row r="2066" spans="13:13">
      <c r="M2066" s="630">
        <f t="shared" si="323"/>
        <v>0</v>
      </c>
    </row>
    <row r="2067" spans="13:13">
      <c r="M2067" s="630">
        <f t="shared" si="323"/>
        <v>0</v>
      </c>
    </row>
    <row r="2068" spans="13:13">
      <c r="M2068" s="630">
        <f t="shared" si="323"/>
        <v>0</v>
      </c>
    </row>
    <row r="2069" spans="13:13">
      <c r="M2069" s="630">
        <f t="shared" si="323"/>
        <v>0</v>
      </c>
    </row>
    <row r="2070" spans="13:13">
      <c r="M2070" s="630">
        <f t="shared" si="323"/>
        <v>0</v>
      </c>
    </row>
    <row r="2071" spans="13:13">
      <c r="M2071" s="630">
        <f t="shared" si="323"/>
        <v>0</v>
      </c>
    </row>
    <row r="2072" spans="13:13">
      <c r="M2072" s="630">
        <f t="shared" si="323"/>
        <v>0</v>
      </c>
    </row>
    <row r="2073" spans="13:13">
      <c r="M2073" s="630">
        <f t="shared" si="323"/>
        <v>0</v>
      </c>
    </row>
    <row r="2074" spans="13:13">
      <c r="M2074" s="630">
        <f t="shared" si="323"/>
        <v>0</v>
      </c>
    </row>
    <row r="2075" spans="13:13">
      <c r="M2075" s="630">
        <f t="shared" si="323"/>
        <v>0</v>
      </c>
    </row>
    <row r="2076" spans="13:13">
      <c r="M2076" s="630">
        <f t="shared" si="323"/>
        <v>0</v>
      </c>
    </row>
    <row r="2077" spans="13:13">
      <c r="M2077" s="630">
        <f t="shared" si="323"/>
        <v>0</v>
      </c>
    </row>
    <row r="2078" spans="13:13">
      <c r="M2078" s="630">
        <f t="shared" si="323"/>
        <v>0</v>
      </c>
    </row>
    <row r="2079" spans="13:13">
      <c r="M2079" s="630">
        <f t="shared" si="323"/>
        <v>0</v>
      </c>
    </row>
    <row r="2080" spans="13:13">
      <c r="M2080" s="630">
        <f t="shared" si="323"/>
        <v>0</v>
      </c>
    </row>
    <row r="2081" spans="13:13">
      <c r="M2081" s="630">
        <f t="shared" si="323"/>
        <v>0</v>
      </c>
    </row>
    <row r="2082" spans="13:13">
      <c r="M2082" s="630">
        <f t="shared" si="323"/>
        <v>0</v>
      </c>
    </row>
    <row r="2083" spans="13:13">
      <c r="M2083" s="630">
        <f t="shared" si="323"/>
        <v>0</v>
      </c>
    </row>
    <row r="2084" spans="13:13">
      <c r="M2084" s="630">
        <f t="shared" si="323"/>
        <v>0</v>
      </c>
    </row>
    <row r="2085" spans="13:13">
      <c r="M2085" s="630">
        <f t="shared" si="323"/>
        <v>0</v>
      </c>
    </row>
    <row r="2086" spans="13:13">
      <c r="M2086" s="630">
        <f t="shared" si="323"/>
        <v>0</v>
      </c>
    </row>
    <row r="2087" spans="13:13">
      <c r="M2087" s="630">
        <f t="shared" si="323"/>
        <v>0</v>
      </c>
    </row>
    <row r="2088" spans="13:13">
      <c r="M2088" s="630">
        <f t="shared" si="323"/>
        <v>0</v>
      </c>
    </row>
    <row r="2089" spans="13:13">
      <c r="M2089" s="630">
        <f t="shared" si="323"/>
        <v>0</v>
      </c>
    </row>
    <row r="2090" spans="13:13">
      <c r="M2090" s="630">
        <f t="shared" si="323"/>
        <v>0</v>
      </c>
    </row>
    <row r="2091" spans="13:13">
      <c r="M2091" s="630">
        <f t="shared" si="323"/>
        <v>0</v>
      </c>
    </row>
    <row r="2092" spans="13:13">
      <c r="M2092" s="630">
        <f t="shared" si="323"/>
        <v>0</v>
      </c>
    </row>
    <row r="2093" spans="13:13">
      <c r="M2093" s="630">
        <f t="shared" si="323"/>
        <v>0</v>
      </c>
    </row>
    <row r="2094" spans="13:13">
      <c r="M2094" s="630">
        <f t="shared" si="323"/>
        <v>0</v>
      </c>
    </row>
    <row r="2095" spans="13:13">
      <c r="M2095" s="630">
        <f t="shared" si="323"/>
        <v>0</v>
      </c>
    </row>
    <row r="2096" spans="13:13">
      <c r="M2096" s="630">
        <f t="shared" si="323"/>
        <v>0</v>
      </c>
    </row>
    <row r="2097" spans="13:13">
      <c r="M2097" s="630">
        <f t="shared" si="323"/>
        <v>0</v>
      </c>
    </row>
    <row r="2098" spans="13:13">
      <c r="M2098" s="630">
        <f t="shared" si="323"/>
        <v>0</v>
      </c>
    </row>
    <row r="2099" spans="13:13">
      <c r="M2099" s="630">
        <f t="shared" si="323"/>
        <v>0</v>
      </c>
    </row>
    <row r="2100" spans="13:13">
      <c r="M2100" s="630">
        <f t="shared" si="323"/>
        <v>0</v>
      </c>
    </row>
    <row r="2101" spans="13:13">
      <c r="M2101" s="630">
        <f t="shared" si="323"/>
        <v>0</v>
      </c>
    </row>
    <row r="2102" spans="13:13">
      <c r="M2102" s="630">
        <f t="shared" si="323"/>
        <v>0</v>
      </c>
    </row>
    <row r="2103" spans="13:13">
      <c r="M2103" s="630">
        <f t="shared" si="323"/>
        <v>0</v>
      </c>
    </row>
    <row r="2104" spans="13:13">
      <c r="M2104" s="630">
        <f t="shared" si="323"/>
        <v>0</v>
      </c>
    </row>
    <row r="2105" spans="13:13">
      <c r="M2105" s="630">
        <f t="shared" si="323"/>
        <v>0</v>
      </c>
    </row>
    <row r="2106" spans="13:13">
      <c r="M2106" s="630">
        <f t="shared" si="323"/>
        <v>0</v>
      </c>
    </row>
    <row r="2107" spans="13:13">
      <c r="M2107" s="630">
        <f t="shared" ref="M2107:M2170" si="324">COUNTIF($H$30:$H$3024,K2107)</f>
        <v>0</v>
      </c>
    </row>
    <row r="2108" spans="13:13">
      <c r="M2108" s="630">
        <f t="shared" si="324"/>
        <v>0</v>
      </c>
    </row>
    <row r="2109" spans="13:13">
      <c r="M2109" s="630">
        <f t="shared" si="324"/>
        <v>0</v>
      </c>
    </row>
    <row r="2110" spans="13:13">
      <c r="M2110" s="630">
        <f t="shared" si="324"/>
        <v>0</v>
      </c>
    </row>
    <row r="2111" spans="13:13">
      <c r="M2111" s="630">
        <f t="shared" si="324"/>
        <v>0</v>
      </c>
    </row>
    <row r="2112" spans="13:13">
      <c r="M2112" s="630">
        <f t="shared" si="324"/>
        <v>0</v>
      </c>
    </row>
    <row r="2113" spans="13:13">
      <c r="M2113" s="630">
        <f t="shared" si="324"/>
        <v>0</v>
      </c>
    </row>
    <row r="2114" spans="13:13">
      <c r="M2114" s="630">
        <f t="shared" si="324"/>
        <v>0</v>
      </c>
    </row>
    <row r="2115" spans="13:13">
      <c r="M2115" s="630">
        <f t="shared" si="324"/>
        <v>0</v>
      </c>
    </row>
    <row r="2116" spans="13:13">
      <c r="M2116" s="630">
        <f t="shared" si="324"/>
        <v>0</v>
      </c>
    </row>
    <row r="2117" spans="13:13">
      <c r="M2117" s="630">
        <f t="shared" si="324"/>
        <v>0</v>
      </c>
    </row>
    <row r="2118" spans="13:13">
      <c r="M2118" s="630">
        <f t="shared" si="324"/>
        <v>0</v>
      </c>
    </row>
    <row r="2119" spans="13:13">
      <c r="M2119" s="630">
        <f t="shared" si="324"/>
        <v>0</v>
      </c>
    </row>
    <row r="2120" spans="13:13">
      <c r="M2120" s="630">
        <f t="shared" si="324"/>
        <v>0</v>
      </c>
    </row>
    <row r="2121" spans="13:13">
      <c r="M2121" s="630">
        <f t="shared" si="324"/>
        <v>0</v>
      </c>
    </row>
    <row r="2122" spans="13:13">
      <c r="M2122" s="630">
        <f t="shared" si="324"/>
        <v>0</v>
      </c>
    </row>
    <row r="2123" spans="13:13">
      <c r="M2123" s="630">
        <f t="shared" si="324"/>
        <v>0</v>
      </c>
    </row>
    <row r="2124" spans="13:13">
      <c r="M2124" s="630">
        <f t="shared" si="324"/>
        <v>0</v>
      </c>
    </row>
    <row r="2125" spans="13:13">
      <c r="M2125" s="630">
        <f t="shared" si="324"/>
        <v>0</v>
      </c>
    </row>
    <row r="2126" spans="13:13">
      <c r="M2126" s="630">
        <f t="shared" si="324"/>
        <v>0</v>
      </c>
    </row>
    <row r="2127" spans="13:13">
      <c r="M2127" s="630">
        <f t="shared" si="324"/>
        <v>0</v>
      </c>
    </row>
    <row r="2128" spans="13:13">
      <c r="M2128" s="630">
        <f t="shared" si="324"/>
        <v>0</v>
      </c>
    </row>
    <row r="2129" spans="13:13">
      <c r="M2129" s="630">
        <f t="shared" si="324"/>
        <v>0</v>
      </c>
    </row>
    <row r="2130" spans="13:13">
      <c r="M2130" s="630">
        <f t="shared" si="324"/>
        <v>0</v>
      </c>
    </row>
    <row r="2131" spans="13:13">
      <c r="M2131" s="630">
        <f t="shared" si="324"/>
        <v>0</v>
      </c>
    </row>
    <row r="2132" spans="13:13">
      <c r="M2132" s="630">
        <f t="shared" si="324"/>
        <v>0</v>
      </c>
    </row>
    <row r="2133" spans="13:13">
      <c r="M2133" s="630">
        <f t="shared" si="324"/>
        <v>0</v>
      </c>
    </row>
    <row r="2134" spans="13:13">
      <c r="M2134" s="630">
        <f t="shared" si="324"/>
        <v>0</v>
      </c>
    </row>
    <row r="2135" spans="13:13">
      <c r="M2135" s="630">
        <f t="shared" si="324"/>
        <v>0</v>
      </c>
    </row>
    <row r="2136" spans="13:13">
      <c r="M2136" s="630">
        <f t="shared" si="324"/>
        <v>0</v>
      </c>
    </row>
    <row r="2137" spans="13:13">
      <c r="M2137" s="630">
        <f t="shared" si="324"/>
        <v>0</v>
      </c>
    </row>
    <row r="2138" spans="13:13">
      <c r="M2138" s="630">
        <f t="shared" si="324"/>
        <v>0</v>
      </c>
    </row>
    <row r="2139" spans="13:13">
      <c r="M2139" s="630">
        <f t="shared" si="324"/>
        <v>0</v>
      </c>
    </row>
    <row r="2140" spans="13:13">
      <c r="M2140" s="630">
        <f t="shared" si="324"/>
        <v>0</v>
      </c>
    </row>
    <row r="2141" spans="13:13">
      <c r="M2141" s="630">
        <f t="shared" si="324"/>
        <v>0</v>
      </c>
    </row>
    <row r="2142" spans="13:13">
      <c r="M2142" s="630">
        <f t="shared" si="324"/>
        <v>0</v>
      </c>
    </row>
    <row r="2143" spans="13:13">
      <c r="M2143" s="630">
        <f t="shared" si="324"/>
        <v>0</v>
      </c>
    </row>
    <row r="2144" spans="13:13">
      <c r="M2144" s="630">
        <f t="shared" si="324"/>
        <v>0</v>
      </c>
    </row>
    <row r="2145" spans="13:13">
      <c r="M2145" s="630">
        <f t="shared" si="324"/>
        <v>0</v>
      </c>
    </row>
    <row r="2146" spans="13:13">
      <c r="M2146" s="630">
        <f t="shared" si="324"/>
        <v>0</v>
      </c>
    </row>
    <row r="2147" spans="13:13">
      <c r="M2147" s="630">
        <f t="shared" si="324"/>
        <v>0</v>
      </c>
    </row>
    <row r="2148" spans="13:13">
      <c r="M2148" s="630">
        <f t="shared" si="324"/>
        <v>0</v>
      </c>
    </row>
    <row r="2149" spans="13:13">
      <c r="M2149" s="630">
        <f t="shared" si="324"/>
        <v>0</v>
      </c>
    </row>
    <row r="2150" spans="13:13">
      <c r="M2150" s="630">
        <f t="shared" si="324"/>
        <v>0</v>
      </c>
    </row>
    <row r="2151" spans="13:13">
      <c r="M2151" s="630">
        <f t="shared" si="324"/>
        <v>0</v>
      </c>
    </row>
    <row r="2152" spans="13:13">
      <c r="M2152" s="630">
        <f t="shared" si="324"/>
        <v>0</v>
      </c>
    </row>
    <row r="2153" spans="13:13">
      <c r="M2153" s="630">
        <f t="shared" si="324"/>
        <v>0</v>
      </c>
    </row>
    <row r="2154" spans="13:13">
      <c r="M2154" s="630">
        <f t="shared" si="324"/>
        <v>0</v>
      </c>
    </row>
    <row r="2155" spans="13:13">
      <c r="M2155" s="630">
        <f t="shared" si="324"/>
        <v>0</v>
      </c>
    </row>
    <row r="2156" spans="13:13">
      <c r="M2156" s="630">
        <f t="shared" si="324"/>
        <v>0</v>
      </c>
    </row>
    <row r="2157" spans="13:13">
      <c r="M2157" s="630">
        <f t="shared" si="324"/>
        <v>0</v>
      </c>
    </row>
    <row r="2158" spans="13:13">
      <c r="M2158" s="630">
        <f t="shared" si="324"/>
        <v>0</v>
      </c>
    </row>
    <row r="2159" spans="13:13">
      <c r="M2159" s="630">
        <f t="shared" si="324"/>
        <v>0</v>
      </c>
    </row>
    <row r="2160" spans="13:13">
      <c r="M2160" s="630">
        <f t="shared" si="324"/>
        <v>0</v>
      </c>
    </row>
    <row r="2161" spans="13:13">
      <c r="M2161" s="630">
        <f t="shared" si="324"/>
        <v>0</v>
      </c>
    </row>
    <row r="2162" spans="13:13">
      <c r="M2162" s="630">
        <f t="shared" si="324"/>
        <v>0</v>
      </c>
    </row>
    <row r="2163" spans="13:13">
      <c r="M2163" s="630">
        <f t="shared" si="324"/>
        <v>0</v>
      </c>
    </row>
    <row r="2164" spans="13:13">
      <c r="M2164" s="630">
        <f t="shared" si="324"/>
        <v>0</v>
      </c>
    </row>
    <row r="2165" spans="13:13">
      <c r="M2165" s="630">
        <f t="shared" si="324"/>
        <v>0</v>
      </c>
    </row>
    <row r="2166" spans="13:13">
      <c r="M2166" s="630">
        <f t="shared" si="324"/>
        <v>0</v>
      </c>
    </row>
    <row r="2167" spans="13:13">
      <c r="M2167" s="630">
        <f t="shared" si="324"/>
        <v>0</v>
      </c>
    </row>
    <row r="2168" spans="13:13">
      <c r="M2168" s="630">
        <f t="shared" si="324"/>
        <v>0</v>
      </c>
    </row>
    <row r="2169" spans="13:13">
      <c r="M2169" s="630">
        <f t="shared" si="324"/>
        <v>0</v>
      </c>
    </row>
    <row r="2170" spans="13:13">
      <c r="M2170" s="630">
        <f t="shared" si="324"/>
        <v>0</v>
      </c>
    </row>
    <row r="2171" spans="13:13">
      <c r="M2171" s="630">
        <f t="shared" ref="M2171:M2234" si="325">COUNTIF($H$30:$H$3024,K2171)</f>
        <v>0</v>
      </c>
    </row>
    <row r="2172" spans="13:13">
      <c r="M2172" s="630">
        <f t="shared" si="325"/>
        <v>0</v>
      </c>
    </row>
    <row r="2173" spans="13:13">
      <c r="M2173" s="630">
        <f t="shared" si="325"/>
        <v>0</v>
      </c>
    </row>
    <row r="2174" spans="13:13">
      <c r="M2174" s="630">
        <f t="shared" si="325"/>
        <v>0</v>
      </c>
    </row>
    <row r="2175" spans="13:13">
      <c r="M2175" s="630">
        <f t="shared" si="325"/>
        <v>0</v>
      </c>
    </row>
    <row r="2176" spans="13:13">
      <c r="M2176" s="630">
        <f t="shared" si="325"/>
        <v>0</v>
      </c>
    </row>
    <row r="2177" spans="13:13">
      <c r="M2177" s="630">
        <f t="shared" si="325"/>
        <v>0</v>
      </c>
    </row>
    <row r="2178" spans="13:13">
      <c r="M2178" s="630">
        <f t="shared" si="325"/>
        <v>0</v>
      </c>
    </row>
    <row r="2179" spans="13:13">
      <c r="M2179" s="630">
        <f t="shared" si="325"/>
        <v>0</v>
      </c>
    </row>
    <row r="2180" spans="13:13">
      <c r="M2180" s="630">
        <f t="shared" si="325"/>
        <v>0</v>
      </c>
    </row>
    <row r="2181" spans="13:13">
      <c r="M2181" s="630">
        <f t="shared" si="325"/>
        <v>0</v>
      </c>
    </row>
    <row r="2182" spans="13:13">
      <c r="M2182" s="630">
        <f t="shared" si="325"/>
        <v>0</v>
      </c>
    </row>
    <row r="2183" spans="13:13">
      <c r="M2183" s="630">
        <f t="shared" si="325"/>
        <v>0</v>
      </c>
    </row>
    <row r="2184" spans="13:13">
      <c r="M2184" s="630">
        <f t="shared" si="325"/>
        <v>0</v>
      </c>
    </row>
    <row r="2185" spans="13:13">
      <c r="M2185" s="630">
        <f t="shared" si="325"/>
        <v>0</v>
      </c>
    </row>
    <row r="2186" spans="13:13">
      <c r="M2186" s="630">
        <f t="shared" si="325"/>
        <v>0</v>
      </c>
    </row>
    <row r="2187" spans="13:13">
      <c r="M2187" s="630">
        <f t="shared" si="325"/>
        <v>0</v>
      </c>
    </row>
    <row r="2188" spans="13:13">
      <c r="M2188" s="630">
        <f t="shared" si="325"/>
        <v>0</v>
      </c>
    </row>
    <row r="2189" spans="13:13">
      <c r="M2189" s="630">
        <f t="shared" si="325"/>
        <v>0</v>
      </c>
    </row>
    <row r="2190" spans="13:13">
      <c r="M2190" s="630">
        <f t="shared" si="325"/>
        <v>0</v>
      </c>
    </row>
    <row r="2191" spans="13:13">
      <c r="M2191" s="630">
        <f t="shared" si="325"/>
        <v>0</v>
      </c>
    </row>
    <row r="2192" spans="13:13">
      <c r="M2192" s="630">
        <f t="shared" si="325"/>
        <v>0</v>
      </c>
    </row>
    <row r="2193" spans="13:13">
      <c r="M2193" s="630">
        <f t="shared" si="325"/>
        <v>0</v>
      </c>
    </row>
    <row r="2194" spans="13:13">
      <c r="M2194" s="630">
        <f t="shared" si="325"/>
        <v>0</v>
      </c>
    </row>
    <row r="2195" spans="13:13">
      <c r="M2195" s="630">
        <f t="shared" si="325"/>
        <v>0</v>
      </c>
    </row>
    <row r="2196" spans="13:13">
      <c r="M2196" s="630">
        <f t="shared" si="325"/>
        <v>0</v>
      </c>
    </row>
    <row r="2197" spans="13:13">
      <c r="M2197" s="630">
        <f t="shared" si="325"/>
        <v>0</v>
      </c>
    </row>
    <row r="2198" spans="13:13">
      <c r="M2198" s="630">
        <f t="shared" si="325"/>
        <v>0</v>
      </c>
    </row>
    <row r="2199" spans="13:13">
      <c r="M2199" s="630">
        <f t="shared" si="325"/>
        <v>0</v>
      </c>
    </row>
    <row r="2200" spans="13:13">
      <c r="M2200" s="630">
        <f t="shared" si="325"/>
        <v>0</v>
      </c>
    </row>
    <row r="2201" spans="13:13">
      <c r="M2201" s="630">
        <f t="shared" si="325"/>
        <v>0</v>
      </c>
    </row>
    <row r="2202" spans="13:13">
      <c r="M2202" s="630">
        <f t="shared" si="325"/>
        <v>0</v>
      </c>
    </row>
    <row r="2203" spans="13:13">
      <c r="M2203" s="630">
        <f t="shared" si="325"/>
        <v>0</v>
      </c>
    </row>
    <row r="2204" spans="13:13">
      <c r="M2204" s="630">
        <f t="shared" si="325"/>
        <v>0</v>
      </c>
    </row>
    <row r="2205" spans="13:13">
      <c r="M2205" s="630">
        <f t="shared" si="325"/>
        <v>0</v>
      </c>
    </row>
    <row r="2206" spans="13:13">
      <c r="M2206" s="630">
        <f t="shared" si="325"/>
        <v>0</v>
      </c>
    </row>
    <row r="2207" spans="13:13">
      <c r="M2207" s="630">
        <f t="shared" si="325"/>
        <v>0</v>
      </c>
    </row>
    <row r="2208" spans="13:13">
      <c r="M2208" s="630">
        <f t="shared" si="325"/>
        <v>0</v>
      </c>
    </row>
    <row r="2209" spans="13:13">
      <c r="M2209" s="630">
        <f t="shared" si="325"/>
        <v>0</v>
      </c>
    </row>
    <row r="2210" spans="13:13">
      <c r="M2210" s="630">
        <f t="shared" si="325"/>
        <v>0</v>
      </c>
    </row>
    <row r="2211" spans="13:13">
      <c r="M2211" s="630">
        <f t="shared" si="325"/>
        <v>0</v>
      </c>
    </row>
    <row r="2212" spans="13:13">
      <c r="M2212" s="630">
        <f t="shared" si="325"/>
        <v>0</v>
      </c>
    </row>
    <row r="2213" spans="13:13">
      <c r="M2213" s="630">
        <f t="shared" si="325"/>
        <v>0</v>
      </c>
    </row>
    <row r="2214" spans="13:13">
      <c r="M2214" s="630">
        <f t="shared" si="325"/>
        <v>0</v>
      </c>
    </row>
    <row r="2215" spans="13:13">
      <c r="M2215" s="630">
        <f t="shared" si="325"/>
        <v>0</v>
      </c>
    </row>
    <row r="2216" spans="13:13">
      <c r="M2216" s="630">
        <f t="shared" si="325"/>
        <v>0</v>
      </c>
    </row>
    <row r="2217" spans="13:13">
      <c r="M2217" s="630">
        <f t="shared" si="325"/>
        <v>0</v>
      </c>
    </row>
    <row r="2218" spans="13:13">
      <c r="M2218" s="630">
        <f t="shared" si="325"/>
        <v>0</v>
      </c>
    </row>
    <row r="2219" spans="13:13">
      <c r="M2219" s="630">
        <f t="shared" si="325"/>
        <v>0</v>
      </c>
    </row>
    <row r="2220" spans="13:13">
      <c r="M2220" s="630">
        <f t="shared" si="325"/>
        <v>0</v>
      </c>
    </row>
    <row r="2221" spans="13:13">
      <c r="M2221" s="630">
        <f t="shared" si="325"/>
        <v>0</v>
      </c>
    </row>
    <row r="2222" spans="13:13">
      <c r="M2222" s="630">
        <f t="shared" si="325"/>
        <v>0</v>
      </c>
    </row>
    <row r="2223" spans="13:13">
      <c r="M2223" s="630">
        <f t="shared" si="325"/>
        <v>0</v>
      </c>
    </row>
    <row r="2224" spans="13:13">
      <c r="M2224" s="630">
        <f t="shared" si="325"/>
        <v>0</v>
      </c>
    </row>
    <row r="2225" spans="13:13">
      <c r="M2225" s="630">
        <f t="shared" si="325"/>
        <v>0</v>
      </c>
    </row>
    <row r="2226" spans="13:13">
      <c r="M2226" s="630">
        <f t="shared" si="325"/>
        <v>0</v>
      </c>
    </row>
    <row r="2227" spans="13:13">
      <c r="M2227" s="630">
        <f t="shared" si="325"/>
        <v>0</v>
      </c>
    </row>
    <row r="2228" spans="13:13">
      <c r="M2228" s="630">
        <f t="shared" si="325"/>
        <v>0</v>
      </c>
    </row>
    <row r="2229" spans="13:13">
      <c r="M2229" s="630">
        <f t="shared" si="325"/>
        <v>0</v>
      </c>
    </row>
    <row r="2230" spans="13:13">
      <c r="M2230" s="630">
        <f t="shared" si="325"/>
        <v>0</v>
      </c>
    </row>
    <row r="2231" spans="13:13">
      <c r="M2231" s="630">
        <f t="shared" si="325"/>
        <v>0</v>
      </c>
    </row>
    <row r="2232" spans="13:13">
      <c r="M2232" s="630">
        <f t="shared" si="325"/>
        <v>0</v>
      </c>
    </row>
    <row r="2233" spans="13:13">
      <c r="M2233" s="630">
        <f t="shared" si="325"/>
        <v>0</v>
      </c>
    </row>
    <row r="2234" spans="13:13">
      <c r="M2234" s="630">
        <f t="shared" si="325"/>
        <v>0</v>
      </c>
    </row>
    <row r="2235" spans="13:13">
      <c r="M2235" s="630">
        <f t="shared" ref="M2235:M2298" si="326">COUNTIF($H$30:$H$3024,K2235)</f>
        <v>0</v>
      </c>
    </row>
    <row r="2236" spans="13:13">
      <c r="M2236" s="630">
        <f t="shared" si="326"/>
        <v>0</v>
      </c>
    </row>
    <row r="2237" spans="13:13">
      <c r="M2237" s="630">
        <f t="shared" si="326"/>
        <v>0</v>
      </c>
    </row>
    <row r="2238" spans="13:13">
      <c r="M2238" s="630">
        <f t="shared" si="326"/>
        <v>0</v>
      </c>
    </row>
    <row r="2239" spans="13:13">
      <c r="M2239" s="630">
        <f t="shared" si="326"/>
        <v>0</v>
      </c>
    </row>
    <row r="2240" spans="13:13">
      <c r="M2240" s="630">
        <f t="shared" si="326"/>
        <v>0</v>
      </c>
    </row>
    <row r="2241" spans="13:13">
      <c r="M2241" s="630">
        <f t="shared" si="326"/>
        <v>0</v>
      </c>
    </row>
    <row r="2242" spans="13:13">
      <c r="M2242" s="630">
        <f t="shared" si="326"/>
        <v>0</v>
      </c>
    </row>
    <row r="2243" spans="13:13">
      <c r="M2243" s="630">
        <f t="shared" si="326"/>
        <v>0</v>
      </c>
    </row>
    <row r="2244" spans="13:13">
      <c r="M2244" s="630">
        <f t="shared" si="326"/>
        <v>0</v>
      </c>
    </row>
    <row r="2245" spans="13:13">
      <c r="M2245" s="630">
        <f t="shared" si="326"/>
        <v>0</v>
      </c>
    </row>
    <row r="2246" spans="13:13">
      <c r="M2246" s="630">
        <f t="shared" si="326"/>
        <v>0</v>
      </c>
    </row>
    <row r="2247" spans="13:13">
      <c r="M2247" s="630">
        <f t="shared" si="326"/>
        <v>0</v>
      </c>
    </row>
    <row r="2248" spans="13:13">
      <c r="M2248" s="630">
        <f t="shared" si="326"/>
        <v>0</v>
      </c>
    </row>
    <row r="2249" spans="13:13">
      <c r="M2249" s="630">
        <f t="shared" si="326"/>
        <v>0</v>
      </c>
    </row>
    <row r="2250" spans="13:13">
      <c r="M2250" s="630">
        <f t="shared" si="326"/>
        <v>0</v>
      </c>
    </row>
    <row r="2251" spans="13:13">
      <c r="M2251" s="630">
        <f t="shared" si="326"/>
        <v>0</v>
      </c>
    </row>
    <row r="2252" spans="13:13">
      <c r="M2252" s="630">
        <f t="shared" si="326"/>
        <v>0</v>
      </c>
    </row>
    <row r="2253" spans="13:13">
      <c r="M2253" s="630">
        <f t="shared" si="326"/>
        <v>0</v>
      </c>
    </row>
    <row r="2254" spans="13:13">
      <c r="M2254" s="630">
        <f t="shared" si="326"/>
        <v>0</v>
      </c>
    </row>
    <row r="2255" spans="13:13">
      <c r="M2255" s="630">
        <f t="shared" si="326"/>
        <v>0</v>
      </c>
    </row>
    <row r="2256" spans="13:13">
      <c r="M2256" s="630">
        <f t="shared" si="326"/>
        <v>0</v>
      </c>
    </row>
    <row r="2257" spans="13:13">
      <c r="M2257" s="630">
        <f t="shared" si="326"/>
        <v>0</v>
      </c>
    </row>
    <row r="2258" spans="13:13">
      <c r="M2258" s="630">
        <f t="shared" si="326"/>
        <v>0</v>
      </c>
    </row>
    <row r="2259" spans="13:13">
      <c r="M2259" s="630">
        <f t="shared" si="326"/>
        <v>0</v>
      </c>
    </row>
    <row r="2260" spans="13:13">
      <c r="M2260" s="630">
        <f t="shared" si="326"/>
        <v>0</v>
      </c>
    </row>
    <row r="2261" spans="13:13">
      <c r="M2261" s="630">
        <f t="shared" si="326"/>
        <v>0</v>
      </c>
    </row>
    <row r="2262" spans="13:13">
      <c r="M2262" s="630">
        <f t="shared" si="326"/>
        <v>0</v>
      </c>
    </row>
    <row r="2263" spans="13:13">
      <c r="M2263" s="630">
        <f t="shared" si="326"/>
        <v>0</v>
      </c>
    </row>
    <row r="2264" spans="13:13">
      <c r="M2264" s="630">
        <f t="shared" si="326"/>
        <v>0</v>
      </c>
    </row>
    <row r="2265" spans="13:13">
      <c r="M2265" s="630">
        <f t="shared" si="326"/>
        <v>0</v>
      </c>
    </row>
    <row r="2266" spans="13:13">
      <c r="M2266" s="630">
        <f t="shared" si="326"/>
        <v>0</v>
      </c>
    </row>
    <row r="2267" spans="13:13">
      <c r="M2267" s="630">
        <f t="shared" si="326"/>
        <v>0</v>
      </c>
    </row>
    <row r="2268" spans="13:13">
      <c r="M2268" s="630">
        <f t="shared" si="326"/>
        <v>0</v>
      </c>
    </row>
    <row r="2269" spans="13:13">
      <c r="M2269" s="630">
        <f t="shared" si="326"/>
        <v>0</v>
      </c>
    </row>
    <row r="2270" spans="13:13">
      <c r="M2270" s="630">
        <f t="shared" si="326"/>
        <v>0</v>
      </c>
    </row>
    <row r="2271" spans="13:13">
      <c r="M2271" s="630">
        <f t="shared" si="326"/>
        <v>0</v>
      </c>
    </row>
    <row r="2272" spans="13:13">
      <c r="M2272" s="630">
        <f t="shared" si="326"/>
        <v>0</v>
      </c>
    </row>
    <row r="2273" spans="13:13">
      <c r="M2273" s="630">
        <f t="shared" si="326"/>
        <v>0</v>
      </c>
    </row>
    <row r="2274" spans="13:13">
      <c r="M2274" s="630">
        <f t="shared" si="326"/>
        <v>0</v>
      </c>
    </row>
    <row r="2275" spans="13:13">
      <c r="M2275" s="630">
        <f t="shared" si="326"/>
        <v>0</v>
      </c>
    </row>
    <row r="2276" spans="13:13">
      <c r="M2276" s="630">
        <f t="shared" si="326"/>
        <v>0</v>
      </c>
    </row>
    <row r="2277" spans="13:13">
      <c r="M2277" s="630">
        <f t="shared" si="326"/>
        <v>0</v>
      </c>
    </row>
    <row r="2278" spans="13:13">
      <c r="M2278" s="630">
        <f t="shared" si="326"/>
        <v>0</v>
      </c>
    </row>
    <row r="2279" spans="13:13">
      <c r="M2279" s="630">
        <f t="shared" si="326"/>
        <v>0</v>
      </c>
    </row>
    <row r="2280" spans="13:13">
      <c r="M2280" s="630">
        <f t="shared" si="326"/>
        <v>0</v>
      </c>
    </row>
    <row r="2281" spans="13:13">
      <c r="M2281" s="630">
        <f t="shared" si="326"/>
        <v>0</v>
      </c>
    </row>
    <row r="2282" spans="13:13">
      <c r="M2282" s="630">
        <f t="shared" si="326"/>
        <v>0</v>
      </c>
    </row>
    <row r="2283" spans="13:13">
      <c r="M2283" s="630">
        <f t="shared" si="326"/>
        <v>0</v>
      </c>
    </row>
    <row r="2284" spans="13:13">
      <c r="M2284" s="630">
        <f t="shared" si="326"/>
        <v>0</v>
      </c>
    </row>
    <row r="2285" spans="13:13">
      <c r="M2285" s="630">
        <f t="shared" si="326"/>
        <v>0</v>
      </c>
    </row>
    <row r="2286" spans="13:13">
      <c r="M2286" s="630">
        <f t="shared" si="326"/>
        <v>0</v>
      </c>
    </row>
    <row r="2287" spans="13:13">
      <c r="M2287" s="630">
        <f t="shared" si="326"/>
        <v>0</v>
      </c>
    </row>
    <row r="2288" spans="13:13">
      <c r="M2288" s="630">
        <f t="shared" si="326"/>
        <v>0</v>
      </c>
    </row>
    <row r="2289" spans="13:13">
      <c r="M2289" s="630">
        <f t="shared" si="326"/>
        <v>0</v>
      </c>
    </row>
    <row r="2290" spans="13:13">
      <c r="M2290" s="630">
        <f t="shared" si="326"/>
        <v>0</v>
      </c>
    </row>
    <row r="2291" spans="13:13">
      <c r="M2291" s="630">
        <f t="shared" si="326"/>
        <v>0</v>
      </c>
    </row>
    <row r="2292" spans="13:13">
      <c r="M2292" s="630">
        <f t="shared" si="326"/>
        <v>0</v>
      </c>
    </row>
    <row r="2293" spans="13:13">
      <c r="M2293" s="630">
        <f t="shared" si="326"/>
        <v>0</v>
      </c>
    </row>
    <row r="2294" spans="13:13">
      <c r="M2294" s="630">
        <f t="shared" si="326"/>
        <v>0</v>
      </c>
    </row>
    <row r="2295" spans="13:13">
      <c r="M2295" s="630">
        <f t="shared" si="326"/>
        <v>0</v>
      </c>
    </row>
    <row r="2296" spans="13:13">
      <c r="M2296" s="630">
        <f t="shared" si="326"/>
        <v>0</v>
      </c>
    </row>
    <row r="2297" spans="13:13">
      <c r="M2297" s="630">
        <f t="shared" si="326"/>
        <v>0</v>
      </c>
    </row>
    <row r="2298" spans="13:13">
      <c r="M2298" s="630">
        <f t="shared" si="326"/>
        <v>0</v>
      </c>
    </row>
    <row r="2299" spans="13:13">
      <c r="M2299" s="630">
        <f t="shared" ref="M2299:M2362" si="327">COUNTIF($H$30:$H$3024,K2299)</f>
        <v>0</v>
      </c>
    </row>
    <row r="2300" spans="13:13">
      <c r="M2300" s="630">
        <f t="shared" si="327"/>
        <v>0</v>
      </c>
    </row>
    <row r="2301" spans="13:13">
      <c r="M2301" s="630">
        <f t="shared" si="327"/>
        <v>0</v>
      </c>
    </row>
    <row r="2302" spans="13:13">
      <c r="M2302" s="630">
        <f t="shared" si="327"/>
        <v>0</v>
      </c>
    </row>
    <row r="2303" spans="13:13">
      <c r="M2303" s="630">
        <f t="shared" si="327"/>
        <v>0</v>
      </c>
    </row>
    <row r="2304" spans="13:13">
      <c r="M2304" s="630">
        <f t="shared" si="327"/>
        <v>0</v>
      </c>
    </row>
    <row r="2305" spans="13:13">
      <c r="M2305" s="630">
        <f t="shared" si="327"/>
        <v>0</v>
      </c>
    </row>
    <row r="2306" spans="13:13">
      <c r="M2306" s="630">
        <f t="shared" si="327"/>
        <v>0</v>
      </c>
    </row>
    <row r="2307" spans="13:13">
      <c r="M2307" s="630">
        <f t="shared" si="327"/>
        <v>0</v>
      </c>
    </row>
    <row r="2308" spans="13:13">
      <c r="M2308" s="630">
        <f t="shared" si="327"/>
        <v>0</v>
      </c>
    </row>
    <row r="2309" spans="13:13">
      <c r="M2309" s="630">
        <f t="shared" si="327"/>
        <v>0</v>
      </c>
    </row>
    <row r="2310" spans="13:13">
      <c r="M2310" s="630">
        <f t="shared" si="327"/>
        <v>0</v>
      </c>
    </row>
    <row r="2311" spans="13:13">
      <c r="M2311" s="630">
        <f t="shared" si="327"/>
        <v>0</v>
      </c>
    </row>
    <row r="2312" spans="13:13">
      <c r="M2312" s="630">
        <f t="shared" si="327"/>
        <v>0</v>
      </c>
    </row>
    <row r="2313" spans="13:13">
      <c r="M2313" s="630">
        <f t="shared" si="327"/>
        <v>0</v>
      </c>
    </row>
    <row r="2314" spans="13:13">
      <c r="M2314" s="630">
        <f t="shared" si="327"/>
        <v>0</v>
      </c>
    </row>
    <row r="2315" spans="13:13">
      <c r="M2315" s="630">
        <f t="shared" si="327"/>
        <v>0</v>
      </c>
    </row>
    <row r="2316" spans="13:13">
      <c r="M2316" s="630">
        <f t="shared" si="327"/>
        <v>0</v>
      </c>
    </row>
    <row r="2317" spans="13:13">
      <c r="M2317" s="630">
        <f t="shared" si="327"/>
        <v>0</v>
      </c>
    </row>
    <row r="2318" spans="13:13">
      <c r="M2318" s="630">
        <f t="shared" si="327"/>
        <v>0</v>
      </c>
    </row>
    <row r="2319" spans="13:13">
      <c r="M2319" s="630">
        <f t="shared" si="327"/>
        <v>0</v>
      </c>
    </row>
    <row r="2320" spans="13:13">
      <c r="M2320" s="630">
        <f t="shared" si="327"/>
        <v>0</v>
      </c>
    </row>
    <row r="2321" spans="13:13">
      <c r="M2321" s="630">
        <f t="shared" si="327"/>
        <v>0</v>
      </c>
    </row>
    <row r="2322" spans="13:13">
      <c r="M2322" s="630">
        <f t="shared" si="327"/>
        <v>0</v>
      </c>
    </row>
    <row r="2323" spans="13:13">
      <c r="M2323" s="630">
        <f t="shared" si="327"/>
        <v>0</v>
      </c>
    </row>
    <row r="2324" spans="13:13">
      <c r="M2324" s="630">
        <f t="shared" si="327"/>
        <v>0</v>
      </c>
    </row>
    <row r="2325" spans="13:13">
      <c r="M2325" s="630">
        <f t="shared" si="327"/>
        <v>0</v>
      </c>
    </row>
    <row r="2326" spans="13:13">
      <c r="M2326" s="630">
        <f t="shared" si="327"/>
        <v>0</v>
      </c>
    </row>
    <row r="2327" spans="13:13">
      <c r="M2327" s="630">
        <f t="shared" si="327"/>
        <v>0</v>
      </c>
    </row>
    <row r="2328" spans="13:13">
      <c r="M2328" s="630">
        <f t="shared" si="327"/>
        <v>0</v>
      </c>
    </row>
    <row r="2329" spans="13:13">
      <c r="M2329" s="630">
        <f t="shared" si="327"/>
        <v>0</v>
      </c>
    </row>
    <row r="2330" spans="13:13">
      <c r="M2330" s="630">
        <f t="shared" si="327"/>
        <v>0</v>
      </c>
    </row>
    <row r="2331" spans="13:13">
      <c r="M2331" s="630">
        <f t="shared" si="327"/>
        <v>0</v>
      </c>
    </row>
    <row r="2332" spans="13:13">
      <c r="M2332" s="630">
        <f t="shared" si="327"/>
        <v>0</v>
      </c>
    </row>
    <row r="2333" spans="13:13">
      <c r="M2333" s="630">
        <f t="shared" si="327"/>
        <v>0</v>
      </c>
    </row>
    <row r="2334" spans="13:13">
      <c r="M2334" s="630">
        <f t="shared" si="327"/>
        <v>0</v>
      </c>
    </row>
    <row r="2335" spans="13:13">
      <c r="M2335" s="630">
        <f t="shared" si="327"/>
        <v>0</v>
      </c>
    </row>
    <row r="2336" spans="13:13">
      <c r="M2336" s="630">
        <f t="shared" si="327"/>
        <v>0</v>
      </c>
    </row>
    <row r="2337" spans="13:13">
      <c r="M2337" s="630">
        <f t="shared" si="327"/>
        <v>0</v>
      </c>
    </row>
    <row r="2338" spans="13:13">
      <c r="M2338" s="630">
        <f t="shared" si="327"/>
        <v>0</v>
      </c>
    </row>
    <row r="2339" spans="13:13">
      <c r="M2339" s="630">
        <f t="shared" si="327"/>
        <v>0</v>
      </c>
    </row>
    <row r="2340" spans="13:13">
      <c r="M2340" s="630">
        <f t="shared" si="327"/>
        <v>0</v>
      </c>
    </row>
    <row r="2341" spans="13:13">
      <c r="M2341" s="630">
        <f t="shared" si="327"/>
        <v>0</v>
      </c>
    </row>
    <row r="2342" spans="13:13">
      <c r="M2342" s="630">
        <f t="shared" si="327"/>
        <v>0</v>
      </c>
    </row>
    <row r="2343" spans="13:13">
      <c r="M2343" s="630">
        <f t="shared" si="327"/>
        <v>0</v>
      </c>
    </row>
    <row r="2344" spans="13:13">
      <c r="M2344" s="630">
        <f t="shared" si="327"/>
        <v>0</v>
      </c>
    </row>
    <row r="2345" spans="13:13">
      <c r="M2345" s="630">
        <f t="shared" si="327"/>
        <v>0</v>
      </c>
    </row>
    <row r="2346" spans="13:13">
      <c r="M2346" s="630">
        <f t="shared" si="327"/>
        <v>0</v>
      </c>
    </row>
    <row r="2347" spans="13:13">
      <c r="M2347" s="630">
        <f t="shared" si="327"/>
        <v>0</v>
      </c>
    </row>
    <row r="2348" spans="13:13">
      <c r="M2348" s="630">
        <f t="shared" si="327"/>
        <v>0</v>
      </c>
    </row>
    <row r="2349" spans="13:13">
      <c r="M2349" s="630">
        <f t="shared" si="327"/>
        <v>0</v>
      </c>
    </row>
    <row r="2350" spans="13:13">
      <c r="M2350" s="630">
        <f t="shared" si="327"/>
        <v>0</v>
      </c>
    </row>
    <row r="2351" spans="13:13">
      <c r="M2351" s="630">
        <f t="shared" si="327"/>
        <v>0</v>
      </c>
    </row>
    <row r="2352" spans="13:13">
      <c r="M2352" s="630">
        <f t="shared" si="327"/>
        <v>0</v>
      </c>
    </row>
    <row r="2353" spans="13:13">
      <c r="M2353" s="630">
        <f t="shared" si="327"/>
        <v>0</v>
      </c>
    </row>
    <row r="2354" spans="13:13">
      <c r="M2354" s="630">
        <f t="shared" si="327"/>
        <v>0</v>
      </c>
    </row>
    <row r="2355" spans="13:13">
      <c r="M2355" s="630">
        <f t="shared" si="327"/>
        <v>0</v>
      </c>
    </row>
    <row r="2356" spans="13:13">
      <c r="M2356" s="630">
        <f t="shared" si="327"/>
        <v>0</v>
      </c>
    </row>
    <row r="2357" spans="13:13">
      <c r="M2357" s="630">
        <f t="shared" si="327"/>
        <v>0</v>
      </c>
    </row>
    <row r="2358" spans="13:13">
      <c r="M2358" s="630">
        <f t="shared" si="327"/>
        <v>0</v>
      </c>
    </row>
    <row r="2359" spans="13:13">
      <c r="M2359" s="630">
        <f t="shared" si="327"/>
        <v>0</v>
      </c>
    </row>
    <row r="2360" spans="13:13">
      <c r="M2360" s="630">
        <f t="shared" si="327"/>
        <v>0</v>
      </c>
    </row>
    <row r="2361" spans="13:13">
      <c r="M2361" s="630">
        <f t="shared" si="327"/>
        <v>0</v>
      </c>
    </row>
    <row r="2362" spans="13:13">
      <c r="M2362" s="630">
        <f t="shared" si="327"/>
        <v>0</v>
      </c>
    </row>
    <row r="2363" spans="13:13">
      <c r="M2363" s="630">
        <f t="shared" ref="M2363:M2426" si="328">COUNTIF($H$30:$H$3024,K2363)</f>
        <v>0</v>
      </c>
    </row>
    <row r="2364" spans="13:13">
      <c r="M2364" s="630">
        <f t="shared" si="328"/>
        <v>0</v>
      </c>
    </row>
    <row r="2365" spans="13:13">
      <c r="M2365" s="630">
        <f t="shared" si="328"/>
        <v>0</v>
      </c>
    </row>
    <row r="2366" spans="13:13">
      <c r="M2366" s="630">
        <f t="shared" si="328"/>
        <v>0</v>
      </c>
    </row>
    <row r="2367" spans="13:13">
      <c r="M2367" s="630">
        <f t="shared" si="328"/>
        <v>0</v>
      </c>
    </row>
    <row r="2368" spans="13:13">
      <c r="M2368" s="630">
        <f t="shared" si="328"/>
        <v>0</v>
      </c>
    </row>
    <row r="2369" spans="13:13">
      <c r="M2369" s="630">
        <f t="shared" si="328"/>
        <v>0</v>
      </c>
    </row>
    <row r="2370" spans="13:13">
      <c r="M2370" s="630">
        <f t="shared" si="328"/>
        <v>0</v>
      </c>
    </row>
    <row r="2371" spans="13:13">
      <c r="M2371" s="630">
        <f t="shared" si="328"/>
        <v>0</v>
      </c>
    </row>
    <row r="2372" spans="13:13">
      <c r="M2372" s="630">
        <f t="shared" si="328"/>
        <v>0</v>
      </c>
    </row>
    <row r="2373" spans="13:13">
      <c r="M2373" s="630">
        <f t="shared" si="328"/>
        <v>0</v>
      </c>
    </row>
    <row r="2374" spans="13:13">
      <c r="M2374" s="630">
        <f t="shared" si="328"/>
        <v>0</v>
      </c>
    </row>
    <row r="2375" spans="13:13">
      <c r="M2375" s="630">
        <f t="shared" si="328"/>
        <v>0</v>
      </c>
    </row>
    <row r="2376" spans="13:13">
      <c r="M2376" s="630">
        <f t="shared" si="328"/>
        <v>0</v>
      </c>
    </row>
    <row r="2377" spans="13:13">
      <c r="M2377" s="630">
        <f t="shared" si="328"/>
        <v>0</v>
      </c>
    </row>
    <row r="2378" spans="13:13">
      <c r="M2378" s="630">
        <f t="shared" si="328"/>
        <v>0</v>
      </c>
    </row>
    <row r="2379" spans="13:13">
      <c r="M2379" s="630">
        <f t="shared" si="328"/>
        <v>0</v>
      </c>
    </row>
    <row r="2380" spans="13:13">
      <c r="M2380" s="630">
        <f t="shared" si="328"/>
        <v>0</v>
      </c>
    </row>
    <row r="2381" spans="13:13">
      <c r="M2381" s="630">
        <f t="shared" si="328"/>
        <v>0</v>
      </c>
    </row>
    <row r="2382" spans="13:13">
      <c r="M2382" s="630">
        <f t="shared" si="328"/>
        <v>0</v>
      </c>
    </row>
    <row r="2383" spans="13:13">
      <c r="M2383" s="630">
        <f t="shared" si="328"/>
        <v>0</v>
      </c>
    </row>
    <row r="2384" spans="13:13">
      <c r="M2384" s="630">
        <f t="shared" si="328"/>
        <v>0</v>
      </c>
    </row>
    <row r="2385" spans="13:13">
      <c r="M2385" s="630">
        <f t="shared" si="328"/>
        <v>0</v>
      </c>
    </row>
    <row r="2386" spans="13:13">
      <c r="M2386" s="630">
        <f t="shared" si="328"/>
        <v>0</v>
      </c>
    </row>
    <row r="2387" spans="13:13">
      <c r="M2387" s="630">
        <f t="shared" si="328"/>
        <v>0</v>
      </c>
    </row>
    <row r="2388" spans="13:13">
      <c r="M2388" s="630">
        <f t="shared" si="328"/>
        <v>0</v>
      </c>
    </row>
    <row r="2389" spans="13:13">
      <c r="M2389" s="630">
        <f t="shared" si="328"/>
        <v>0</v>
      </c>
    </row>
    <row r="2390" spans="13:13">
      <c r="M2390" s="630">
        <f t="shared" si="328"/>
        <v>0</v>
      </c>
    </row>
    <row r="2391" spans="13:13">
      <c r="M2391" s="630">
        <f t="shared" si="328"/>
        <v>0</v>
      </c>
    </row>
    <row r="2392" spans="13:13">
      <c r="M2392" s="630">
        <f t="shared" si="328"/>
        <v>0</v>
      </c>
    </row>
    <row r="2393" spans="13:13">
      <c r="M2393" s="630">
        <f t="shared" si="328"/>
        <v>0</v>
      </c>
    </row>
    <row r="2394" spans="13:13">
      <c r="M2394" s="630">
        <f t="shared" si="328"/>
        <v>0</v>
      </c>
    </row>
    <row r="2395" spans="13:13">
      <c r="M2395" s="630">
        <f t="shared" si="328"/>
        <v>0</v>
      </c>
    </row>
    <row r="2396" spans="13:13">
      <c r="M2396" s="630">
        <f t="shared" si="328"/>
        <v>0</v>
      </c>
    </row>
    <row r="2397" spans="13:13">
      <c r="M2397" s="630">
        <f t="shared" si="328"/>
        <v>0</v>
      </c>
    </row>
    <row r="2398" spans="13:13">
      <c r="M2398" s="630">
        <f t="shared" si="328"/>
        <v>0</v>
      </c>
    </row>
    <row r="2399" spans="13:13">
      <c r="M2399" s="630">
        <f t="shared" si="328"/>
        <v>0</v>
      </c>
    </row>
    <row r="2400" spans="13:13">
      <c r="M2400" s="630">
        <f t="shared" si="328"/>
        <v>0</v>
      </c>
    </row>
    <row r="2401" spans="13:13">
      <c r="M2401" s="630">
        <f t="shared" si="328"/>
        <v>0</v>
      </c>
    </row>
    <row r="2402" spans="13:13">
      <c r="M2402" s="630">
        <f t="shared" si="328"/>
        <v>0</v>
      </c>
    </row>
    <row r="2403" spans="13:13">
      <c r="M2403" s="630">
        <f t="shared" si="328"/>
        <v>0</v>
      </c>
    </row>
    <row r="2404" spans="13:13">
      <c r="M2404" s="630">
        <f t="shared" si="328"/>
        <v>0</v>
      </c>
    </row>
    <row r="2405" spans="13:13">
      <c r="M2405" s="630">
        <f t="shared" si="328"/>
        <v>0</v>
      </c>
    </row>
    <row r="2406" spans="13:13">
      <c r="M2406" s="630">
        <f t="shared" si="328"/>
        <v>0</v>
      </c>
    </row>
    <row r="2407" spans="13:13">
      <c r="M2407" s="630">
        <f t="shared" si="328"/>
        <v>0</v>
      </c>
    </row>
    <row r="2408" spans="13:13">
      <c r="M2408" s="630">
        <f t="shared" si="328"/>
        <v>0</v>
      </c>
    </row>
    <row r="2409" spans="13:13">
      <c r="M2409" s="630">
        <f t="shared" si="328"/>
        <v>0</v>
      </c>
    </row>
    <row r="2410" spans="13:13">
      <c r="M2410" s="630">
        <f t="shared" si="328"/>
        <v>0</v>
      </c>
    </row>
    <row r="2411" spans="13:13">
      <c r="M2411" s="630">
        <f t="shared" si="328"/>
        <v>0</v>
      </c>
    </row>
    <row r="2412" spans="13:13">
      <c r="M2412" s="630">
        <f t="shared" si="328"/>
        <v>0</v>
      </c>
    </row>
    <row r="2413" spans="13:13">
      <c r="M2413" s="630">
        <f t="shared" si="328"/>
        <v>0</v>
      </c>
    </row>
    <row r="2414" spans="13:13">
      <c r="M2414" s="630">
        <f t="shared" si="328"/>
        <v>0</v>
      </c>
    </row>
    <row r="2415" spans="13:13">
      <c r="M2415" s="630">
        <f t="shared" si="328"/>
        <v>0</v>
      </c>
    </row>
    <row r="2416" spans="13:13">
      <c r="M2416" s="630">
        <f t="shared" si="328"/>
        <v>0</v>
      </c>
    </row>
    <row r="2417" spans="13:13">
      <c r="M2417" s="630">
        <f t="shared" si="328"/>
        <v>0</v>
      </c>
    </row>
    <row r="2418" spans="13:13">
      <c r="M2418" s="630">
        <f t="shared" si="328"/>
        <v>0</v>
      </c>
    </row>
    <row r="2419" spans="13:13">
      <c r="M2419" s="630">
        <f t="shared" si="328"/>
        <v>0</v>
      </c>
    </row>
    <row r="2420" spans="13:13">
      <c r="M2420" s="630">
        <f t="shared" si="328"/>
        <v>0</v>
      </c>
    </row>
    <row r="2421" spans="13:13">
      <c r="M2421" s="630">
        <f t="shared" si="328"/>
        <v>0</v>
      </c>
    </row>
    <row r="2422" spans="13:13">
      <c r="M2422" s="630">
        <f t="shared" si="328"/>
        <v>0</v>
      </c>
    </row>
    <row r="2423" spans="13:13">
      <c r="M2423" s="630">
        <f t="shared" si="328"/>
        <v>0</v>
      </c>
    </row>
    <row r="2424" spans="13:13">
      <c r="M2424" s="630">
        <f t="shared" si="328"/>
        <v>0</v>
      </c>
    </row>
    <row r="2425" spans="13:13">
      <c r="M2425" s="630">
        <f t="shared" si="328"/>
        <v>0</v>
      </c>
    </row>
    <row r="2426" spans="13:13">
      <c r="M2426" s="630">
        <f t="shared" si="328"/>
        <v>0</v>
      </c>
    </row>
    <row r="2427" spans="13:13">
      <c r="M2427" s="630">
        <f t="shared" ref="M2427:M2490" si="329">COUNTIF($H$30:$H$3024,K2427)</f>
        <v>0</v>
      </c>
    </row>
    <row r="2428" spans="13:13">
      <c r="M2428" s="630">
        <f t="shared" si="329"/>
        <v>0</v>
      </c>
    </row>
    <row r="2429" spans="13:13">
      <c r="M2429" s="630">
        <f t="shared" si="329"/>
        <v>0</v>
      </c>
    </row>
    <row r="2430" spans="13:13">
      <c r="M2430" s="630">
        <f t="shared" si="329"/>
        <v>0</v>
      </c>
    </row>
    <row r="2431" spans="13:13">
      <c r="M2431" s="630">
        <f t="shared" si="329"/>
        <v>0</v>
      </c>
    </row>
    <row r="2432" spans="13:13">
      <c r="M2432" s="630">
        <f t="shared" si="329"/>
        <v>0</v>
      </c>
    </row>
    <row r="2433" spans="13:13">
      <c r="M2433" s="630">
        <f t="shared" si="329"/>
        <v>0</v>
      </c>
    </row>
    <row r="2434" spans="13:13">
      <c r="M2434" s="630">
        <f t="shared" si="329"/>
        <v>0</v>
      </c>
    </row>
    <row r="2435" spans="13:13">
      <c r="M2435" s="630">
        <f t="shared" si="329"/>
        <v>0</v>
      </c>
    </row>
    <row r="2436" spans="13:13">
      <c r="M2436" s="630">
        <f t="shared" si="329"/>
        <v>0</v>
      </c>
    </row>
    <row r="2437" spans="13:13">
      <c r="M2437" s="630">
        <f t="shared" si="329"/>
        <v>0</v>
      </c>
    </row>
    <row r="2438" spans="13:13">
      <c r="M2438" s="630">
        <f t="shared" si="329"/>
        <v>0</v>
      </c>
    </row>
    <row r="2439" spans="13:13">
      <c r="M2439" s="630">
        <f t="shared" si="329"/>
        <v>0</v>
      </c>
    </row>
    <row r="2440" spans="13:13">
      <c r="M2440" s="630">
        <f t="shared" si="329"/>
        <v>0</v>
      </c>
    </row>
    <row r="2441" spans="13:13">
      <c r="M2441" s="630">
        <f t="shared" si="329"/>
        <v>0</v>
      </c>
    </row>
    <row r="2442" spans="13:13">
      <c r="M2442" s="630">
        <f t="shared" si="329"/>
        <v>0</v>
      </c>
    </row>
    <row r="2443" spans="13:13">
      <c r="M2443" s="630">
        <f t="shared" si="329"/>
        <v>0</v>
      </c>
    </row>
    <row r="2444" spans="13:13">
      <c r="M2444" s="630">
        <f t="shared" si="329"/>
        <v>0</v>
      </c>
    </row>
    <row r="2445" spans="13:13">
      <c r="M2445" s="630">
        <f t="shared" si="329"/>
        <v>0</v>
      </c>
    </row>
    <row r="2446" spans="13:13">
      <c r="M2446" s="630">
        <f t="shared" si="329"/>
        <v>0</v>
      </c>
    </row>
    <row r="2447" spans="13:13">
      <c r="M2447" s="630">
        <f t="shared" si="329"/>
        <v>0</v>
      </c>
    </row>
    <row r="2448" spans="13:13">
      <c r="M2448" s="630">
        <f t="shared" si="329"/>
        <v>0</v>
      </c>
    </row>
    <row r="2449" spans="13:13">
      <c r="M2449" s="630">
        <f t="shared" si="329"/>
        <v>0</v>
      </c>
    </row>
    <row r="2450" spans="13:13">
      <c r="M2450" s="630">
        <f t="shared" si="329"/>
        <v>0</v>
      </c>
    </row>
    <row r="2451" spans="13:13">
      <c r="M2451" s="630">
        <f t="shared" si="329"/>
        <v>0</v>
      </c>
    </row>
    <row r="2452" spans="13:13">
      <c r="M2452" s="630">
        <f t="shared" si="329"/>
        <v>0</v>
      </c>
    </row>
    <row r="2453" spans="13:13">
      <c r="M2453" s="630">
        <f t="shared" si="329"/>
        <v>0</v>
      </c>
    </row>
    <row r="2454" spans="13:13">
      <c r="M2454" s="630">
        <f t="shared" si="329"/>
        <v>0</v>
      </c>
    </row>
    <row r="2455" spans="13:13">
      <c r="M2455" s="630">
        <f t="shared" si="329"/>
        <v>0</v>
      </c>
    </row>
    <row r="2456" spans="13:13">
      <c r="M2456" s="630">
        <f t="shared" si="329"/>
        <v>0</v>
      </c>
    </row>
    <row r="2457" spans="13:13">
      <c r="M2457" s="630">
        <f t="shared" si="329"/>
        <v>0</v>
      </c>
    </row>
    <row r="2458" spans="13:13">
      <c r="M2458" s="630">
        <f t="shared" si="329"/>
        <v>0</v>
      </c>
    </row>
    <row r="2459" spans="13:13">
      <c r="M2459" s="630">
        <f t="shared" si="329"/>
        <v>0</v>
      </c>
    </row>
    <row r="2460" spans="13:13">
      <c r="M2460" s="630">
        <f t="shared" si="329"/>
        <v>0</v>
      </c>
    </row>
    <row r="2461" spans="13:13">
      <c r="M2461" s="630">
        <f t="shared" si="329"/>
        <v>0</v>
      </c>
    </row>
    <row r="2462" spans="13:13">
      <c r="M2462" s="630">
        <f t="shared" si="329"/>
        <v>0</v>
      </c>
    </row>
    <row r="2463" spans="13:13">
      <c r="M2463" s="630">
        <f t="shared" si="329"/>
        <v>0</v>
      </c>
    </row>
    <row r="2464" spans="13:13">
      <c r="M2464" s="630">
        <f t="shared" si="329"/>
        <v>0</v>
      </c>
    </row>
    <row r="2465" spans="13:13">
      <c r="M2465" s="630">
        <f t="shared" si="329"/>
        <v>0</v>
      </c>
    </row>
    <row r="2466" spans="13:13">
      <c r="M2466" s="630">
        <f t="shared" si="329"/>
        <v>0</v>
      </c>
    </row>
    <row r="2467" spans="13:13">
      <c r="M2467" s="630">
        <f t="shared" si="329"/>
        <v>0</v>
      </c>
    </row>
    <row r="2468" spans="13:13">
      <c r="M2468" s="630">
        <f t="shared" si="329"/>
        <v>0</v>
      </c>
    </row>
    <row r="2469" spans="13:13">
      <c r="M2469" s="630">
        <f t="shared" si="329"/>
        <v>0</v>
      </c>
    </row>
    <row r="2470" spans="13:13">
      <c r="M2470" s="630">
        <f t="shared" si="329"/>
        <v>0</v>
      </c>
    </row>
    <row r="2471" spans="13:13">
      <c r="M2471" s="630">
        <f t="shared" si="329"/>
        <v>0</v>
      </c>
    </row>
    <row r="2472" spans="13:13">
      <c r="M2472" s="630">
        <f t="shared" si="329"/>
        <v>0</v>
      </c>
    </row>
    <row r="2473" spans="13:13">
      <c r="M2473" s="630">
        <f t="shared" si="329"/>
        <v>0</v>
      </c>
    </row>
    <row r="2474" spans="13:13">
      <c r="M2474" s="630">
        <f t="shared" si="329"/>
        <v>0</v>
      </c>
    </row>
    <row r="2475" spans="13:13">
      <c r="M2475" s="630">
        <f t="shared" si="329"/>
        <v>0</v>
      </c>
    </row>
    <row r="2476" spans="13:13">
      <c r="M2476" s="630">
        <f t="shared" si="329"/>
        <v>0</v>
      </c>
    </row>
    <row r="2477" spans="13:13">
      <c r="M2477" s="630">
        <f t="shared" si="329"/>
        <v>0</v>
      </c>
    </row>
    <row r="2478" spans="13:13">
      <c r="M2478" s="630">
        <f t="shared" si="329"/>
        <v>0</v>
      </c>
    </row>
    <row r="2479" spans="13:13">
      <c r="M2479" s="630">
        <f t="shared" si="329"/>
        <v>0</v>
      </c>
    </row>
    <row r="2480" spans="13:13">
      <c r="M2480" s="630">
        <f t="shared" si="329"/>
        <v>0</v>
      </c>
    </row>
    <row r="2481" spans="13:13">
      <c r="M2481" s="630">
        <f t="shared" si="329"/>
        <v>0</v>
      </c>
    </row>
    <row r="2482" spans="13:13">
      <c r="M2482" s="630">
        <f t="shared" si="329"/>
        <v>0</v>
      </c>
    </row>
    <row r="2483" spans="13:13">
      <c r="M2483" s="630">
        <f t="shared" si="329"/>
        <v>0</v>
      </c>
    </row>
    <row r="2484" spans="13:13">
      <c r="M2484" s="630">
        <f t="shared" si="329"/>
        <v>0</v>
      </c>
    </row>
    <row r="2485" spans="13:13">
      <c r="M2485" s="630">
        <f t="shared" si="329"/>
        <v>0</v>
      </c>
    </row>
    <row r="2486" spans="13:13">
      <c r="M2486" s="630">
        <f t="shared" si="329"/>
        <v>0</v>
      </c>
    </row>
    <row r="2487" spans="13:13">
      <c r="M2487" s="630">
        <f t="shared" si="329"/>
        <v>0</v>
      </c>
    </row>
    <row r="2488" spans="13:13">
      <c r="M2488" s="630">
        <f t="shared" si="329"/>
        <v>0</v>
      </c>
    </row>
    <row r="2489" spans="13:13">
      <c r="M2489" s="630">
        <f t="shared" si="329"/>
        <v>0</v>
      </c>
    </row>
    <row r="2490" spans="13:13">
      <c r="M2490" s="630">
        <f t="shared" si="329"/>
        <v>0</v>
      </c>
    </row>
    <row r="2491" spans="13:13">
      <c r="M2491" s="630">
        <f t="shared" ref="M2491:M2554" si="330">COUNTIF($H$30:$H$3024,K2491)</f>
        <v>0</v>
      </c>
    </row>
    <row r="2492" spans="13:13">
      <c r="M2492" s="630">
        <f t="shared" si="330"/>
        <v>0</v>
      </c>
    </row>
    <row r="2493" spans="13:13">
      <c r="M2493" s="630">
        <f t="shared" si="330"/>
        <v>0</v>
      </c>
    </row>
    <row r="2494" spans="13:13">
      <c r="M2494" s="630">
        <f t="shared" si="330"/>
        <v>0</v>
      </c>
    </row>
    <row r="2495" spans="13:13">
      <c r="M2495" s="630">
        <f t="shared" si="330"/>
        <v>0</v>
      </c>
    </row>
    <row r="2496" spans="13:13">
      <c r="M2496" s="630">
        <f t="shared" si="330"/>
        <v>0</v>
      </c>
    </row>
    <row r="2497" spans="13:13">
      <c r="M2497" s="630">
        <f t="shared" si="330"/>
        <v>0</v>
      </c>
    </row>
    <row r="2498" spans="13:13">
      <c r="M2498" s="630">
        <f t="shared" si="330"/>
        <v>0</v>
      </c>
    </row>
    <row r="2499" spans="13:13">
      <c r="M2499" s="630">
        <f t="shared" si="330"/>
        <v>0</v>
      </c>
    </row>
    <row r="2500" spans="13:13">
      <c r="M2500" s="630">
        <f t="shared" si="330"/>
        <v>0</v>
      </c>
    </row>
    <row r="2501" spans="13:13">
      <c r="M2501" s="630">
        <f t="shared" si="330"/>
        <v>0</v>
      </c>
    </row>
    <row r="2502" spans="13:13">
      <c r="M2502" s="630">
        <f t="shared" si="330"/>
        <v>0</v>
      </c>
    </row>
    <row r="2503" spans="13:13">
      <c r="M2503" s="630">
        <f t="shared" si="330"/>
        <v>0</v>
      </c>
    </row>
    <row r="2504" spans="13:13">
      <c r="M2504" s="630">
        <f t="shared" si="330"/>
        <v>0</v>
      </c>
    </row>
    <row r="2505" spans="13:13">
      <c r="M2505" s="630">
        <f t="shared" si="330"/>
        <v>0</v>
      </c>
    </row>
    <row r="2506" spans="13:13">
      <c r="M2506" s="630">
        <f t="shared" si="330"/>
        <v>0</v>
      </c>
    </row>
    <row r="2507" spans="13:13">
      <c r="M2507" s="630">
        <f t="shared" si="330"/>
        <v>0</v>
      </c>
    </row>
    <row r="2508" spans="13:13">
      <c r="M2508" s="630">
        <f t="shared" si="330"/>
        <v>0</v>
      </c>
    </row>
    <row r="2509" spans="13:13">
      <c r="M2509" s="630">
        <f t="shared" si="330"/>
        <v>0</v>
      </c>
    </row>
    <row r="2510" spans="13:13">
      <c r="M2510" s="630">
        <f t="shared" si="330"/>
        <v>0</v>
      </c>
    </row>
    <row r="2511" spans="13:13">
      <c r="M2511" s="630">
        <f t="shared" si="330"/>
        <v>0</v>
      </c>
    </row>
    <row r="2512" spans="13:13">
      <c r="M2512" s="630">
        <f t="shared" si="330"/>
        <v>0</v>
      </c>
    </row>
    <row r="2513" spans="13:13">
      <c r="M2513" s="630">
        <f t="shared" si="330"/>
        <v>0</v>
      </c>
    </row>
    <row r="2514" spans="13:13">
      <c r="M2514" s="630">
        <f t="shared" si="330"/>
        <v>0</v>
      </c>
    </row>
    <row r="2515" spans="13:13">
      <c r="M2515" s="630">
        <f t="shared" si="330"/>
        <v>0</v>
      </c>
    </row>
    <row r="2516" spans="13:13">
      <c r="M2516" s="630">
        <f t="shared" si="330"/>
        <v>0</v>
      </c>
    </row>
    <row r="2517" spans="13:13">
      <c r="M2517" s="630">
        <f t="shared" si="330"/>
        <v>0</v>
      </c>
    </row>
    <row r="2518" spans="13:13">
      <c r="M2518" s="630">
        <f t="shared" si="330"/>
        <v>0</v>
      </c>
    </row>
    <row r="2519" spans="13:13">
      <c r="M2519" s="630">
        <f t="shared" si="330"/>
        <v>0</v>
      </c>
    </row>
    <row r="2520" spans="13:13">
      <c r="M2520" s="630">
        <f t="shared" si="330"/>
        <v>0</v>
      </c>
    </row>
    <row r="2521" spans="13:13">
      <c r="M2521" s="630">
        <f t="shared" si="330"/>
        <v>0</v>
      </c>
    </row>
    <row r="2522" spans="13:13">
      <c r="M2522" s="630">
        <f t="shared" si="330"/>
        <v>0</v>
      </c>
    </row>
    <row r="2523" spans="13:13">
      <c r="M2523" s="630">
        <f t="shared" si="330"/>
        <v>0</v>
      </c>
    </row>
    <row r="2524" spans="13:13">
      <c r="M2524" s="630">
        <f t="shared" si="330"/>
        <v>0</v>
      </c>
    </row>
    <row r="2525" spans="13:13">
      <c r="M2525" s="630">
        <f t="shared" si="330"/>
        <v>0</v>
      </c>
    </row>
    <row r="2526" spans="13:13">
      <c r="M2526" s="630">
        <f t="shared" si="330"/>
        <v>0</v>
      </c>
    </row>
    <row r="2527" spans="13:13">
      <c r="M2527" s="630">
        <f t="shared" si="330"/>
        <v>0</v>
      </c>
    </row>
    <row r="2528" spans="13:13">
      <c r="M2528" s="630">
        <f t="shared" si="330"/>
        <v>0</v>
      </c>
    </row>
    <row r="2529" spans="13:13">
      <c r="M2529" s="630">
        <f t="shared" si="330"/>
        <v>0</v>
      </c>
    </row>
    <row r="2530" spans="13:13">
      <c r="M2530" s="630">
        <f t="shared" si="330"/>
        <v>0</v>
      </c>
    </row>
    <row r="2531" spans="13:13">
      <c r="M2531" s="630">
        <f t="shared" si="330"/>
        <v>0</v>
      </c>
    </row>
    <row r="2532" spans="13:13">
      <c r="M2532" s="630">
        <f t="shared" si="330"/>
        <v>0</v>
      </c>
    </row>
    <row r="2533" spans="13:13">
      <c r="M2533" s="630">
        <f t="shared" si="330"/>
        <v>0</v>
      </c>
    </row>
    <row r="2534" spans="13:13">
      <c r="M2534" s="630">
        <f t="shared" si="330"/>
        <v>0</v>
      </c>
    </row>
    <row r="2535" spans="13:13">
      <c r="M2535" s="630">
        <f t="shared" si="330"/>
        <v>0</v>
      </c>
    </row>
    <row r="2536" spans="13:13">
      <c r="M2536" s="630">
        <f t="shared" si="330"/>
        <v>0</v>
      </c>
    </row>
    <row r="2537" spans="13:13">
      <c r="M2537" s="630">
        <f t="shared" si="330"/>
        <v>0</v>
      </c>
    </row>
    <row r="2538" spans="13:13">
      <c r="M2538" s="630">
        <f t="shared" si="330"/>
        <v>0</v>
      </c>
    </row>
    <row r="2539" spans="13:13">
      <c r="M2539" s="630">
        <f t="shared" si="330"/>
        <v>0</v>
      </c>
    </row>
    <row r="2540" spans="13:13">
      <c r="M2540" s="630">
        <f t="shared" si="330"/>
        <v>0</v>
      </c>
    </row>
    <row r="2541" spans="13:13">
      <c r="M2541" s="630">
        <f t="shared" si="330"/>
        <v>0</v>
      </c>
    </row>
    <row r="2542" spans="13:13">
      <c r="M2542" s="630">
        <f t="shared" si="330"/>
        <v>0</v>
      </c>
    </row>
    <row r="2543" spans="13:13">
      <c r="M2543" s="630">
        <f t="shared" si="330"/>
        <v>0</v>
      </c>
    </row>
    <row r="2544" spans="13:13">
      <c r="M2544" s="630">
        <f t="shared" si="330"/>
        <v>0</v>
      </c>
    </row>
    <row r="2545" spans="13:13">
      <c r="M2545" s="630">
        <f t="shared" si="330"/>
        <v>0</v>
      </c>
    </row>
    <row r="2546" spans="13:13">
      <c r="M2546" s="630">
        <f t="shared" si="330"/>
        <v>0</v>
      </c>
    </row>
    <row r="2547" spans="13:13">
      <c r="M2547" s="630">
        <f t="shared" si="330"/>
        <v>0</v>
      </c>
    </row>
    <row r="2548" spans="13:13">
      <c r="M2548" s="630">
        <f t="shared" si="330"/>
        <v>0</v>
      </c>
    </row>
    <row r="2549" spans="13:13">
      <c r="M2549" s="630">
        <f t="shared" si="330"/>
        <v>0</v>
      </c>
    </row>
    <row r="2550" spans="13:13">
      <c r="M2550" s="630">
        <f t="shared" si="330"/>
        <v>0</v>
      </c>
    </row>
    <row r="2551" spans="13:13">
      <c r="M2551" s="630">
        <f t="shared" si="330"/>
        <v>0</v>
      </c>
    </row>
    <row r="2552" spans="13:13">
      <c r="M2552" s="630">
        <f t="shared" si="330"/>
        <v>0</v>
      </c>
    </row>
    <row r="2553" spans="13:13">
      <c r="M2553" s="630">
        <f t="shared" si="330"/>
        <v>0</v>
      </c>
    </row>
    <row r="2554" spans="13:13">
      <c r="M2554" s="630">
        <f t="shared" si="330"/>
        <v>0</v>
      </c>
    </row>
    <row r="2555" spans="13:13">
      <c r="M2555" s="630">
        <f t="shared" ref="M2555:M2618" si="331">COUNTIF($H$30:$H$3024,K2555)</f>
        <v>0</v>
      </c>
    </row>
    <row r="2556" spans="13:13">
      <c r="M2556" s="630">
        <f t="shared" si="331"/>
        <v>0</v>
      </c>
    </row>
    <row r="2557" spans="13:13">
      <c r="M2557" s="630">
        <f t="shared" si="331"/>
        <v>0</v>
      </c>
    </row>
    <row r="2558" spans="13:13">
      <c r="M2558" s="630">
        <f t="shared" si="331"/>
        <v>0</v>
      </c>
    </row>
    <row r="2559" spans="13:13">
      <c r="M2559" s="630">
        <f t="shared" si="331"/>
        <v>0</v>
      </c>
    </row>
    <row r="2560" spans="13:13">
      <c r="M2560" s="630">
        <f t="shared" si="331"/>
        <v>0</v>
      </c>
    </row>
    <row r="2561" spans="13:13">
      <c r="M2561" s="630">
        <f t="shared" si="331"/>
        <v>0</v>
      </c>
    </row>
    <row r="2562" spans="13:13">
      <c r="M2562" s="630">
        <f t="shared" si="331"/>
        <v>0</v>
      </c>
    </row>
    <row r="2563" spans="13:13">
      <c r="M2563" s="630">
        <f t="shared" si="331"/>
        <v>0</v>
      </c>
    </row>
    <row r="2564" spans="13:13">
      <c r="M2564" s="630">
        <f t="shared" si="331"/>
        <v>0</v>
      </c>
    </row>
    <row r="2565" spans="13:13">
      <c r="M2565" s="630">
        <f t="shared" si="331"/>
        <v>0</v>
      </c>
    </row>
    <row r="2566" spans="13:13">
      <c r="M2566" s="630">
        <f t="shared" si="331"/>
        <v>0</v>
      </c>
    </row>
    <row r="2567" spans="13:13">
      <c r="M2567" s="630">
        <f t="shared" si="331"/>
        <v>0</v>
      </c>
    </row>
    <row r="2568" spans="13:13">
      <c r="M2568" s="630">
        <f t="shared" si="331"/>
        <v>0</v>
      </c>
    </row>
    <row r="2569" spans="13:13">
      <c r="M2569" s="630">
        <f t="shared" si="331"/>
        <v>0</v>
      </c>
    </row>
    <row r="2570" spans="13:13">
      <c r="M2570" s="630">
        <f t="shared" si="331"/>
        <v>0</v>
      </c>
    </row>
    <row r="2571" spans="13:13">
      <c r="M2571" s="630">
        <f t="shared" si="331"/>
        <v>0</v>
      </c>
    </row>
    <row r="2572" spans="13:13">
      <c r="M2572" s="630">
        <f t="shared" si="331"/>
        <v>0</v>
      </c>
    </row>
    <row r="2573" spans="13:13">
      <c r="M2573" s="630">
        <f t="shared" si="331"/>
        <v>0</v>
      </c>
    </row>
    <row r="2574" spans="13:13">
      <c r="M2574" s="630">
        <f t="shared" si="331"/>
        <v>0</v>
      </c>
    </row>
    <row r="2575" spans="13:13">
      <c r="M2575" s="630">
        <f t="shared" si="331"/>
        <v>0</v>
      </c>
    </row>
    <row r="2576" spans="13:13">
      <c r="M2576" s="630">
        <f t="shared" si="331"/>
        <v>0</v>
      </c>
    </row>
    <row r="2577" spans="13:13">
      <c r="M2577" s="630">
        <f t="shared" si="331"/>
        <v>0</v>
      </c>
    </row>
    <row r="2578" spans="13:13">
      <c r="M2578" s="630">
        <f t="shared" si="331"/>
        <v>0</v>
      </c>
    </row>
    <row r="2579" spans="13:13">
      <c r="M2579" s="630">
        <f t="shared" si="331"/>
        <v>0</v>
      </c>
    </row>
    <row r="2580" spans="13:13">
      <c r="M2580" s="630">
        <f t="shared" si="331"/>
        <v>0</v>
      </c>
    </row>
    <row r="2581" spans="13:13">
      <c r="M2581" s="630">
        <f t="shared" si="331"/>
        <v>0</v>
      </c>
    </row>
    <row r="2582" spans="13:13">
      <c r="M2582" s="630">
        <f t="shared" si="331"/>
        <v>0</v>
      </c>
    </row>
    <row r="2583" spans="13:13">
      <c r="M2583" s="630">
        <f t="shared" si="331"/>
        <v>0</v>
      </c>
    </row>
    <row r="2584" spans="13:13">
      <c r="M2584" s="630">
        <f t="shared" si="331"/>
        <v>0</v>
      </c>
    </row>
    <row r="2585" spans="13:13">
      <c r="M2585" s="630">
        <f t="shared" si="331"/>
        <v>0</v>
      </c>
    </row>
    <row r="2586" spans="13:13">
      <c r="M2586" s="630">
        <f t="shared" si="331"/>
        <v>0</v>
      </c>
    </row>
    <row r="2587" spans="13:13">
      <c r="M2587" s="630">
        <f t="shared" si="331"/>
        <v>0</v>
      </c>
    </row>
    <row r="2588" spans="13:13">
      <c r="M2588" s="630">
        <f t="shared" si="331"/>
        <v>0</v>
      </c>
    </row>
    <row r="2589" spans="13:13">
      <c r="M2589" s="630">
        <f t="shared" si="331"/>
        <v>0</v>
      </c>
    </row>
    <row r="2590" spans="13:13">
      <c r="M2590" s="630">
        <f t="shared" si="331"/>
        <v>0</v>
      </c>
    </row>
    <row r="2591" spans="13:13">
      <c r="M2591" s="630">
        <f t="shared" si="331"/>
        <v>0</v>
      </c>
    </row>
    <row r="2592" spans="13:13">
      <c r="M2592" s="630">
        <f t="shared" si="331"/>
        <v>0</v>
      </c>
    </row>
    <row r="2593" spans="13:13">
      <c r="M2593" s="630">
        <f t="shared" si="331"/>
        <v>0</v>
      </c>
    </row>
    <row r="2594" spans="13:13">
      <c r="M2594" s="630">
        <f t="shared" si="331"/>
        <v>0</v>
      </c>
    </row>
    <row r="2595" spans="13:13">
      <c r="M2595" s="630">
        <f t="shared" si="331"/>
        <v>0</v>
      </c>
    </row>
    <row r="2596" spans="13:13">
      <c r="M2596" s="630">
        <f t="shared" si="331"/>
        <v>0</v>
      </c>
    </row>
    <row r="2597" spans="13:13">
      <c r="M2597" s="630">
        <f t="shared" si="331"/>
        <v>0</v>
      </c>
    </row>
    <row r="2598" spans="13:13">
      <c r="M2598" s="630">
        <f t="shared" si="331"/>
        <v>0</v>
      </c>
    </row>
    <row r="2599" spans="13:13">
      <c r="M2599" s="630">
        <f t="shared" si="331"/>
        <v>0</v>
      </c>
    </row>
    <row r="2600" spans="13:13">
      <c r="M2600" s="630">
        <f t="shared" si="331"/>
        <v>0</v>
      </c>
    </row>
    <row r="2601" spans="13:13">
      <c r="M2601" s="630">
        <f t="shared" si="331"/>
        <v>0</v>
      </c>
    </row>
    <row r="2602" spans="13:13">
      <c r="M2602" s="630">
        <f t="shared" si="331"/>
        <v>0</v>
      </c>
    </row>
    <row r="2603" spans="13:13">
      <c r="M2603" s="630">
        <f t="shared" si="331"/>
        <v>0</v>
      </c>
    </row>
    <row r="2604" spans="13:13">
      <c r="M2604" s="630">
        <f t="shared" si="331"/>
        <v>0</v>
      </c>
    </row>
    <row r="2605" spans="13:13">
      <c r="M2605" s="630">
        <f t="shared" si="331"/>
        <v>0</v>
      </c>
    </row>
    <row r="2606" spans="13:13">
      <c r="M2606" s="630">
        <f t="shared" si="331"/>
        <v>0</v>
      </c>
    </row>
    <row r="2607" spans="13:13">
      <c r="M2607" s="630">
        <f t="shared" si="331"/>
        <v>0</v>
      </c>
    </row>
    <row r="2608" spans="13:13">
      <c r="M2608" s="630">
        <f t="shared" si="331"/>
        <v>0</v>
      </c>
    </row>
    <row r="2609" spans="13:13">
      <c r="M2609" s="630">
        <f t="shared" si="331"/>
        <v>0</v>
      </c>
    </row>
    <row r="2610" spans="13:13">
      <c r="M2610" s="630">
        <f t="shared" si="331"/>
        <v>0</v>
      </c>
    </row>
    <row r="2611" spans="13:13">
      <c r="M2611" s="630">
        <f t="shared" si="331"/>
        <v>0</v>
      </c>
    </row>
    <row r="2612" spans="13:13">
      <c r="M2612" s="630">
        <f t="shared" si="331"/>
        <v>0</v>
      </c>
    </row>
    <row r="2613" spans="13:13">
      <c r="M2613" s="630">
        <f t="shared" si="331"/>
        <v>0</v>
      </c>
    </row>
    <row r="2614" spans="13:13">
      <c r="M2614" s="630">
        <f t="shared" si="331"/>
        <v>0</v>
      </c>
    </row>
    <row r="2615" spans="13:13">
      <c r="M2615" s="630">
        <f t="shared" si="331"/>
        <v>0</v>
      </c>
    </row>
    <row r="2616" spans="13:13">
      <c r="M2616" s="630">
        <f t="shared" si="331"/>
        <v>0</v>
      </c>
    </row>
    <row r="2617" spans="13:13">
      <c r="M2617" s="630">
        <f t="shared" si="331"/>
        <v>0</v>
      </c>
    </row>
    <row r="2618" spans="13:13">
      <c r="M2618" s="630">
        <f t="shared" si="331"/>
        <v>0</v>
      </c>
    </row>
    <row r="2619" spans="13:13">
      <c r="M2619" s="630">
        <f t="shared" ref="M2619:M2682" si="332">COUNTIF($H$30:$H$3024,K2619)</f>
        <v>0</v>
      </c>
    </row>
    <row r="2620" spans="13:13">
      <c r="M2620" s="630">
        <f t="shared" si="332"/>
        <v>0</v>
      </c>
    </row>
    <row r="2621" spans="13:13">
      <c r="M2621" s="630">
        <f t="shared" si="332"/>
        <v>0</v>
      </c>
    </row>
    <row r="2622" spans="13:13">
      <c r="M2622" s="630">
        <f t="shared" si="332"/>
        <v>0</v>
      </c>
    </row>
    <row r="2623" spans="13:13">
      <c r="M2623" s="630">
        <f t="shared" si="332"/>
        <v>0</v>
      </c>
    </row>
    <row r="2624" spans="13:13">
      <c r="M2624" s="630">
        <f t="shared" si="332"/>
        <v>0</v>
      </c>
    </row>
    <row r="2625" spans="13:13">
      <c r="M2625" s="630">
        <f t="shared" si="332"/>
        <v>0</v>
      </c>
    </row>
    <row r="2626" spans="13:13">
      <c r="M2626" s="630">
        <f t="shared" si="332"/>
        <v>0</v>
      </c>
    </row>
    <row r="2627" spans="13:13">
      <c r="M2627" s="630">
        <f t="shared" si="332"/>
        <v>0</v>
      </c>
    </row>
    <row r="2628" spans="13:13">
      <c r="M2628" s="630">
        <f t="shared" si="332"/>
        <v>0</v>
      </c>
    </row>
    <row r="2629" spans="13:13">
      <c r="M2629" s="630">
        <f t="shared" si="332"/>
        <v>0</v>
      </c>
    </row>
    <row r="2630" spans="13:13">
      <c r="M2630" s="630">
        <f t="shared" si="332"/>
        <v>0</v>
      </c>
    </row>
    <row r="2631" spans="13:13">
      <c r="M2631" s="630">
        <f t="shared" si="332"/>
        <v>0</v>
      </c>
    </row>
    <row r="2632" spans="13:13">
      <c r="M2632" s="630">
        <f t="shared" si="332"/>
        <v>0</v>
      </c>
    </row>
    <row r="2633" spans="13:13">
      <c r="M2633" s="630">
        <f t="shared" si="332"/>
        <v>0</v>
      </c>
    </row>
    <row r="2634" spans="13:13">
      <c r="M2634" s="630">
        <f t="shared" si="332"/>
        <v>0</v>
      </c>
    </row>
    <row r="2635" spans="13:13">
      <c r="M2635" s="630">
        <f t="shared" si="332"/>
        <v>0</v>
      </c>
    </row>
    <row r="2636" spans="13:13">
      <c r="M2636" s="630">
        <f t="shared" si="332"/>
        <v>0</v>
      </c>
    </row>
    <row r="2637" spans="13:13">
      <c r="M2637" s="630">
        <f t="shared" si="332"/>
        <v>0</v>
      </c>
    </row>
    <row r="2638" spans="13:13">
      <c r="M2638" s="630">
        <f t="shared" si="332"/>
        <v>0</v>
      </c>
    </row>
    <row r="2639" spans="13:13">
      <c r="M2639" s="630">
        <f t="shared" si="332"/>
        <v>0</v>
      </c>
    </row>
    <row r="2640" spans="13:13">
      <c r="M2640" s="630">
        <f t="shared" si="332"/>
        <v>0</v>
      </c>
    </row>
    <row r="2641" spans="13:13">
      <c r="M2641" s="630">
        <f t="shared" si="332"/>
        <v>0</v>
      </c>
    </row>
    <row r="2642" spans="13:13">
      <c r="M2642" s="630">
        <f t="shared" si="332"/>
        <v>0</v>
      </c>
    </row>
    <row r="2643" spans="13:13">
      <c r="M2643" s="630">
        <f t="shared" si="332"/>
        <v>0</v>
      </c>
    </row>
    <row r="2644" spans="13:13">
      <c r="M2644" s="630">
        <f t="shared" si="332"/>
        <v>0</v>
      </c>
    </row>
    <row r="2645" spans="13:13">
      <c r="M2645" s="630">
        <f t="shared" si="332"/>
        <v>0</v>
      </c>
    </row>
    <row r="2646" spans="13:13">
      <c r="M2646" s="630">
        <f t="shared" si="332"/>
        <v>0</v>
      </c>
    </row>
    <row r="2647" spans="13:13">
      <c r="M2647" s="630">
        <f t="shared" si="332"/>
        <v>0</v>
      </c>
    </row>
    <row r="2648" spans="13:13">
      <c r="M2648" s="630">
        <f t="shared" si="332"/>
        <v>0</v>
      </c>
    </row>
    <row r="2649" spans="13:13">
      <c r="M2649" s="630">
        <f t="shared" si="332"/>
        <v>0</v>
      </c>
    </row>
    <row r="2650" spans="13:13">
      <c r="M2650" s="630">
        <f t="shared" si="332"/>
        <v>0</v>
      </c>
    </row>
    <row r="2651" spans="13:13">
      <c r="M2651" s="630">
        <f t="shared" si="332"/>
        <v>0</v>
      </c>
    </row>
    <row r="2652" spans="13:13">
      <c r="M2652" s="630">
        <f t="shared" si="332"/>
        <v>0</v>
      </c>
    </row>
    <row r="2653" spans="13:13">
      <c r="M2653" s="630">
        <f t="shared" si="332"/>
        <v>0</v>
      </c>
    </row>
    <row r="2654" spans="13:13">
      <c r="M2654" s="630">
        <f t="shared" si="332"/>
        <v>0</v>
      </c>
    </row>
    <row r="2655" spans="13:13">
      <c r="M2655" s="630">
        <f t="shared" si="332"/>
        <v>0</v>
      </c>
    </row>
    <row r="2656" spans="13:13">
      <c r="M2656" s="630">
        <f t="shared" si="332"/>
        <v>0</v>
      </c>
    </row>
    <row r="2657" spans="13:13">
      <c r="M2657" s="630">
        <f t="shared" si="332"/>
        <v>0</v>
      </c>
    </row>
    <row r="2658" spans="13:13">
      <c r="M2658" s="630">
        <f t="shared" si="332"/>
        <v>0</v>
      </c>
    </row>
    <row r="2659" spans="13:13">
      <c r="M2659" s="630">
        <f t="shared" si="332"/>
        <v>0</v>
      </c>
    </row>
    <row r="2660" spans="13:13">
      <c r="M2660" s="630">
        <f t="shared" si="332"/>
        <v>0</v>
      </c>
    </row>
    <row r="2661" spans="13:13">
      <c r="M2661" s="630">
        <f t="shared" si="332"/>
        <v>0</v>
      </c>
    </row>
    <row r="2662" spans="13:13">
      <c r="M2662" s="630">
        <f t="shared" si="332"/>
        <v>0</v>
      </c>
    </row>
    <row r="2663" spans="13:13">
      <c r="M2663" s="630">
        <f t="shared" si="332"/>
        <v>0</v>
      </c>
    </row>
    <row r="2664" spans="13:13">
      <c r="M2664" s="630">
        <f t="shared" si="332"/>
        <v>0</v>
      </c>
    </row>
    <row r="2665" spans="13:13">
      <c r="M2665" s="630">
        <f t="shared" si="332"/>
        <v>0</v>
      </c>
    </row>
    <row r="2666" spans="13:13">
      <c r="M2666" s="630">
        <f t="shared" si="332"/>
        <v>0</v>
      </c>
    </row>
    <row r="2667" spans="13:13">
      <c r="M2667" s="630">
        <f t="shared" si="332"/>
        <v>0</v>
      </c>
    </row>
    <row r="2668" spans="13:13">
      <c r="M2668" s="630">
        <f t="shared" si="332"/>
        <v>0</v>
      </c>
    </row>
    <row r="2669" spans="13:13">
      <c r="M2669" s="630">
        <f t="shared" si="332"/>
        <v>0</v>
      </c>
    </row>
    <row r="2670" spans="13:13">
      <c r="M2670" s="630">
        <f t="shared" si="332"/>
        <v>0</v>
      </c>
    </row>
    <row r="2671" spans="13:13">
      <c r="M2671" s="630">
        <f t="shared" si="332"/>
        <v>0</v>
      </c>
    </row>
    <row r="2672" spans="13:13">
      <c r="M2672" s="630">
        <f t="shared" si="332"/>
        <v>0</v>
      </c>
    </row>
    <row r="2673" spans="13:13">
      <c r="M2673" s="630">
        <f t="shared" si="332"/>
        <v>0</v>
      </c>
    </row>
    <row r="2674" spans="13:13">
      <c r="M2674" s="630">
        <f t="shared" si="332"/>
        <v>0</v>
      </c>
    </row>
    <row r="2675" spans="13:13">
      <c r="M2675" s="630">
        <f t="shared" si="332"/>
        <v>0</v>
      </c>
    </row>
    <row r="2676" spans="13:13">
      <c r="M2676" s="630">
        <f t="shared" si="332"/>
        <v>0</v>
      </c>
    </row>
    <row r="2677" spans="13:13">
      <c r="M2677" s="630">
        <f t="shared" si="332"/>
        <v>0</v>
      </c>
    </row>
    <row r="2678" spans="13:13">
      <c r="M2678" s="630">
        <f t="shared" si="332"/>
        <v>0</v>
      </c>
    </row>
    <row r="2679" spans="13:13">
      <c r="M2679" s="630">
        <f t="shared" si="332"/>
        <v>0</v>
      </c>
    </row>
    <row r="2680" spans="13:13">
      <c r="M2680" s="630">
        <f t="shared" si="332"/>
        <v>0</v>
      </c>
    </row>
    <row r="2681" spans="13:13">
      <c r="M2681" s="630">
        <f t="shared" si="332"/>
        <v>0</v>
      </c>
    </row>
    <row r="2682" spans="13:13">
      <c r="M2682" s="630">
        <f t="shared" si="332"/>
        <v>0</v>
      </c>
    </row>
    <row r="2683" spans="13:13">
      <c r="M2683" s="630">
        <f t="shared" ref="M2683:M2746" si="333">COUNTIF($H$30:$H$3024,K2683)</f>
        <v>0</v>
      </c>
    </row>
    <row r="2684" spans="13:13">
      <c r="M2684" s="630">
        <f t="shared" si="333"/>
        <v>0</v>
      </c>
    </row>
    <row r="2685" spans="13:13">
      <c r="M2685" s="630">
        <f t="shared" si="333"/>
        <v>0</v>
      </c>
    </row>
    <row r="2686" spans="13:13">
      <c r="M2686" s="630">
        <f t="shared" si="333"/>
        <v>0</v>
      </c>
    </row>
    <row r="2687" spans="13:13">
      <c r="M2687" s="630">
        <f t="shared" si="333"/>
        <v>0</v>
      </c>
    </row>
    <row r="2688" spans="13:13">
      <c r="M2688" s="630">
        <f t="shared" si="333"/>
        <v>0</v>
      </c>
    </row>
    <row r="2689" spans="13:13">
      <c r="M2689" s="630">
        <f t="shared" si="333"/>
        <v>0</v>
      </c>
    </row>
    <row r="2690" spans="13:13">
      <c r="M2690" s="630">
        <f t="shared" si="333"/>
        <v>0</v>
      </c>
    </row>
    <row r="2691" spans="13:13">
      <c r="M2691" s="630">
        <f t="shared" si="333"/>
        <v>0</v>
      </c>
    </row>
    <row r="2692" spans="13:13">
      <c r="M2692" s="630">
        <f t="shared" si="333"/>
        <v>0</v>
      </c>
    </row>
    <row r="2693" spans="13:13">
      <c r="M2693" s="630">
        <f t="shared" si="333"/>
        <v>0</v>
      </c>
    </row>
    <row r="2694" spans="13:13">
      <c r="M2694" s="630">
        <f t="shared" si="333"/>
        <v>0</v>
      </c>
    </row>
    <row r="2695" spans="13:13">
      <c r="M2695" s="630">
        <f t="shared" si="333"/>
        <v>0</v>
      </c>
    </row>
    <row r="2696" spans="13:13">
      <c r="M2696" s="630">
        <f t="shared" si="333"/>
        <v>0</v>
      </c>
    </row>
    <row r="2697" spans="13:13">
      <c r="M2697" s="630">
        <f t="shared" si="333"/>
        <v>0</v>
      </c>
    </row>
    <row r="2698" spans="13:13">
      <c r="M2698" s="630">
        <f t="shared" si="333"/>
        <v>0</v>
      </c>
    </row>
    <row r="2699" spans="13:13">
      <c r="M2699" s="630">
        <f t="shared" si="333"/>
        <v>0</v>
      </c>
    </row>
    <row r="2700" spans="13:13">
      <c r="M2700" s="630">
        <f t="shared" si="333"/>
        <v>0</v>
      </c>
    </row>
    <row r="2701" spans="13:13">
      <c r="M2701" s="630">
        <f t="shared" si="333"/>
        <v>0</v>
      </c>
    </row>
    <row r="2702" spans="13:13">
      <c r="M2702" s="630">
        <f t="shared" si="333"/>
        <v>0</v>
      </c>
    </row>
    <row r="2703" spans="13:13">
      <c r="M2703" s="630">
        <f t="shared" si="333"/>
        <v>0</v>
      </c>
    </row>
    <row r="2704" spans="13:13">
      <c r="M2704" s="630">
        <f t="shared" si="333"/>
        <v>0</v>
      </c>
    </row>
    <row r="2705" spans="13:13">
      <c r="M2705" s="630">
        <f t="shared" si="333"/>
        <v>0</v>
      </c>
    </row>
    <row r="2706" spans="13:13">
      <c r="M2706" s="630">
        <f t="shared" si="333"/>
        <v>0</v>
      </c>
    </row>
    <row r="2707" spans="13:13">
      <c r="M2707" s="630">
        <f t="shared" si="333"/>
        <v>0</v>
      </c>
    </row>
    <row r="2708" spans="13:13">
      <c r="M2708" s="630">
        <f t="shared" si="333"/>
        <v>0</v>
      </c>
    </row>
    <row r="2709" spans="13:13">
      <c r="M2709" s="630">
        <f t="shared" si="333"/>
        <v>0</v>
      </c>
    </row>
    <row r="2710" spans="13:13">
      <c r="M2710" s="630">
        <f t="shared" si="333"/>
        <v>0</v>
      </c>
    </row>
    <row r="2711" spans="13:13">
      <c r="M2711" s="630">
        <f t="shared" si="333"/>
        <v>0</v>
      </c>
    </row>
    <row r="2712" spans="13:13">
      <c r="M2712" s="630">
        <f t="shared" si="333"/>
        <v>0</v>
      </c>
    </row>
    <row r="2713" spans="13:13">
      <c r="M2713" s="630">
        <f t="shared" si="333"/>
        <v>0</v>
      </c>
    </row>
    <row r="2714" spans="13:13">
      <c r="M2714" s="630">
        <f t="shared" si="333"/>
        <v>0</v>
      </c>
    </row>
    <row r="2715" spans="13:13">
      <c r="M2715" s="630">
        <f t="shared" si="333"/>
        <v>0</v>
      </c>
    </row>
    <row r="2716" spans="13:13">
      <c r="M2716" s="630">
        <f t="shared" si="333"/>
        <v>0</v>
      </c>
    </row>
    <row r="2717" spans="13:13">
      <c r="M2717" s="630">
        <f t="shared" si="333"/>
        <v>0</v>
      </c>
    </row>
    <row r="2718" spans="13:13">
      <c r="M2718" s="630">
        <f t="shared" si="333"/>
        <v>0</v>
      </c>
    </row>
    <row r="2719" spans="13:13">
      <c r="M2719" s="630">
        <f t="shared" si="333"/>
        <v>0</v>
      </c>
    </row>
    <row r="2720" spans="13:13">
      <c r="M2720" s="630">
        <f t="shared" si="333"/>
        <v>0</v>
      </c>
    </row>
    <row r="2721" spans="13:13">
      <c r="M2721" s="630">
        <f t="shared" si="333"/>
        <v>0</v>
      </c>
    </row>
    <row r="2722" spans="13:13">
      <c r="M2722" s="630">
        <f t="shared" si="333"/>
        <v>0</v>
      </c>
    </row>
    <row r="2723" spans="13:13">
      <c r="M2723" s="630">
        <f t="shared" si="333"/>
        <v>0</v>
      </c>
    </row>
    <row r="2724" spans="13:13">
      <c r="M2724" s="630">
        <f t="shared" si="333"/>
        <v>0</v>
      </c>
    </row>
    <row r="2725" spans="13:13">
      <c r="M2725" s="630">
        <f t="shared" si="333"/>
        <v>0</v>
      </c>
    </row>
    <row r="2726" spans="13:13">
      <c r="M2726" s="630">
        <f t="shared" si="333"/>
        <v>0</v>
      </c>
    </row>
    <row r="2727" spans="13:13">
      <c r="M2727" s="630">
        <f t="shared" si="333"/>
        <v>0</v>
      </c>
    </row>
    <row r="2728" spans="13:13">
      <c r="M2728" s="630">
        <f t="shared" si="333"/>
        <v>0</v>
      </c>
    </row>
    <row r="2729" spans="13:13">
      <c r="M2729" s="630">
        <f t="shared" si="333"/>
        <v>0</v>
      </c>
    </row>
    <row r="2730" spans="13:13">
      <c r="M2730" s="630">
        <f t="shared" si="333"/>
        <v>0</v>
      </c>
    </row>
    <row r="2731" spans="13:13">
      <c r="M2731" s="630">
        <f t="shared" si="333"/>
        <v>0</v>
      </c>
    </row>
    <row r="2732" spans="13:13">
      <c r="M2732" s="630">
        <f t="shared" si="333"/>
        <v>0</v>
      </c>
    </row>
    <row r="2733" spans="13:13">
      <c r="M2733" s="630">
        <f t="shared" si="333"/>
        <v>0</v>
      </c>
    </row>
    <row r="2734" spans="13:13">
      <c r="M2734" s="630">
        <f t="shared" si="333"/>
        <v>0</v>
      </c>
    </row>
    <row r="2735" spans="13:13">
      <c r="M2735" s="630">
        <f t="shared" si="333"/>
        <v>0</v>
      </c>
    </row>
    <row r="2736" spans="13:13">
      <c r="M2736" s="630">
        <f t="shared" si="333"/>
        <v>0</v>
      </c>
    </row>
    <row r="2737" spans="13:13">
      <c r="M2737" s="630">
        <f t="shared" si="333"/>
        <v>0</v>
      </c>
    </row>
    <row r="2738" spans="13:13">
      <c r="M2738" s="630">
        <f t="shared" si="333"/>
        <v>0</v>
      </c>
    </row>
    <row r="2739" spans="13:13">
      <c r="M2739" s="630">
        <f t="shared" si="333"/>
        <v>0</v>
      </c>
    </row>
    <row r="2740" spans="13:13">
      <c r="M2740" s="630">
        <f t="shared" si="333"/>
        <v>0</v>
      </c>
    </row>
    <row r="2741" spans="13:13">
      <c r="M2741" s="630">
        <f t="shared" si="333"/>
        <v>0</v>
      </c>
    </row>
    <row r="2742" spans="13:13">
      <c r="M2742" s="630">
        <f t="shared" si="333"/>
        <v>0</v>
      </c>
    </row>
    <row r="2743" spans="13:13">
      <c r="M2743" s="630">
        <f t="shared" si="333"/>
        <v>0</v>
      </c>
    </row>
    <row r="2744" spans="13:13">
      <c r="M2744" s="630">
        <f t="shared" si="333"/>
        <v>0</v>
      </c>
    </row>
    <row r="2745" spans="13:13">
      <c r="M2745" s="630">
        <f t="shared" si="333"/>
        <v>0</v>
      </c>
    </row>
    <row r="2746" spans="13:13">
      <c r="M2746" s="630">
        <f t="shared" si="333"/>
        <v>0</v>
      </c>
    </row>
    <row r="2747" spans="13:13">
      <c r="M2747" s="630">
        <f t="shared" ref="M2747:M2810" si="334">COUNTIF($H$30:$H$3024,K2747)</f>
        <v>0</v>
      </c>
    </row>
    <row r="2748" spans="13:13">
      <c r="M2748" s="630">
        <f t="shared" si="334"/>
        <v>0</v>
      </c>
    </row>
    <row r="2749" spans="13:13">
      <c r="M2749" s="630">
        <f t="shared" si="334"/>
        <v>0</v>
      </c>
    </row>
    <row r="2750" spans="13:13">
      <c r="M2750" s="630">
        <f t="shared" si="334"/>
        <v>0</v>
      </c>
    </row>
    <row r="2751" spans="13:13">
      <c r="M2751" s="630">
        <f t="shared" si="334"/>
        <v>0</v>
      </c>
    </row>
    <row r="2752" spans="13:13">
      <c r="M2752" s="630">
        <f t="shared" si="334"/>
        <v>0</v>
      </c>
    </row>
    <row r="2753" spans="13:13">
      <c r="M2753" s="630">
        <f t="shared" si="334"/>
        <v>0</v>
      </c>
    </row>
    <row r="2754" spans="13:13">
      <c r="M2754" s="630">
        <f t="shared" si="334"/>
        <v>0</v>
      </c>
    </row>
    <row r="2755" spans="13:13">
      <c r="M2755" s="630">
        <f t="shared" si="334"/>
        <v>0</v>
      </c>
    </row>
    <row r="2756" spans="13:13">
      <c r="M2756" s="630">
        <f t="shared" si="334"/>
        <v>0</v>
      </c>
    </row>
    <row r="2757" spans="13:13">
      <c r="M2757" s="630">
        <f t="shared" si="334"/>
        <v>0</v>
      </c>
    </row>
    <row r="2758" spans="13:13">
      <c r="M2758" s="630">
        <f t="shared" si="334"/>
        <v>0</v>
      </c>
    </row>
    <row r="2759" spans="13:13">
      <c r="M2759" s="630">
        <f t="shared" si="334"/>
        <v>0</v>
      </c>
    </row>
    <row r="2760" spans="13:13">
      <c r="M2760" s="630">
        <f t="shared" si="334"/>
        <v>0</v>
      </c>
    </row>
    <row r="2761" spans="13:13">
      <c r="M2761" s="630">
        <f t="shared" si="334"/>
        <v>0</v>
      </c>
    </row>
    <row r="2762" spans="13:13">
      <c r="M2762" s="630">
        <f t="shared" si="334"/>
        <v>0</v>
      </c>
    </row>
    <row r="2763" spans="13:13">
      <c r="M2763" s="630">
        <f t="shared" si="334"/>
        <v>0</v>
      </c>
    </row>
    <row r="2764" spans="13:13">
      <c r="M2764" s="630">
        <f t="shared" si="334"/>
        <v>0</v>
      </c>
    </row>
    <row r="2765" spans="13:13">
      <c r="M2765" s="630">
        <f t="shared" si="334"/>
        <v>0</v>
      </c>
    </row>
    <row r="2766" spans="13:13">
      <c r="M2766" s="630">
        <f t="shared" si="334"/>
        <v>0</v>
      </c>
    </row>
    <row r="2767" spans="13:13">
      <c r="M2767" s="630">
        <f t="shared" si="334"/>
        <v>0</v>
      </c>
    </row>
    <row r="2768" spans="13:13">
      <c r="M2768" s="630">
        <f t="shared" si="334"/>
        <v>0</v>
      </c>
    </row>
    <row r="2769" spans="13:13">
      <c r="M2769" s="630">
        <f t="shared" si="334"/>
        <v>0</v>
      </c>
    </row>
    <row r="2770" spans="13:13">
      <c r="M2770" s="630">
        <f t="shared" si="334"/>
        <v>0</v>
      </c>
    </row>
    <row r="2771" spans="13:13">
      <c r="M2771" s="630">
        <f t="shared" si="334"/>
        <v>0</v>
      </c>
    </row>
    <row r="2772" spans="13:13">
      <c r="M2772" s="630">
        <f t="shared" si="334"/>
        <v>0</v>
      </c>
    </row>
    <row r="2773" spans="13:13">
      <c r="M2773" s="630">
        <f t="shared" si="334"/>
        <v>0</v>
      </c>
    </row>
    <row r="2774" spans="13:13">
      <c r="M2774" s="630">
        <f t="shared" si="334"/>
        <v>0</v>
      </c>
    </row>
    <row r="2775" spans="13:13">
      <c r="M2775" s="630">
        <f t="shared" si="334"/>
        <v>0</v>
      </c>
    </row>
    <row r="2776" spans="13:13">
      <c r="M2776" s="630">
        <f t="shared" si="334"/>
        <v>0</v>
      </c>
    </row>
    <row r="2777" spans="13:13">
      <c r="M2777" s="630">
        <f t="shared" si="334"/>
        <v>0</v>
      </c>
    </row>
    <row r="2778" spans="13:13">
      <c r="M2778" s="630">
        <f t="shared" si="334"/>
        <v>0</v>
      </c>
    </row>
    <row r="2779" spans="13:13">
      <c r="M2779" s="630">
        <f t="shared" si="334"/>
        <v>0</v>
      </c>
    </row>
    <row r="2780" spans="13:13">
      <c r="M2780" s="630">
        <f t="shared" si="334"/>
        <v>0</v>
      </c>
    </row>
    <row r="2781" spans="13:13">
      <c r="M2781" s="630">
        <f t="shared" si="334"/>
        <v>0</v>
      </c>
    </row>
    <row r="2782" spans="13:13">
      <c r="M2782" s="630">
        <f t="shared" si="334"/>
        <v>0</v>
      </c>
    </row>
    <row r="2783" spans="13:13">
      <c r="M2783" s="630">
        <f t="shared" si="334"/>
        <v>0</v>
      </c>
    </row>
    <row r="2784" spans="13:13">
      <c r="M2784" s="630">
        <f t="shared" si="334"/>
        <v>0</v>
      </c>
    </row>
    <row r="2785" spans="13:13">
      <c r="M2785" s="630">
        <f t="shared" si="334"/>
        <v>0</v>
      </c>
    </row>
    <row r="2786" spans="13:13">
      <c r="M2786" s="630">
        <f t="shared" si="334"/>
        <v>0</v>
      </c>
    </row>
    <row r="2787" spans="13:13">
      <c r="M2787" s="630">
        <f t="shared" si="334"/>
        <v>0</v>
      </c>
    </row>
    <row r="2788" spans="13:13">
      <c r="M2788" s="630">
        <f t="shared" si="334"/>
        <v>0</v>
      </c>
    </row>
    <row r="2789" spans="13:13">
      <c r="M2789" s="630">
        <f t="shared" si="334"/>
        <v>0</v>
      </c>
    </row>
    <row r="2790" spans="13:13">
      <c r="M2790" s="630">
        <f t="shared" si="334"/>
        <v>0</v>
      </c>
    </row>
    <row r="2791" spans="13:13">
      <c r="M2791" s="630">
        <f t="shared" si="334"/>
        <v>0</v>
      </c>
    </row>
    <row r="2792" spans="13:13">
      <c r="M2792" s="630">
        <f t="shared" si="334"/>
        <v>0</v>
      </c>
    </row>
    <row r="2793" spans="13:13">
      <c r="M2793" s="630">
        <f t="shared" si="334"/>
        <v>0</v>
      </c>
    </row>
    <row r="2794" spans="13:13">
      <c r="M2794" s="630">
        <f t="shared" si="334"/>
        <v>0</v>
      </c>
    </row>
    <row r="2795" spans="13:13">
      <c r="M2795" s="630">
        <f t="shared" si="334"/>
        <v>0</v>
      </c>
    </row>
    <row r="2796" spans="13:13">
      <c r="M2796" s="630">
        <f t="shared" si="334"/>
        <v>0</v>
      </c>
    </row>
    <row r="2797" spans="13:13">
      <c r="M2797" s="630">
        <f t="shared" si="334"/>
        <v>0</v>
      </c>
    </row>
    <row r="2798" spans="13:13">
      <c r="M2798" s="630">
        <f t="shared" si="334"/>
        <v>0</v>
      </c>
    </row>
    <row r="2799" spans="13:13">
      <c r="M2799" s="630">
        <f t="shared" si="334"/>
        <v>0</v>
      </c>
    </row>
    <row r="2800" spans="13:13">
      <c r="M2800" s="630">
        <f t="shared" si="334"/>
        <v>0</v>
      </c>
    </row>
    <row r="2801" spans="13:13">
      <c r="M2801" s="630">
        <f t="shared" si="334"/>
        <v>0</v>
      </c>
    </row>
    <row r="2802" spans="13:13">
      <c r="M2802" s="630">
        <f t="shared" si="334"/>
        <v>0</v>
      </c>
    </row>
    <row r="2803" spans="13:13">
      <c r="M2803" s="630">
        <f t="shared" si="334"/>
        <v>0</v>
      </c>
    </row>
    <row r="2804" spans="13:13">
      <c r="M2804" s="630">
        <f t="shared" si="334"/>
        <v>0</v>
      </c>
    </row>
    <row r="2805" spans="13:13">
      <c r="M2805" s="630">
        <f t="shared" si="334"/>
        <v>0</v>
      </c>
    </row>
    <row r="2806" spans="13:13">
      <c r="M2806" s="630">
        <f t="shared" si="334"/>
        <v>0</v>
      </c>
    </row>
    <row r="2807" spans="13:13">
      <c r="M2807" s="630">
        <f t="shared" si="334"/>
        <v>0</v>
      </c>
    </row>
    <row r="2808" spans="13:13">
      <c r="M2808" s="630">
        <f t="shared" si="334"/>
        <v>0</v>
      </c>
    </row>
    <row r="2809" spans="13:13">
      <c r="M2809" s="630">
        <f t="shared" si="334"/>
        <v>0</v>
      </c>
    </row>
    <row r="2810" spans="13:13">
      <c r="M2810" s="630">
        <f t="shared" si="334"/>
        <v>0</v>
      </c>
    </row>
    <row r="2811" spans="13:13">
      <c r="M2811" s="630">
        <f t="shared" ref="M2811:M2874" si="335">COUNTIF($H$30:$H$3024,K2811)</f>
        <v>0</v>
      </c>
    </row>
    <row r="2812" spans="13:13">
      <c r="M2812" s="630">
        <f t="shared" si="335"/>
        <v>0</v>
      </c>
    </row>
    <row r="2813" spans="13:13">
      <c r="M2813" s="630">
        <f t="shared" si="335"/>
        <v>0</v>
      </c>
    </row>
    <row r="2814" spans="13:13">
      <c r="M2814" s="630">
        <f t="shared" si="335"/>
        <v>0</v>
      </c>
    </row>
    <row r="2815" spans="13:13">
      <c r="M2815" s="630">
        <f t="shared" si="335"/>
        <v>0</v>
      </c>
    </row>
    <row r="2816" spans="13:13">
      <c r="M2816" s="630">
        <f t="shared" si="335"/>
        <v>0</v>
      </c>
    </row>
    <row r="2817" spans="13:13">
      <c r="M2817" s="630">
        <f t="shared" si="335"/>
        <v>0</v>
      </c>
    </row>
    <row r="2818" spans="13:13">
      <c r="M2818" s="630">
        <f t="shared" si="335"/>
        <v>0</v>
      </c>
    </row>
    <row r="2819" spans="13:13">
      <c r="M2819" s="630">
        <f t="shared" si="335"/>
        <v>0</v>
      </c>
    </row>
    <row r="2820" spans="13:13">
      <c r="M2820" s="630">
        <f t="shared" si="335"/>
        <v>0</v>
      </c>
    </row>
    <row r="2821" spans="13:13">
      <c r="M2821" s="630">
        <f t="shared" si="335"/>
        <v>0</v>
      </c>
    </row>
    <row r="2822" spans="13:13">
      <c r="M2822" s="630">
        <f t="shared" si="335"/>
        <v>0</v>
      </c>
    </row>
    <row r="2823" spans="13:13">
      <c r="M2823" s="630">
        <f t="shared" si="335"/>
        <v>0</v>
      </c>
    </row>
    <row r="2824" spans="13:13">
      <c r="M2824" s="630">
        <f t="shared" si="335"/>
        <v>0</v>
      </c>
    </row>
    <row r="2825" spans="13:13">
      <c r="M2825" s="630">
        <f t="shared" si="335"/>
        <v>0</v>
      </c>
    </row>
    <row r="2826" spans="13:13">
      <c r="M2826" s="630">
        <f t="shared" si="335"/>
        <v>0</v>
      </c>
    </row>
    <row r="2827" spans="13:13">
      <c r="M2827" s="630">
        <f t="shared" si="335"/>
        <v>0</v>
      </c>
    </row>
    <row r="2828" spans="13:13">
      <c r="M2828" s="630">
        <f t="shared" si="335"/>
        <v>0</v>
      </c>
    </row>
    <row r="2829" spans="13:13">
      <c r="M2829" s="630">
        <f t="shared" si="335"/>
        <v>0</v>
      </c>
    </row>
    <row r="2830" spans="13:13">
      <c r="M2830" s="630">
        <f t="shared" si="335"/>
        <v>0</v>
      </c>
    </row>
    <row r="2831" spans="13:13">
      <c r="M2831" s="630">
        <f t="shared" si="335"/>
        <v>0</v>
      </c>
    </row>
    <row r="2832" spans="13:13">
      <c r="M2832" s="630">
        <f t="shared" si="335"/>
        <v>0</v>
      </c>
    </row>
    <row r="2833" spans="13:13">
      <c r="M2833" s="630">
        <f t="shared" si="335"/>
        <v>0</v>
      </c>
    </row>
    <row r="2834" spans="13:13">
      <c r="M2834" s="630">
        <f t="shared" si="335"/>
        <v>0</v>
      </c>
    </row>
    <row r="2835" spans="13:13">
      <c r="M2835" s="630">
        <f t="shared" si="335"/>
        <v>0</v>
      </c>
    </row>
    <row r="2836" spans="13:13">
      <c r="M2836" s="630">
        <f t="shared" si="335"/>
        <v>0</v>
      </c>
    </row>
    <row r="2837" spans="13:13">
      <c r="M2837" s="630">
        <f t="shared" si="335"/>
        <v>0</v>
      </c>
    </row>
    <row r="2838" spans="13:13">
      <c r="M2838" s="630">
        <f t="shared" si="335"/>
        <v>0</v>
      </c>
    </row>
    <row r="2839" spans="13:13">
      <c r="M2839" s="630">
        <f t="shared" si="335"/>
        <v>0</v>
      </c>
    </row>
    <row r="2840" spans="13:13">
      <c r="M2840" s="630">
        <f t="shared" si="335"/>
        <v>0</v>
      </c>
    </row>
    <row r="2841" spans="13:13">
      <c r="M2841" s="630">
        <f t="shared" si="335"/>
        <v>0</v>
      </c>
    </row>
    <row r="2842" spans="13:13">
      <c r="M2842" s="630">
        <f t="shared" si="335"/>
        <v>0</v>
      </c>
    </row>
    <row r="2843" spans="13:13">
      <c r="M2843" s="630">
        <f t="shared" si="335"/>
        <v>0</v>
      </c>
    </row>
    <row r="2844" spans="13:13">
      <c r="M2844" s="630">
        <f t="shared" si="335"/>
        <v>0</v>
      </c>
    </row>
    <row r="2845" spans="13:13">
      <c r="M2845" s="630">
        <f t="shared" si="335"/>
        <v>0</v>
      </c>
    </row>
    <row r="2846" spans="13:13">
      <c r="M2846" s="630">
        <f t="shared" si="335"/>
        <v>0</v>
      </c>
    </row>
    <row r="2847" spans="13:13">
      <c r="M2847" s="630">
        <f t="shared" si="335"/>
        <v>0</v>
      </c>
    </row>
    <row r="2848" spans="13:13">
      <c r="M2848" s="630">
        <f t="shared" si="335"/>
        <v>0</v>
      </c>
    </row>
    <row r="2849" spans="13:13">
      <c r="M2849" s="630">
        <f t="shared" si="335"/>
        <v>0</v>
      </c>
    </row>
    <row r="2850" spans="13:13">
      <c r="M2850" s="630">
        <f t="shared" si="335"/>
        <v>0</v>
      </c>
    </row>
    <row r="2851" spans="13:13">
      <c r="M2851" s="630">
        <f t="shared" si="335"/>
        <v>0</v>
      </c>
    </row>
    <row r="2852" spans="13:13">
      <c r="M2852" s="630">
        <f t="shared" si="335"/>
        <v>0</v>
      </c>
    </row>
    <row r="2853" spans="13:13">
      <c r="M2853" s="630">
        <f t="shared" si="335"/>
        <v>0</v>
      </c>
    </row>
    <row r="2854" spans="13:13">
      <c r="M2854" s="630">
        <f t="shared" si="335"/>
        <v>0</v>
      </c>
    </row>
    <row r="2855" spans="13:13">
      <c r="M2855" s="630">
        <f t="shared" si="335"/>
        <v>0</v>
      </c>
    </row>
    <row r="2856" spans="13:13">
      <c r="M2856" s="630">
        <f t="shared" si="335"/>
        <v>0</v>
      </c>
    </row>
    <row r="2857" spans="13:13">
      <c r="M2857" s="630">
        <f t="shared" si="335"/>
        <v>0</v>
      </c>
    </row>
    <row r="2858" spans="13:13">
      <c r="M2858" s="630">
        <f t="shared" si="335"/>
        <v>0</v>
      </c>
    </row>
    <row r="2859" spans="13:13">
      <c r="M2859" s="630">
        <f t="shared" si="335"/>
        <v>0</v>
      </c>
    </row>
    <row r="2860" spans="13:13">
      <c r="M2860" s="630">
        <f t="shared" si="335"/>
        <v>0</v>
      </c>
    </row>
    <row r="2861" spans="13:13">
      <c r="M2861" s="630">
        <f t="shared" si="335"/>
        <v>0</v>
      </c>
    </row>
    <row r="2862" spans="13:13">
      <c r="M2862" s="630">
        <f t="shared" si="335"/>
        <v>0</v>
      </c>
    </row>
    <row r="2863" spans="13:13">
      <c r="M2863" s="630">
        <f t="shared" si="335"/>
        <v>0</v>
      </c>
    </row>
    <row r="2864" spans="13:13">
      <c r="M2864" s="630">
        <f t="shared" si="335"/>
        <v>0</v>
      </c>
    </row>
    <row r="2865" spans="13:13">
      <c r="M2865" s="630">
        <f t="shared" si="335"/>
        <v>0</v>
      </c>
    </row>
    <row r="2866" spans="13:13">
      <c r="M2866" s="630">
        <f t="shared" si="335"/>
        <v>0</v>
      </c>
    </row>
    <row r="2867" spans="13:13">
      <c r="M2867" s="630">
        <f t="shared" si="335"/>
        <v>0</v>
      </c>
    </row>
    <row r="2868" spans="13:13">
      <c r="M2868" s="630">
        <f t="shared" si="335"/>
        <v>0</v>
      </c>
    </row>
    <row r="2869" spans="13:13">
      <c r="M2869" s="630">
        <f t="shared" si="335"/>
        <v>0</v>
      </c>
    </row>
    <row r="2870" spans="13:13">
      <c r="M2870" s="630">
        <f t="shared" si="335"/>
        <v>0</v>
      </c>
    </row>
    <row r="2871" spans="13:13">
      <c r="M2871" s="630">
        <f t="shared" si="335"/>
        <v>0</v>
      </c>
    </row>
    <row r="2872" spans="13:13">
      <c r="M2872" s="630">
        <f t="shared" si="335"/>
        <v>0</v>
      </c>
    </row>
    <row r="2873" spans="13:13">
      <c r="M2873" s="630">
        <f t="shared" si="335"/>
        <v>0</v>
      </c>
    </row>
    <row r="2874" spans="13:13">
      <c r="M2874" s="630">
        <f t="shared" si="335"/>
        <v>0</v>
      </c>
    </row>
    <row r="2875" spans="13:13">
      <c r="M2875" s="630">
        <f t="shared" ref="M2875:M2938" si="336">COUNTIF($H$30:$H$3024,K2875)</f>
        <v>0</v>
      </c>
    </row>
    <row r="2876" spans="13:13">
      <c r="M2876" s="630">
        <f t="shared" si="336"/>
        <v>0</v>
      </c>
    </row>
    <row r="2877" spans="13:13">
      <c r="M2877" s="630">
        <f t="shared" si="336"/>
        <v>0</v>
      </c>
    </row>
    <row r="2878" spans="13:13">
      <c r="M2878" s="630">
        <f t="shared" si="336"/>
        <v>0</v>
      </c>
    </row>
    <row r="2879" spans="13:13">
      <c r="M2879" s="630">
        <f t="shared" si="336"/>
        <v>0</v>
      </c>
    </row>
    <row r="2880" spans="13:13">
      <c r="M2880" s="630">
        <f t="shared" si="336"/>
        <v>0</v>
      </c>
    </row>
    <row r="2881" spans="13:13">
      <c r="M2881" s="630">
        <f t="shared" si="336"/>
        <v>0</v>
      </c>
    </row>
    <row r="2882" spans="13:13">
      <c r="M2882" s="630">
        <f t="shared" si="336"/>
        <v>0</v>
      </c>
    </row>
    <row r="2883" spans="13:13">
      <c r="M2883" s="630">
        <f t="shared" si="336"/>
        <v>0</v>
      </c>
    </row>
    <row r="2884" spans="13:13">
      <c r="M2884" s="630">
        <f t="shared" si="336"/>
        <v>0</v>
      </c>
    </row>
    <row r="2885" spans="13:13">
      <c r="M2885" s="630">
        <f t="shared" si="336"/>
        <v>0</v>
      </c>
    </row>
    <row r="2886" spans="13:13">
      <c r="M2886" s="630">
        <f t="shared" si="336"/>
        <v>0</v>
      </c>
    </row>
    <row r="2887" spans="13:13">
      <c r="M2887" s="630">
        <f t="shared" si="336"/>
        <v>0</v>
      </c>
    </row>
    <row r="2888" spans="13:13">
      <c r="M2888" s="630">
        <f t="shared" si="336"/>
        <v>0</v>
      </c>
    </row>
    <row r="2889" spans="13:13">
      <c r="M2889" s="630">
        <f t="shared" si="336"/>
        <v>0</v>
      </c>
    </row>
    <row r="2890" spans="13:13">
      <c r="M2890" s="630">
        <f t="shared" si="336"/>
        <v>0</v>
      </c>
    </row>
    <row r="2891" spans="13:13">
      <c r="M2891" s="630">
        <f t="shared" si="336"/>
        <v>0</v>
      </c>
    </row>
    <row r="2892" spans="13:13">
      <c r="M2892" s="630">
        <f t="shared" si="336"/>
        <v>0</v>
      </c>
    </row>
    <row r="2893" spans="13:13">
      <c r="M2893" s="630">
        <f t="shared" si="336"/>
        <v>0</v>
      </c>
    </row>
    <row r="2894" spans="13:13">
      <c r="M2894" s="630">
        <f t="shared" si="336"/>
        <v>0</v>
      </c>
    </row>
    <row r="2895" spans="13:13">
      <c r="M2895" s="630">
        <f t="shared" si="336"/>
        <v>0</v>
      </c>
    </row>
    <row r="2896" spans="13:13">
      <c r="M2896" s="630">
        <f t="shared" si="336"/>
        <v>0</v>
      </c>
    </row>
    <row r="2897" spans="13:13">
      <c r="M2897" s="630">
        <f t="shared" si="336"/>
        <v>0</v>
      </c>
    </row>
    <row r="2898" spans="13:13">
      <c r="M2898" s="630">
        <f t="shared" si="336"/>
        <v>0</v>
      </c>
    </row>
    <row r="2899" spans="13:13">
      <c r="M2899" s="630">
        <f t="shared" si="336"/>
        <v>0</v>
      </c>
    </row>
    <row r="2900" spans="13:13">
      <c r="M2900" s="630">
        <f t="shared" si="336"/>
        <v>0</v>
      </c>
    </row>
    <row r="2901" spans="13:13">
      <c r="M2901" s="630">
        <f t="shared" si="336"/>
        <v>0</v>
      </c>
    </row>
    <row r="2902" spans="13:13">
      <c r="M2902" s="630">
        <f t="shared" si="336"/>
        <v>0</v>
      </c>
    </row>
    <row r="2903" spans="13:13">
      <c r="M2903" s="630">
        <f t="shared" si="336"/>
        <v>0</v>
      </c>
    </row>
    <row r="2904" spans="13:13">
      <c r="M2904" s="630">
        <f t="shared" si="336"/>
        <v>0</v>
      </c>
    </row>
    <row r="2905" spans="13:13">
      <c r="M2905" s="630">
        <f t="shared" si="336"/>
        <v>0</v>
      </c>
    </row>
    <row r="2906" spans="13:13">
      <c r="M2906" s="630">
        <f t="shared" si="336"/>
        <v>0</v>
      </c>
    </row>
    <row r="2907" spans="13:13">
      <c r="M2907" s="630">
        <f t="shared" si="336"/>
        <v>0</v>
      </c>
    </row>
    <row r="2908" spans="13:13">
      <c r="M2908" s="630">
        <f t="shared" si="336"/>
        <v>0</v>
      </c>
    </row>
    <row r="2909" spans="13:13">
      <c r="M2909" s="630">
        <f t="shared" si="336"/>
        <v>0</v>
      </c>
    </row>
    <row r="2910" spans="13:13">
      <c r="M2910" s="630">
        <f t="shared" si="336"/>
        <v>0</v>
      </c>
    </row>
    <row r="2911" spans="13:13">
      <c r="M2911" s="630">
        <f t="shared" si="336"/>
        <v>0</v>
      </c>
    </row>
    <row r="2912" spans="13:13">
      <c r="M2912" s="630">
        <f t="shared" si="336"/>
        <v>0</v>
      </c>
    </row>
    <row r="2913" spans="13:13">
      <c r="M2913" s="630">
        <f t="shared" si="336"/>
        <v>0</v>
      </c>
    </row>
    <row r="2914" spans="13:13">
      <c r="M2914" s="630">
        <f t="shared" si="336"/>
        <v>0</v>
      </c>
    </row>
    <row r="2915" spans="13:13">
      <c r="M2915" s="630">
        <f t="shared" si="336"/>
        <v>0</v>
      </c>
    </row>
    <row r="2916" spans="13:13">
      <c r="M2916" s="630">
        <f t="shared" si="336"/>
        <v>0</v>
      </c>
    </row>
    <row r="2917" spans="13:13">
      <c r="M2917" s="630">
        <f t="shared" si="336"/>
        <v>0</v>
      </c>
    </row>
    <row r="2918" spans="13:13">
      <c r="M2918" s="630">
        <f t="shared" si="336"/>
        <v>0</v>
      </c>
    </row>
    <row r="2919" spans="13:13">
      <c r="M2919" s="630">
        <f t="shared" si="336"/>
        <v>0</v>
      </c>
    </row>
    <row r="2920" spans="13:13">
      <c r="M2920" s="630">
        <f t="shared" si="336"/>
        <v>0</v>
      </c>
    </row>
    <row r="2921" spans="13:13">
      <c r="M2921" s="630">
        <f t="shared" si="336"/>
        <v>0</v>
      </c>
    </row>
    <row r="2922" spans="13:13">
      <c r="M2922" s="630">
        <f t="shared" si="336"/>
        <v>0</v>
      </c>
    </row>
    <row r="2923" spans="13:13">
      <c r="M2923" s="630">
        <f t="shared" si="336"/>
        <v>0</v>
      </c>
    </row>
    <row r="2924" spans="13:13">
      <c r="M2924" s="630">
        <f t="shared" si="336"/>
        <v>0</v>
      </c>
    </row>
    <row r="2925" spans="13:13">
      <c r="M2925" s="630">
        <f t="shared" si="336"/>
        <v>0</v>
      </c>
    </row>
    <row r="2926" spans="13:13">
      <c r="M2926" s="630">
        <f t="shared" si="336"/>
        <v>0</v>
      </c>
    </row>
    <row r="2927" spans="13:13">
      <c r="M2927" s="630">
        <f t="shared" si="336"/>
        <v>0</v>
      </c>
    </row>
    <row r="2928" spans="13:13">
      <c r="M2928" s="630">
        <f t="shared" si="336"/>
        <v>0</v>
      </c>
    </row>
    <row r="2929" spans="13:13">
      <c r="M2929" s="630">
        <f t="shared" si="336"/>
        <v>0</v>
      </c>
    </row>
    <row r="2930" spans="13:13">
      <c r="M2930" s="630">
        <f t="shared" si="336"/>
        <v>0</v>
      </c>
    </row>
    <row r="2931" spans="13:13">
      <c r="M2931" s="630">
        <f t="shared" si="336"/>
        <v>0</v>
      </c>
    </row>
    <row r="2932" spans="13:13">
      <c r="M2932" s="630">
        <f t="shared" si="336"/>
        <v>0</v>
      </c>
    </row>
    <row r="2933" spans="13:13">
      <c r="M2933" s="630">
        <f t="shared" si="336"/>
        <v>0</v>
      </c>
    </row>
    <row r="2934" spans="13:13">
      <c r="M2934" s="630">
        <f t="shared" si="336"/>
        <v>0</v>
      </c>
    </row>
    <row r="2935" spans="13:13">
      <c r="M2935" s="630">
        <f t="shared" si="336"/>
        <v>0</v>
      </c>
    </row>
    <row r="2936" spans="13:13">
      <c r="M2936" s="630">
        <f t="shared" si="336"/>
        <v>0</v>
      </c>
    </row>
    <row r="2937" spans="13:13">
      <c r="M2937" s="630">
        <f t="shared" si="336"/>
        <v>0</v>
      </c>
    </row>
    <row r="2938" spans="13:13">
      <c r="M2938" s="630">
        <f t="shared" si="336"/>
        <v>0</v>
      </c>
    </row>
    <row r="2939" spans="13:13">
      <c r="M2939" s="630">
        <f t="shared" ref="M2939:M3002" si="337">COUNTIF($H$30:$H$3024,K2939)</f>
        <v>0</v>
      </c>
    </row>
    <row r="2940" spans="13:13">
      <c r="M2940" s="630">
        <f t="shared" si="337"/>
        <v>0</v>
      </c>
    </row>
    <row r="2941" spans="13:13">
      <c r="M2941" s="630">
        <f t="shared" si="337"/>
        <v>0</v>
      </c>
    </row>
    <row r="2942" spans="13:13">
      <c r="M2942" s="630">
        <f t="shared" si="337"/>
        <v>0</v>
      </c>
    </row>
    <row r="2943" spans="13:13">
      <c r="M2943" s="630">
        <f t="shared" si="337"/>
        <v>0</v>
      </c>
    </row>
    <row r="2944" spans="13:13">
      <c r="M2944" s="630">
        <f t="shared" si="337"/>
        <v>0</v>
      </c>
    </row>
    <row r="2945" spans="13:13">
      <c r="M2945" s="630">
        <f t="shared" si="337"/>
        <v>0</v>
      </c>
    </row>
    <row r="2946" spans="13:13">
      <c r="M2946" s="630">
        <f t="shared" si="337"/>
        <v>0</v>
      </c>
    </row>
    <row r="2947" spans="13:13">
      <c r="M2947" s="630">
        <f t="shared" si="337"/>
        <v>0</v>
      </c>
    </row>
    <row r="2948" spans="13:13">
      <c r="M2948" s="630">
        <f t="shared" si="337"/>
        <v>0</v>
      </c>
    </row>
    <row r="2949" spans="13:13">
      <c r="M2949" s="630">
        <f t="shared" si="337"/>
        <v>0</v>
      </c>
    </row>
    <row r="2950" spans="13:13">
      <c r="M2950" s="630">
        <f t="shared" si="337"/>
        <v>0</v>
      </c>
    </row>
    <row r="2951" spans="13:13">
      <c r="M2951" s="630">
        <f t="shared" si="337"/>
        <v>0</v>
      </c>
    </row>
    <row r="2952" spans="13:13">
      <c r="M2952" s="630">
        <f t="shared" si="337"/>
        <v>0</v>
      </c>
    </row>
    <row r="2953" spans="13:13">
      <c r="M2953" s="630">
        <f t="shared" si="337"/>
        <v>0</v>
      </c>
    </row>
    <row r="2954" spans="13:13">
      <c r="M2954" s="630">
        <f t="shared" si="337"/>
        <v>0</v>
      </c>
    </row>
    <row r="2955" spans="13:13">
      <c r="M2955" s="630">
        <f t="shared" si="337"/>
        <v>0</v>
      </c>
    </row>
    <row r="2956" spans="13:13">
      <c r="M2956" s="630">
        <f t="shared" si="337"/>
        <v>0</v>
      </c>
    </row>
    <row r="2957" spans="13:13">
      <c r="M2957" s="630">
        <f t="shared" si="337"/>
        <v>0</v>
      </c>
    </row>
    <row r="2958" spans="13:13">
      <c r="M2958" s="630">
        <f t="shared" si="337"/>
        <v>0</v>
      </c>
    </row>
    <row r="2959" spans="13:13">
      <c r="M2959" s="630">
        <f t="shared" si="337"/>
        <v>0</v>
      </c>
    </row>
    <row r="2960" spans="13:13">
      <c r="M2960" s="630">
        <f t="shared" si="337"/>
        <v>0</v>
      </c>
    </row>
    <row r="2961" spans="13:13">
      <c r="M2961" s="630">
        <f t="shared" si="337"/>
        <v>0</v>
      </c>
    </row>
    <row r="2962" spans="13:13">
      <c r="M2962" s="630">
        <f t="shared" si="337"/>
        <v>0</v>
      </c>
    </row>
    <row r="2963" spans="13:13">
      <c r="M2963" s="630">
        <f t="shared" si="337"/>
        <v>0</v>
      </c>
    </row>
    <row r="2964" spans="13:13">
      <c r="M2964" s="630">
        <f t="shared" si="337"/>
        <v>0</v>
      </c>
    </row>
    <row r="2965" spans="13:13">
      <c r="M2965" s="630">
        <f t="shared" si="337"/>
        <v>0</v>
      </c>
    </row>
    <row r="2966" spans="13:13">
      <c r="M2966" s="630">
        <f t="shared" si="337"/>
        <v>0</v>
      </c>
    </row>
    <row r="2967" spans="13:13">
      <c r="M2967" s="630">
        <f t="shared" si="337"/>
        <v>0</v>
      </c>
    </row>
    <row r="2968" spans="13:13">
      <c r="M2968" s="630">
        <f t="shared" si="337"/>
        <v>0</v>
      </c>
    </row>
    <row r="2969" spans="13:13">
      <c r="M2969" s="630">
        <f t="shared" si="337"/>
        <v>0</v>
      </c>
    </row>
    <row r="2970" spans="13:13">
      <c r="M2970" s="630">
        <f t="shared" si="337"/>
        <v>0</v>
      </c>
    </row>
    <row r="2971" spans="13:13">
      <c r="M2971" s="630">
        <f t="shared" si="337"/>
        <v>0</v>
      </c>
    </row>
    <row r="2972" spans="13:13">
      <c r="M2972" s="630">
        <f t="shared" si="337"/>
        <v>0</v>
      </c>
    </row>
    <row r="2973" spans="13:13">
      <c r="M2973" s="630">
        <f t="shared" si="337"/>
        <v>0</v>
      </c>
    </row>
    <row r="2974" spans="13:13">
      <c r="M2974" s="630">
        <f t="shared" si="337"/>
        <v>0</v>
      </c>
    </row>
    <row r="2975" spans="13:13">
      <c r="M2975" s="630">
        <f t="shared" si="337"/>
        <v>0</v>
      </c>
    </row>
    <row r="2976" spans="13:13">
      <c r="M2976" s="630">
        <f t="shared" si="337"/>
        <v>0</v>
      </c>
    </row>
    <row r="2977" spans="13:13">
      <c r="M2977" s="630">
        <f t="shared" si="337"/>
        <v>0</v>
      </c>
    </row>
    <row r="2978" spans="13:13">
      <c r="M2978" s="630">
        <f t="shared" si="337"/>
        <v>0</v>
      </c>
    </row>
    <row r="2979" spans="13:13">
      <c r="M2979" s="630">
        <f t="shared" si="337"/>
        <v>0</v>
      </c>
    </row>
    <row r="2980" spans="13:13">
      <c r="M2980" s="630">
        <f t="shared" si="337"/>
        <v>0</v>
      </c>
    </row>
    <row r="2981" spans="13:13">
      <c r="M2981" s="630">
        <f t="shared" si="337"/>
        <v>0</v>
      </c>
    </row>
    <row r="2982" spans="13:13">
      <c r="M2982" s="630">
        <f t="shared" si="337"/>
        <v>0</v>
      </c>
    </row>
    <row r="2983" spans="13:13">
      <c r="M2983" s="630">
        <f t="shared" si="337"/>
        <v>0</v>
      </c>
    </row>
    <row r="2984" spans="13:13">
      <c r="M2984" s="630">
        <f t="shared" si="337"/>
        <v>0</v>
      </c>
    </row>
    <row r="2985" spans="13:13">
      <c r="M2985" s="630">
        <f t="shared" si="337"/>
        <v>0</v>
      </c>
    </row>
    <row r="2986" spans="13:13">
      <c r="M2986" s="630">
        <f t="shared" si="337"/>
        <v>0</v>
      </c>
    </row>
    <row r="2987" spans="13:13">
      <c r="M2987" s="630">
        <f t="shared" si="337"/>
        <v>0</v>
      </c>
    </row>
    <row r="2988" spans="13:13">
      <c r="M2988" s="630">
        <f t="shared" si="337"/>
        <v>0</v>
      </c>
    </row>
    <row r="2989" spans="13:13">
      <c r="M2989" s="630">
        <f t="shared" si="337"/>
        <v>0</v>
      </c>
    </row>
    <row r="2990" spans="13:13">
      <c r="M2990" s="630">
        <f t="shared" si="337"/>
        <v>0</v>
      </c>
    </row>
    <row r="2991" spans="13:13">
      <c r="M2991" s="630">
        <f t="shared" si="337"/>
        <v>0</v>
      </c>
    </row>
    <row r="2992" spans="13:13">
      <c r="M2992" s="630">
        <f t="shared" si="337"/>
        <v>0</v>
      </c>
    </row>
    <row r="2993" spans="13:13">
      <c r="M2993" s="630">
        <f t="shared" si="337"/>
        <v>0</v>
      </c>
    </row>
    <row r="2994" spans="13:13">
      <c r="M2994" s="630">
        <f t="shared" si="337"/>
        <v>0</v>
      </c>
    </row>
    <row r="2995" spans="13:13">
      <c r="M2995" s="630">
        <f t="shared" si="337"/>
        <v>0</v>
      </c>
    </row>
    <row r="2996" spans="13:13">
      <c r="M2996" s="630">
        <f t="shared" si="337"/>
        <v>0</v>
      </c>
    </row>
    <row r="2997" spans="13:13">
      <c r="M2997" s="630">
        <f t="shared" si="337"/>
        <v>0</v>
      </c>
    </row>
    <row r="2998" spans="13:13">
      <c r="M2998" s="630">
        <f t="shared" si="337"/>
        <v>0</v>
      </c>
    </row>
    <row r="2999" spans="13:13">
      <c r="M2999" s="630">
        <f t="shared" si="337"/>
        <v>0</v>
      </c>
    </row>
    <row r="3000" spans="13:13">
      <c r="M3000" s="630">
        <f t="shared" si="337"/>
        <v>0</v>
      </c>
    </row>
    <row r="3001" spans="13:13">
      <c r="M3001" s="630">
        <f t="shared" si="337"/>
        <v>0</v>
      </c>
    </row>
    <row r="3002" spans="13:13">
      <c r="M3002" s="630">
        <f t="shared" si="337"/>
        <v>0</v>
      </c>
    </row>
    <row r="3003" spans="13:13">
      <c r="M3003" s="630">
        <f t="shared" ref="M3003:M3023" si="338">COUNTIF($H$30:$H$3024,K3003)</f>
        <v>0</v>
      </c>
    </row>
    <row r="3004" spans="13:13">
      <c r="M3004" s="630">
        <f t="shared" si="338"/>
        <v>0</v>
      </c>
    </row>
    <row r="3005" spans="13:13">
      <c r="M3005" s="630">
        <f t="shared" si="338"/>
        <v>0</v>
      </c>
    </row>
    <row r="3006" spans="13:13">
      <c r="M3006" s="630">
        <f t="shared" si="338"/>
        <v>0</v>
      </c>
    </row>
    <row r="3007" spans="13:13">
      <c r="M3007" s="630">
        <f t="shared" si="338"/>
        <v>0</v>
      </c>
    </row>
    <row r="3008" spans="13:13">
      <c r="M3008" s="630">
        <f t="shared" si="338"/>
        <v>0</v>
      </c>
    </row>
    <row r="3009" spans="13:13">
      <c r="M3009" s="630">
        <f t="shared" si="338"/>
        <v>0</v>
      </c>
    </row>
    <row r="3010" spans="13:13">
      <c r="M3010" s="630">
        <f t="shared" si="338"/>
        <v>0</v>
      </c>
    </row>
    <row r="3011" spans="13:13">
      <c r="M3011" s="630">
        <f t="shared" si="338"/>
        <v>0</v>
      </c>
    </row>
    <row r="3012" spans="13:13">
      <c r="M3012" s="630">
        <f t="shared" si="338"/>
        <v>0</v>
      </c>
    </row>
    <row r="3013" spans="13:13">
      <c r="M3013" s="630">
        <f t="shared" si="338"/>
        <v>0</v>
      </c>
    </row>
    <row r="3014" spans="13:13">
      <c r="M3014" s="630">
        <f t="shared" si="338"/>
        <v>0</v>
      </c>
    </row>
    <row r="3015" spans="13:13">
      <c r="M3015" s="630">
        <f t="shared" si="338"/>
        <v>0</v>
      </c>
    </row>
    <row r="3016" spans="13:13">
      <c r="M3016" s="630">
        <f t="shared" si="338"/>
        <v>0</v>
      </c>
    </row>
    <row r="3017" spans="13:13">
      <c r="M3017" s="630">
        <f t="shared" si="338"/>
        <v>0</v>
      </c>
    </row>
    <row r="3018" spans="13:13">
      <c r="M3018" s="630">
        <f t="shared" si="338"/>
        <v>0</v>
      </c>
    </row>
    <row r="3019" spans="13:13">
      <c r="M3019" s="630">
        <f t="shared" si="338"/>
        <v>0</v>
      </c>
    </row>
    <row r="3020" spans="13:13">
      <c r="M3020" s="630">
        <f t="shared" si="338"/>
        <v>0</v>
      </c>
    </row>
    <row r="3021" spans="13:13">
      <c r="M3021" s="630">
        <f t="shared" si="338"/>
        <v>0</v>
      </c>
    </row>
    <row r="3022" spans="13:13">
      <c r="M3022" s="630">
        <f t="shared" si="338"/>
        <v>0</v>
      </c>
    </row>
    <row r="3023" spans="13:13">
      <c r="M3023" s="630">
        <f t="shared" si="338"/>
        <v>0</v>
      </c>
    </row>
    <row r="3024" spans="13:13">
      <c r="M3024" s="630">
        <f>COUNTIF($H$30:$H$3024,K3024)</f>
        <v>0</v>
      </c>
    </row>
  </sheetData>
  <sheetProtection algorithmName="SHA-512" hashValue="dEPe2Kan/hv5717TBhcZYQ5YN9CKe/0yBNnATIlaGUb1BaYJdRwOy2iP0mNhag9QJZl+Jj2E70tgNuj3WxoRZQ==" saltValue="Dp1auyKrPuNpuxVvkAgKsw==" spinCount="100000" sheet="1" objects="1" scenarios="1"/>
  <mergeCells count="478">
    <mergeCell ref="F1270:F1271"/>
    <mergeCell ref="G1270:G1271"/>
    <mergeCell ref="F1274:F1277"/>
    <mergeCell ref="G1274:G1277"/>
    <mergeCell ref="F1281:F1283"/>
    <mergeCell ref="G1281:G1283"/>
    <mergeCell ref="F1246:F1247"/>
    <mergeCell ref="G1246:G1247"/>
    <mergeCell ref="F1248:F1250"/>
    <mergeCell ref="G1248:G1250"/>
    <mergeCell ref="F1253:F1254"/>
    <mergeCell ref="G1253:G1254"/>
    <mergeCell ref="F1259:F1260"/>
    <mergeCell ref="G1259:G1260"/>
    <mergeCell ref="F1264:F1265"/>
    <mergeCell ref="G1264:G1265"/>
    <mergeCell ref="F1266:F1269"/>
    <mergeCell ref="G1266:G1269"/>
    <mergeCell ref="F1309:F1311"/>
    <mergeCell ref="G1309:G1311"/>
    <mergeCell ref="F1298:F1299"/>
    <mergeCell ref="G1298:G1299"/>
    <mergeCell ref="F1302:F1305"/>
    <mergeCell ref="G1302:G1305"/>
    <mergeCell ref="F1306:F1307"/>
    <mergeCell ref="G1306:G1307"/>
    <mergeCell ref="F1286:F1287"/>
    <mergeCell ref="G1286:G1287"/>
    <mergeCell ref="F1289:F1291"/>
    <mergeCell ref="G1289:G1291"/>
    <mergeCell ref="F1294:F1297"/>
    <mergeCell ref="G1294:G1297"/>
    <mergeCell ref="F1228:F1230"/>
    <mergeCell ref="G1228:G1230"/>
    <mergeCell ref="F1232:F1234"/>
    <mergeCell ref="G1232:G1234"/>
    <mergeCell ref="F1237:F1244"/>
    <mergeCell ref="G1237:G1244"/>
    <mergeCell ref="G1175:G1177"/>
    <mergeCell ref="F1182:F1184"/>
    <mergeCell ref="G1182:G1184"/>
    <mergeCell ref="F1193:F1195"/>
    <mergeCell ref="G1193:G1195"/>
    <mergeCell ref="F1215:F1217"/>
    <mergeCell ref="G1215:G1217"/>
    <mergeCell ref="F1218:F1220"/>
    <mergeCell ref="G1218:G1220"/>
    <mergeCell ref="F1223:F1225"/>
    <mergeCell ref="G1223:G1225"/>
    <mergeCell ref="F1199:F1201"/>
    <mergeCell ref="G1199:G1201"/>
    <mergeCell ref="F1203:F1205"/>
    <mergeCell ref="G1203:G1205"/>
    <mergeCell ref="F1206:F1208"/>
    <mergeCell ref="G1206:G1208"/>
    <mergeCell ref="F1152:F1155"/>
    <mergeCell ref="G1152:G1155"/>
    <mergeCell ref="F1159:F1162"/>
    <mergeCell ref="G1159:G1162"/>
    <mergeCell ref="F1166:F1169"/>
    <mergeCell ref="G1166:G1169"/>
    <mergeCell ref="F1175:F1177"/>
    <mergeCell ref="F1120:F1127"/>
    <mergeCell ref="G1120:G1127"/>
    <mergeCell ref="F1131:F1135"/>
    <mergeCell ref="G1131:G1135"/>
    <mergeCell ref="F1143:F1145"/>
    <mergeCell ref="G1143:G1145"/>
    <mergeCell ref="F1097:F1109"/>
    <mergeCell ref="G1097:G1109"/>
    <mergeCell ref="F1110:F1112"/>
    <mergeCell ref="G1110:G1112"/>
    <mergeCell ref="F1116:F1118"/>
    <mergeCell ref="G1116:G1118"/>
    <mergeCell ref="F1083:F1085"/>
    <mergeCell ref="G1083:G1085"/>
    <mergeCell ref="F1086:F1088"/>
    <mergeCell ref="G1086:G1088"/>
    <mergeCell ref="F1093:F1096"/>
    <mergeCell ref="G1093:G1096"/>
    <mergeCell ref="F1068:F1070"/>
    <mergeCell ref="G1068:G1070"/>
    <mergeCell ref="F1071:F1078"/>
    <mergeCell ref="G1071:G1078"/>
    <mergeCell ref="F1079:F1082"/>
    <mergeCell ref="G1079:G1082"/>
    <mergeCell ref="F1057:F1059"/>
    <mergeCell ref="G1057:G1059"/>
    <mergeCell ref="F1062:F1066"/>
    <mergeCell ref="G1062:G1066"/>
    <mergeCell ref="F1038:F1040"/>
    <mergeCell ref="G1038:G1040"/>
    <mergeCell ref="F1043:F1045"/>
    <mergeCell ref="G1043:G1045"/>
    <mergeCell ref="F1046:F1050"/>
    <mergeCell ref="G1046:G1050"/>
    <mergeCell ref="F1054:F1056"/>
    <mergeCell ref="G1054:G1056"/>
    <mergeCell ref="F1026:F1028"/>
    <mergeCell ref="G1026:G1028"/>
    <mergeCell ref="F1031:F1034"/>
    <mergeCell ref="G1031:G1034"/>
    <mergeCell ref="F1035:F1037"/>
    <mergeCell ref="G1035:G1037"/>
    <mergeCell ref="F1003:F1005"/>
    <mergeCell ref="G1003:G1005"/>
    <mergeCell ref="F1009:F1014"/>
    <mergeCell ref="G1009:G1014"/>
    <mergeCell ref="F1017:F1023"/>
    <mergeCell ref="G1017:G1023"/>
    <mergeCell ref="F988:F990"/>
    <mergeCell ref="G988:G990"/>
    <mergeCell ref="F994:F996"/>
    <mergeCell ref="G994:G996"/>
    <mergeCell ref="F997:F1000"/>
    <mergeCell ref="G997:G1000"/>
    <mergeCell ref="F976:F978"/>
    <mergeCell ref="G976:G978"/>
    <mergeCell ref="F985:F987"/>
    <mergeCell ref="G985:G987"/>
    <mergeCell ref="F956:F959"/>
    <mergeCell ref="G956:G959"/>
    <mergeCell ref="F961:F963"/>
    <mergeCell ref="G961:G963"/>
    <mergeCell ref="F971:F974"/>
    <mergeCell ref="G971:G974"/>
    <mergeCell ref="F939:F941"/>
    <mergeCell ref="G939:G941"/>
    <mergeCell ref="F945:F946"/>
    <mergeCell ref="G945:G946"/>
    <mergeCell ref="F950:F954"/>
    <mergeCell ref="G950:G954"/>
    <mergeCell ref="F924:F927"/>
    <mergeCell ref="G924:G927"/>
    <mergeCell ref="F929:F932"/>
    <mergeCell ref="G929:G932"/>
    <mergeCell ref="F935:F938"/>
    <mergeCell ref="G935:G938"/>
    <mergeCell ref="F908:F909"/>
    <mergeCell ref="G908:G909"/>
    <mergeCell ref="F910:F912"/>
    <mergeCell ref="G910:G912"/>
    <mergeCell ref="F915:F922"/>
    <mergeCell ref="G915:G922"/>
    <mergeCell ref="F888:F890"/>
    <mergeCell ref="G888:G890"/>
    <mergeCell ref="F891:F903"/>
    <mergeCell ref="G891:G903"/>
    <mergeCell ref="F904:F906"/>
    <mergeCell ref="G904:G906"/>
    <mergeCell ref="F873:F876"/>
    <mergeCell ref="G873:G876"/>
    <mergeCell ref="F877:F879"/>
    <mergeCell ref="G877:G879"/>
    <mergeCell ref="F882:F884"/>
    <mergeCell ref="G882:G884"/>
    <mergeCell ref="F860:F862"/>
    <mergeCell ref="G860:G862"/>
    <mergeCell ref="F866:F868"/>
    <mergeCell ref="G866:G868"/>
    <mergeCell ref="F870:F872"/>
    <mergeCell ref="G870:G872"/>
    <mergeCell ref="F836:F838"/>
    <mergeCell ref="G836:G838"/>
    <mergeCell ref="F856:F858"/>
    <mergeCell ref="G856:G858"/>
    <mergeCell ref="F819:F822"/>
    <mergeCell ref="G819:G822"/>
    <mergeCell ref="F826:F828"/>
    <mergeCell ref="G826:G828"/>
    <mergeCell ref="F831:F833"/>
    <mergeCell ref="G831:G833"/>
    <mergeCell ref="F804:F805"/>
    <mergeCell ref="G804:G805"/>
    <mergeCell ref="F808:F812"/>
    <mergeCell ref="G808:G812"/>
    <mergeCell ref="F816:F818"/>
    <mergeCell ref="G816:G818"/>
    <mergeCell ref="F792:F794"/>
    <mergeCell ref="G792:G794"/>
    <mergeCell ref="F795:F797"/>
    <mergeCell ref="G795:G797"/>
    <mergeCell ref="F798:F801"/>
    <mergeCell ref="G798:G801"/>
    <mergeCell ref="F779:F781"/>
    <mergeCell ref="G779:G781"/>
    <mergeCell ref="F785:F787"/>
    <mergeCell ref="G785:G787"/>
    <mergeCell ref="F755:F757"/>
    <mergeCell ref="G755:G757"/>
    <mergeCell ref="F764:F768"/>
    <mergeCell ref="G764:G768"/>
    <mergeCell ref="F772:F774"/>
    <mergeCell ref="G772:G774"/>
    <mergeCell ref="F738:F742"/>
    <mergeCell ref="G738:G742"/>
    <mergeCell ref="F743:F746"/>
    <mergeCell ref="G743:G746"/>
    <mergeCell ref="F747:F749"/>
    <mergeCell ref="G747:G749"/>
    <mergeCell ref="F717:F722"/>
    <mergeCell ref="G717:G722"/>
    <mergeCell ref="F726:F728"/>
    <mergeCell ref="G726:G728"/>
    <mergeCell ref="F729:F732"/>
    <mergeCell ref="G729:G732"/>
    <mergeCell ref="F702:F704"/>
    <mergeCell ref="G702:G704"/>
    <mergeCell ref="F709:F712"/>
    <mergeCell ref="G709:G712"/>
    <mergeCell ref="F713:F716"/>
    <mergeCell ref="G713:G716"/>
    <mergeCell ref="F685:F688"/>
    <mergeCell ref="G685:G688"/>
    <mergeCell ref="F689:F691"/>
    <mergeCell ref="G689:G691"/>
    <mergeCell ref="F692:F694"/>
    <mergeCell ref="G692:G694"/>
    <mergeCell ref="F662:F664"/>
    <mergeCell ref="G662:G664"/>
    <mergeCell ref="F665:F675"/>
    <mergeCell ref="G665:G675"/>
    <mergeCell ref="F676:F684"/>
    <mergeCell ref="G676:G684"/>
    <mergeCell ref="F640:F644"/>
    <mergeCell ref="G640:G644"/>
    <mergeCell ref="F645:F658"/>
    <mergeCell ref="G645:G658"/>
    <mergeCell ref="F659:F661"/>
    <mergeCell ref="G659:G661"/>
    <mergeCell ref="F633:F639"/>
    <mergeCell ref="G633:G639"/>
    <mergeCell ref="F602:F604"/>
    <mergeCell ref="G602:G604"/>
    <mergeCell ref="F605:F607"/>
    <mergeCell ref="G605:G607"/>
    <mergeCell ref="F611:F613"/>
    <mergeCell ref="G611:G613"/>
    <mergeCell ref="F616:F618"/>
    <mergeCell ref="G616:G618"/>
    <mergeCell ref="F624:F626"/>
    <mergeCell ref="G624:G626"/>
    <mergeCell ref="F628:F631"/>
    <mergeCell ref="G628:G631"/>
    <mergeCell ref="F588:F592"/>
    <mergeCell ref="G588:G592"/>
    <mergeCell ref="F593:F595"/>
    <mergeCell ref="G593:G595"/>
    <mergeCell ref="F596:F599"/>
    <mergeCell ref="G596:G599"/>
    <mergeCell ref="F571:F572"/>
    <mergeCell ref="G571:G572"/>
    <mergeCell ref="F573:F582"/>
    <mergeCell ref="G573:G582"/>
    <mergeCell ref="F583:F587"/>
    <mergeCell ref="G583:G587"/>
    <mergeCell ref="F564:F566"/>
    <mergeCell ref="G564:G566"/>
    <mergeCell ref="F568:F570"/>
    <mergeCell ref="G568:G570"/>
    <mergeCell ref="F558:F560"/>
    <mergeCell ref="G558:G560"/>
    <mergeCell ref="F532:F534"/>
    <mergeCell ref="G532:G534"/>
    <mergeCell ref="F536:F538"/>
    <mergeCell ref="G536:G538"/>
    <mergeCell ref="F539:F541"/>
    <mergeCell ref="G539:G541"/>
    <mergeCell ref="F545:F550"/>
    <mergeCell ref="G545:G550"/>
    <mergeCell ref="F555:F557"/>
    <mergeCell ref="G555:G557"/>
    <mergeCell ref="F489:F491"/>
    <mergeCell ref="G489:G491"/>
    <mergeCell ref="F492:F500"/>
    <mergeCell ref="G492:G500"/>
    <mergeCell ref="F477:F479"/>
    <mergeCell ref="G477:G479"/>
    <mergeCell ref="F463:F465"/>
    <mergeCell ref="G463:G465"/>
    <mergeCell ref="F467:F469"/>
    <mergeCell ref="G467:G469"/>
    <mergeCell ref="F470:F476"/>
    <mergeCell ref="G470:G476"/>
    <mergeCell ref="F450:F454"/>
    <mergeCell ref="G450:G454"/>
    <mergeCell ref="F455:F457"/>
    <mergeCell ref="G455:G457"/>
    <mergeCell ref="F459:F461"/>
    <mergeCell ref="G459:G461"/>
    <mergeCell ref="F437:F440"/>
    <mergeCell ref="G437:G440"/>
    <mergeCell ref="F441:F444"/>
    <mergeCell ref="G441:G444"/>
    <mergeCell ref="F447:F449"/>
    <mergeCell ref="G447:G449"/>
    <mergeCell ref="F426:F431"/>
    <mergeCell ref="G426:G431"/>
    <mergeCell ref="F412:F415"/>
    <mergeCell ref="G412:G415"/>
    <mergeCell ref="F416:F419"/>
    <mergeCell ref="G416:G419"/>
    <mergeCell ref="F420:F422"/>
    <mergeCell ref="G420:G422"/>
    <mergeCell ref="F402:F405"/>
    <mergeCell ref="G402:G405"/>
    <mergeCell ref="F406:F408"/>
    <mergeCell ref="G406:G408"/>
    <mergeCell ref="F409:F410"/>
    <mergeCell ref="G409:G410"/>
    <mergeCell ref="F395:F397"/>
    <mergeCell ref="G395:G397"/>
    <mergeCell ref="F398:F401"/>
    <mergeCell ref="G398:G401"/>
    <mergeCell ref="F370:F381"/>
    <mergeCell ref="G370:G381"/>
    <mergeCell ref="F383:F386"/>
    <mergeCell ref="G383:G386"/>
    <mergeCell ref="F387:F389"/>
    <mergeCell ref="G387:G389"/>
    <mergeCell ref="F315:F323"/>
    <mergeCell ref="G315:G323"/>
    <mergeCell ref="F324:F327"/>
    <mergeCell ref="G324:G327"/>
    <mergeCell ref="F305:F307"/>
    <mergeCell ref="G305:G307"/>
    <mergeCell ref="F308:F310"/>
    <mergeCell ref="G308:G310"/>
    <mergeCell ref="F311:F314"/>
    <mergeCell ref="G311:G314"/>
    <mergeCell ref="F289:F294"/>
    <mergeCell ref="G289:G294"/>
    <mergeCell ref="F295:F298"/>
    <mergeCell ref="G295:G298"/>
    <mergeCell ref="F301:F304"/>
    <mergeCell ref="G301:G304"/>
    <mergeCell ref="F271:F278"/>
    <mergeCell ref="G271:G278"/>
    <mergeCell ref="F279:F282"/>
    <mergeCell ref="G279:G282"/>
    <mergeCell ref="F283:F286"/>
    <mergeCell ref="G283:G286"/>
    <mergeCell ref="F253:F255"/>
    <mergeCell ref="G253:G255"/>
    <mergeCell ref="F256:F261"/>
    <mergeCell ref="G256:G261"/>
    <mergeCell ref="F263:F270"/>
    <mergeCell ref="G263:G270"/>
    <mergeCell ref="F239:F241"/>
    <mergeCell ref="G239:G241"/>
    <mergeCell ref="F242:F248"/>
    <mergeCell ref="G242:G248"/>
    <mergeCell ref="F249:F252"/>
    <mergeCell ref="G249:G252"/>
    <mergeCell ref="F226:F228"/>
    <mergeCell ref="G226:G228"/>
    <mergeCell ref="F229:F231"/>
    <mergeCell ref="G229:G231"/>
    <mergeCell ref="F232:F238"/>
    <mergeCell ref="G232:G238"/>
    <mergeCell ref="F211:F216"/>
    <mergeCell ref="G211:G216"/>
    <mergeCell ref="F217:F222"/>
    <mergeCell ref="G217:G222"/>
    <mergeCell ref="F223:F225"/>
    <mergeCell ref="G223:G225"/>
    <mergeCell ref="F193:F197"/>
    <mergeCell ref="G193:G197"/>
    <mergeCell ref="F198:F206"/>
    <mergeCell ref="G198:G206"/>
    <mergeCell ref="F208:F210"/>
    <mergeCell ref="G208:G210"/>
    <mergeCell ref="F173:F180"/>
    <mergeCell ref="G173:G180"/>
    <mergeCell ref="F181:F184"/>
    <mergeCell ref="G181:G184"/>
    <mergeCell ref="F185:F191"/>
    <mergeCell ref="G185:G191"/>
    <mergeCell ref="F157:F159"/>
    <mergeCell ref="F161:F163"/>
    <mergeCell ref="F164:F166"/>
    <mergeCell ref="F167:F171"/>
    <mergeCell ref="F134:F145"/>
    <mergeCell ref="G134:G145"/>
    <mergeCell ref="F148:F153"/>
    <mergeCell ref="G148:G153"/>
    <mergeCell ref="F154:F156"/>
    <mergeCell ref="G154:G156"/>
    <mergeCell ref="G157:G159"/>
    <mergeCell ref="G161:G163"/>
    <mergeCell ref="G164:G166"/>
    <mergeCell ref="G167:G171"/>
    <mergeCell ref="F107:F125"/>
    <mergeCell ref="G107:G125"/>
    <mergeCell ref="F126:F128"/>
    <mergeCell ref="G126:G128"/>
    <mergeCell ref="F129:F133"/>
    <mergeCell ref="G129:G133"/>
    <mergeCell ref="F90:F94"/>
    <mergeCell ref="G90:G94"/>
    <mergeCell ref="F95:F98"/>
    <mergeCell ref="G95:G98"/>
    <mergeCell ref="F100:F106"/>
    <mergeCell ref="G100:G106"/>
    <mergeCell ref="F83:F86"/>
    <mergeCell ref="G83:G86"/>
    <mergeCell ref="F87:F89"/>
    <mergeCell ref="G87:G89"/>
    <mergeCell ref="F64:F66"/>
    <mergeCell ref="G64:G66"/>
    <mergeCell ref="F67:F78"/>
    <mergeCell ref="G67:G78"/>
    <mergeCell ref="F48:F52"/>
    <mergeCell ref="G48:G52"/>
    <mergeCell ref="F53:F57"/>
    <mergeCell ref="G53:G57"/>
    <mergeCell ref="F79:F82"/>
    <mergeCell ref="G79:G82"/>
    <mergeCell ref="F61:F63"/>
    <mergeCell ref="G61:G63"/>
    <mergeCell ref="F34:F36"/>
    <mergeCell ref="G34:G36"/>
    <mergeCell ref="F38:F40"/>
    <mergeCell ref="G38:G40"/>
    <mergeCell ref="F41:F47"/>
    <mergeCell ref="G41:G47"/>
    <mergeCell ref="F32:F33"/>
    <mergeCell ref="G32:G33"/>
    <mergeCell ref="F58:F60"/>
    <mergeCell ref="G58:G60"/>
    <mergeCell ref="F328:F331"/>
    <mergeCell ref="G328:G331"/>
    <mergeCell ref="F433:F435"/>
    <mergeCell ref="G433:G435"/>
    <mergeCell ref="F423:F425"/>
    <mergeCell ref="G423:G425"/>
    <mergeCell ref="F486:F488"/>
    <mergeCell ref="G486:G488"/>
    <mergeCell ref="F482:F484"/>
    <mergeCell ref="G482:G484"/>
    <mergeCell ref="F347:F354"/>
    <mergeCell ref="G347:G354"/>
    <mergeCell ref="F356:F358"/>
    <mergeCell ref="G356:G358"/>
    <mergeCell ref="F359:F369"/>
    <mergeCell ref="G359:G369"/>
    <mergeCell ref="F332:F336"/>
    <mergeCell ref="G332:G336"/>
    <mergeCell ref="F338:F341"/>
    <mergeCell ref="G338:G341"/>
    <mergeCell ref="F342:F344"/>
    <mergeCell ref="G342:G344"/>
    <mergeCell ref="F390:F393"/>
    <mergeCell ref="G390:G393"/>
    <mergeCell ref="F501:F503"/>
    <mergeCell ref="G501:G503"/>
    <mergeCell ref="F552:F554"/>
    <mergeCell ref="G552:G554"/>
    <mergeCell ref="F788:F790"/>
    <mergeCell ref="G788:G790"/>
    <mergeCell ref="F845:F847"/>
    <mergeCell ref="G845:G847"/>
    <mergeCell ref="F980:F982"/>
    <mergeCell ref="G980:G982"/>
    <mergeCell ref="F522:F524"/>
    <mergeCell ref="G522:G524"/>
    <mergeCell ref="F527:F528"/>
    <mergeCell ref="G527:G528"/>
    <mergeCell ref="F529:F531"/>
    <mergeCell ref="G529:G531"/>
    <mergeCell ref="F505:F510"/>
    <mergeCell ref="G505:G510"/>
    <mergeCell ref="F511:F513"/>
    <mergeCell ref="G511:G513"/>
    <mergeCell ref="F514:F519"/>
    <mergeCell ref="G514:G519"/>
    <mergeCell ref="F561:F563"/>
    <mergeCell ref="G561:G563"/>
  </mergeCells>
  <phoneticPr fontId="3"/>
  <dataValidations disablePrompts="1" count="2">
    <dataValidation type="list" allowBlank="1" showInputMessage="1" showErrorMessage="1" sqref="O28" xr:uid="{00000000-0002-0000-0C00-000000000000}">
      <formula1>OFFSET($K$29,0,0,$L$29+1,1)</formula1>
    </dataValidation>
    <dataValidation type="list" allowBlank="1" showInputMessage="1" showErrorMessage="1" sqref="Q28" xr:uid="{00000000-0002-0000-0C00-000001000000}">
      <formula1>OFFSET($B$29,MATCH(LEFT($O$28,5),$A$30:$A$3024,0),1,VLOOKUP($O$28,$K$30:$M$3024,3),1)</formula1>
    </dataValidation>
  </dataValidations>
  <hyperlinks>
    <hyperlink ref="F25" location="'2.入力_使用量(1,2号)'!A1" display="使用量_1,2号シートに戻る" xr:uid="{00000000-0004-0000-0C00-000000000000}"/>
    <hyperlink ref="F26" location="'4.入力_使用量(3号)'!A1" display="使用量_3号シートに戻る" xr:uid="{00000000-0004-0000-0C00-000001000000}"/>
  </hyperlinks>
  <pageMargins left="0.7" right="0.7" top="0.75" bottom="0.75" header="0.3" footer="0.3"/>
  <pageSetup paperSize="9" scale="5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CO804"/>
  <sheetViews>
    <sheetView zoomScale="70" zoomScaleNormal="70" workbookViewId="0">
      <pane xSplit="2" ySplit="4" topLeftCell="R5" activePane="bottomRight" state="frozen"/>
      <selection pane="topRight" activeCell="C1" sqref="C1"/>
      <selection pane="bottomLeft" activeCell="A5" sqref="A5"/>
      <selection pane="bottomRight" activeCell="O1" sqref="O1:O1048576"/>
    </sheetView>
  </sheetViews>
  <sheetFormatPr defaultColWidth="9" defaultRowHeight="19.8"/>
  <cols>
    <col min="1" max="1" width="9" style="14" customWidth="1"/>
    <col min="2" max="2" width="35.69921875" style="1" customWidth="1"/>
    <col min="3" max="3" width="20.3984375" style="1" customWidth="1"/>
    <col min="4" max="4" width="14.69921875" style="1" customWidth="1"/>
    <col min="5" max="5" width="41.8984375" style="1" customWidth="1"/>
    <col min="6" max="10" width="10.59765625" style="1" customWidth="1"/>
    <col min="11" max="11" width="7.5" style="1" customWidth="1"/>
    <col min="12" max="12" width="11.3984375" style="1" bestFit="1" customWidth="1"/>
    <col min="13" max="14" width="13.09765625" style="1" customWidth="1"/>
    <col min="15" max="15" width="12" style="1" bestFit="1" customWidth="1"/>
    <col min="16" max="17" width="13.09765625" style="1" customWidth="1"/>
    <col min="18" max="18" width="12" style="1" bestFit="1" customWidth="1"/>
    <col min="19" max="20" width="13.09765625" style="1" customWidth="1"/>
    <col min="21" max="21" width="12" style="1" bestFit="1" customWidth="1"/>
    <col min="22" max="23" width="13.09765625" style="1" customWidth="1"/>
    <col min="24" max="24" width="12" style="1" bestFit="1" customWidth="1"/>
    <col min="25" max="26" width="13.09765625" style="1" customWidth="1"/>
    <col min="27" max="27" width="7.5" style="1" customWidth="1"/>
    <col min="28" max="28" width="11.3984375" style="1" bestFit="1" customWidth="1"/>
    <col min="29" max="30" width="13.09765625" style="1" customWidth="1"/>
    <col min="31" max="31" width="11.3984375" style="1" bestFit="1" customWidth="1"/>
    <col min="32" max="33" width="13.09765625" style="1" customWidth="1"/>
    <col min="34" max="34" width="11.3984375" style="1" bestFit="1" customWidth="1"/>
    <col min="35" max="36" width="13.09765625" style="1" customWidth="1"/>
    <col min="37" max="37" width="12" style="1" bestFit="1" customWidth="1"/>
    <col min="38" max="39" width="13.09765625" style="1" customWidth="1"/>
    <col min="40" max="40" width="12" style="1" bestFit="1" customWidth="1"/>
    <col min="41" max="42" width="13.09765625" style="1" customWidth="1"/>
    <col min="43" max="43" width="11.3984375" style="1" bestFit="1" customWidth="1"/>
    <col min="44" max="45" width="13.09765625" style="1" customWidth="1"/>
    <col min="46" max="46" width="11.3984375" style="1" bestFit="1" customWidth="1"/>
    <col min="47" max="48" width="13.09765625" style="1" customWidth="1"/>
    <col min="49" max="49" width="12" style="1" bestFit="1" customWidth="1"/>
    <col min="50" max="51" width="13.09765625" style="1" customWidth="1"/>
    <col min="52" max="52" width="12" style="1" bestFit="1" customWidth="1"/>
    <col min="53" max="54" width="13.09765625" style="1" customWidth="1"/>
    <col min="55" max="55" width="11.3984375" style="1" bestFit="1" customWidth="1"/>
    <col min="56" max="57" width="13.09765625" style="1" customWidth="1"/>
    <col min="58" max="58" width="11.3984375" style="1" bestFit="1" customWidth="1"/>
    <col min="59" max="60" width="13.09765625" style="1" customWidth="1"/>
    <col min="61" max="61" width="12" style="1" bestFit="1" customWidth="1"/>
    <col min="62" max="63" width="13.09765625" style="1" customWidth="1"/>
    <col min="64" max="64" width="12" style="1" bestFit="1" customWidth="1"/>
    <col min="65" max="66" width="13.09765625" style="1" customWidth="1"/>
    <col min="67" max="67" width="13.5" style="1" customWidth="1"/>
    <col min="68" max="76" width="11.19921875" style="1" bestFit="1" customWidth="1"/>
    <col min="77" max="77" width="12.59765625" style="1" bestFit="1" customWidth="1"/>
    <col min="78" max="78" width="13.8984375" style="1" customWidth="1"/>
    <col min="79" max="79" width="13.5" style="1" bestFit="1" customWidth="1"/>
    <col min="80" max="80" width="10.59765625" style="1" customWidth="1"/>
    <col min="81" max="81" width="13.5" style="1" bestFit="1" customWidth="1"/>
    <col min="82" max="82" width="10.59765625" style="1" customWidth="1"/>
    <col min="83" max="83" width="13.5" style="1" bestFit="1" customWidth="1"/>
    <col min="84" max="84" width="10.59765625" style="1" customWidth="1"/>
    <col min="85" max="86" width="13.3984375" style="1" customWidth="1"/>
    <col min="87" max="16384" width="9" style="1"/>
  </cols>
  <sheetData>
    <row r="1" spans="1:93" ht="30" customHeight="1">
      <c r="A1" s="15" t="s">
        <v>5559</v>
      </c>
      <c r="D1" s="290">
        <v>2026</v>
      </c>
      <c r="E1" s="5" t="s">
        <v>5560</v>
      </c>
      <c r="F1" s="20" t="s">
        <v>5561</v>
      </c>
      <c r="G1" s="289">
        <v>46122</v>
      </c>
      <c r="J1" s="19" t="s">
        <v>6868</v>
      </c>
      <c r="K1" s="19"/>
      <c r="L1" s="19"/>
      <c r="M1" s="18"/>
      <c r="N1" s="17"/>
      <c r="O1" s="19"/>
      <c r="P1" s="17"/>
      <c r="Q1" s="5" t="s">
        <v>6869</v>
      </c>
      <c r="R1" s="291"/>
      <c r="U1" s="291"/>
      <c r="X1" s="291"/>
      <c r="AA1" s="291"/>
      <c r="AB1" s="291"/>
      <c r="AE1" s="291"/>
      <c r="AH1" s="291"/>
      <c r="AK1" s="291"/>
      <c r="AN1" s="291"/>
      <c r="AQ1" s="291"/>
      <c r="AT1" s="291"/>
      <c r="AW1" s="291"/>
      <c r="AZ1" s="291"/>
      <c r="BC1" s="291"/>
      <c r="BF1" s="291"/>
      <c r="BI1" s="291"/>
      <c r="BL1" s="291"/>
    </row>
    <row r="2" spans="1:93" s="8" customFormat="1" ht="30" customHeight="1">
      <c r="A2" s="292" t="s">
        <v>5562</v>
      </c>
      <c r="E2" s="291"/>
      <c r="F2" s="291"/>
      <c r="G2" s="616" t="s">
        <v>5563</v>
      </c>
      <c r="H2" s="617"/>
      <c r="J2" s="291"/>
      <c r="K2" s="291"/>
      <c r="L2" s="291"/>
      <c r="M2" s="296"/>
      <c r="O2" s="291"/>
      <c r="Q2" s="291"/>
      <c r="R2" s="291"/>
      <c r="U2" s="291"/>
      <c r="X2" s="291"/>
      <c r="AA2" s="291"/>
      <c r="AB2" s="291"/>
      <c r="AE2" s="291"/>
      <c r="AH2" s="291"/>
      <c r="AK2" s="291"/>
      <c r="AN2" s="291"/>
      <c r="AQ2" s="291"/>
      <c r="AT2" s="291"/>
      <c r="AW2" s="291"/>
      <c r="AZ2" s="291"/>
      <c r="BC2" s="291"/>
      <c r="BF2" s="291"/>
      <c r="BI2" s="291"/>
      <c r="BL2" s="291"/>
    </row>
    <row r="3" spans="1:93" s="16" customFormat="1" ht="30" customHeight="1">
      <c r="A3" s="834" t="s">
        <v>5564</v>
      </c>
      <c r="O3" s="16" t="s">
        <v>514</v>
      </c>
    </row>
    <row r="4" spans="1:93" s="217" customFormat="1" ht="79.2">
      <c r="A4" s="283" t="s">
        <v>5565</v>
      </c>
      <c r="B4" s="284" t="s">
        <v>6416</v>
      </c>
      <c r="C4" s="284" t="s">
        <v>5566</v>
      </c>
      <c r="D4" s="284" t="s">
        <v>5567</v>
      </c>
      <c r="E4" s="284" t="s">
        <v>6417</v>
      </c>
      <c r="F4" s="835" t="s">
        <v>5568</v>
      </c>
      <c r="G4" s="835" t="s">
        <v>642</v>
      </c>
      <c r="H4" s="835" t="s">
        <v>643</v>
      </c>
      <c r="I4" s="288" t="s">
        <v>5060</v>
      </c>
      <c r="J4" s="288" t="s">
        <v>5569</v>
      </c>
      <c r="K4" s="615" t="s">
        <v>5570</v>
      </c>
      <c r="L4" s="836" t="s">
        <v>5571</v>
      </c>
      <c r="M4" s="615" t="s">
        <v>5572</v>
      </c>
      <c r="N4" s="615" t="s">
        <v>5573</v>
      </c>
      <c r="O4" s="836" t="s">
        <v>5574</v>
      </c>
      <c r="P4" s="615" t="s">
        <v>5575</v>
      </c>
      <c r="Q4" s="615" t="s">
        <v>5576</v>
      </c>
      <c r="R4" s="836" t="s">
        <v>5577</v>
      </c>
      <c r="S4" s="615" t="s">
        <v>5578</v>
      </c>
      <c r="T4" s="615" t="s">
        <v>5579</v>
      </c>
      <c r="U4" s="836" t="s">
        <v>5580</v>
      </c>
      <c r="V4" s="615" t="s">
        <v>5581</v>
      </c>
      <c r="W4" s="615" t="s">
        <v>5582</v>
      </c>
      <c r="X4" s="837" t="s">
        <v>5583</v>
      </c>
      <c r="Y4" s="285" t="s">
        <v>5584</v>
      </c>
      <c r="Z4" s="285" t="s">
        <v>5585</v>
      </c>
      <c r="AA4" s="615" t="s">
        <v>5586</v>
      </c>
      <c r="AB4" s="836" t="s">
        <v>5587</v>
      </c>
      <c r="AC4" s="615" t="s">
        <v>5588</v>
      </c>
      <c r="AD4" s="615" t="s">
        <v>5589</v>
      </c>
      <c r="AE4" s="836" t="s">
        <v>5590</v>
      </c>
      <c r="AF4" s="615" t="s">
        <v>5591</v>
      </c>
      <c r="AG4" s="615" t="s">
        <v>5592</v>
      </c>
      <c r="AH4" s="836" t="s">
        <v>5593</v>
      </c>
      <c r="AI4" s="615" t="s">
        <v>5594</v>
      </c>
      <c r="AJ4" s="615" t="s">
        <v>5595</v>
      </c>
      <c r="AK4" s="836" t="s">
        <v>5596</v>
      </c>
      <c r="AL4" s="615" t="s">
        <v>5597</v>
      </c>
      <c r="AM4" s="615" t="s">
        <v>5598</v>
      </c>
      <c r="AN4" s="837" t="s">
        <v>5599</v>
      </c>
      <c r="AO4" s="285" t="s">
        <v>5600</v>
      </c>
      <c r="AP4" s="285" t="s">
        <v>5601</v>
      </c>
      <c r="AQ4" s="836" t="s">
        <v>5602</v>
      </c>
      <c r="AR4" s="615" t="s">
        <v>5603</v>
      </c>
      <c r="AS4" s="615" t="s">
        <v>5604</v>
      </c>
      <c r="AT4" s="836" t="s">
        <v>5605</v>
      </c>
      <c r="AU4" s="615" t="s">
        <v>5606</v>
      </c>
      <c r="AV4" s="615" t="s">
        <v>5607</v>
      </c>
      <c r="AW4" s="836" t="s">
        <v>5608</v>
      </c>
      <c r="AX4" s="615" t="s">
        <v>5609</v>
      </c>
      <c r="AY4" s="615" t="s">
        <v>5610</v>
      </c>
      <c r="AZ4" s="837" t="s">
        <v>5611</v>
      </c>
      <c r="BA4" s="285" t="s">
        <v>5612</v>
      </c>
      <c r="BB4" s="285" t="s">
        <v>5613</v>
      </c>
      <c r="BC4" s="836" t="s">
        <v>5614</v>
      </c>
      <c r="BD4" s="615" t="s">
        <v>5615</v>
      </c>
      <c r="BE4" s="615" t="s">
        <v>5616</v>
      </c>
      <c r="BF4" s="836" t="s">
        <v>5617</v>
      </c>
      <c r="BG4" s="615" t="s">
        <v>5618</v>
      </c>
      <c r="BH4" s="615" t="s">
        <v>5619</v>
      </c>
      <c r="BI4" s="836" t="s">
        <v>5620</v>
      </c>
      <c r="BJ4" s="615" t="s">
        <v>5621</v>
      </c>
      <c r="BK4" s="615" t="s">
        <v>5622</v>
      </c>
      <c r="BL4" s="837" t="s">
        <v>5623</v>
      </c>
      <c r="BM4" s="285" t="s">
        <v>5624</v>
      </c>
      <c r="BN4" s="285" t="s">
        <v>5625</v>
      </c>
      <c r="BO4" s="615" t="s">
        <v>5626</v>
      </c>
      <c r="BP4" s="615" t="s">
        <v>5627</v>
      </c>
      <c r="BQ4" s="284" t="s">
        <v>5628</v>
      </c>
      <c r="BR4" s="284" t="s">
        <v>5629</v>
      </c>
      <c r="BS4" s="284" t="s">
        <v>5630</v>
      </c>
      <c r="BT4" s="284" t="s">
        <v>5631</v>
      </c>
      <c r="BU4" s="284" t="s">
        <v>5632</v>
      </c>
      <c r="BV4" s="284" t="s">
        <v>5633</v>
      </c>
      <c r="BW4" s="284" t="s">
        <v>5634</v>
      </c>
      <c r="BX4" s="284" t="s">
        <v>5635</v>
      </c>
      <c r="BY4" s="284" t="s">
        <v>5636</v>
      </c>
      <c r="BZ4" s="284" t="s">
        <v>5637</v>
      </c>
      <c r="CA4" s="284" t="s">
        <v>5638</v>
      </c>
      <c r="CB4" s="285" t="s">
        <v>6418</v>
      </c>
      <c r="CC4" s="285" t="s">
        <v>6419</v>
      </c>
      <c r="CD4" s="285" t="s">
        <v>6420</v>
      </c>
      <c r="CE4" s="285" t="s">
        <v>6421</v>
      </c>
      <c r="CF4" s="285" t="s">
        <v>6422</v>
      </c>
      <c r="CG4" s="285" t="s">
        <v>6423</v>
      </c>
      <c r="CH4" s="288" t="s">
        <v>5639</v>
      </c>
      <c r="CI4" s="284" t="s">
        <v>5640</v>
      </c>
      <c r="CJ4" s="996" t="s">
        <v>5641</v>
      </c>
      <c r="CK4" s="996" t="s">
        <v>5642</v>
      </c>
      <c r="CL4" s="996" t="s">
        <v>5643</v>
      </c>
      <c r="CM4" s="996" t="s">
        <v>5644</v>
      </c>
      <c r="CN4" s="996" t="s">
        <v>5645</v>
      </c>
      <c r="CO4" s="996" t="s">
        <v>6424</v>
      </c>
    </row>
    <row r="5" spans="1:93">
      <c r="A5" s="286" t="s">
        <v>6059</v>
      </c>
      <c r="B5" s="211" t="s">
        <v>2423</v>
      </c>
      <c r="C5" s="211" t="s">
        <v>2424</v>
      </c>
      <c r="D5" s="211" t="s">
        <v>2425</v>
      </c>
      <c r="E5" s="211" t="s">
        <v>5646</v>
      </c>
      <c r="F5" s="211" t="s">
        <v>514</v>
      </c>
      <c r="G5" s="211">
        <v>1</v>
      </c>
      <c r="H5" s="211" t="s">
        <v>514</v>
      </c>
      <c r="I5" s="211" t="s">
        <v>514</v>
      </c>
      <c r="J5" s="211" t="s">
        <v>514</v>
      </c>
      <c r="K5" s="211">
        <v>2013</v>
      </c>
      <c r="L5" s="211" t="b">
        <v>1</v>
      </c>
      <c r="M5" s="211">
        <v>8100</v>
      </c>
      <c r="N5" s="211">
        <v>6940</v>
      </c>
      <c r="O5" s="287"/>
      <c r="P5" s="287"/>
      <c r="Q5" s="287"/>
      <c r="R5" s="211" t="b">
        <v>1</v>
      </c>
      <c r="S5" s="211">
        <v>7190</v>
      </c>
      <c r="T5" s="211">
        <v>6590</v>
      </c>
      <c r="U5" s="211" t="b">
        <v>1</v>
      </c>
      <c r="V5" s="211">
        <v>4860</v>
      </c>
      <c r="W5" s="211">
        <v>4860</v>
      </c>
      <c r="X5" s="287"/>
      <c r="Y5" s="287"/>
      <c r="Z5" s="287"/>
      <c r="AA5" s="211" t="s">
        <v>514</v>
      </c>
      <c r="AB5" s="211" t="s">
        <v>514</v>
      </c>
      <c r="AC5" s="211" t="s">
        <v>514</v>
      </c>
      <c r="AD5" s="211" t="s">
        <v>514</v>
      </c>
      <c r="AE5" s="287"/>
      <c r="AF5" s="287"/>
      <c r="AG5" s="287"/>
      <c r="AH5" s="211" t="s">
        <v>514</v>
      </c>
      <c r="AI5" s="211" t="s">
        <v>514</v>
      </c>
      <c r="AJ5" s="211" t="s">
        <v>514</v>
      </c>
      <c r="AK5" s="211" t="s">
        <v>514</v>
      </c>
      <c r="AL5" s="211" t="s">
        <v>514</v>
      </c>
      <c r="AM5" s="211" t="s">
        <v>514</v>
      </c>
      <c r="AN5" s="287"/>
      <c r="AO5" s="287"/>
      <c r="AP5" s="287"/>
      <c r="AQ5" s="287"/>
      <c r="AR5" s="287"/>
      <c r="AS5" s="287"/>
      <c r="AT5" s="211" t="s">
        <v>514</v>
      </c>
      <c r="AU5" s="211" t="s">
        <v>514</v>
      </c>
      <c r="AV5" s="211" t="s">
        <v>514</v>
      </c>
      <c r="AW5" s="211" t="s">
        <v>514</v>
      </c>
      <c r="AX5" s="211" t="s">
        <v>514</v>
      </c>
      <c r="AY5" s="211" t="s">
        <v>514</v>
      </c>
      <c r="AZ5" s="287"/>
      <c r="BA5" s="287"/>
      <c r="BB5" s="287"/>
      <c r="BC5" s="287"/>
      <c r="BD5" s="287"/>
      <c r="BE5" s="287"/>
      <c r="BF5" s="211" t="s">
        <v>514</v>
      </c>
      <c r="BG5" s="211" t="s">
        <v>514</v>
      </c>
      <c r="BH5" s="211" t="s">
        <v>514</v>
      </c>
      <c r="BI5" s="211" t="s">
        <v>514</v>
      </c>
      <c r="BJ5" s="211" t="s">
        <v>514</v>
      </c>
      <c r="BK5" s="211" t="s">
        <v>514</v>
      </c>
      <c r="BL5" s="287"/>
      <c r="BM5" s="287"/>
      <c r="BN5" s="287"/>
      <c r="BO5" s="211" t="s">
        <v>514</v>
      </c>
      <c r="BP5" s="211" t="s">
        <v>514</v>
      </c>
      <c r="BQ5" s="211">
        <v>0</v>
      </c>
      <c r="BR5" s="211" t="s">
        <v>514</v>
      </c>
      <c r="BS5" s="211" t="s">
        <v>514</v>
      </c>
      <c r="BT5" s="211" t="s">
        <v>514</v>
      </c>
      <c r="BU5" s="211" t="s">
        <v>514</v>
      </c>
      <c r="BV5" s="211" t="s">
        <v>514</v>
      </c>
      <c r="BW5" s="211" t="s">
        <v>514</v>
      </c>
      <c r="BX5" s="211" t="s">
        <v>514</v>
      </c>
      <c r="BY5" s="211" t="s">
        <v>514</v>
      </c>
      <c r="BZ5" s="211" t="s">
        <v>514</v>
      </c>
      <c r="CA5" s="211" t="s">
        <v>514</v>
      </c>
      <c r="CB5" s="211" t="s">
        <v>514</v>
      </c>
      <c r="CC5" s="211" t="s">
        <v>6425</v>
      </c>
      <c r="CD5" s="211" t="s">
        <v>6426</v>
      </c>
      <c r="CE5" s="211" t="s">
        <v>514</v>
      </c>
      <c r="CF5" s="211" t="s">
        <v>514</v>
      </c>
      <c r="CG5" s="211" t="s">
        <v>514</v>
      </c>
      <c r="CH5" s="287"/>
      <c r="CI5" s="287"/>
      <c r="CJ5" s="287"/>
      <c r="CK5" s="287"/>
      <c r="CL5" s="287"/>
      <c r="CM5" s="287"/>
      <c r="CN5" s="287"/>
      <c r="CO5" s="211" t="s">
        <v>5528</v>
      </c>
    </row>
    <row r="6" spans="1:93">
      <c r="A6" s="286" t="s">
        <v>851</v>
      </c>
      <c r="B6" s="211" t="s">
        <v>2426</v>
      </c>
      <c r="C6" s="211" t="s">
        <v>2424</v>
      </c>
      <c r="D6" s="211" t="s">
        <v>2427</v>
      </c>
      <c r="E6" s="211" t="s">
        <v>5647</v>
      </c>
      <c r="F6" s="211" t="s">
        <v>514</v>
      </c>
      <c r="G6" s="211" t="s">
        <v>514</v>
      </c>
      <c r="H6" s="211">
        <v>1</v>
      </c>
      <c r="I6" s="211" t="s">
        <v>514</v>
      </c>
      <c r="J6" s="211" t="s">
        <v>514</v>
      </c>
      <c r="K6" s="211" t="s">
        <v>514</v>
      </c>
      <c r="L6" s="211" t="s">
        <v>514</v>
      </c>
      <c r="M6" s="211" t="s">
        <v>514</v>
      </c>
      <c r="N6" s="211" t="s">
        <v>514</v>
      </c>
      <c r="O6" s="287"/>
      <c r="P6" s="287"/>
      <c r="Q6" s="287"/>
      <c r="R6" s="211" t="s">
        <v>514</v>
      </c>
      <c r="S6" s="211" t="s">
        <v>514</v>
      </c>
      <c r="T6" s="211" t="s">
        <v>514</v>
      </c>
      <c r="U6" s="211" t="s">
        <v>514</v>
      </c>
      <c r="V6" s="211" t="s">
        <v>514</v>
      </c>
      <c r="W6" s="211" t="s">
        <v>514</v>
      </c>
      <c r="X6" s="287"/>
      <c r="Y6" s="287"/>
      <c r="Z6" s="287"/>
      <c r="AA6" s="211">
        <v>2013</v>
      </c>
      <c r="AB6" s="211" t="b">
        <v>0</v>
      </c>
      <c r="AC6" s="211">
        <v>536</v>
      </c>
      <c r="AD6" s="211">
        <v>536</v>
      </c>
      <c r="AE6" s="287"/>
      <c r="AF6" s="287"/>
      <c r="AG6" s="287"/>
      <c r="AH6" s="211" t="b">
        <v>0</v>
      </c>
      <c r="AI6" s="211">
        <v>196</v>
      </c>
      <c r="AJ6" s="211">
        <v>196</v>
      </c>
      <c r="AK6" s="211" t="b">
        <v>0</v>
      </c>
      <c r="AL6" s="211">
        <v>165</v>
      </c>
      <c r="AM6" s="211">
        <v>165</v>
      </c>
      <c r="AN6" s="287"/>
      <c r="AO6" s="287"/>
      <c r="AP6" s="287"/>
      <c r="AQ6" s="287"/>
      <c r="AR6" s="287"/>
      <c r="AS6" s="287"/>
      <c r="AT6" s="211" t="s">
        <v>514</v>
      </c>
      <c r="AU6" s="211" t="s">
        <v>514</v>
      </c>
      <c r="AV6" s="211" t="s">
        <v>514</v>
      </c>
      <c r="AW6" s="211" t="s">
        <v>514</v>
      </c>
      <c r="AX6" s="211" t="s">
        <v>514</v>
      </c>
      <c r="AY6" s="211" t="s">
        <v>514</v>
      </c>
      <c r="AZ6" s="287"/>
      <c r="BA6" s="287"/>
      <c r="BB6" s="287"/>
      <c r="BC6" s="287"/>
      <c r="BD6" s="287"/>
      <c r="BE6" s="287"/>
      <c r="BF6" s="211" t="s">
        <v>514</v>
      </c>
      <c r="BG6" s="211" t="s">
        <v>514</v>
      </c>
      <c r="BH6" s="211" t="s">
        <v>514</v>
      </c>
      <c r="BI6" s="211" t="s">
        <v>514</v>
      </c>
      <c r="BJ6" s="211" t="s">
        <v>514</v>
      </c>
      <c r="BK6" s="211" t="s">
        <v>514</v>
      </c>
      <c r="BL6" s="287"/>
      <c r="BM6" s="287"/>
      <c r="BN6" s="287"/>
      <c r="BO6" s="211">
        <v>147</v>
      </c>
      <c r="BP6" s="211">
        <v>31</v>
      </c>
      <c r="BQ6" s="211">
        <v>0</v>
      </c>
      <c r="BR6" s="211" t="s">
        <v>514</v>
      </c>
      <c r="BS6" s="211" t="s">
        <v>514</v>
      </c>
      <c r="BT6" s="211" t="s">
        <v>514</v>
      </c>
      <c r="BU6" s="211" t="s">
        <v>514</v>
      </c>
      <c r="BV6" s="211" t="s">
        <v>514</v>
      </c>
      <c r="BW6" s="211" t="s">
        <v>514</v>
      </c>
      <c r="BX6" s="211" t="s">
        <v>514</v>
      </c>
      <c r="BY6" s="211" t="s">
        <v>514</v>
      </c>
      <c r="BZ6" s="211" t="s">
        <v>514</v>
      </c>
      <c r="CA6" s="211" t="s">
        <v>514</v>
      </c>
      <c r="CB6" s="211" t="s">
        <v>514</v>
      </c>
      <c r="CC6" s="211" t="s">
        <v>514</v>
      </c>
      <c r="CD6" s="211" t="s">
        <v>514</v>
      </c>
      <c r="CE6" s="211" t="s">
        <v>514</v>
      </c>
      <c r="CF6" s="211" t="s">
        <v>514</v>
      </c>
      <c r="CG6" s="211" t="s">
        <v>514</v>
      </c>
      <c r="CH6" s="287"/>
      <c r="CI6" s="287"/>
      <c r="CJ6" s="287"/>
      <c r="CK6" s="287"/>
      <c r="CL6" s="287"/>
      <c r="CM6" s="287"/>
      <c r="CN6" s="287"/>
      <c r="CO6" s="211" t="s">
        <v>5528</v>
      </c>
    </row>
    <row r="7" spans="1:93">
      <c r="A7" s="286" t="s">
        <v>852</v>
      </c>
      <c r="B7" s="211" t="s">
        <v>2428</v>
      </c>
      <c r="C7" s="211" t="s">
        <v>2424</v>
      </c>
      <c r="D7" s="211" t="s">
        <v>5099</v>
      </c>
      <c r="E7" s="211" t="s">
        <v>5648</v>
      </c>
      <c r="F7" s="211">
        <v>1</v>
      </c>
      <c r="G7" s="211" t="s">
        <v>514</v>
      </c>
      <c r="H7" s="211" t="s">
        <v>514</v>
      </c>
      <c r="I7" s="211" t="s">
        <v>514</v>
      </c>
      <c r="J7" s="211" t="s">
        <v>514</v>
      </c>
      <c r="K7" s="211">
        <v>2013</v>
      </c>
      <c r="L7" s="211" t="b">
        <v>0</v>
      </c>
      <c r="M7" s="211">
        <v>3100</v>
      </c>
      <c r="N7" s="211">
        <v>3100</v>
      </c>
      <c r="O7" s="287"/>
      <c r="P7" s="287"/>
      <c r="Q7" s="287"/>
      <c r="R7" s="211" t="s">
        <v>514</v>
      </c>
      <c r="S7" s="211" t="s">
        <v>514</v>
      </c>
      <c r="T7" s="211" t="s">
        <v>514</v>
      </c>
      <c r="U7" s="211" t="s">
        <v>514</v>
      </c>
      <c r="V7" s="211" t="s">
        <v>514</v>
      </c>
      <c r="W7" s="211" t="s">
        <v>514</v>
      </c>
      <c r="X7" s="287"/>
      <c r="Y7" s="287"/>
      <c r="Z7" s="287"/>
      <c r="AA7" s="211" t="s">
        <v>514</v>
      </c>
      <c r="AB7" s="211" t="s">
        <v>514</v>
      </c>
      <c r="AC7" s="211" t="s">
        <v>514</v>
      </c>
      <c r="AD7" s="211" t="s">
        <v>514</v>
      </c>
      <c r="AE7" s="287"/>
      <c r="AF7" s="287"/>
      <c r="AG7" s="287"/>
      <c r="AH7" s="211" t="s">
        <v>514</v>
      </c>
      <c r="AI7" s="211" t="s">
        <v>514</v>
      </c>
      <c r="AJ7" s="211" t="s">
        <v>514</v>
      </c>
      <c r="AK7" s="211" t="s">
        <v>514</v>
      </c>
      <c r="AL7" s="211" t="s">
        <v>514</v>
      </c>
      <c r="AM7" s="211" t="s">
        <v>514</v>
      </c>
      <c r="AN7" s="287"/>
      <c r="AO7" s="287"/>
      <c r="AP7" s="287"/>
      <c r="AQ7" s="287"/>
      <c r="AR7" s="287"/>
      <c r="AS7" s="287"/>
      <c r="AT7" s="211" t="s">
        <v>514</v>
      </c>
      <c r="AU7" s="211" t="s">
        <v>514</v>
      </c>
      <c r="AV7" s="211" t="s">
        <v>514</v>
      </c>
      <c r="AW7" s="211" t="s">
        <v>514</v>
      </c>
      <c r="AX7" s="211" t="s">
        <v>514</v>
      </c>
      <c r="AY7" s="211" t="s">
        <v>514</v>
      </c>
      <c r="AZ7" s="287"/>
      <c r="BA7" s="287"/>
      <c r="BB7" s="287"/>
      <c r="BC7" s="287"/>
      <c r="BD7" s="287"/>
      <c r="BE7" s="287"/>
      <c r="BF7" s="211" t="s">
        <v>514</v>
      </c>
      <c r="BG7" s="211" t="s">
        <v>514</v>
      </c>
      <c r="BH7" s="211" t="s">
        <v>514</v>
      </c>
      <c r="BI7" s="211" t="s">
        <v>514</v>
      </c>
      <c r="BJ7" s="211" t="s">
        <v>514</v>
      </c>
      <c r="BK7" s="211" t="s">
        <v>514</v>
      </c>
      <c r="BL7" s="287"/>
      <c r="BM7" s="287"/>
      <c r="BN7" s="287"/>
      <c r="BO7" s="211" t="s">
        <v>514</v>
      </c>
      <c r="BP7" s="211" t="s">
        <v>514</v>
      </c>
      <c r="BQ7" s="211">
        <v>1</v>
      </c>
      <c r="BR7" s="211" t="s">
        <v>2451</v>
      </c>
      <c r="BS7" s="211" t="s">
        <v>514</v>
      </c>
      <c r="BT7" s="211" t="s">
        <v>514</v>
      </c>
      <c r="BU7" s="211" t="s">
        <v>514</v>
      </c>
      <c r="BV7" s="211" t="s">
        <v>514</v>
      </c>
      <c r="BW7" s="211" t="s">
        <v>514</v>
      </c>
      <c r="BX7" s="211" t="s">
        <v>514</v>
      </c>
      <c r="BY7" s="211" t="s">
        <v>514</v>
      </c>
      <c r="BZ7" s="211" t="s">
        <v>514</v>
      </c>
      <c r="CA7" s="211" t="s">
        <v>514</v>
      </c>
      <c r="CB7" s="211" t="s">
        <v>514</v>
      </c>
      <c r="CC7" s="211" t="s">
        <v>514</v>
      </c>
      <c r="CD7" s="211" t="s">
        <v>514</v>
      </c>
      <c r="CE7" s="211" t="s">
        <v>514</v>
      </c>
      <c r="CF7" s="211" t="s">
        <v>514</v>
      </c>
      <c r="CG7" s="211" t="s">
        <v>514</v>
      </c>
      <c r="CH7" s="287"/>
      <c r="CI7" s="287"/>
      <c r="CJ7" s="287"/>
      <c r="CK7" s="287"/>
      <c r="CL7" s="287"/>
      <c r="CM7" s="287"/>
      <c r="CN7" s="287"/>
      <c r="CO7" s="211" t="s">
        <v>514</v>
      </c>
    </row>
    <row r="8" spans="1:93">
      <c r="A8" s="286" t="s">
        <v>853</v>
      </c>
      <c r="B8" s="211" t="s">
        <v>2429</v>
      </c>
      <c r="C8" s="211" t="s">
        <v>2424</v>
      </c>
      <c r="D8" s="211" t="s">
        <v>2430</v>
      </c>
      <c r="E8" s="211" t="s">
        <v>2431</v>
      </c>
      <c r="F8" s="211" t="s">
        <v>514</v>
      </c>
      <c r="G8" s="211" t="s">
        <v>514</v>
      </c>
      <c r="H8" s="211">
        <v>1</v>
      </c>
      <c r="I8" s="211" t="s">
        <v>514</v>
      </c>
      <c r="J8" s="211" t="s">
        <v>514</v>
      </c>
      <c r="K8" s="211" t="s">
        <v>514</v>
      </c>
      <c r="L8" s="211" t="s">
        <v>514</v>
      </c>
      <c r="M8" s="211" t="s">
        <v>514</v>
      </c>
      <c r="N8" s="211" t="s">
        <v>514</v>
      </c>
      <c r="O8" s="287"/>
      <c r="P8" s="287"/>
      <c r="Q8" s="287"/>
      <c r="R8" s="211" t="s">
        <v>514</v>
      </c>
      <c r="S8" s="211" t="s">
        <v>514</v>
      </c>
      <c r="T8" s="211" t="s">
        <v>514</v>
      </c>
      <c r="U8" s="211" t="s">
        <v>514</v>
      </c>
      <c r="V8" s="211" t="s">
        <v>514</v>
      </c>
      <c r="W8" s="211" t="s">
        <v>514</v>
      </c>
      <c r="X8" s="287"/>
      <c r="Y8" s="287"/>
      <c r="Z8" s="287"/>
      <c r="AA8" s="211">
        <v>2013</v>
      </c>
      <c r="AB8" s="211" t="b">
        <v>1</v>
      </c>
      <c r="AC8" s="211">
        <v>4290</v>
      </c>
      <c r="AD8" s="211">
        <v>4290</v>
      </c>
      <c r="AE8" s="287"/>
      <c r="AF8" s="287"/>
      <c r="AG8" s="287"/>
      <c r="AH8" s="211" t="b">
        <v>1</v>
      </c>
      <c r="AI8" s="211">
        <v>3920</v>
      </c>
      <c r="AJ8" s="211">
        <v>3920</v>
      </c>
      <c r="AK8" s="211" t="b">
        <v>1</v>
      </c>
      <c r="AL8" s="211">
        <v>4040</v>
      </c>
      <c r="AM8" s="211">
        <v>4040</v>
      </c>
      <c r="AN8" s="287"/>
      <c r="AO8" s="287"/>
      <c r="AP8" s="287"/>
      <c r="AQ8" s="287"/>
      <c r="AR8" s="287"/>
      <c r="AS8" s="287"/>
      <c r="AT8" s="211" t="s">
        <v>514</v>
      </c>
      <c r="AU8" s="211" t="s">
        <v>514</v>
      </c>
      <c r="AV8" s="211" t="s">
        <v>514</v>
      </c>
      <c r="AW8" s="211" t="s">
        <v>514</v>
      </c>
      <c r="AX8" s="211" t="s">
        <v>514</v>
      </c>
      <c r="AY8" s="211" t="s">
        <v>514</v>
      </c>
      <c r="AZ8" s="287"/>
      <c r="BA8" s="287"/>
      <c r="BB8" s="287"/>
      <c r="BC8" s="287"/>
      <c r="BD8" s="287"/>
      <c r="BE8" s="287"/>
      <c r="BF8" s="211" t="s">
        <v>514</v>
      </c>
      <c r="BG8" s="211" t="s">
        <v>514</v>
      </c>
      <c r="BH8" s="211" t="s">
        <v>514</v>
      </c>
      <c r="BI8" s="211" t="s">
        <v>514</v>
      </c>
      <c r="BJ8" s="211" t="s">
        <v>514</v>
      </c>
      <c r="BK8" s="211" t="s">
        <v>514</v>
      </c>
      <c r="BL8" s="287"/>
      <c r="BM8" s="287"/>
      <c r="BN8" s="287"/>
      <c r="BO8" s="211">
        <v>156</v>
      </c>
      <c r="BP8" s="211">
        <v>101</v>
      </c>
      <c r="BQ8" s="211">
        <v>0</v>
      </c>
      <c r="BR8" s="211" t="s">
        <v>514</v>
      </c>
      <c r="BS8" s="211" t="s">
        <v>514</v>
      </c>
      <c r="BT8" s="211" t="s">
        <v>514</v>
      </c>
      <c r="BU8" s="211" t="s">
        <v>514</v>
      </c>
      <c r="BV8" s="211" t="s">
        <v>514</v>
      </c>
      <c r="BW8" s="211" t="s">
        <v>514</v>
      </c>
      <c r="BX8" s="211" t="s">
        <v>514</v>
      </c>
      <c r="BY8" s="211" t="s">
        <v>514</v>
      </c>
      <c r="BZ8" s="211" t="s">
        <v>514</v>
      </c>
      <c r="CA8" s="211" t="s">
        <v>514</v>
      </c>
      <c r="CB8" s="211" t="s">
        <v>514</v>
      </c>
      <c r="CC8" s="211" t="s">
        <v>514</v>
      </c>
      <c r="CD8" s="211" t="s">
        <v>514</v>
      </c>
      <c r="CE8" s="211" t="s">
        <v>514</v>
      </c>
      <c r="CF8" s="211" t="s">
        <v>514</v>
      </c>
      <c r="CG8" s="211" t="s">
        <v>514</v>
      </c>
      <c r="CH8" s="287"/>
      <c r="CI8" s="287"/>
      <c r="CJ8" s="287"/>
      <c r="CK8" s="287"/>
      <c r="CL8" s="287"/>
      <c r="CM8" s="287"/>
      <c r="CN8" s="287"/>
      <c r="CO8" s="211" t="s">
        <v>5528</v>
      </c>
    </row>
    <row r="9" spans="1:93">
      <c r="A9" s="286" t="s">
        <v>854</v>
      </c>
      <c r="B9" s="211" t="s">
        <v>2432</v>
      </c>
      <c r="C9" s="211" t="s">
        <v>2484</v>
      </c>
      <c r="D9" s="211" t="s">
        <v>5100</v>
      </c>
      <c r="E9" s="211" t="s">
        <v>5101</v>
      </c>
      <c r="F9" s="211">
        <v>1</v>
      </c>
      <c r="G9" s="211" t="s">
        <v>514</v>
      </c>
      <c r="H9" s="211" t="s">
        <v>514</v>
      </c>
      <c r="I9" s="211" t="s">
        <v>514</v>
      </c>
      <c r="J9" s="211" t="s">
        <v>514</v>
      </c>
      <c r="K9" s="211" t="s">
        <v>514</v>
      </c>
      <c r="L9" s="211" t="s">
        <v>514</v>
      </c>
      <c r="M9" s="211" t="s">
        <v>514</v>
      </c>
      <c r="N9" s="211" t="s">
        <v>514</v>
      </c>
      <c r="O9" s="287"/>
      <c r="P9" s="287"/>
      <c r="Q9" s="287"/>
      <c r="R9" s="211" t="s">
        <v>514</v>
      </c>
      <c r="S9" s="211" t="s">
        <v>514</v>
      </c>
      <c r="T9" s="211" t="s">
        <v>514</v>
      </c>
      <c r="U9" s="211" t="s">
        <v>514</v>
      </c>
      <c r="V9" s="211" t="s">
        <v>514</v>
      </c>
      <c r="W9" s="211" t="s">
        <v>514</v>
      </c>
      <c r="X9" s="287"/>
      <c r="Y9" s="287"/>
      <c r="Z9" s="287"/>
      <c r="AA9" s="211" t="s">
        <v>514</v>
      </c>
      <c r="AB9" s="211" t="s">
        <v>514</v>
      </c>
      <c r="AC9" s="211" t="s">
        <v>514</v>
      </c>
      <c r="AD9" s="211" t="s">
        <v>514</v>
      </c>
      <c r="AE9" s="287"/>
      <c r="AF9" s="287"/>
      <c r="AG9" s="287"/>
      <c r="AH9" s="211" t="s">
        <v>514</v>
      </c>
      <c r="AI9" s="211" t="s">
        <v>514</v>
      </c>
      <c r="AJ9" s="211" t="s">
        <v>514</v>
      </c>
      <c r="AK9" s="211" t="s">
        <v>514</v>
      </c>
      <c r="AL9" s="211" t="s">
        <v>514</v>
      </c>
      <c r="AM9" s="211" t="s">
        <v>514</v>
      </c>
      <c r="AN9" s="287"/>
      <c r="AO9" s="287"/>
      <c r="AP9" s="287"/>
      <c r="AQ9" s="287"/>
      <c r="AR9" s="287"/>
      <c r="AS9" s="287"/>
      <c r="AT9" s="211" t="s">
        <v>514</v>
      </c>
      <c r="AU9" s="211" t="s">
        <v>514</v>
      </c>
      <c r="AV9" s="211" t="s">
        <v>514</v>
      </c>
      <c r="AW9" s="211" t="s">
        <v>514</v>
      </c>
      <c r="AX9" s="211" t="s">
        <v>514</v>
      </c>
      <c r="AY9" s="211" t="s">
        <v>514</v>
      </c>
      <c r="AZ9" s="287"/>
      <c r="BA9" s="287"/>
      <c r="BB9" s="287"/>
      <c r="BC9" s="287"/>
      <c r="BD9" s="287"/>
      <c r="BE9" s="287"/>
      <c r="BF9" s="211" t="s">
        <v>514</v>
      </c>
      <c r="BG9" s="211" t="s">
        <v>514</v>
      </c>
      <c r="BH9" s="211" t="s">
        <v>514</v>
      </c>
      <c r="BI9" s="211" t="s">
        <v>514</v>
      </c>
      <c r="BJ9" s="211" t="s">
        <v>514</v>
      </c>
      <c r="BK9" s="211" t="s">
        <v>514</v>
      </c>
      <c r="BL9" s="287"/>
      <c r="BM9" s="287"/>
      <c r="BN9" s="287"/>
      <c r="BO9" s="211" t="s">
        <v>514</v>
      </c>
      <c r="BP9" s="211" t="s">
        <v>514</v>
      </c>
      <c r="BQ9" s="211">
        <v>1</v>
      </c>
      <c r="BR9" s="211" t="s">
        <v>5102</v>
      </c>
      <c r="BS9" s="211" t="s">
        <v>514</v>
      </c>
      <c r="BT9" s="211" t="s">
        <v>514</v>
      </c>
      <c r="BU9" s="211" t="s">
        <v>514</v>
      </c>
      <c r="BV9" s="211" t="s">
        <v>514</v>
      </c>
      <c r="BW9" s="211" t="s">
        <v>514</v>
      </c>
      <c r="BX9" s="211" t="s">
        <v>514</v>
      </c>
      <c r="BY9" s="211" t="s">
        <v>514</v>
      </c>
      <c r="BZ9" s="211" t="s">
        <v>514</v>
      </c>
      <c r="CA9" s="211" t="s">
        <v>514</v>
      </c>
      <c r="CB9" s="211" t="s">
        <v>514</v>
      </c>
      <c r="CC9" s="211" t="s">
        <v>514</v>
      </c>
      <c r="CD9" s="211" t="s">
        <v>514</v>
      </c>
      <c r="CE9" s="211" t="s">
        <v>514</v>
      </c>
      <c r="CF9" s="211" t="s">
        <v>514</v>
      </c>
      <c r="CG9" s="211" t="s">
        <v>514</v>
      </c>
      <c r="CH9" s="287"/>
      <c r="CI9" s="287"/>
      <c r="CJ9" s="287"/>
      <c r="CK9" s="287"/>
      <c r="CL9" s="287"/>
      <c r="CM9" s="287"/>
      <c r="CN9" s="287"/>
      <c r="CO9" s="211" t="s">
        <v>514</v>
      </c>
    </row>
    <row r="10" spans="1:93">
      <c r="A10" s="286" t="s">
        <v>855</v>
      </c>
      <c r="B10" s="211" t="s">
        <v>2433</v>
      </c>
      <c r="C10" s="211" t="s">
        <v>2448</v>
      </c>
      <c r="D10" s="211" t="s">
        <v>5103</v>
      </c>
      <c r="E10" s="211" t="s">
        <v>5649</v>
      </c>
      <c r="F10" s="211" t="s">
        <v>514</v>
      </c>
      <c r="G10" s="211">
        <v>1</v>
      </c>
      <c r="H10" s="211" t="s">
        <v>514</v>
      </c>
      <c r="I10" s="211" t="s">
        <v>514</v>
      </c>
      <c r="J10" s="211" t="s">
        <v>514</v>
      </c>
      <c r="K10" s="211">
        <v>2013</v>
      </c>
      <c r="L10" s="211" t="b">
        <v>1</v>
      </c>
      <c r="M10" s="211">
        <v>53600</v>
      </c>
      <c r="N10" s="211">
        <v>53500</v>
      </c>
      <c r="O10" s="287"/>
      <c r="P10" s="287"/>
      <c r="Q10" s="287"/>
      <c r="R10" s="211" t="s">
        <v>514</v>
      </c>
      <c r="S10" s="211" t="s">
        <v>514</v>
      </c>
      <c r="T10" s="211" t="s">
        <v>514</v>
      </c>
      <c r="U10" s="211" t="s">
        <v>514</v>
      </c>
      <c r="V10" s="211" t="s">
        <v>514</v>
      </c>
      <c r="W10" s="211" t="s">
        <v>514</v>
      </c>
      <c r="X10" s="287"/>
      <c r="Y10" s="287"/>
      <c r="Z10" s="287"/>
      <c r="AA10" s="211" t="s">
        <v>514</v>
      </c>
      <c r="AB10" s="211" t="s">
        <v>514</v>
      </c>
      <c r="AC10" s="211" t="s">
        <v>514</v>
      </c>
      <c r="AD10" s="211" t="s">
        <v>514</v>
      </c>
      <c r="AE10" s="287"/>
      <c r="AF10" s="287"/>
      <c r="AG10" s="287"/>
      <c r="AH10" s="211" t="s">
        <v>514</v>
      </c>
      <c r="AI10" s="211" t="s">
        <v>514</v>
      </c>
      <c r="AJ10" s="211" t="s">
        <v>514</v>
      </c>
      <c r="AK10" s="211" t="s">
        <v>514</v>
      </c>
      <c r="AL10" s="211" t="s">
        <v>514</v>
      </c>
      <c r="AM10" s="211" t="s">
        <v>514</v>
      </c>
      <c r="AN10" s="287"/>
      <c r="AO10" s="287"/>
      <c r="AP10" s="287"/>
      <c r="AQ10" s="287"/>
      <c r="AR10" s="287"/>
      <c r="AS10" s="287"/>
      <c r="AT10" s="211" t="s">
        <v>514</v>
      </c>
      <c r="AU10" s="211" t="s">
        <v>514</v>
      </c>
      <c r="AV10" s="211" t="s">
        <v>514</v>
      </c>
      <c r="AW10" s="211" t="s">
        <v>514</v>
      </c>
      <c r="AX10" s="211" t="s">
        <v>514</v>
      </c>
      <c r="AY10" s="211" t="s">
        <v>514</v>
      </c>
      <c r="AZ10" s="287"/>
      <c r="BA10" s="287"/>
      <c r="BB10" s="287"/>
      <c r="BC10" s="287"/>
      <c r="BD10" s="287"/>
      <c r="BE10" s="287"/>
      <c r="BF10" s="211" t="s">
        <v>514</v>
      </c>
      <c r="BG10" s="211" t="s">
        <v>514</v>
      </c>
      <c r="BH10" s="211" t="s">
        <v>514</v>
      </c>
      <c r="BI10" s="211" t="s">
        <v>514</v>
      </c>
      <c r="BJ10" s="211" t="s">
        <v>514</v>
      </c>
      <c r="BK10" s="211" t="s">
        <v>514</v>
      </c>
      <c r="BL10" s="287"/>
      <c r="BM10" s="287"/>
      <c r="BN10" s="287"/>
      <c r="BO10" s="211" t="s">
        <v>514</v>
      </c>
      <c r="BP10" s="211" t="s">
        <v>514</v>
      </c>
      <c r="BQ10" s="211">
        <v>0</v>
      </c>
      <c r="BR10" s="211" t="s">
        <v>514</v>
      </c>
      <c r="BS10" s="211" t="s">
        <v>514</v>
      </c>
      <c r="BT10" s="211" t="s">
        <v>514</v>
      </c>
      <c r="BU10" s="211" t="s">
        <v>514</v>
      </c>
      <c r="BV10" s="211" t="s">
        <v>514</v>
      </c>
      <c r="BW10" s="211" t="s">
        <v>514</v>
      </c>
      <c r="BX10" s="211" t="s">
        <v>514</v>
      </c>
      <c r="BY10" s="211" t="s">
        <v>514</v>
      </c>
      <c r="BZ10" s="211" t="s">
        <v>514</v>
      </c>
      <c r="CA10" s="211" t="s">
        <v>514</v>
      </c>
      <c r="CB10" s="211" t="s">
        <v>514</v>
      </c>
      <c r="CC10" s="211" t="s">
        <v>514</v>
      </c>
      <c r="CD10" s="211" t="s">
        <v>514</v>
      </c>
      <c r="CE10" s="211" t="s">
        <v>514</v>
      </c>
      <c r="CF10" s="211" t="s">
        <v>514</v>
      </c>
      <c r="CG10" s="211" t="s">
        <v>514</v>
      </c>
      <c r="CH10" s="287"/>
      <c r="CI10" s="287"/>
      <c r="CJ10" s="287"/>
      <c r="CK10" s="287"/>
      <c r="CL10" s="287"/>
      <c r="CM10" s="287"/>
      <c r="CN10" s="287"/>
      <c r="CO10" s="211" t="s">
        <v>514</v>
      </c>
    </row>
    <row r="11" spans="1:93">
      <c r="A11" s="286" t="s">
        <v>856</v>
      </c>
      <c r="B11" s="211" t="s">
        <v>2434</v>
      </c>
      <c r="C11" s="211" t="s">
        <v>2448</v>
      </c>
      <c r="D11" s="211" t="s">
        <v>5104</v>
      </c>
      <c r="E11" s="211" t="s">
        <v>5650</v>
      </c>
      <c r="F11" s="211">
        <v>1</v>
      </c>
      <c r="G11" s="211" t="s">
        <v>514</v>
      </c>
      <c r="H11" s="211" t="s">
        <v>514</v>
      </c>
      <c r="I11" s="211" t="s">
        <v>514</v>
      </c>
      <c r="J11" s="211" t="s">
        <v>514</v>
      </c>
      <c r="K11" s="211">
        <v>2013</v>
      </c>
      <c r="L11" s="211" t="b">
        <v>0</v>
      </c>
      <c r="M11" s="211">
        <v>3840</v>
      </c>
      <c r="N11" s="211">
        <v>3830</v>
      </c>
      <c r="O11" s="287"/>
      <c r="P11" s="287"/>
      <c r="Q11" s="287"/>
      <c r="R11" s="211" t="s">
        <v>514</v>
      </c>
      <c r="S11" s="211" t="s">
        <v>514</v>
      </c>
      <c r="T11" s="211" t="s">
        <v>514</v>
      </c>
      <c r="U11" s="211" t="s">
        <v>514</v>
      </c>
      <c r="V11" s="211" t="s">
        <v>514</v>
      </c>
      <c r="W11" s="211" t="s">
        <v>514</v>
      </c>
      <c r="X11" s="287"/>
      <c r="Y11" s="287"/>
      <c r="Z11" s="287"/>
      <c r="AA11" s="211" t="s">
        <v>514</v>
      </c>
      <c r="AB11" s="211" t="s">
        <v>514</v>
      </c>
      <c r="AC11" s="211" t="s">
        <v>514</v>
      </c>
      <c r="AD11" s="211" t="s">
        <v>514</v>
      </c>
      <c r="AE11" s="287"/>
      <c r="AF11" s="287"/>
      <c r="AG11" s="287"/>
      <c r="AH11" s="211" t="s">
        <v>514</v>
      </c>
      <c r="AI11" s="211" t="s">
        <v>514</v>
      </c>
      <c r="AJ11" s="211" t="s">
        <v>514</v>
      </c>
      <c r="AK11" s="211" t="s">
        <v>514</v>
      </c>
      <c r="AL11" s="211" t="s">
        <v>514</v>
      </c>
      <c r="AM11" s="211" t="s">
        <v>514</v>
      </c>
      <c r="AN11" s="287"/>
      <c r="AO11" s="287"/>
      <c r="AP11" s="287"/>
      <c r="AQ11" s="287"/>
      <c r="AR11" s="287"/>
      <c r="AS11" s="287"/>
      <c r="AT11" s="211" t="s">
        <v>514</v>
      </c>
      <c r="AU11" s="211" t="s">
        <v>514</v>
      </c>
      <c r="AV11" s="211" t="s">
        <v>514</v>
      </c>
      <c r="AW11" s="211" t="s">
        <v>514</v>
      </c>
      <c r="AX11" s="211" t="s">
        <v>514</v>
      </c>
      <c r="AY11" s="211" t="s">
        <v>514</v>
      </c>
      <c r="AZ11" s="287"/>
      <c r="BA11" s="287"/>
      <c r="BB11" s="287"/>
      <c r="BC11" s="287"/>
      <c r="BD11" s="287"/>
      <c r="BE11" s="287"/>
      <c r="BF11" s="211" t="s">
        <v>514</v>
      </c>
      <c r="BG11" s="211" t="s">
        <v>514</v>
      </c>
      <c r="BH11" s="211" t="s">
        <v>514</v>
      </c>
      <c r="BI11" s="211" t="s">
        <v>514</v>
      </c>
      <c r="BJ11" s="211" t="s">
        <v>514</v>
      </c>
      <c r="BK11" s="211" t="s">
        <v>514</v>
      </c>
      <c r="BL11" s="287"/>
      <c r="BM11" s="287"/>
      <c r="BN11" s="287"/>
      <c r="BO11" s="211" t="s">
        <v>514</v>
      </c>
      <c r="BP11" s="211" t="s">
        <v>514</v>
      </c>
      <c r="BQ11" s="211">
        <v>0</v>
      </c>
      <c r="BR11" s="211" t="s">
        <v>514</v>
      </c>
      <c r="BS11" s="211" t="s">
        <v>514</v>
      </c>
      <c r="BT11" s="211" t="s">
        <v>514</v>
      </c>
      <c r="BU11" s="211" t="s">
        <v>514</v>
      </c>
      <c r="BV11" s="211" t="s">
        <v>514</v>
      </c>
      <c r="BW11" s="211" t="s">
        <v>514</v>
      </c>
      <c r="BX11" s="211" t="s">
        <v>514</v>
      </c>
      <c r="BY11" s="211" t="s">
        <v>514</v>
      </c>
      <c r="BZ11" s="211" t="s">
        <v>514</v>
      </c>
      <c r="CA11" s="211" t="s">
        <v>514</v>
      </c>
      <c r="CB11" s="211" t="s">
        <v>514</v>
      </c>
      <c r="CC11" s="211" t="s">
        <v>514</v>
      </c>
      <c r="CD11" s="211" t="s">
        <v>514</v>
      </c>
      <c r="CE11" s="211" t="s">
        <v>514</v>
      </c>
      <c r="CF11" s="211" t="s">
        <v>514</v>
      </c>
      <c r="CG11" s="211" t="s">
        <v>514</v>
      </c>
      <c r="CH11" s="287"/>
      <c r="CI11" s="287"/>
      <c r="CJ11" s="287"/>
      <c r="CK11" s="287"/>
      <c r="CL11" s="287"/>
      <c r="CM11" s="287"/>
      <c r="CN11" s="287"/>
      <c r="CO11" s="211" t="s">
        <v>514</v>
      </c>
    </row>
    <row r="12" spans="1:93">
      <c r="A12" s="286" t="s">
        <v>857</v>
      </c>
      <c r="B12" s="211" t="s">
        <v>2435</v>
      </c>
      <c r="C12" s="211" t="s">
        <v>2436</v>
      </c>
      <c r="D12" s="211" t="s">
        <v>2437</v>
      </c>
      <c r="E12" s="211" t="s">
        <v>2438</v>
      </c>
      <c r="F12" s="211">
        <v>1</v>
      </c>
      <c r="G12" s="211" t="s">
        <v>514</v>
      </c>
      <c r="H12" s="211" t="s">
        <v>514</v>
      </c>
      <c r="I12" s="211" t="s">
        <v>514</v>
      </c>
      <c r="J12" s="211" t="s">
        <v>514</v>
      </c>
      <c r="K12" s="211">
        <v>2013</v>
      </c>
      <c r="L12" s="211" t="b">
        <v>0</v>
      </c>
      <c r="M12" s="211">
        <v>13000</v>
      </c>
      <c r="N12" s="211">
        <v>13000</v>
      </c>
      <c r="O12" s="287"/>
      <c r="P12" s="287"/>
      <c r="Q12" s="287"/>
      <c r="R12" s="211" t="b">
        <v>0</v>
      </c>
      <c r="S12" s="211">
        <v>11800</v>
      </c>
      <c r="T12" s="211">
        <v>10400</v>
      </c>
      <c r="U12" s="211" t="b">
        <v>0</v>
      </c>
      <c r="V12" s="211">
        <v>10900</v>
      </c>
      <c r="W12" s="211">
        <v>10900</v>
      </c>
      <c r="X12" s="287"/>
      <c r="Y12" s="287"/>
      <c r="Z12" s="287"/>
      <c r="AA12" s="211" t="s">
        <v>514</v>
      </c>
      <c r="AB12" s="211" t="s">
        <v>514</v>
      </c>
      <c r="AC12" s="211" t="s">
        <v>514</v>
      </c>
      <c r="AD12" s="211" t="s">
        <v>514</v>
      </c>
      <c r="AE12" s="287"/>
      <c r="AF12" s="287"/>
      <c r="AG12" s="287"/>
      <c r="AH12" s="211" t="s">
        <v>514</v>
      </c>
      <c r="AI12" s="211" t="s">
        <v>514</v>
      </c>
      <c r="AJ12" s="211" t="s">
        <v>514</v>
      </c>
      <c r="AK12" s="211" t="s">
        <v>514</v>
      </c>
      <c r="AL12" s="211" t="s">
        <v>514</v>
      </c>
      <c r="AM12" s="211" t="s">
        <v>514</v>
      </c>
      <c r="AN12" s="287"/>
      <c r="AO12" s="287"/>
      <c r="AP12" s="287"/>
      <c r="AQ12" s="287"/>
      <c r="AR12" s="287"/>
      <c r="AS12" s="287"/>
      <c r="AT12" s="211" t="s">
        <v>514</v>
      </c>
      <c r="AU12" s="211" t="s">
        <v>514</v>
      </c>
      <c r="AV12" s="211" t="s">
        <v>514</v>
      </c>
      <c r="AW12" s="211" t="s">
        <v>514</v>
      </c>
      <c r="AX12" s="211" t="s">
        <v>514</v>
      </c>
      <c r="AY12" s="211" t="s">
        <v>514</v>
      </c>
      <c r="AZ12" s="287"/>
      <c r="BA12" s="287"/>
      <c r="BB12" s="287"/>
      <c r="BC12" s="287"/>
      <c r="BD12" s="287"/>
      <c r="BE12" s="287"/>
      <c r="BF12" s="211" t="s">
        <v>514</v>
      </c>
      <c r="BG12" s="211" t="s">
        <v>514</v>
      </c>
      <c r="BH12" s="211" t="s">
        <v>514</v>
      </c>
      <c r="BI12" s="211" t="s">
        <v>514</v>
      </c>
      <c r="BJ12" s="211" t="s">
        <v>514</v>
      </c>
      <c r="BK12" s="211" t="s">
        <v>514</v>
      </c>
      <c r="BL12" s="287"/>
      <c r="BM12" s="287"/>
      <c r="BN12" s="287"/>
      <c r="BO12" s="211" t="s">
        <v>514</v>
      </c>
      <c r="BP12" s="211" t="s">
        <v>514</v>
      </c>
      <c r="BQ12" s="211">
        <v>1</v>
      </c>
      <c r="BR12" s="211" t="s">
        <v>2439</v>
      </c>
      <c r="BS12" s="211" t="s">
        <v>514</v>
      </c>
      <c r="BT12" s="211" t="s">
        <v>514</v>
      </c>
      <c r="BU12" s="211" t="s">
        <v>514</v>
      </c>
      <c r="BV12" s="211" t="s">
        <v>514</v>
      </c>
      <c r="BW12" s="211" t="s">
        <v>514</v>
      </c>
      <c r="BX12" s="211" t="s">
        <v>514</v>
      </c>
      <c r="BY12" s="211" t="s">
        <v>514</v>
      </c>
      <c r="BZ12" s="211" t="s">
        <v>514</v>
      </c>
      <c r="CA12" s="211" t="s">
        <v>514</v>
      </c>
      <c r="CB12" s="211" t="s">
        <v>514</v>
      </c>
      <c r="CC12" s="211" t="s">
        <v>6427</v>
      </c>
      <c r="CD12" s="211" t="s">
        <v>6426</v>
      </c>
      <c r="CE12" s="211" t="s">
        <v>514</v>
      </c>
      <c r="CF12" s="211" t="s">
        <v>514</v>
      </c>
      <c r="CG12" s="211" t="s">
        <v>514</v>
      </c>
      <c r="CH12" s="287"/>
      <c r="CI12" s="287"/>
      <c r="CJ12" s="287"/>
      <c r="CK12" s="287"/>
      <c r="CL12" s="287"/>
      <c r="CM12" s="287"/>
      <c r="CN12" s="287"/>
      <c r="CO12" s="211" t="s">
        <v>5528</v>
      </c>
    </row>
    <row r="13" spans="1:93">
      <c r="A13" s="286" t="s">
        <v>858</v>
      </c>
      <c r="B13" s="211" t="s">
        <v>2440</v>
      </c>
      <c r="C13" s="211" t="s">
        <v>2441</v>
      </c>
      <c r="D13" s="211" t="s">
        <v>2442</v>
      </c>
      <c r="E13" s="211" t="s">
        <v>2443</v>
      </c>
      <c r="F13" s="211">
        <v>1</v>
      </c>
      <c r="G13" s="211" t="s">
        <v>514</v>
      </c>
      <c r="H13" s="211" t="s">
        <v>514</v>
      </c>
      <c r="I13" s="211" t="s">
        <v>514</v>
      </c>
      <c r="J13" s="211" t="s">
        <v>514</v>
      </c>
      <c r="K13" s="211">
        <v>2013</v>
      </c>
      <c r="L13" s="211" t="b">
        <v>0</v>
      </c>
      <c r="M13" s="211">
        <v>4720</v>
      </c>
      <c r="N13" s="211">
        <v>4710</v>
      </c>
      <c r="O13" s="287"/>
      <c r="P13" s="287"/>
      <c r="Q13" s="287"/>
      <c r="R13" s="211" t="b">
        <v>0</v>
      </c>
      <c r="S13" s="211">
        <v>3100</v>
      </c>
      <c r="T13" s="211">
        <v>3290</v>
      </c>
      <c r="U13" s="211" t="b">
        <v>0</v>
      </c>
      <c r="V13" s="211">
        <v>3490</v>
      </c>
      <c r="W13" s="211">
        <v>3490</v>
      </c>
      <c r="X13" s="287"/>
      <c r="Y13" s="287"/>
      <c r="Z13" s="287"/>
      <c r="AA13" s="211" t="s">
        <v>514</v>
      </c>
      <c r="AB13" s="211" t="s">
        <v>514</v>
      </c>
      <c r="AC13" s="211" t="s">
        <v>514</v>
      </c>
      <c r="AD13" s="211" t="s">
        <v>514</v>
      </c>
      <c r="AE13" s="287"/>
      <c r="AF13" s="287"/>
      <c r="AG13" s="287"/>
      <c r="AH13" s="211" t="s">
        <v>514</v>
      </c>
      <c r="AI13" s="211" t="s">
        <v>514</v>
      </c>
      <c r="AJ13" s="211" t="s">
        <v>514</v>
      </c>
      <c r="AK13" s="211" t="s">
        <v>514</v>
      </c>
      <c r="AL13" s="211" t="s">
        <v>514</v>
      </c>
      <c r="AM13" s="211" t="s">
        <v>514</v>
      </c>
      <c r="AN13" s="287"/>
      <c r="AO13" s="287"/>
      <c r="AP13" s="287"/>
      <c r="AQ13" s="287"/>
      <c r="AR13" s="287"/>
      <c r="AS13" s="287"/>
      <c r="AT13" s="211" t="s">
        <v>514</v>
      </c>
      <c r="AU13" s="211" t="s">
        <v>514</v>
      </c>
      <c r="AV13" s="211" t="s">
        <v>514</v>
      </c>
      <c r="AW13" s="211" t="s">
        <v>514</v>
      </c>
      <c r="AX13" s="211" t="s">
        <v>514</v>
      </c>
      <c r="AY13" s="211" t="s">
        <v>514</v>
      </c>
      <c r="AZ13" s="287"/>
      <c r="BA13" s="287"/>
      <c r="BB13" s="287"/>
      <c r="BC13" s="287"/>
      <c r="BD13" s="287"/>
      <c r="BE13" s="287"/>
      <c r="BF13" s="211" t="s">
        <v>514</v>
      </c>
      <c r="BG13" s="211" t="s">
        <v>514</v>
      </c>
      <c r="BH13" s="211" t="s">
        <v>514</v>
      </c>
      <c r="BI13" s="211" t="s">
        <v>514</v>
      </c>
      <c r="BJ13" s="211" t="s">
        <v>514</v>
      </c>
      <c r="BK13" s="211" t="s">
        <v>514</v>
      </c>
      <c r="BL13" s="287"/>
      <c r="BM13" s="287"/>
      <c r="BN13" s="287"/>
      <c r="BO13" s="211" t="s">
        <v>514</v>
      </c>
      <c r="BP13" s="211" t="s">
        <v>514</v>
      </c>
      <c r="BQ13" s="211">
        <v>1</v>
      </c>
      <c r="BR13" s="211" t="s">
        <v>2444</v>
      </c>
      <c r="BS13" s="211" t="s">
        <v>514</v>
      </c>
      <c r="BT13" s="211" t="s">
        <v>514</v>
      </c>
      <c r="BU13" s="211" t="s">
        <v>514</v>
      </c>
      <c r="BV13" s="211" t="s">
        <v>514</v>
      </c>
      <c r="BW13" s="211" t="s">
        <v>514</v>
      </c>
      <c r="BX13" s="211" t="s">
        <v>514</v>
      </c>
      <c r="BY13" s="211" t="s">
        <v>514</v>
      </c>
      <c r="BZ13" s="211" t="s">
        <v>514</v>
      </c>
      <c r="CA13" s="211" t="s">
        <v>514</v>
      </c>
      <c r="CB13" s="211" t="s">
        <v>514</v>
      </c>
      <c r="CC13" s="211" t="s">
        <v>514</v>
      </c>
      <c r="CD13" s="211" t="s">
        <v>514</v>
      </c>
      <c r="CE13" s="211" t="s">
        <v>514</v>
      </c>
      <c r="CF13" s="211" t="s">
        <v>514</v>
      </c>
      <c r="CG13" s="211" t="s">
        <v>514</v>
      </c>
      <c r="CH13" s="287"/>
      <c r="CI13" s="287"/>
      <c r="CJ13" s="287"/>
      <c r="CK13" s="287"/>
      <c r="CL13" s="287"/>
      <c r="CM13" s="287"/>
      <c r="CN13" s="287"/>
      <c r="CO13" s="211" t="s">
        <v>5528</v>
      </c>
    </row>
    <row r="14" spans="1:93">
      <c r="A14" s="286" t="s">
        <v>859</v>
      </c>
      <c r="B14" s="211" t="s">
        <v>2445</v>
      </c>
      <c r="C14" s="211" t="s">
        <v>6044</v>
      </c>
      <c r="D14" s="211" t="s">
        <v>6045</v>
      </c>
      <c r="E14" s="211" t="s">
        <v>5651</v>
      </c>
      <c r="F14" s="211">
        <v>1</v>
      </c>
      <c r="G14" s="211" t="s">
        <v>514</v>
      </c>
      <c r="H14" s="211" t="s">
        <v>514</v>
      </c>
      <c r="I14" s="211" t="s">
        <v>514</v>
      </c>
      <c r="J14" s="211" t="s">
        <v>514</v>
      </c>
      <c r="K14" s="211">
        <v>2013</v>
      </c>
      <c r="L14" s="211" t="b">
        <v>0</v>
      </c>
      <c r="M14" s="211">
        <v>30200</v>
      </c>
      <c r="N14" s="211">
        <v>30200</v>
      </c>
      <c r="O14" s="287"/>
      <c r="P14" s="287"/>
      <c r="Q14" s="287"/>
      <c r="R14" s="211" t="s">
        <v>514</v>
      </c>
      <c r="S14" s="211" t="s">
        <v>514</v>
      </c>
      <c r="T14" s="211" t="s">
        <v>514</v>
      </c>
      <c r="U14" s="211" t="s">
        <v>514</v>
      </c>
      <c r="V14" s="211" t="s">
        <v>514</v>
      </c>
      <c r="W14" s="211" t="s">
        <v>514</v>
      </c>
      <c r="X14" s="287"/>
      <c r="Y14" s="287"/>
      <c r="Z14" s="287"/>
      <c r="AA14" s="211" t="s">
        <v>514</v>
      </c>
      <c r="AB14" s="211" t="s">
        <v>514</v>
      </c>
      <c r="AC14" s="211" t="s">
        <v>514</v>
      </c>
      <c r="AD14" s="211" t="s">
        <v>514</v>
      </c>
      <c r="AE14" s="287"/>
      <c r="AF14" s="287"/>
      <c r="AG14" s="287"/>
      <c r="AH14" s="211" t="s">
        <v>514</v>
      </c>
      <c r="AI14" s="211" t="s">
        <v>514</v>
      </c>
      <c r="AJ14" s="211" t="s">
        <v>514</v>
      </c>
      <c r="AK14" s="211" t="s">
        <v>514</v>
      </c>
      <c r="AL14" s="211" t="s">
        <v>514</v>
      </c>
      <c r="AM14" s="211" t="s">
        <v>514</v>
      </c>
      <c r="AN14" s="287"/>
      <c r="AO14" s="287"/>
      <c r="AP14" s="287"/>
      <c r="AQ14" s="287"/>
      <c r="AR14" s="287"/>
      <c r="AS14" s="287"/>
      <c r="AT14" s="211" t="s">
        <v>514</v>
      </c>
      <c r="AU14" s="211" t="s">
        <v>514</v>
      </c>
      <c r="AV14" s="211" t="s">
        <v>514</v>
      </c>
      <c r="AW14" s="211" t="s">
        <v>514</v>
      </c>
      <c r="AX14" s="211" t="s">
        <v>514</v>
      </c>
      <c r="AY14" s="211" t="s">
        <v>514</v>
      </c>
      <c r="AZ14" s="287"/>
      <c r="BA14" s="287"/>
      <c r="BB14" s="287"/>
      <c r="BC14" s="287"/>
      <c r="BD14" s="287"/>
      <c r="BE14" s="287"/>
      <c r="BF14" s="211" t="s">
        <v>514</v>
      </c>
      <c r="BG14" s="211" t="s">
        <v>514</v>
      </c>
      <c r="BH14" s="211" t="s">
        <v>514</v>
      </c>
      <c r="BI14" s="211" t="s">
        <v>514</v>
      </c>
      <c r="BJ14" s="211" t="s">
        <v>514</v>
      </c>
      <c r="BK14" s="211" t="s">
        <v>514</v>
      </c>
      <c r="BL14" s="287"/>
      <c r="BM14" s="287"/>
      <c r="BN14" s="287"/>
      <c r="BO14" s="211" t="s">
        <v>514</v>
      </c>
      <c r="BP14" s="211" t="s">
        <v>514</v>
      </c>
      <c r="BQ14" s="211">
        <v>1</v>
      </c>
      <c r="BR14" s="211" t="s">
        <v>3196</v>
      </c>
      <c r="BS14" s="211" t="s">
        <v>514</v>
      </c>
      <c r="BT14" s="211" t="s">
        <v>514</v>
      </c>
      <c r="BU14" s="211" t="s">
        <v>514</v>
      </c>
      <c r="BV14" s="211" t="s">
        <v>514</v>
      </c>
      <c r="BW14" s="211" t="s">
        <v>514</v>
      </c>
      <c r="BX14" s="211" t="s">
        <v>514</v>
      </c>
      <c r="BY14" s="211" t="s">
        <v>514</v>
      </c>
      <c r="BZ14" s="211" t="s">
        <v>514</v>
      </c>
      <c r="CA14" s="211" t="s">
        <v>514</v>
      </c>
      <c r="CB14" s="211" t="s">
        <v>514</v>
      </c>
      <c r="CC14" s="211" t="s">
        <v>514</v>
      </c>
      <c r="CD14" s="211" t="s">
        <v>514</v>
      </c>
      <c r="CE14" s="211" t="s">
        <v>514</v>
      </c>
      <c r="CF14" s="211" t="s">
        <v>514</v>
      </c>
      <c r="CG14" s="211" t="s">
        <v>514</v>
      </c>
      <c r="CH14" s="287"/>
      <c r="CI14" s="287"/>
      <c r="CJ14" s="287"/>
      <c r="CK14" s="287"/>
      <c r="CL14" s="287"/>
      <c r="CM14" s="287"/>
      <c r="CN14" s="287"/>
      <c r="CO14" s="211" t="s">
        <v>514</v>
      </c>
    </row>
    <row r="15" spans="1:93">
      <c r="A15" s="286" t="s">
        <v>805</v>
      </c>
      <c r="B15" s="211" t="s">
        <v>2446</v>
      </c>
      <c r="C15" s="211" t="s">
        <v>2424</v>
      </c>
      <c r="D15" s="211" t="s">
        <v>5105</v>
      </c>
      <c r="E15" s="211" t="s">
        <v>5652</v>
      </c>
      <c r="F15" s="211" t="s">
        <v>514</v>
      </c>
      <c r="G15" s="211" t="s">
        <v>514</v>
      </c>
      <c r="H15" s="211">
        <v>1</v>
      </c>
      <c r="I15" s="211" t="s">
        <v>514</v>
      </c>
      <c r="J15" s="211" t="s">
        <v>514</v>
      </c>
      <c r="K15" s="211" t="s">
        <v>514</v>
      </c>
      <c r="L15" s="211" t="s">
        <v>514</v>
      </c>
      <c r="M15" s="211" t="s">
        <v>514</v>
      </c>
      <c r="N15" s="211" t="s">
        <v>514</v>
      </c>
      <c r="O15" s="287"/>
      <c r="P15" s="287"/>
      <c r="Q15" s="287"/>
      <c r="R15" s="211" t="s">
        <v>514</v>
      </c>
      <c r="S15" s="211" t="s">
        <v>514</v>
      </c>
      <c r="T15" s="211" t="s">
        <v>514</v>
      </c>
      <c r="U15" s="211" t="s">
        <v>514</v>
      </c>
      <c r="V15" s="211" t="s">
        <v>514</v>
      </c>
      <c r="W15" s="211" t="s">
        <v>514</v>
      </c>
      <c r="X15" s="287"/>
      <c r="Y15" s="287"/>
      <c r="Z15" s="287"/>
      <c r="AA15" s="211" t="s">
        <v>514</v>
      </c>
      <c r="AB15" s="211" t="s">
        <v>514</v>
      </c>
      <c r="AC15" s="211" t="s">
        <v>514</v>
      </c>
      <c r="AD15" s="211" t="s">
        <v>514</v>
      </c>
      <c r="AE15" s="287"/>
      <c r="AF15" s="287"/>
      <c r="AG15" s="287"/>
      <c r="AH15" s="211" t="s">
        <v>514</v>
      </c>
      <c r="AI15" s="211" t="s">
        <v>514</v>
      </c>
      <c r="AJ15" s="211" t="s">
        <v>514</v>
      </c>
      <c r="AK15" s="211" t="s">
        <v>514</v>
      </c>
      <c r="AL15" s="211" t="s">
        <v>514</v>
      </c>
      <c r="AM15" s="211" t="s">
        <v>514</v>
      </c>
      <c r="AN15" s="287"/>
      <c r="AO15" s="287"/>
      <c r="AP15" s="287"/>
      <c r="AQ15" s="287"/>
      <c r="AR15" s="287"/>
      <c r="AS15" s="287"/>
      <c r="AT15" s="211" t="s">
        <v>514</v>
      </c>
      <c r="AU15" s="211" t="s">
        <v>514</v>
      </c>
      <c r="AV15" s="211" t="s">
        <v>514</v>
      </c>
      <c r="AW15" s="211" t="s">
        <v>514</v>
      </c>
      <c r="AX15" s="211" t="s">
        <v>514</v>
      </c>
      <c r="AY15" s="211" t="s">
        <v>514</v>
      </c>
      <c r="AZ15" s="287"/>
      <c r="BA15" s="287"/>
      <c r="BB15" s="287"/>
      <c r="BC15" s="287"/>
      <c r="BD15" s="287"/>
      <c r="BE15" s="287"/>
      <c r="BF15" s="211" t="s">
        <v>514</v>
      </c>
      <c r="BG15" s="211" t="s">
        <v>514</v>
      </c>
      <c r="BH15" s="211" t="s">
        <v>514</v>
      </c>
      <c r="BI15" s="211" t="s">
        <v>514</v>
      </c>
      <c r="BJ15" s="211" t="s">
        <v>514</v>
      </c>
      <c r="BK15" s="211" t="s">
        <v>514</v>
      </c>
      <c r="BL15" s="287"/>
      <c r="BM15" s="287"/>
      <c r="BN15" s="287"/>
      <c r="BO15" s="211" t="s">
        <v>514</v>
      </c>
      <c r="BP15" s="211" t="s">
        <v>514</v>
      </c>
      <c r="BQ15" s="211">
        <v>0</v>
      </c>
      <c r="BR15" s="211" t="s">
        <v>514</v>
      </c>
      <c r="BS15" s="211" t="s">
        <v>514</v>
      </c>
      <c r="BT15" s="211" t="s">
        <v>514</v>
      </c>
      <c r="BU15" s="211" t="s">
        <v>514</v>
      </c>
      <c r="BV15" s="211" t="s">
        <v>514</v>
      </c>
      <c r="BW15" s="211" t="s">
        <v>514</v>
      </c>
      <c r="BX15" s="211" t="s">
        <v>514</v>
      </c>
      <c r="BY15" s="211" t="s">
        <v>514</v>
      </c>
      <c r="BZ15" s="211" t="s">
        <v>514</v>
      </c>
      <c r="CA15" s="211" t="s">
        <v>514</v>
      </c>
      <c r="CB15" s="211" t="s">
        <v>514</v>
      </c>
      <c r="CC15" s="211" t="s">
        <v>514</v>
      </c>
      <c r="CD15" s="211" t="s">
        <v>514</v>
      </c>
      <c r="CE15" s="211" t="s">
        <v>514</v>
      </c>
      <c r="CF15" s="211" t="s">
        <v>514</v>
      </c>
      <c r="CG15" s="211" t="s">
        <v>514</v>
      </c>
      <c r="CH15" s="287"/>
      <c r="CI15" s="287"/>
      <c r="CJ15" s="287"/>
      <c r="CK15" s="287"/>
      <c r="CL15" s="287"/>
      <c r="CM15" s="287"/>
      <c r="CN15" s="287"/>
      <c r="CO15" s="211" t="s">
        <v>514</v>
      </c>
    </row>
    <row r="16" spans="1:93">
      <c r="A16" s="286" t="s">
        <v>860</v>
      </c>
      <c r="B16" s="211" t="s">
        <v>2447</v>
      </c>
      <c r="C16" s="211" t="s">
        <v>2448</v>
      </c>
      <c r="D16" s="211" t="s">
        <v>2449</v>
      </c>
      <c r="E16" s="211" t="s">
        <v>2450</v>
      </c>
      <c r="F16" s="211">
        <v>1</v>
      </c>
      <c r="G16" s="211" t="s">
        <v>514</v>
      </c>
      <c r="H16" s="211" t="s">
        <v>514</v>
      </c>
      <c r="I16" s="211" t="s">
        <v>514</v>
      </c>
      <c r="J16" s="211" t="s">
        <v>514</v>
      </c>
      <c r="K16" s="211">
        <v>2013</v>
      </c>
      <c r="L16" s="211" t="b">
        <v>0</v>
      </c>
      <c r="M16" s="211">
        <v>6210</v>
      </c>
      <c r="N16" s="211">
        <v>4990</v>
      </c>
      <c r="O16" s="287"/>
      <c r="P16" s="287"/>
      <c r="Q16" s="287"/>
      <c r="R16" s="211" t="b">
        <v>0</v>
      </c>
      <c r="S16" s="211">
        <v>6450</v>
      </c>
      <c r="T16" s="211">
        <v>5540</v>
      </c>
      <c r="U16" s="211" t="b">
        <v>0</v>
      </c>
      <c r="V16" s="211">
        <v>5050</v>
      </c>
      <c r="W16" s="211">
        <v>5050</v>
      </c>
      <c r="X16" s="287"/>
      <c r="Y16" s="287"/>
      <c r="Z16" s="287"/>
      <c r="AA16" s="211" t="s">
        <v>514</v>
      </c>
      <c r="AB16" s="211" t="s">
        <v>514</v>
      </c>
      <c r="AC16" s="211" t="s">
        <v>514</v>
      </c>
      <c r="AD16" s="211" t="s">
        <v>514</v>
      </c>
      <c r="AE16" s="287"/>
      <c r="AF16" s="287"/>
      <c r="AG16" s="287"/>
      <c r="AH16" s="211" t="s">
        <v>514</v>
      </c>
      <c r="AI16" s="211" t="s">
        <v>514</v>
      </c>
      <c r="AJ16" s="211" t="s">
        <v>514</v>
      </c>
      <c r="AK16" s="211" t="s">
        <v>514</v>
      </c>
      <c r="AL16" s="211" t="s">
        <v>514</v>
      </c>
      <c r="AM16" s="211" t="s">
        <v>514</v>
      </c>
      <c r="AN16" s="287"/>
      <c r="AO16" s="287"/>
      <c r="AP16" s="287"/>
      <c r="AQ16" s="287"/>
      <c r="AR16" s="287"/>
      <c r="AS16" s="287"/>
      <c r="AT16" s="211" t="s">
        <v>514</v>
      </c>
      <c r="AU16" s="211" t="s">
        <v>514</v>
      </c>
      <c r="AV16" s="211" t="s">
        <v>514</v>
      </c>
      <c r="AW16" s="211" t="s">
        <v>514</v>
      </c>
      <c r="AX16" s="211" t="s">
        <v>514</v>
      </c>
      <c r="AY16" s="211" t="s">
        <v>514</v>
      </c>
      <c r="AZ16" s="287"/>
      <c r="BA16" s="287"/>
      <c r="BB16" s="287"/>
      <c r="BC16" s="287"/>
      <c r="BD16" s="287"/>
      <c r="BE16" s="287"/>
      <c r="BF16" s="211" t="s">
        <v>514</v>
      </c>
      <c r="BG16" s="211" t="s">
        <v>514</v>
      </c>
      <c r="BH16" s="211" t="s">
        <v>514</v>
      </c>
      <c r="BI16" s="211" t="s">
        <v>514</v>
      </c>
      <c r="BJ16" s="211" t="s">
        <v>514</v>
      </c>
      <c r="BK16" s="211" t="s">
        <v>514</v>
      </c>
      <c r="BL16" s="287"/>
      <c r="BM16" s="287"/>
      <c r="BN16" s="287"/>
      <c r="BO16" s="211" t="s">
        <v>514</v>
      </c>
      <c r="BP16" s="211" t="s">
        <v>514</v>
      </c>
      <c r="BQ16" s="211">
        <v>1</v>
      </c>
      <c r="BR16" s="211" t="s">
        <v>2451</v>
      </c>
      <c r="BS16" s="211" t="s">
        <v>514</v>
      </c>
      <c r="BT16" s="211" t="s">
        <v>514</v>
      </c>
      <c r="BU16" s="211" t="s">
        <v>514</v>
      </c>
      <c r="BV16" s="211" t="s">
        <v>514</v>
      </c>
      <c r="BW16" s="211" t="s">
        <v>514</v>
      </c>
      <c r="BX16" s="211" t="s">
        <v>514</v>
      </c>
      <c r="BY16" s="211" t="s">
        <v>514</v>
      </c>
      <c r="BZ16" s="211" t="s">
        <v>514</v>
      </c>
      <c r="CA16" s="211" t="s">
        <v>514</v>
      </c>
      <c r="CB16" s="211" t="s">
        <v>514</v>
      </c>
      <c r="CC16" s="211" t="s">
        <v>514</v>
      </c>
      <c r="CD16" s="211" t="s">
        <v>514</v>
      </c>
      <c r="CE16" s="211" t="s">
        <v>514</v>
      </c>
      <c r="CF16" s="211" t="s">
        <v>514</v>
      </c>
      <c r="CG16" s="211" t="s">
        <v>514</v>
      </c>
      <c r="CH16" s="287"/>
      <c r="CI16" s="287"/>
      <c r="CJ16" s="287"/>
      <c r="CK16" s="287"/>
      <c r="CL16" s="287"/>
      <c r="CM16" s="287"/>
      <c r="CN16" s="287"/>
      <c r="CO16" s="211" t="s">
        <v>514</v>
      </c>
    </row>
    <row r="17" spans="1:93">
      <c r="A17" s="286" t="s">
        <v>861</v>
      </c>
      <c r="B17" s="211" t="s">
        <v>2452</v>
      </c>
      <c r="C17" s="211" t="s">
        <v>2448</v>
      </c>
      <c r="D17" s="211" t="s">
        <v>2453</v>
      </c>
      <c r="E17" s="211" t="s">
        <v>5653</v>
      </c>
      <c r="F17" s="211">
        <v>1</v>
      </c>
      <c r="G17" s="211" t="s">
        <v>514</v>
      </c>
      <c r="H17" s="211" t="s">
        <v>514</v>
      </c>
      <c r="I17" s="211" t="s">
        <v>514</v>
      </c>
      <c r="J17" s="211" t="s">
        <v>514</v>
      </c>
      <c r="K17" s="211">
        <v>2013</v>
      </c>
      <c r="L17" s="211" t="b">
        <v>0</v>
      </c>
      <c r="M17" s="211">
        <v>3880</v>
      </c>
      <c r="N17" s="211">
        <v>3300</v>
      </c>
      <c r="O17" s="287"/>
      <c r="P17" s="287"/>
      <c r="Q17" s="287"/>
      <c r="R17" s="211" t="b">
        <v>0</v>
      </c>
      <c r="S17" s="211">
        <v>3120</v>
      </c>
      <c r="T17" s="211">
        <v>2760</v>
      </c>
      <c r="U17" s="211" t="b">
        <v>0</v>
      </c>
      <c r="V17" s="211">
        <v>3280</v>
      </c>
      <c r="W17" s="211">
        <v>3280</v>
      </c>
      <c r="X17" s="287"/>
      <c r="Y17" s="287"/>
      <c r="Z17" s="287"/>
      <c r="AA17" s="211" t="s">
        <v>514</v>
      </c>
      <c r="AB17" s="211" t="s">
        <v>514</v>
      </c>
      <c r="AC17" s="211" t="s">
        <v>514</v>
      </c>
      <c r="AD17" s="211" t="s">
        <v>514</v>
      </c>
      <c r="AE17" s="287"/>
      <c r="AF17" s="287"/>
      <c r="AG17" s="287"/>
      <c r="AH17" s="211" t="s">
        <v>514</v>
      </c>
      <c r="AI17" s="211" t="s">
        <v>514</v>
      </c>
      <c r="AJ17" s="211" t="s">
        <v>514</v>
      </c>
      <c r="AK17" s="211" t="s">
        <v>514</v>
      </c>
      <c r="AL17" s="211" t="s">
        <v>514</v>
      </c>
      <c r="AM17" s="211" t="s">
        <v>514</v>
      </c>
      <c r="AN17" s="287"/>
      <c r="AO17" s="287"/>
      <c r="AP17" s="287"/>
      <c r="AQ17" s="287"/>
      <c r="AR17" s="287"/>
      <c r="AS17" s="287"/>
      <c r="AT17" s="211" t="s">
        <v>514</v>
      </c>
      <c r="AU17" s="211" t="s">
        <v>514</v>
      </c>
      <c r="AV17" s="211" t="s">
        <v>514</v>
      </c>
      <c r="AW17" s="211" t="s">
        <v>514</v>
      </c>
      <c r="AX17" s="211" t="s">
        <v>514</v>
      </c>
      <c r="AY17" s="211" t="s">
        <v>514</v>
      </c>
      <c r="AZ17" s="287"/>
      <c r="BA17" s="287"/>
      <c r="BB17" s="287"/>
      <c r="BC17" s="287"/>
      <c r="BD17" s="287"/>
      <c r="BE17" s="287"/>
      <c r="BF17" s="211" t="s">
        <v>514</v>
      </c>
      <c r="BG17" s="211" t="s">
        <v>514</v>
      </c>
      <c r="BH17" s="211" t="s">
        <v>514</v>
      </c>
      <c r="BI17" s="211" t="s">
        <v>514</v>
      </c>
      <c r="BJ17" s="211" t="s">
        <v>514</v>
      </c>
      <c r="BK17" s="211" t="s">
        <v>514</v>
      </c>
      <c r="BL17" s="287"/>
      <c r="BM17" s="287"/>
      <c r="BN17" s="287"/>
      <c r="BO17" s="211" t="s">
        <v>514</v>
      </c>
      <c r="BP17" s="211" t="s">
        <v>514</v>
      </c>
      <c r="BQ17" s="211">
        <v>1</v>
      </c>
      <c r="BR17" s="211" t="s">
        <v>2454</v>
      </c>
      <c r="BS17" s="211" t="s">
        <v>514</v>
      </c>
      <c r="BT17" s="211" t="s">
        <v>514</v>
      </c>
      <c r="BU17" s="211" t="s">
        <v>514</v>
      </c>
      <c r="BV17" s="211" t="s">
        <v>514</v>
      </c>
      <c r="BW17" s="211" t="s">
        <v>514</v>
      </c>
      <c r="BX17" s="211" t="s">
        <v>514</v>
      </c>
      <c r="BY17" s="211" t="s">
        <v>514</v>
      </c>
      <c r="BZ17" s="211" t="s">
        <v>514</v>
      </c>
      <c r="CA17" s="211" t="s">
        <v>514</v>
      </c>
      <c r="CB17" s="211" t="s">
        <v>514</v>
      </c>
      <c r="CC17" s="211" t="s">
        <v>6428</v>
      </c>
      <c r="CD17" s="211" t="s">
        <v>6429</v>
      </c>
      <c r="CE17" s="211" t="s">
        <v>514</v>
      </c>
      <c r="CF17" s="211" t="s">
        <v>514</v>
      </c>
      <c r="CG17" s="211" t="s">
        <v>514</v>
      </c>
      <c r="CH17" s="287"/>
      <c r="CI17" s="287"/>
      <c r="CJ17" s="287"/>
      <c r="CK17" s="287"/>
      <c r="CL17" s="287"/>
      <c r="CM17" s="287"/>
      <c r="CN17" s="287"/>
      <c r="CO17" s="211" t="s">
        <v>5528</v>
      </c>
    </row>
    <row r="18" spans="1:93">
      <c r="A18" s="286" t="s">
        <v>862</v>
      </c>
      <c r="B18" s="211" t="s">
        <v>2455</v>
      </c>
      <c r="C18" s="211" t="s">
        <v>2448</v>
      </c>
      <c r="D18" s="211" t="s">
        <v>2456</v>
      </c>
      <c r="E18" s="211" t="s">
        <v>2457</v>
      </c>
      <c r="F18" s="211">
        <v>1</v>
      </c>
      <c r="G18" s="211" t="s">
        <v>514</v>
      </c>
      <c r="H18" s="211" t="s">
        <v>514</v>
      </c>
      <c r="I18" s="211" t="s">
        <v>514</v>
      </c>
      <c r="J18" s="211" t="s">
        <v>514</v>
      </c>
      <c r="K18" s="211">
        <v>2013</v>
      </c>
      <c r="L18" s="211" t="b">
        <v>0</v>
      </c>
      <c r="M18" s="211">
        <v>2930</v>
      </c>
      <c r="N18" s="211">
        <v>2920</v>
      </c>
      <c r="O18" s="287"/>
      <c r="P18" s="287"/>
      <c r="Q18" s="287"/>
      <c r="R18" s="211" t="b">
        <v>0</v>
      </c>
      <c r="S18" s="211">
        <v>1910</v>
      </c>
      <c r="T18" s="211">
        <v>1640</v>
      </c>
      <c r="U18" s="211" t="b">
        <v>0</v>
      </c>
      <c r="V18" s="211">
        <v>1720</v>
      </c>
      <c r="W18" s="211">
        <v>1720</v>
      </c>
      <c r="X18" s="287"/>
      <c r="Y18" s="287"/>
      <c r="Z18" s="287"/>
      <c r="AA18" s="211" t="s">
        <v>514</v>
      </c>
      <c r="AB18" s="211" t="s">
        <v>514</v>
      </c>
      <c r="AC18" s="211" t="s">
        <v>514</v>
      </c>
      <c r="AD18" s="211" t="s">
        <v>514</v>
      </c>
      <c r="AE18" s="287"/>
      <c r="AF18" s="287"/>
      <c r="AG18" s="287"/>
      <c r="AH18" s="211" t="s">
        <v>514</v>
      </c>
      <c r="AI18" s="211" t="s">
        <v>514</v>
      </c>
      <c r="AJ18" s="211" t="s">
        <v>514</v>
      </c>
      <c r="AK18" s="211" t="s">
        <v>514</v>
      </c>
      <c r="AL18" s="211" t="s">
        <v>514</v>
      </c>
      <c r="AM18" s="211" t="s">
        <v>514</v>
      </c>
      <c r="AN18" s="287"/>
      <c r="AO18" s="287"/>
      <c r="AP18" s="287"/>
      <c r="AQ18" s="287"/>
      <c r="AR18" s="287"/>
      <c r="AS18" s="287"/>
      <c r="AT18" s="211" t="s">
        <v>514</v>
      </c>
      <c r="AU18" s="211" t="s">
        <v>514</v>
      </c>
      <c r="AV18" s="211" t="s">
        <v>514</v>
      </c>
      <c r="AW18" s="211" t="s">
        <v>514</v>
      </c>
      <c r="AX18" s="211" t="s">
        <v>514</v>
      </c>
      <c r="AY18" s="211" t="s">
        <v>514</v>
      </c>
      <c r="AZ18" s="287"/>
      <c r="BA18" s="287"/>
      <c r="BB18" s="287"/>
      <c r="BC18" s="287"/>
      <c r="BD18" s="287"/>
      <c r="BE18" s="287"/>
      <c r="BF18" s="211" t="s">
        <v>514</v>
      </c>
      <c r="BG18" s="211" t="s">
        <v>514</v>
      </c>
      <c r="BH18" s="211" t="s">
        <v>514</v>
      </c>
      <c r="BI18" s="211" t="s">
        <v>514</v>
      </c>
      <c r="BJ18" s="211" t="s">
        <v>514</v>
      </c>
      <c r="BK18" s="211" t="s">
        <v>514</v>
      </c>
      <c r="BL18" s="287"/>
      <c r="BM18" s="287"/>
      <c r="BN18" s="287"/>
      <c r="BO18" s="211" t="s">
        <v>514</v>
      </c>
      <c r="BP18" s="211" t="s">
        <v>514</v>
      </c>
      <c r="BQ18" s="211">
        <v>0</v>
      </c>
      <c r="BR18" s="211" t="s">
        <v>514</v>
      </c>
      <c r="BS18" s="211" t="s">
        <v>514</v>
      </c>
      <c r="BT18" s="211" t="s">
        <v>514</v>
      </c>
      <c r="BU18" s="211" t="s">
        <v>514</v>
      </c>
      <c r="BV18" s="211" t="s">
        <v>514</v>
      </c>
      <c r="BW18" s="211" t="s">
        <v>514</v>
      </c>
      <c r="BX18" s="211" t="s">
        <v>514</v>
      </c>
      <c r="BY18" s="211" t="s">
        <v>514</v>
      </c>
      <c r="BZ18" s="211" t="s">
        <v>514</v>
      </c>
      <c r="CA18" s="211" t="s">
        <v>514</v>
      </c>
      <c r="CB18" s="211" t="s">
        <v>514</v>
      </c>
      <c r="CC18" s="211" t="s">
        <v>514</v>
      </c>
      <c r="CD18" s="211" t="s">
        <v>514</v>
      </c>
      <c r="CE18" s="211" t="s">
        <v>514</v>
      </c>
      <c r="CF18" s="211" t="s">
        <v>514</v>
      </c>
      <c r="CG18" s="211" t="s">
        <v>514</v>
      </c>
      <c r="CH18" s="287"/>
      <c r="CI18" s="287"/>
      <c r="CJ18" s="287"/>
      <c r="CK18" s="287"/>
      <c r="CL18" s="287"/>
      <c r="CM18" s="287"/>
      <c r="CN18" s="287"/>
      <c r="CO18" s="211" t="s">
        <v>5528</v>
      </c>
    </row>
    <row r="19" spans="1:93">
      <c r="A19" s="286" t="s">
        <v>863</v>
      </c>
      <c r="B19" s="211" t="s">
        <v>2458</v>
      </c>
      <c r="C19" s="211" t="s">
        <v>2424</v>
      </c>
      <c r="D19" s="211" t="s">
        <v>5106</v>
      </c>
      <c r="E19" s="211" t="s">
        <v>5654</v>
      </c>
      <c r="F19" s="211" t="s">
        <v>514</v>
      </c>
      <c r="G19" s="211" t="s">
        <v>514</v>
      </c>
      <c r="H19" s="211">
        <v>1</v>
      </c>
      <c r="I19" s="211" t="s">
        <v>514</v>
      </c>
      <c r="J19" s="211" t="s">
        <v>514</v>
      </c>
      <c r="K19" s="211" t="s">
        <v>514</v>
      </c>
      <c r="L19" s="211" t="s">
        <v>514</v>
      </c>
      <c r="M19" s="211" t="s">
        <v>514</v>
      </c>
      <c r="N19" s="211" t="s">
        <v>514</v>
      </c>
      <c r="O19" s="287"/>
      <c r="P19" s="287"/>
      <c r="Q19" s="287"/>
      <c r="R19" s="211" t="s">
        <v>514</v>
      </c>
      <c r="S19" s="211" t="s">
        <v>514</v>
      </c>
      <c r="T19" s="211" t="s">
        <v>514</v>
      </c>
      <c r="U19" s="211" t="s">
        <v>514</v>
      </c>
      <c r="V19" s="211" t="s">
        <v>514</v>
      </c>
      <c r="W19" s="211" t="s">
        <v>514</v>
      </c>
      <c r="X19" s="287"/>
      <c r="Y19" s="287"/>
      <c r="Z19" s="287"/>
      <c r="AA19" s="211">
        <v>2013</v>
      </c>
      <c r="AB19" s="211" t="b">
        <v>0</v>
      </c>
      <c r="AC19" s="211">
        <v>1710</v>
      </c>
      <c r="AD19" s="211">
        <v>1710</v>
      </c>
      <c r="AE19" s="287"/>
      <c r="AF19" s="287"/>
      <c r="AG19" s="287"/>
      <c r="AH19" s="211" t="s">
        <v>514</v>
      </c>
      <c r="AI19" s="211" t="s">
        <v>514</v>
      </c>
      <c r="AJ19" s="211" t="s">
        <v>514</v>
      </c>
      <c r="AK19" s="211" t="s">
        <v>514</v>
      </c>
      <c r="AL19" s="211" t="s">
        <v>514</v>
      </c>
      <c r="AM19" s="211" t="s">
        <v>514</v>
      </c>
      <c r="AN19" s="287"/>
      <c r="AO19" s="287"/>
      <c r="AP19" s="287"/>
      <c r="AQ19" s="287"/>
      <c r="AR19" s="287"/>
      <c r="AS19" s="287"/>
      <c r="AT19" s="211" t="s">
        <v>514</v>
      </c>
      <c r="AU19" s="211" t="s">
        <v>514</v>
      </c>
      <c r="AV19" s="211" t="s">
        <v>514</v>
      </c>
      <c r="AW19" s="211" t="s">
        <v>514</v>
      </c>
      <c r="AX19" s="211" t="s">
        <v>514</v>
      </c>
      <c r="AY19" s="211" t="s">
        <v>514</v>
      </c>
      <c r="AZ19" s="287"/>
      <c r="BA19" s="287"/>
      <c r="BB19" s="287"/>
      <c r="BC19" s="287"/>
      <c r="BD19" s="287"/>
      <c r="BE19" s="287"/>
      <c r="BF19" s="211" t="s">
        <v>514</v>
      </c>
      <c r="BG19" s="211" t="s">
        <v>514</v>
      </c>
      <c r="BH19" s="211" t="s">
        <v>514</v>
      </c>
      <c r="BI19" s="211" t="s">
        <v>514</v>
      </c>
      <c r="BJ19" s="211" t="s">
        <v>514</v>
      </c>
      <c r="BK19" s="211" t="s">
        <v>514</v>
      </c>
      <c r="BL19" s="287"/>
      <c r="BM19" s="287"/>
      <c r="BN19" s="287"/>
      <c r="BO19" s="211" t="s">
        <v>514</v>
      </c>
      <c r="BP19" s="211" t="s">
        <v>514</v>
      </c>
      <c r="BQ19" s="211">
        <v>0</v>
      </c>
      <c r="BR19" s="211" t="s">
        <v>514</v>
      </c>
      <c r="BS19" s="211" t="s">
        <v>514</v>
      </c>
      <c r="BT19" s="211" t="s">
        <v>514</v>
      </c>
      <c r="BU19" s="211" t="s">
        <v>514</v>
      </c>
      <c r="BV19" s="211" t="s">
        <v>514</v>
      </c>
      <c r="BW19" s="211" t="s">
        <v>514</v>
      </c>
      <c r="BX19" s="211" t="s">
        <v>514</v>
      </c>
      <c r="BY19" s="211" t="s">
        <v>514</v>
      </c>
      <c r="BZ19" s="211" t="s">
        <v>514</v>
      </c>
      <c r="CA19" s="211" t="s">
        <v>514</v>
      </c>
      <c r="CB19" s="211" t="s">
        <v>514</v>
      </c>
      <c r="CC19" s="211" t="s">
        <v>514</v>
      </c>
      <c r="CD19" s="211" t="s">
        <v>514</v>
      </c>
      <c r="CE19" s="211" t="s">
        <v>514</v>
      </c>
      <c r="CF19" s="211" t="s">
        <v>514</v>
      </c>
      <c r="CG19" s="211" t="s">
        <v>514</v>
      </c>
      <c r="CH19" s="287"/>
      <c r="CI19" s="287"/>
      <c r="CJ19" s="287"/>
      <c r="CK19" s="287"/>
      <c r="CL19" s="287"/>
      <c r="CM19" s="287"/>
      <c r="CN19" s="287"/>
      <c r="CO19" s="211" t="s">
        <v>514</v>
      </c>
    </row>
    <row r="20" spans="1:93">
      <c r="A20" s="286" t="s">
        <v>864</v>
      </c>
      <c r="B20" s="211" t="s">
        <v>2459</v>
      </c>
      <c r="C20" s="211" t="s">
        <v>2448</v>
      </c>
      <c r="D20" s="211" t="s">
        <v>2460</v>
      </c>
      <c r="E20" s="211" t="s">
        <v>2461</v>
      </c>
      <c r="F20" s="211">
        <v>1</v>
      </c>
      <c r="G20" s="211" t="s">
        <v>514</v>
      </c>
      <c r="H20" s="211" t="s">
        <v>514</v>
      </c>
      <c r="I20" s="211" t="s">
        <v>514</v>
      </c>
      <c r="J20" s="211" t="s">
        <v>514</v>
      </c>
      <c r="K20" s="211">
        <v>2013</v>
      </c>
      <c r="L20" s="211" t="b">
        <v>0</v>
      </c>
      <c r="M20" s="211">
        <v>9790</v>
      </c>
      <c r="N20" s="211">
        <v>9770</v>
      </c>
      <c r="O20" s="287"/>
      <c r="P20" s="287"/>
      <c r="Q20" s="287"/>
      <c r="R20" s="211" t="b">
        <v>0</v>
      </c>
      <c r="S20" s="211">
        <v>5150</v>
      </c>
      <c r="T20" s="211">
        <v>3510</v>
      </c>
      <c r="U20" s="211" t="b">
        <v>0</v>
      </c>
      <c r="V20" s="211">
        <v>3470</v>
      </c>
      <c r="W20" s="211">
        <v>3470</v>
      </c>
      <c r="X20" s="287"/>
      <c r="Y20" s="287"/>
      <c r="Z20" s="287"/>
      <c r="AA20" s="211" t="s">
        <v>514</v>
      </c>
      <c r="AB20" s="211" t="s">
        <v>514</v>
      </c>
      <c r="AC20" s="211" t="s">
        <v>514</v>
      </c>
      <c r="AD20" s="211" t="s">
        <v>514</v>
      </c>
      <c r="AE20" s="287"/>
      <c r="AF20" s="287"/>
      <c r="AG20" s="287"/>
      <c r="AH20" s="211" t="s">
        <v>514</v>
      </c>
      <c r="AI20" s="211" t="s">
        <v>514</v>
      </c>
      <c r="AJ20" s="211" t="s">
        <v>514</v>
      </c>
      <c r="AK20" s="211" t="s">
        <v>514</v>
      </c>
      <c r="AL20" s="211" t="s">
        <v>514</v>
      </c>
      <c r="AM20" s="211" t="s">
        <v>514</v>
      </c>
      <c r="AN20" s="287"/>
      <c r="AO20" s="287"/>
      <c r="AP20" s="287"/>
      <c r="AQ20" s="287"/>
      <c r="AR20" s="287"/>
      <c r="AS20" s="287"/>
      <c r="AT20" s="211" t="s">
        <v>514</v>
      </c>
      <c r="AU20" s="211" t="s">
        <v>514</v>
      </c>
      <c r="AV20" s="211" t="s">
        <v>514</v>
      </c>
      <c r="AW20" s="211" t="s">
        <v>514</v>
      </c>
      <c r="AX20" s="211" t="s">
        <v>514</v>
      </c>
      <c r="AY20" s="211" t="s">
        <v>514</v>
      </c>
      <c r="AZ20" s="287"/>
      <c r="BA20" s="287"/>
      <c r="BB20" s="287"/>
      <c r="BC20" s="287"/>
      <c r="BD20" s="287"/>
      <c r="BE20" s="287"/>
      <c r="BF20" s="211" t="s">
        <v>514</v>
      </c>
      <c r="BG20" s="211" t="s">
        <v>514</v>
      </c>
      <c r="BH20" s="211" t="s">
        <v>514</v>
      </c>
      <c r="BI20" s="211" t="s">
        <v>514</v>
      </c>
      <c r="BJ20" s="211" t="s">
        <v>514</v>
      </c>
      <c r="BK20" s="211" t="s">
        <v>514</v>
      </c>
      <c r="BL20" s="287"/>
      <c r="BM20" s="287"/>
      <c r="BN20" s="287"/>
      <c r="BO20" s="211" t="s">
        <v>514</v>
      </c>
      <c r="BP20" s="211" t="s">
        <v>514</v>
      </c>
      <c r="BQ20" s="211">
        <v>1</v>
      </c>
      <c r="BR20" s="211" t="s">
        <v>2462</v>
      </c>
      <c r="BS20" s="211" t="s">
        <v>514</v>
      </c>
      <c r="BT20" s="211" t="s">
        <v>514</v>
      </c>
      <c r="BU20" s="211" t="s">
        <v>514</v>
      </c>
      <c r="BV20" s="211" t="s">
        <v>514</v>
      </c>
      <c r="BW20" s="211" t="s">
        <v>514</v>
      </c>
      <c r="BX20" s="211" t="s">
        <v>514</v>
      </c>
      <c r="BY20" s="211" t="s">
        <v>514</v>
      </c>
      <c r="BZ20" s="211" t="s">
        <v>514</v>
      </c>
      <c r="CA20" s="211" t="s">
        <v>514</v>
      </c>
      <c r="CB20" s="211" t="s">
        <v>514</v>
      </c>
      <c r="CC20" s="211" t="s">
        <v>6425</v>
      </c>
      <c r="CD20" s="211" t="s">
        <v>6430</v>
      </c>
      <c r="CE20" s="211" t="s">
        <v>514</v>
      </c>
      <c r="CF20" s="211" t="s">
        <v>514</v>
      </c>
      <c r="CG20" s="211" t="s">
        <v>514</v>
      </c>
      <c r="CH20" s="287"/>
      <c r="CI20" s="287"/>
      <c r="CJ20" s="287"/>
      <c r="CK20" s="287"/>
      <c r="CL20" s="287"/>
      <c r="CM20" s="287"/>
      <c r="CN20" s="287"/>
      <c r="CO20" s="211" t="s">
        <v>5528</v>
      </c>
    </row>
    <row r="21" spans="1:93">
      <c r="A21" s="286" t="s">
        <v>865</v>
      </c>
      <c r="B21" s="211" t="s">
        <v>2463</v>
      </c>
      <c r="C21" s="211" t="s">
        <v>2436</v>
      </c>
      <c r="D21" s="211" t="s">
        <v>2464</v>
      </c>
      <c r="E21" s="211" t="s">
        <v>2465</v>
      </c>
      <c r="F21" s="211">
        <v>1</v>
      </c>
      <c r="G21" s="211" t="s">
        <v>514</v>
      </c>
      <c r="H21" s="211" t="s">
        <v>514</v>
      </c>
      <c r="I21" s="211" t="s">
        <v>514</v>
      </c>
      <c r="J21" s="211" t="s">
        <v>514</v>
      </c>
      <c r="K21" s="211">
        <v>2013</v>
      </c>
      <c r="L21" s="211" t="b">
        <v>0</v>
      </c>
      <c r="M21" s="211">
        <v>25200</v>
      </c>
      <c r="N21" s="211">
        <v>25200</v>
      </c>
      <c r="O21" s="287"/>
      <c r="P21" s="287"/>
      <c r="Q21" s="287"/>
      <c r="R21" s="211" t="b">
        <v>0</v>
      </c>
      <c r="S21" s="211">
        <v>18400</v>
      </c>
      <c r="T21" s="211">
        <v>16200</v>
      </c>
      <c r="U21" s="211" t="b">
        <v>0</v>
      </c>
      <c r="V21" s="211">
        <v>14300</v>
      </c>
      <c r="W21" s="211">
        <v>14300</v>
      </c>
      <c r="X21" s="287"/>
      <c r="Y21" s="287"/>
      <c r="Z21" s="287"/>
      <c r="AA21" s="211" t="s">
        <v>514</v>
      </c>
      <c r="AB21" s="211" t="s">
        <v>514</v>
      </c>
      <c r="AC21" s="211" t="s">
        <v>514</v>
      </c>
      <c r="AD21" s="211" t="s">
        <v>514</v>
      </c>
      <c r="AE21" s="287"/>
      <c r="AF21" s="287"/>
      <c r="AG21" s="287"/>
      <c r="AH21" s="211" t="s">
        <v>514</v>
      </c>
      <c r="AI21" s="211" t="s">
        <v>514</v>
      </c>
      <c r="AJ21" s="211" t="s">
        <v>514</v>
      </c>
      <c r="AK21" s="211" t="s">
        <v>514</v>
      </c>
      <c r="AL21" s="211" t="s">
        <v>514</v>
      </c>
      <c r="AM21" s="211" t="s">
        <v>514</v>
      </c>
      <c r="AN21" s="287"/>
      <c r="AO21" s="287"/>
      <c r="AP21" s="287"/>
      <c r="AQ21" s="287"/>
      <c r="AR21" s="287"/>
      <c r="AS21" s="287"/>
      <c r="AT21" s="211" t="s">
        <v>514</v>
      </c>
      <c r="AU21" s="211" t="s">
        <v>514</v>
      </c>
      <c r="AV21" s="211" t="s">
        <v>514</v>
      </c>
      <c r="AW21" s="211" t="s">
        <v>514</v>
      </c>
      <c r="AX21" s="211" t="s">
        <v>514</v>
      </c>
      <c r="AY21" s="211" t="s">
        <v>514</v>
      </c>
      <c r="AZ21" s="287"/>
      <c r="BA21" s="287"/>
      <c r="BB21" s="287"/>
      <c r="BC21" s="287"/>
      <c r="BD21" s="287"/>
      <c r="BE21" s="287"/>
      <c r="BF21" s="211" t="s">
        <v>514</v>
      </c>
      <c r="BG21" s="211" t="s">
        <v>514</v>
      </c>
      <c r="BH21" s="211" t="s">
        <v>514</v>
      </c>
      <c r="BI21" s="211" t="s">
        <v>514</v>
      </c>
      <c r="BJ21" s="211" t="s">
        <v>514</v>
      </c>
      <c r="BK21" s="211" t="s">
        <v>514</v>
      </c>
      <c r="BL21" s="287"/>
      <c r="BM21" s="287"/>
      <c r="BN21" s="287"/>
      <c r="BO21" s="211" t="s">
        <v>514</v>
      </c>
      <c r="BP21" s="211" t="s">
        <v>514</v>
      </c>
      <c r="BQ21" s="211">
        <v>1</v>
      </c>
      <c r="BR21" s="211" t="s">
        <v>2463</v>
      </c>
      <c r="BS21" s="211" t="s">
        <v>514</v>
      </c>
      <c r="BT21" s="211" t="s">
        <v>514</v>
      </c>
      <c r="BU21" s="211" t="s">
        <v>514</v>
      </c>
      <c r="BV21" s="211" t="s">
        <v>514</v>
      </c>
      <c r="BW21" s="211" t="s">
        <v>514</v>
      </c>
      <c r="BX21" s="211" t="s">
        <v>514</v>
      </c>
      <c r="BY21" s="211" t="s">
        <v>514</v>
      </c>
      <c r="BZ21" s="211" t="s">
        <v>514</v>
      </c>
      <c r="CA21" s="211" t="s">
        <v>514</v>
      </c>
      <c r="CB21" s="211" t="s">
        <v>514</v>
      </c>
      <c r="CC21" s="211" t="s">
        <v>514</v>
      </c>
      <c r="CD21" s="211" t="s">
        <v>514</v>
      </c>
      <c r="CE21" s="211" t="s">
        <v>514</v>
      </c>
      <c r="CF21" s="211" t="s">
        <v>514</v>
      </c>
      <c r="CG21" s="211" t="s">
        <v>514</v>
      </c>
      <c r="CH21" s="287"/>
      <c r="CI21" s="287"/>
      <c r="CJ21" s="287"/>
      <c r="CK21" s="287"/>
      <c r="CL21" s="287"/>
      <c r="CM21" s="287"/>
      <c r="CN21" s="287"/>
      <c r="CO21" s="211" t="s">
        <v>5528</v>
      </c>
    </row>
    <row r="22" spans="1:93">
      <c r="A22" s="286" t="s">
        <v>866</v>
      </c>
      <c r="B22" s="211" t="s">
        <v>2466</v>
      </c>
      <c r="C22" s="211" t="s">
        <v>2448</v>
      </c>
      <c r="D22" s="211" t="s">
        <v>2467</v>
      </c>
      <c r="E22" s="211" t="s">
        <v>2468</v>
      </c>
      <c r="F22" s="211" t="s">
        <v>514</v>
      </c>
      <c r="G22" s="211" t="s">
        <v>514</v>
      </c>
      <c r="H22" s="211">
        <v>1</v>
      </c>
      <c r="I22" s="211" t="s">
        <v>514</v>
      </c>
      <c r="J22" s="211" t="s">
        <v>514</v>
      </c>
      <c r="K22" s="211" t="s">
        <v>514</v>
      </c>
      <c r="L22" s="211" t="s">
        <v>514</v>
      </c>
      <c r="M22" s="211" t="s">
        <v>514</v>
      </c>
      <c r="N22" s="211" t="s">
        <v>514</v>
      </c>
      <c r="O22" s="287"/>
      <c r="P22" s="287"/>
      <c r="Q22" s="287"/>
      <c r="R22" s="211" t="s">
        <v>514</v>
      </c>
      <c r="S22" s="211" t="s">
        <v>514</v>
      </c>
      <c r="T22" s="211" t="s">
        <v>514</v>
      </c>
      <c r="U22" s="211" t="s">
        <v>514</v>
      </c>
      <c r="V22" s="211" t="s">
        <v>514</v>
      </c>
      <c r="W22" s="211" t="s">
        <v>514</v>
      </c>
      <c r="X22" s="287"/>
      <c r="Y22" s="287"/>
      <c r="Z22" s="287"/>
      <c r="AA22" s="211">
        <v>2013</v>
      </c>
      <c r="AB22" s="211" t="b">
        <v>1</v>
      </c>
      <c r="AC22" s="211">
        <v>1550</v>
      </c>
      <c r="AD22" s="211">
        <v>1550</v>
      </c>
      <c r="AE22" s="287"/>
      <c r="AF22" s="287"/>
      <c r="AG22" s="287"/>
      <c r="AH22" s="211" t="b">
        <v>1</v>
      </c>
      <c r="AI22" s="211">
        <v>1210</v>
      </c>
      <c r="AJ22" s="211">
        <v>1210</v>
      </c>
      <c r="AK22" s="211" t="b">
        <v>1</v>
      </c>
      <c r="AL22" s="211">
        <v>1180</v>
      </c>
      <c r="AM22" s="211">
        <v>1180</v>
      </c>
      <c r="AN22" s="287"/>
      <c r="AO22" s="287"/>
      <c r="AP22" s="287"/>
      <c r="AQ22" s="287"/>
      <c r="AR22" s="287"/>
      <c r="AS22" s="287"/>
      <c r="AT22" s="211" t="s">
        <v>514</v>
      </c>
      <c r="AU22" s="211" t="s">
        <v>514</v>
      </c>
      <c r="AV22" s="211" t="s">
        <v>514</v>
      </c>
      <c r="AW22" s="211" t="s">
        <v>514</v>
      </c>
      <c r="AX22" s="211" t="s">
        <v>514</v>
      </c>
      <c r="AY22" s="211" t="s">
        <v>514</v>
      </c>
      <c r="AZ22" s="287"/>
      <c r="BA22" s="287"/>
      <c r="BB22" s="287"/>
      <c r="BC22" s="287"/>
      <c r="BD22" s="287"/>
      <c r="BE22" s="287"/>
      <c r="BF22" s="211" t="s">
        <v>514</v>
      </c>
      <c r="BG22" s="211" t="s">
        <v>514</v>
      </c>
      <c r="BH22" s="211" t="s">
        <v>514</v>
      </c>
      <c r="BI22" s="211" t="s">
        <v>514</v>
      </c>
      <c r="BJ22" s="211" t="s">
        <v>514</v>
      </c>
      <c r="BK22" s="211" t="s">
        <v>514</v>
      </c>
      <c r="BL22" s="287"/>
      <c r="BM22" s="287"/>
      <c r="BN22" s="287"/>
      <c r="BO22" s="211">
        <v>193</v>
      </c>
      <c r="BP22" s="211">
        <v>103</v>
      </c>
      <c r="BQ22" s="211">
        <v>0</v>
      </c>
      <c r="BR22" s="211" t="s">
        <v>514</v>
      </c>
      <c r="BS22" s="211" t="s">
        <v>514</v>
      </c>
      <c r="BT22" s="211" t="s">
        <v>514</v>
      </c>
      <c r="BU22" s="211" t="s">
        <v>514</v>
      </c>
      <c r="BV22" s="211" t="s">
        <v>514</v>
      </c>
      <c r="BW22" s="211" t="s">
        <v>514</v>
      </c>
      <c r="BX22" s="211" t="s">
        <v>514</v>
      </c>
      <c r="BY22" s="211" t="s">
        <v>514</v>
      </c>
      <c r="BZ22" s="211" t="s">
        <v>514</v>
      </c>
      <c r="CA22" s="211" t="s">
        <v>514</v>
      </c>
      <c r="CB22" s="211" t="s">
        <v>514</v>
      </c>
      <c r="CC22" s="211" t="s">
        <v>514</v>
      </c>
      <c r="CD22" s="211" t="s">
        <v>514</v>
      </c>
      <c r="CE22" s="211" t="s">
        <v>514</v>
      </c>
      <c r="CF22" s="211" t="s">
        <v>6431</v>
      </c>
      <c r="CG22" s="211" t="s">
        <v>6432</v>
      </c>
      <c r="CH22" s="287"/>
      <c r="CI22" s="287"/>
      <c r="CJ22" s="287"/>
      <c r="CK22" s="287"/>
      <c r="CL22" s="287"/>
      <c r="CM22" s="287"/>
      <c r="CN22" s="287"/>
      <c r="CO22" s="211" t="s">
        <v>5528</v>
      </c>
    </row>
    <row r="23" spans="1:93">
      <c r="A23" s="286" t="s">
        <v>867</v>
      </c>
      <c r="B23" s="211" t="s">
        <v>2469</v>
      </c>
      <c r="C23" s="211" t="s">
        <v>2470</v>
      </c>
      <c r="D23" s="211" t="s">
        <v>2471</v>
      </c>
      <c r="E23" s="211" t="s">
        <v>2472</v>
      </c>
      <c r="F23" s="211">
        <v>1</v>
      </c>
      <c r="G23" s="211" t="s">
        <v>514</v>
      </c>
      <c r="H23" s="211" t="s">
        <v>514</v>
      </c>
      <c r="I23" s="211" t="s">
        <v>514</v>
      </c>
      <c r="J23" s="211" t="s">
        <v>514</v>
      </c>
      <c r="K23" s="211">
        <v>2013</v>
      </c>
      <c r="L23" s="211" t="b">
        <v>0</v>
      </c>
      <c r="M23" s="211">
        <v>3420</v>
      </c>
      <c r="N23" s="211">
        <v>3420</v>
      </c>
      <c r="O23" s="287"/>
      <c r="P23" s="287"/>
      <c r="Q23" s="287"/>
      <c r="R23" s="211" t="b">
        <v>0</v>
      </c>
      <c r="S23" s="211">
        <v>3390</v>
      </c>
      <c r="T23" s="211">
        <v>2930</v>
      </c>
      <c r="U23" s="211" t="b">
        <v>0</v>
      </c>
      <c r="V23" s="211">
        <v>3110</v>
      </c>
      <c r="W23" s="211">
        <v>3110</v>
      </c>
      <c r="X23" s="287"/>
      <c r="Y23" s="287"/>
      <c r="Z23" s="287"/>
      <c r="AA23" s="211" t="s">
        <v>514</v>
      </c>
      <c r="AB23" s="211" t="s">
        <v>514</v>
      </c>
      <c r="AC23" s="211" t="s">
        <v>514</v>
      </c>
      <c r="AD23" s="211" t="s">
        <v>514</v>
      </c>
      <c r="AE23" s="287"/>
      <c r="AF23" s="287"/>
      <c r="AG23" s="287"/>
      <c r="AH23" s="211" t="s">
        <v>514</v>
      </c>
      <c r="AI23" s="211" t="s">
        <v>514</v>
      </c>
      <c r="AJ23" s="211" t="s">
        <v>514</v>
      </c>
      <c r="AK23" s="211" t="s">
        <v>514</v>
      </c>
      <c r="AL23" s="211" t="s">
        <v>514</v>
      </c>
      <c r="AM23" s="211" t="s">
        <v>514</v>
      </c>
      <c r="AN23" s="287"/>
      <c r="AO23" s="287"/>
      <c r="AP23" s="287"/>
      <c r="AQ23" s="287"/>
      <c r="AR23" s="287"/>
      <c r="AS23" s="287"/>
      <c r="AT23" s="211" t="s">
        <v>514</v>
      </c>
      <c r="AU23" s="211" t="s">
        <v>514</v>
      </c>
      <c r="AV23" s="211" t="s">
        <v>514</v>
      </c>
      <c r="AW23" s="211" t="s">
        <v>514</v>
      </c>
      <c r="AX23" s="211" t="s">
        <v>514</v>
      </c>
      <c r="AY23" s="211" t="s">
        <v>514</v>
      </c>
      <c r="AZ23" s="287"/>
      <c r="BA23" s="287"/>
      <c r="BB23" s="287"/>
      <c r="BC23" s="287"/>
      <c r="BD23" s="287"/>
      <c r="BE23" s="287"/>
      <c r="BF23" s="211" t="s">
        <v>514</v>
      </c>
      <c r="BG23" s="211" t="s">
        <v>514</v>
      </c>
      <c r="BH23" s="211" t="s">
        <v>514</v>
      </c>
      <c r="BI23" s="211" t="s">
        <v>514</v>
      </c>
      <c r="BJ23" s="211" t="s">
        <v>514</v>
      </c>
      <c r="BK23" s="211" t="s">
        <v>514</v>
      </c>
      <c r="BL23" s="287"/>
      <c r="BM23" s="287"/>
      <c r="BN23" s="287"/>
      <c r="BO23" s="211" t="s">
        <v>514</v>
      </c>
      <c r="BP23" s="211" t="s">
        <v>514</v>
      </c>
      <c r="BQ23" s="211">
        <v>1</v>
      </c>
      <c r="BR23" s="211" t="s">
        <v>2473</v>
      </c>
      <c r="BS23" s="211" t="s">
        <v>514</v>
      </c>
      <c r="BT23" s="211" t="s">
        <v>514</v>
      </c>
      <c r="BU23" s="211" t="s">
        <v>514</v>
      </c>
      <c r="BV23" s="211" t="s">
        <v>514</v>
      </c>
      <c r="BW23" s="211" t="s">
        <v>514</v>
      </c>
      <c r="BX23" s="211" t="s">
        <v>514</v>
      </c>
      <c r="BY23" s="211" t="s">
        <v>514</v>
      </c>
      <c r="BZ23" s="211" t="s">
        <v>514</v>
      </c>
      <c r="CA23" s="211" t="s">
        <v>514</v>
      </c>
      <c r="CB23" s="211" t="s">
        <v>514</v>
      </c>
      <c r="CC23" s="211" t="s">
        <v>514</v>
      </c>
      <c r="CD23" s="211" t="s">
        <v>514</v>
      </c>
      <c r="CE23" s="211" t="s">
        <v>514</v>
      </c>
      <c r="CF23" s="211" t="s">
        <v>514</v>
      </c>
      <c r="CG23" s="211" t="s">
        <v>514</v>
      </c>
      <c r="CH23" s="287"/>
      <c r="CI23" s="287"/>
      <c r="CJ23" s="287"/>
      <c r="CK23" s="287"/>
      <c r="CL23" s="287"/>
      <c r="CM23" s="287"/>
      <c r="CN23" s="287"/>
      <c r="CO23" s="211" t="s">
        <v>5528</v>
      </c>
    </row>
    <row r="24" spans="1:93">
      <c r="A24" s="286" t="s">
        <v>868</v>
      </c>
      <c r="B24" s="211" t="s">
        <v>2474</v>
      </c>
      <c r="C24" s="211" t="s">
        <v>2448</v>
      </c>
      <c r="D24" s="211" t="s">
        <v>2475</v>
      </c>
      <c r="E24" s="211" t="s">
        <v>2476</v>
      </c>
      <c r="F24" s="211">
        <v>1</v>
      </c>
      <c r="G24" s="211" t="s">
        <v>514</v>
      </c>
      <c r="H24" s="211" t="s">
        <v>514</v>
      </c>
      <c r="I24" s="211" t="s">
        <v>514</v>
      </c>
      <c r="J24" s="211" t="s">
        <v>514</v>
      </c>
      <c r="K24" s="211">
        <v>2013</v>
      </c>
      <c r="L24" s="211" t="b">
        <v>0</v>
      </c>
      <c r="M24" s="211">
        <v>8240</v>
      </c>
      <c r="N24" s="211">
        <v>8230</v>
      </c>
      <c r="O24" s="287"/>
      <c r="P24" s="287"/>
      <c r="Q24" s="287"/>
      <c r="R24" s="211" t="b">
        <v>0</v>
      </c>
      <c r="S24" s="211">
        <v>3570</v>
      </c>
      <c r="T24" s="211">
        <v>3110</v>
      </c>
      <c r="U24" s="211" t="b">
        <v>0</v>
      </c>
      <c r="V24" s="211">
        <v>3440</v>
      </c>
      <c r="W24" s="211">
        <v>3440</v>
      </c>
      <c r="X24" s="287"/>
      <c r="Y24" s="287"/>
      <c r="Z24" s="287"/>
      <c r="AA24" s="211" t="s">
        <v>514</v>
      </c>
      <c r="AB24" s="211" t="s">
        <v>514</v>
      </c>
      <c r="AC24" s="211" t="s">
        <v>514</v>
      </c>
      <c r="AD24" s="211" t="s">
        <v>514</v>
      </c>
      <c r="AE24" s="287"/>
      <c r="AF24" s="287"/>
      <c r="AG24" s="287"/>
      <c r="AH24" s="211" t="s">
        <v>514</v>
      </c>
      <c r="AI24" s="211" t="s">
        <v>514</v>
      </c>
      <c r="AJ24" s="211" t="s">
        <v>514</v>
      </c>
      <c r="AK24" s="211" t="s">
        <v>514</v>
      </c>
      <c r="AL24" s="211" t="s">
        <v>514</v>
      </c>
      <c r="AM24" s="211" t="s">
        <v>514</v>
      </c>
      <c r="AN24" s="287"/>
      <c r="AO24" s="287"/>
      <c r="AP24" s="287"/>
      <c r="AQ24" s="287"/>
      <c r="AR24" s="287"/>
      <c r="AS24" s="287"/>
      <c r="AT24" s="211" t="s">
        <v>514</v>
      </c>
      <c r="AU24" s="211" t="s">
        <v>514</v>
      </c>
      <c r="AV24" s="211" t="s">
        <v>514</v>
      </c>
      <c r="AW24" s="211" t="s">
        <v>514</v>
      </c>
      <c r="AX24" s="211" t="s">
        <v>514</v>
      </c>
      <c r="AY24" s="211" t="s">
        <v>514</v>
      </c>
      <c r="AZ24" s="287"/>
      <c r="BA24" s="287"/>
      <c r="BB24" s="287"/>
      <c r="BC24" s="287"/>
      <c r="BD24" s="287"/>
      <c r="BE24" s="287"/>
      <c r="BF24" s="211" t="s">
        <v>514</v>
      </c>
      <c r="BG24" s="211" t="s">
        <v>514</v>
      </c>
      <c r="BH24" s="211" t="s">
        <v>514</v>
      </c>
      <c r="BI24" s="211" t="s">
        <v>514</v>
      </c>
      <c r="BJ24" s="211" t="s">
        <v>514</v>
      </c>
      <c r="BK24" s="211" t="s">
        <v>514</v>
      </c>
      <c r="BL24" s="287"/>
      <c r="BM24" s="287"/>
      <c r="BN24" s="287"/>
      <c r="BO24" s="211" t="s">
        <v>514</v>
      </c>
      <c r="BP24" s="211" t="s">
        <v>514</v>
      </c>
      <c r="BQ24" s="211">
        <v>0</v>
      </c>
      <c r="BR24" s="211" t="s">
        <v>514</v>
      </c>
      <c r="BS24" s="211" t="s">
        <v>514</v>
      </c>
      <c r="BT24" s="211" t="s">
        <v>514</v>
      </c>
      <c r="BU24" s="211" t="s">
        <v>514</v>
      </c>
      <c r="BV24" s="211" t="s">
        <v>514</v>
      </c>
      <c r="BW24" s="211" t="s">
        <v>514</v>
      </c>
      <c r="BX24" s="211" t="s">
        <v>514</v>
      </c>
      <c r="BY24" s="211" t="s">
        <v>514</v>
      </c>
      <c r="BZ24" s="211" t="s">
        <v>514</v>
      </c>
      <c r="CA24" s="211" t="s">
        <v>514</v>
      </c>
      <c r="CB24" s="211" t="s">
        <v>514</v>
      </c>
      <c r="CC24" s="211" t="s">
        <v>514</v>
      </c>
      <c r="CD24" s="211" t="s">
        <v>514</v>
      </c>
      <c r="CE24" s="211" t="s">
        <v>514</v>
      </c>
      <c r="CF24" s="211" t="s">
        <v>514</v>
      </c>
      <c r="CG24" s="211" t="s">
        <v>514</v>
      </c>
      <c r="CH24" s="287"/>
      <c r="CI24" s="287"/>
      <c r="CJ24" s="287"/>
      <c r="CK24" s="287"/>
      <c r="CL24" s="287"/>
      <c r="CM24" s="287"/>
      <c r="CN24" s="287"/>
      <c r="CO24" s="211" t="s">
        <v>5528</v>
      </c>
    </row>
    <row r="25" spans="1:93">
      <c r="A25" s="286" t="s">
        <v>869</v>
      </c>
      <c r="B25" s="211" t="s">
        <v>2477</v>
      </c>
      <c r="C25" s="211" t="s">
        <v>2448</v>
      </c>
      <c r="D25" s="211" t="s">
        <v>2478</v>
      </c>
      <c r="E25" s="211" t="s">
        <v>2479</v>
      </c>
      <c r="F25" s="211">
        <v>1</v>
      </c>
      <c r="G25" s="211" t="s">
        <v>514</v>
      </c>
      <c r="H25" s="211" t="s">
        <v>514</v>
      </c>
      <c r="I25" s="211" t="s">
        <v>514</v>
      </c>
      <c r="J25" s="211" t="s">
        <v>514</v>
      </c>
      <c r="K25" s="211">
        <v>2013</v>
      </c>
      <c r="L25" s="211" t="b">
        <v>0</v>
      </c>
      <c r="M25" s="211">
        <v>41200</v>
      </c>
      <c r="N25" s="211">
        <v>41200</v>
      </c>
      <c r="O25" s="287"/>
      <c r="P25" s="287"/>
      <c r="Q25" s="287"/>
      <c r="R25" s="211" t="b">
        <v>0</v>
      </c>
      <c r="S25" s="211">
        <v>44300</v>
      </c>
      <c r="T25" s="211">
        <v>24400</v>
      </c>
      <c r="U25" s="211" t="b">
        <v>0</v>
      </c>
      <c r="V25" s="211">
        <v>26200</v>
      </c>
      <c r="W25" s="211">
        <v>26200</v>
      </c>
      <c r="X25" s="287"/>
      <c r="Y25" s="287"/>
      <c r="Z25" s="287"/>
      <c r="AA25" s="211" t="s">
        <v>514</v>
      </c>
      <c r="AB25" s="211" t="s">
        <v>514</v>
      </c>
      <c r="AC25" s="211" t="s">
        <v>514</v>
      </c>
      <c r="AD25" s="211" t="s">
        <v>514</v>
      </c>
      <c r="AE25" s="287"/>
      <c r="AF25" s="287"/>
      <c r="AG25" s="287"/>
      <c r="AH25" s="211" t="s">
        <v>514</v>
      </c>
      <c r="AI25" s="211" t="s">
        <v>514</v>
      </c>
      <c r="AJ25" s="211" t="s">
        <v>514</v>
      </c>
      <c r="AK25" s="211" t="s">
        <v>514</v>
      </c>
      <c r="AL25" s="211" t="s">
        <v>514</v>
      </c>
      <c r="AM25" s="211" t="s">
        <v>514</v>
      </c>
      <c r="AN25" s="287"/>
      <c r="AO25" s="287"/>
      <c r="AP25" s="287"/>
      <c r="AQ25" s="287"/>
      <c r="AR25" s="287"/>
      <c r="AS25" s="287"/>
      <c r="AT25" s="211" t="s">
        <v>514</v>
      </c>
      <c r="AU25" s="211" t="s">
        <v>514</v>
      </c>
      <c r="AV25" s="211" t="s">
        <v>514</v>
      </c>
      <c r="AW25" s="211" t="s">
        <v>514</v>
      </c>
      <c r="AX25" s="211" t="s">
        <v>514</v>
      </c>
      <c r="AY25" s="211" t="s">
        <v>514</v>
      </c>
      <c r="AZ25" s="287"/>
      <c r="BA25" s="287"/>
      <c r="BB25" s="287"/>
      <c r="BC25" s="287"/>
      <c r="BD25" s="287"/>
      <c r="BE25" s="287"/>
      <c r="BF25" s="211" t="s">
        <v>514</v>
      </c>
      <c r="BG25" s="211" t="s">
        <v>514</v>
      </c>
      <c r="BH25" s="211" t="s">
        <v>514</v>
      </c>
      <c r="BI25" s="211" t="s">
        <v>514</v>
      </c>
      <c r="BJ25" s="211" t="s">
        <v>514</v>
      </c>
      <c r="BK25" s="211" t="s">
        <v>514</v>
      </c>
      <c r="BL25" s="287"/>
      <c r="BM25" s="287"/>
      <c r="BN25" s="287"/>
      <c r="BO25" s="211" t="s">
        <v>514</v>
      </c>
      <c r="BP25" s="211" t="s">
        <v>514</v>
      </c>
      <c r="BQ25" s="211">
        <v>1</v>
      </c>
      <c r="BR25" s="211" t="s">
        <v>2480</v>
      </c>
      <c r="BS25" s="211" t="s">
        <v>514</v>
      </c>
      <c r="BT25" s="211" t="s">
        <v>514</v>
      </c>
      <c r="BU25" s="211" t="s">
        <v>514</v>
      </c>
      <c r="BV25" s="211" t="s">
        <v>514</v>
      </c>
      <c r="BW25" s="211" t="s">
        <v>514</v>
      </c>
      <c r="BX25" s="211" t="s">
        <v>514</v>
      </c>
      <c r="BY25" s="211" t="s">
        <v>514</v>
      </c>
      <c r="BZ25" s="211" t="s">
        <v>514</v>
      </c>
      <c r="CA25" s="211" t="s">
        <v>514</v>
      </c>
      <c r="CB25" s="211" t="s">
        <v>514</v>
      </c>
      <c r="CC25" s="211" t="s">
        <v>514</v>
      </c>
      <c r="CD25" s="211" t="s">
        <v>514</v>
      </c>
      <c r="CE25" s="211" t="s">
        <v>514</v>
      </c>
      <c r="CF25" s="211" t="s">
        <v>514</v>
      </c>
      <c r="CG25" s="211" t="s">
        <v>514</v>
      </c>
      <c r="CH25" s="287"/>
      <c r="CI25" s="287"/>
      <c r="CJ25" s="287"/>
      <c r="CK25" s="287"/>
      <c r="CL25" s="287"/>
      <c r="CM25" s="287"/>
      <c r="CN25" s="287"/>
      <c r="CO25" s="211" t="s">
        <v>514</v>
      </c>
    </row>
    <row r="26" spans="1:93">
      <c r="A26" s="286" t="s">
        <v>870</v>
      </c>
      <c r="B26" s="211" t="s">
        <v>2481</v>
      </c>
      <c r="C26" s="211" t="s">
        <v>2424</v>
      </c>
      <c r="D26" s="211" t="s">
        <v>6433</v>
      </c>
      <c r="E26" s="211" t="s">
        <v>2482</v>
      </c>
      <c r="F26" s="211" t="s">
        <v>514</v>
      </c>
      <c r="G26" s="211" t="s">
        <v>514</v>
      </c>
      <c r="H26" s="211">
        <v>1</v>
      </c>
      <c r="I26" s="211" t="s">
        <v>514</v>
      </c>
      <c r="J26" s="211" t="s">
        <v>514</v>
      </c>
      <c r="K26" s="211" t="s">
        <v>514</v>
      </c>
      <c r="L26" s="211" t="s">
        <v>514</v>
      </c>
      <c r="M26" s="211" t="s">
        <v>514</v>
      </c>
      <c r="N26" s="211" t="s">
        <v>514</v>
      </c>
      <c r="O26" s="287"/>
      <c r="P26" s="287"/>
      <c r="Q26" s="287"/>
      <c r="R26" s="211" t="s">
        <v>514</v>
      </c>
      <c r="S26" s="211" t="s">
        <v>514</v>
      </c>
      <c r="T26" s="211" t="s">
        <v>514</v>
      </c>
      <c r="U26" s="211" t="s">
        <v>514</v>
      </c>
      <c r="V26" s="211" t="s">
        <v>514</v>
      </c>
      <c r="W26" s="211" t="s">
        <v>514</v>
      </c>
      <c r="X26" s="287"/>
      <c r="Y26" s="287"/>
      <c r="Z26" s="287"/>
      <c r="AA26" s="211">
        <v>2013</v>
      </c>
      <c r="AB26" s="211" t="b">
        <v>0</v>
      </c>
      <c r="AC26" s="211">
        <v>6670</v>
      </c>
      <c r="AD26" s="211">
        <v>6670</v>
      </c>
      <c r="AE26" s="287"/>
      <c r="AF26" s="287"/>
      <c r="AG26" s="287"/>
      <c r="AH26" s="211" t="b">
        <v>0</v>
      </c>
      <c r="AI26" s="211">
        <v>5520</v>
      </c>
      <c r="AJ26" s="211">
        <v>5520</v>
      </c>
      <c r="AK26" s="211" t="b">
        <v>0</v>
      </c>
      <c r="AL26" s="211">
        <v>5580</v>
      </c>
      <c r="AM26" s="211">
        <v>5580</v>
      </c>
      <c r="AN26" s="287"/>
      <c r="AO26" s="287"/>
      <c r="AP26" s="287"/>
      <c r="AQ26" s="287"/>
      <c r="AR26" s="287"/>
      <c r="AS26" s="287"/>
      <c r="AT26" s="211" t="s">
        <v>514</v>
      </c>
      <c r="AU26" s="211" t="s">
        <v>514</v>
      </c>
      <c r="AV26" s="211" t="s">
        <v>514</v>
      </c>
      <c r="AW26" s="211" t="s">
        <v>514</v>
      </c>
      <c r="AX26" s="211" t="s">
        <v>514</v>
      </c>
      <c r="AY26" s="211" t="s">
        <v>514</v>
      </c>
      <c r="AZ26" s="287"/>
      <c r="BA26" s="287"/>
      <c r="BB26" s="287"/>
      <c r="BC26" s="287"/>
      <c r="BD26" s="287"/>
      <c r="BE26" s="287"/>
      <c r="BF26" s="211" t="s">
        <v>514</v>
      </c>
      <c r="BG26" s="211" t="s">
        <v>514</v>
      </c>
      <c r="BH26" s="211" t="s">
        <v>514</v>
      </c>
      <c r="BI26" s="211" t="s">
        <v>514</v>
      </c>
      <c r="BJ26" s="211" t="s">
        <v>514</v>
      </c>
      <c r="BK26" s="211" t="s">
        <v>514</v>
      </c>
      <c r="BL26" s="287"/>
      <c r="BM26" s="287"/>
      <c r="BN26" s="287"/>
      <c r="BO26" s="211">
        <v>2636</v>
      </c>
      <c r="BP26" s="211">
        <v>1629</v>
      </c>
      <c r="BQ26" s="211">
        <v>0</v>
      </c>
      <c r="BR26" s="211" t="s">
        <v>514</v>
      </c>
      <c r="BS26" s="211" t="s">
        <v>514</v>
      </c>
      <c r="BT26" s="211" t="s">
        <v>514</v>
      </c>
      <c r="BU26" s="211" t="s">
        <v>514</v>
      </c>
      <c r="BV26" s="211" t="s">
        <v>514</v>
      </c>
      <c r="BW26" s="211" t="s">
        <v>514</v>
      </c>
      <c r="BX26" s="211" t="s">
        <v>514</v>
      </c>
      <c r="BY26" s="211" t="s">
        <v>514</v>
      </c>
      <c r="BZ26" s="211" t="s">
        <v>514</v>
      </c>
      <c r="CA26" s="211" t="s">
        <v>514</v>
      </c>
      <c r="CB26" s="211" t="s">
        <v>514</v>
      </c>
      <c r="CC26" s="211" t="s">
        <v>514</v>
      </c>
      <c r="CD26" s="211" t="s">
        <v>514</v>
      </c>
      <c r="CE26" s="211" t="s">
        <v>514</v>
      </c>
      <c r="CF26" s="211" t="s">
        <v>6431</v>
      </c>
      <c r="CG26" s="211" t="s">
        <v>6432</v>
      </c>
      <c r="CH26" s="287"/>
      <c r="CI26" s="287"/>
      <c r="CJ26" s="287"/>
      <c r="CK26" s="287"/>
      <c r="CL26" s="287"/>
      <c r="CM26" s="287"/>
      <c r="CN26" s="287"/>
      <c r="CO26" s="211" t="s">
        <v>5528</v>
      </c>
    </row>
    <row r="27" spans="1:93">
      <c r="A27" s="286" t="s">
        <v>871</v>
      </c>
      <c r="B27" s="211" t="s">
        <v>5107</v>
      </c>
      <c r="C27" s="211" t="s">
        <v>2448</v>
      </c>
      <c r="D27" s="211" t="s">
        <v>5108</v>
      </c>
      <c r="E27" s="211" t="s">
        <v>5109</v>
      </c>
      <c r="F27" s="211">
        <v>1</v>
      </c>
      <c r="G27" s="211" t="s">
        <v>514</v>
      </c>
      <c r="H27" s="211" t="s">
        <v>514</v>
      </c>
      <c r="I27" s="211" t="s">
        <v>514</v>
      </c>
      <c r="J27" s="211" t="s">
        <v>514</v>
      </c>
      <c r="K27" s="211">
        <v>2013</v>
      </c>
      <c r="L27" s="211" t="b">
        <v>1</v>
      </c>
      <c r="M27" s="211">
        <v>3340</v>
      </c>
      <c r="N27" s="211">
        <v>3330</v>
      </c>
      <c r="O27" s="287"/>
      <c r="P27" s="287"/>
      <c r="Q27" s="287"/>
      <c r="R27" s="211" t="b">
        <v>1</v>
      </c>
      <c r="S27" s="211">
        <v>4690</v>
      </c>
      <c r="T27" s="211">
        <v>4060</v>
      </c>
      <c r="U27" s="211" t="b">
        <v>1</v>
      </c>
      <c r="V27" s="211">
        <v>3750</v>
      </c>
      <c r="W27" s="211">
        <v>3750</v>
      </c>
      <c r="X27" s="287"/>
      <c r="Y27" s="287"/>
      <c r="Z27" s="287"/>
      <c r="AA27" s="211" t="s">
        <v>514</v>
      </c>
      <c r="AB27" s="211" t="s">
        <v>514</v>
      </c>
      <c r="AC27" s="211" t="s">
        <v>514</v>
      </c>
      <c r="AD27" s="211" t="s">
        <v>514</v>
      </c>
      <c r="AE27" s="287"/>
      <c r="AF27" s="287"/>
      <c r="AG27" s="287"/>
      <c r="AH27" s="211" t="s">
        <v>514</v>
      </c>
      <c r="AI27" s="211" t="s">
        <v>514</v>
      </c>
      <c r="AJ27" s="211" t="s">
        <v>514</v>
      </c>
      <c r="AK27" s="211" t="s">
        <v>514</v>
      </c>
      <c r="AL27" s="211" t="s">
        <v>514</v>
      </c>
      <c r="AM27" s="211" t="s">
        <v>514</v>
      </c>
      <c r="AN27" s="287"/>
      <c r="AO27" s="287"/>
      <c r="AP27" s="287"/>
      <c r="AQ27" s="287"/>
      <c r="AR27" s="287"/>
      <c r="AS27" s="287"/>
      <c r="AT27" s="211" t="s">
        <v>514</v>
      </c>
      <c r="AU27" s="211" t="s">
        <v>514</v>
      </c>
      <c r="AV27" s="211" t="s">
        <v>514</v>
      </c>
      <c r="AW27" s="211" t="s">
        <v>514</v>
      </c>
      <c r="AX27" s="211" t="s">
        <v>514</v>
      </c>
      <c r="AY27" s="211" t="s">
        <v>514</v>
      </c>
      <c r="AZ27" s="287"/>
      <c r="BA27" s="287"/>
      <c r="BB27" s="287"/>
      <c r="BC27" s="287"/>
      <c r="BD27" s="287"/>
      <c r="BE27" s="287"/>
      <c r="BF27" s="211" t="s">
        <v>514</v>
      </c>
      <c r="BG27" s="211" t="s">
        <v>514</v>
      </c>
      <c r="BH27" s="211" t="s">
        <v>514</v>
      </c>
      <c r="BI27" s="211" t="s">
        <v>514</v>
      </c>
      <c r="BJ27" s="211" t="s">
        <v>514</v>
      </c>
      <c r="BK27" s="211" t="s">
        <v>514</v>
      </c>
      <c r="BL27" s="287"/>
      <c r="BM27" s="287"/>
      <c r="BN27" s="287"/>
      <c r="BO27" s="211" t="s">
        <v>514</v>
      </c>
      <c r="BP27" s="211" t="s">
        <v>514</v>
      </c>
      <c r="BQ27" s="211">
        <v>0</v>
      </c>
      <c r="BR27" s="211" t="s">
        <v>514</v>
      </c>
      <c r="BS27" s="211" t="s">
        <v>514</v>
      </c>
      <c r="BT27" s="211" t="s">
        <v>514</v>
      </c>
      <c r="BU27" s="211" t="s">
        <v>514</v>
      </c>
      <c r="BV27" s="211" t="s">
        <v>514</v>
      </c>
      <c r="BW27" s="211" t="s">
        <v>514</v>
      </c>
      <c r="BX27" s="211" t="s">
        <v>514</v>
      </c>
      <c r="BY27" s="211" t="s">
        <v>514</v>
      </c>
      <c r="BZ27" s="211" t="s">
        <v>514</v>
      </c>
      <c r="CA27" s="211" t="s">
        <v>514</v>
      </c>
      <c r="CB27" s="211" t="s">
        <v>514</v>
      </c>
      <c r="CC27" s="211" t="s">
        <v>514</v>
      </c>
      <c r="CD27" s="211" t="s">
        <v>514</v>
      </c>
      <c r="CE27" s="211" t="s">
        <v>514</v>
      </c>
      <c r="CF27" s="211" t="s">
        <v>514</v>
      </c>
      <c r="CG27" s="211" t="s">
        <v>514</v>
      </c>
      <c r="CH27" s="287"/>
      <c r="CI27" s="287"/>
      <c r="CJ27" s="287"/>
      <c r="CK27" s="287"/>
      <c r="CL27" s="287"/>
      <c r="CM27" s="287"/>
      <c r="CN27" s="287"/>
      <c r="CO27" s="211" t="s">
        <v>5528</v>
      </c>
    </row>
    <row r="28" spans="1:93">
      <c r="A28" s="286" t="s">
        <v>872</v>
      </c>
      <c r="B28" s="211" t="s">
        <v>2483</v>
      </c>
      <c r="C28" s="211" t="s">
        <v>2484</v>
      </c>
      <c r="D28" s="211" t="s">
        <v>2485</v>
      </c>
      <c r="E28" s="211" t="s">
        <v>2486</v>
      </c>
      <c r="F28" s="211" t="s">
        <v>514</v>
      </c>
      <c r="G28" s="211" t="s">
        <v>514</v>
      </c>
      <c r="H28" s="211">
        <v>1</v>
      </c>
      <c r="I28" s="211" t="s">
        <v>514</v>
      </c>
      <c r="J28" s="211" t="s">
        <v>514</v>
      </c>
      <c r="K28" s="211" t="s">
        <v>514</v>
      </c>
      <c r="L28" s="211" t="s">
        <v>514</v>
      </c>
      <c r="M28" s="211" t="s">
        <v>514</v>
      </c>
      <c r="N28" s="211" t="s">
        <v>514</v>
      </c>
      <c r="O28" s="287"/>
      <c r="P28" s="287"/>
      <c r="Q28" s="287"/>
      <c r="R28" s="211" t="s">
        <v>514</v>
      </c>
      <c r="S28" s="211" t="s">
        <v>514</v>
      </c>
      <c r="T28" s="211" t="s">
        <v>514</v>
      </c>
      <c r="U28" s="211" t="s">
        <v>514</v>
      </c>
      <c r="V28" s="211" t="s">
        <v>514</v>
      </c>
      <c r="W28" s="211" t="s">
        <v>514</v>
      </c>
      <c r="X28" s="287"/>
      <c r="Y28" s="287"/>
      <c r="Z28" s="287"/>
      <c r="AA28" s="211">
        <v>2013</v>
      </c>
      <c r="AB28" s="211" t="b">
        <v>0</v>
      </c>
      <c r="AC28" s="211">
        <v>2620</v>
      </c>
      <c r="AD28" s="211">
        <v>2620</v>
      </c>
      <c r="AE28" s="287"/>
      <c r="AF28" s="287"/>
      <c r="AG28" s="287"/>
      <c r="AH28" s="211" t="b">
        <v>0</v>
      </c>
      <c r="AI28" s="211">
        <v>1530</v>
      </c>
      <c r="AJ28" s="211">
        <v>1530</v>
      </c>
      <c r="AK28" s="211" t="b">
        <v>0</v>
      </c>
      <c r="AL28" s="211">
        <v>1590</v>
      </c>
      <c r="AM28" s="211">
        <v>1590</v>
      </c>
      <c r="AN28" s="287"/>
      <c r="AO28" s="287"/>
      <c r="AP28" s="287"/>
      <c r="AQ28" s="287"/>
      <c r="AR28" s="287"/>
      <c r="AS28" s="287"/>
      <c r="AT28" s="211" t="s">
        <v>514</v>
      </c>
      <c r="AU28" s="211" t="s">
        <v>514</v>
      </c>
      <c r="AV28" s="211" t="s">
        <v>514</v>
      </c>
      <c r="AW28" s="211" t="s">
        <v>514</v>
      </c>
      <c r="AX28" s="211" t="s">
        <v>514</v>
      </c>
      <c r="AY28" s="211" t="s">
        <v>514</v>
      </c>
      <c r="AZ28" s="287"/>
      <c r="BA28" s="287"/>
      <c r="BB28" s="287"/>
      <c r="BC28" s="287"/>
      <c r="BD28" s="287"/>
      <c r="BE28" s="287"/>
      <c r="BF28" s="211" t="s">
        <v>514</v>
      </c>
      <c r="BG28" s="211" t="s">
        <v>514</v>
      </c>
      <c r="BH28" s="211" t="s">
        <v>514</v>
      </c>
      <c r="BI28" s="211" t="s">
        <v>514</v>
      </c>
      <c r="BJ28" s="211" t="s">
        <v>514</v>
      </c>
      <c r="BK28" s="211" t="s">
        <v>514</v>
      </c>
      <c r="BL28" s="287"/>
      <c r="BM28" s="287"/>
      <c r="BN28" s="287"/>
      <c r="BO28" s="211">
        <v>676</v>
      </c>
      <c r="BP28" s="211">
        <v>135</v>
      </c>
      <c r="BQ28" s="211">
        <v>0</v>
      </c>
      <c r="BR28" s="211" t="s">
        <v>514</v>
      </c>
      <c r="BS28" s="211" t="s">
        <v>514</v>
      </c>
      <c r="BT28" s="211" t="s">
        <v>514</v>
      </c>
      <c r="BU28" s="211" t="s">
        <v>514</v>
      </c>
      <c r="BV28" s="211" t="s">
        <v>514</v>
      </c>
      <c r="BW28" s="211" t="s">
        <v>514</v>
      </c>
      <c r="BX28" s="211" t="s">
        <v>514</v>
      </c>
      <c r="BY28" s="211" t="s">
        <v>514</v>
      </c>
      <c r="BZ28" s="211" t="s">
        <v>514</v>
      </c>
      <c r="CA28" s="211" t="s">
        <v>514</v>
      </c>
      <c r="CB28" s="211" t="s">
        <v>514</v>
      </c>
      <c r="CC28" s="211" t="s">
        <v>514</v>
      </c>
      <c r="CD28" s="211" t="s">
        <v>514</v>
      </c>
      <c r="CE28" s="211" t="s">
        <v>514</v>
      </c>
      <c r="CF28" s="211" t="s">
        <v>514</v>
      </c>
      <c r="CG28" s="211" t="s">
        <v>514</v>
      </c>
      <c r="CH28" s="287"/>
      <c r="CI28" s="287"/>
      <c r="CJ28" s="287"/>
      <c r="CK28" s="287"/>
      <c r="CL28" s="287"/>
      <c r="CM28" s="287"/>
      <c r="CN28" s="287"/>
      <c r="CO28" s="211" t="s">
        <v>5528</v>
      </c>
    </row>
    <row r="29" spans="1:93">
      <c r="A29" s="286" t="s">
        <v>873</v>
      </c>
      <c r="B29" s="211" t="s">
        <v>2487</v>
      </c>
      <c r="C29" s="211" t="s">
        <v>2448</v>
      </c>
      <c r="D29" s="211" t="s">
        <v>2488</v>
      </c>
      <c r="E29" s="211" t="s">
        <v>2489</v>
      </c>
      <c r="F29" s="211">
        <v>1</v>
      </c>
      <c r="G29" s="211" t="s">
        <v>514</v>
      </c>
      <c r="H29" s="211" t="s">
        <v>514</v>
      </c>
      <c r="I29" s="211" t="s">
        <v>514</v>
      </c>
      <c r="J29" s="211" t="s">
        <v>514</v>
      </c>
      <c r="K29" s="211">
        <v>2013</v>
      </c>
      <c r="L29" s="211" t="b">
        <v>0</v>
      </c>
      <c r="M29" s="211">
        <v>7930</v>
      </c>
      <c r="N29" s="211">
        <v>6830</v>
      </c>
      <c r="O29" s="287"/>
      <c r="P29" s="287"/>
      <c r="Q29" s="287"/>
      <c r="R29" s="211" t="b">
        <v>0</v>
      </c>
      <c r="S29" s="211">
        <v>8420</v>
      </c>
      <c r="T29" s="211">
        <v>7540</v>
      </c>
      <c r="U29" s="211" t="b">
        <v>0</v>
      </c>
      <c r="V29" s="211">
        <v>7810</v>
      </c>
      <c r="W29" s="211">
        <v>7810</v>
      </c>
      <c r="X29" s="287"/>
      <c r="Y29" s="287"/>
      <c r="Z29" s="287"/>
      <c r="AA29" s="211" t="s">
        <v>514</v>
      </c>
      <c r="AB29" s="211" t="s">
        <v>514</v>
      </c>
      <c r="AC29" s="211" t="s">
        <v>514</v>
      </c>
      <c r="AD29" s="211" t="s">
        <v>514</v>
      </c>
      <c r="AE29" s="287"/>
      <c r="AF29" s="287"/>
      <c r="AG29" s="287"/>
      <c r="AH29" s="211" t="s">
        <v>514</v>
      </c>
      <c r="AI29" s="211" t="s">
        <v>514</v>
      </c>
      <c r="AJ29" s="211" t="s">
        <v>514</v>
      </c>
      <c r="AK29" s="211" t="s">
        <v>514</v>
      </c>
      <c r="AL29" s="211" t="s">
        <v>514</v>
      </c>
      <c r="AM29" s="211" t="s">
        <v>514</v>
      </c>
      <c r="AN29" s="287"/>
      <c r="AO29" s="287"/>
      <c r="AP29" s="287"/>
      <c r="AQ29" s="287"/>
      <c r="AR29" s="287"/>
      <c r="AS29" s="287"/>
      <c r="AT29" s="211" t="s">
        <v>514</v>
      </c>
      <c r="AU29" s="211" t="s">
        <v>514</v>
      </c>
      <c r="AV29" s="211" t="s">
        <v>514</v>
      </c>
      <c r="AW29" s="211" t="s">
        <v>514</v>
      </c>
      <c r="AX29" s="211" t="s">
        <v>514</v>
      </c>
      <c r="AY29" s="211" t="s">
        <v>514</v>
      </c>
      <c r="AZ29" s="287"/>
      <c r="BA29" s="287"/>
      <c r="BB29" s="287"/>
      <c r="BC29" s="287"/>
      <c r="BD29" s="287"/>
      <c r="BE29" s="287"/>
      <c r="BF29" s="211" t="s">
        <v>514</v>
      </c>
      <c r="BG29" s="211" t="s">
        <v>514</v>
      </c>
      <c r="BH29" s="211" t="s">
        <v>514</v>
      </c>
      <c r="BI29" s="211" t="s">
        <v>514</v>
      </c>
      <c r="BJ29" s="211" t="s">
        <v>514</v>
      </c>
      <c r="BK29" s="211" t="s">
        <v>514</v>
      </c>
      <c r="BL29" s="287"/>
      <c r="BM29" s="287"/>
      <c r="BN29" s="287"/>
      <c r="BO29" s="211" t="s">
        <v>514</v>
      </c>
      <c r="BP29" s="211" t="s">
        <v>514</v>
      </c>
      <c r="BQ29" s="211">
        <v>1</v>
      </c>
      <c r="BR29" s="211" t="s">
        <v>2490</v>
      </c>
      <c r="BS29" s="211" t="s">
        <v>514</v>
      </c>
      <c r="BT29" s="211" t="s">
        <v>514</v>
      </c>
      <c r="BU29" s="211" t="s">
        <v>514</v>
      </c>
      <c r="BV29" s="211" t="s">
        <v>514</v>
      </c>
      <c r="BW29" s="211" t="s">
        <v>514</v>
      </c>
      <c r="BX29" s="211" t="s">
        <v>514</v>
      </c>
      <c r="BY29" s="211" t="s">
        <v>514</v>
      </c>
      <c r="BZ29" s="211" t="s">
        <v>514</v>
      </c>
      <c r="CA29" s="211" t="s">
        <v>514</v>
      </c>
      <c r="CB29" s="211" t="s">
        <v>514</v>
      </c>
      <c r="CC29" s="211" t="s">
        <v>6434</v>
      </c>
      <c r="CD29" s="211" t="s">
        <v>6435</v>
      </c>
      <c r="CE29" s="211" t="s">
        <v>514</v>
      </c>
      <c r="CF29" s="211" t="s">
        <v>514</v>
      </c>
      <c r="CG29" s="211" t="s">
        <v>514</v>
      </c>
      <c r="CH29" s="287"/>
      <c r="CI29" s="287"/>
      <c r="CJ29" s="287"/>
      <c r="CK29" s="287"/>
      <c r="CL29" s="287"/>
      <c r="CM29" s="287"/>
      <c r="CN29" s="287"/>
      <c r="CO29" s="211" t="s">
        <v>5528</v>
      </c>
    </row>
    <row r="30" spans="1:93">
      <c r="A30" s="286" t="s">
        <v>874</v>
      </c>
      <c r="B30" s="211" t="s">
        <v>2491</v>
      </c>
      <c r="C30" s="211" t="s">
        <v>2448</v>
      </c>
      <c r="D30" s="211" t="s">
        <v>2492</v>
      </c>
      <c r="E30" s="211" t="s">
        <v>5655</v>
      </c>
      <c r="F30" s="211">
        <v>1</v>
      </c>
      <c r="G30" s="211" t="s">
        <v>514</v>
      </c>
      <c r="H30" s="211" t="s">
        <v>514</v>
      </c>
      <c r="I30" s="211" t="s">
        <v>514</v>
      </c>
      <c r="J30" s="211" t="s">
        <v>514</v>
      </c>
      <c r="K30" s="211">
        <v>2013</v>
      </c>
      <c r="L30" s="211" t="b">
        <v>0</v>
      </c>
      <c r="M30" s="211">
        <v>9480</v>
      </c>
      <c r="N30" s="211">
        <v>7690</v>
      </c>
      <c r="O30" s="287"/>
      <c r="P30" s="287"/>
      <c r="Q30" s="287"/>
      <c r="R30" s="211" t="b">
        <v>0</v>
      </c>
      <c r="S30" s="211">
        <v>5450</v>
      </c>
      <c r="T30" s="211">
        <v>4730</v>
      </c>
      <c r="U30" s="211" t="b">
        <v>0</v>
      </c>
      <c r="V30" s="211">
        <v>4810</v>
      </c>
      <c r="W30" s="211">
        <v>4810</v>
      </c>
      <c r="X30" s="287"/>
      <c r="Y30" s="287"/>
      <c r="Z30" s="287"/>
      <c r="AA30" s="211" t="s">
        <v>514</v>
      </c>
      <c r="AB30" s="211" t="s">
        <v>514</v>
      </c>
      <c r="AC30" s="211" t="s">
        <v>514</v>
      </c>
      <c r="AD30" s="211" t="s">
        <v>514</v>
      </c>
      <c r="AE30" s="287"/>
      <c r="AF30" s="287"/>
      <c r="AG30" s="287"/>
      <c r="AH30" s="211" t="s">
        <v>514</v>
      </c>
      <c r="AI30" s="211" t="s">
        <v>514</v>
      </c>
      <c r="AJ30" s="211" t="s">
        <v>514</v>
      </c>
      <c r="AK30" s="211" t="s">
        <v>514</v>
      </c>
      <c r="AL30" s="211" t="s">
        <v>514</v>
      </c>
      <c r="AM30" s="211" t="s">
        <v>514</v>
      </c>
      <c r="AN30" s="287"/>
      <c r="AO30" s="287"/>
      <c r="AP30" s="287"/>
      <c r="AQ30" s="287"/>
      <c r="AR30" s="287"/>
      <c r="AS30" s="287"/>
      <c r="AT30" s="211" t="s">
        <v>514</v>
      </c>
      <c r="AU30" s="211" t="s">
        <v>514</v>
      </c>
      <c r="AV30" s="211" t="s">
        <v>514</v>
      </c>
      <c r="AW30" s="211" t="s">
        <v>514</v>
      </c>
      <c r="AX30" s="211" t="s">
        <v>514</v>
      </c>
      <c r="AY30" s="211" t="s">
        <v>514</v>
      </c>
      <c r="AZ30" s="287"/>
      <c r="BA30" s="287"/>
      <c r="BB30" s="287"/>
      <c r="BC30" s="287"/>
      <c r="BD30" s="287"/>
      <c r="BE30" s="287"/>
      <c r="BF30" s="211" t="s">
        <v>514</v>
      </c>
      <c r="BG30" s="211" t="s">
        <v>514</v>
      </c>
      <c r="BH30" s="211" t="s">
        <v>514</v>
      </c>
      <c r="BI30" s="211" t="s">
        <v>514</v>
      </c>
      <c r="BJ30" s="211" t="s">
        <v>514</v>
      </c>
      <c r="BK30" s="211" t="s">
        <v>514</v>
      </c>
      <c r="BL30" s="287"/>
      <c r="BM30" s="287"/>
      <c r="BN30" s="287"/>
      <c r="BO30" s="211" t="s">
        <v>514</v>
      </c>
      <c r="BP30" s="211" t="s">
        <v>514</v>
      </c>
      <c r="BQ30" s="211">
        <v>1</v>
      </c>
      <c r="BR30" s="211" t="s">
        <v>2493</v>
      </c>
      <c r="BS30" s="211" t="s">
        <v>514</v>
      </c>
      <c r="BT30" s="211" t="s">
        <v>514</v>
      </c>
      <c r="BU30" s="211" t="s">
        <v>514</v>
      </c>
      <c r="BV30" s="211" t="s">
        <v>514</v>
      </c>
      <c r="BW30" s="211" t="s">
        <v>514</v>
      </c>
      <c r="BX30" s="211" t="s">
        <v>514</v>
      </c>
      <c r="BY30" s="211" t="s">
        <v>514</v>
      </c>
      <c r="BZ30" s="211" t="s">
        <v>514</v>
      </c>
      <c r="CA30" s="211" t="s">
        <v>514</v>
      </c>
      <c r="CB30" s="211" t="s">
        <v>514</v>
      </c>
      <c r="CC30" s="211" t="s">
        <v>6436</v>
      </c>
      <c r="CD30" s="211" t="s">
        <v>6437</v>
      </c>
      <c r="CE30" s="211" t="s">
        <v>514</v>
      </c>
      <c r="CF30" s="211" t="s">
        <v>514</v>
      </c>
      <c r="CG30" s="211" t="s">
        <v>514</v>
      </c>
      <c r="CH30" s="287"/>
      <c r="CI30" s="287"/>
      <c r="CJ30" s="287"/>
      <c r="CK30" s="287"/>
      <c r="CL30" s="287"/>
      <c r="CM30" s="287"/>
      <c r="CN30" s="287"/>
      <c r="CO30" s="211" t="s">
        <v>5528</v>
      </c>
    </row>
    <row r="31" spans="1:93">
      <c r="A31" s="286" t="s">
        <v>875</v>
      </c>
      <c r="B31" s="211" t="s">
        <v>6438</v>
      </c>
      <c r="C31" s="211" t="s">
        <v>2448</v>
      </c>
      <c r="D31" s="211" t="s">
        <v>2494</v>
      </c>
      <c r="E31" s="211" t="s">
        <v>2495</v>
      </c>
      <c r="F31" s="211">
        <v>1</v>
      </c>
      <c r="G31" s="211" t="s">
        <v>514</v>
      </c>
      <c r="H31" s="211" t="s">
        <v>514</v>
      </c>
      <c r="I31" s="211" t="s">
        <v>514</v>
      </c>
      <c r="J31" s="211" t="s">
        <v>514</v>
      </c>
      <c r="K31" s="211">
        <v>2013</v>
      </c>
      <c r="L31" s="211" t="b">
        <v>0</v>
      </c>
      <c r="M31" s="211">
        <v>5720</v>
      </c>
      <c r="N31" s="211">
        <v>5710</v>
      </c>
      <c r="O31" s="287"/>
      <c r="P31" s="287"/>
      <c r="Q31" s="287"/>
      <c r="R31" s="211" t="b">
        <v>0</v>
      </c>
      <c r="S31" s="211">
        <v>3770</v>
      </c>
      <c r="T31" s="211">
        <v>3440</v>
      </c>
      <c r="U31" s="211" t="b">
        <v>0</v>
      </c>
      <c r="V31" s="211">
        <v>4320</v>
      </c>
      <c r="W31" s="211">
        <v>4320</v>
      </c>
      <c r="X31" s="287"/>
      <c r="Y31" s="287"/>
      <c r="Z31" s="287"/>
      <c r="AA31" s="211" t="s">
        <v>514</v>
      </c>
      <c r="AB31" s="211" t="s">
        <v>514</v>
      </c>
      <c r="AC31" s="211" t="s">
        <v>514</v>
      </c>
      <c r="AD31" s="211" t="s">
        <v>514</v>
      </c>
      <c r="AE31" s="287"/>
      <c r="AF31" s="287"/>
      <c r="AG31" s="287"/>
      <c r="AH31" s="211" t="s">
        <v>514</v>
      </c>
      <c r="AI31" s="211" t="s">
        <v>514</v>
      </c>
      <c r="AJ31" s="211" t="s">
        <v>514</v>
      </c>
      <c r="AK31" s="211" t="s">
        <v>514</v>
      </c>
      <c r="AL31" s="211" t="s">
        <v>514</v>
      </c>
      <c r="AM31" s="211" t="s">
        <v>514</v>
      </c>
      <c r="AN31" s="287"/>
      <c r="AO31" s="287"/>
      <c r="AP31" s="287"/>
      <c r="AQ31" s="287"/>
      <c r="AR31" s="287"/>
      <c r="AS31" s="287"/>
      <c r="AT31" s="211" t="s">
        <v>514</v>
      </c>
      <c r="AU31" s="211" t="s">
        <v>514</v>
      </c>
      <c r="AV31" s="211" t="s">
        <v>514</v>
      </c>
      <c r="AW31" s="211" t="s">
        <v>514</v>
      </c>
      <c r="AX31" s="211" t="s">
        <v>514</v>
      </c>
      <c r="AY31" s="211" t="s">
        <v>514</v>
      </c>
      <c r="AZ31" s="287"/>
      <c r="BA31" s="287"/>
      <c r="BB31" s="287"/>
      <c r="BC31" s="287"/>
      <c r="BD31" s="287"/>
      <c r="BE31" s="287"/>
      <c r="BF31" s="211" t="s">
        <v>514</v>
      </c>
      <c r="BG31" s="211" t="s">
        <v>514</v>
      </c>
      <c r="BH31" s="211" t="s">
        <v>514</v>
      </c>
      <c r="BI31" s="211" t="s">
        <v>514</v>
      </c>
      <c r="BJ31" s="211" t="s">
        <v>514</v>
      </c>
      <c r="BK31" s="211" t="s">
        <v>514</v>
      </c>
      <c r="BL31" s="287"/>
      <c r="BM31" s="287"/>
      <c r="BN31" s="287"/>
      <c r="BO31" s="211" t="s">
        <v>514</v>
      </c>
      <c r="BP31" s="211" t="s">
        <v>514</v>
      </c>
      <c r="BQ31" s="211">
        <v>0</v>
      </c>
      <c r="BR31" s="211" t="s">
        <v>514</v>
      </c>
      <c r="BS31" s="211" t="s">
        <v>514</v>
      </c>
      <c r="BT31" s="211" t="s">
        <v>514</v>
      </c>
      <c r="BU31" s="211" t="s">
        <v>514</v>
      </c>
      <c r="BV31" s="211" t="s">
        <v>514</v>
      </c>
      <c r="BW31" s="211" t="s">
        <v>514</v>
      </c>
      <c r="BX31" s="211" t="s">
        <v>514</v>
      </c>
      <c r="BY31" s="211" t="s">
        <v>514</v>
      </c>
      <c r="BZ31" s="211" t="s">
        <v>514</v>
      </c>
      <c r="CA31" s="211" t="s">
        <v>514</v>
      </c>
      <c r="CB31" s="211" t="s">
        <v>514</v>
      </c>
      <c r="CC31" s="211" t="s">
        <v>6434</v>
      </c>
      <c r="CD31" s="211" t="s">
        <v>6439</v>
      </c>
      <c r="CE31" s="211" t="s">
        <v>514</v>
      </c>
      <c r="CF31" s="211" t="s">
        <v>514</v>
      </c>
      <c r="CG31" s="211" t="s">
        <v>514</v>
      </c>
      <c r="CH31" s="287"/>
      <c r="CI31" s="287"/>
      <c r="CJ31" s="287"/>
      <c r="CK31" s="287"/>
      <c r="CL31" s="287"/>
      <c r="CM31" s="287"/>
      <c r="CN31" s="287"/>
      <c r="CO31" s="211" t="s">
        <v>5528</v>
      </c>
    </row>
    <row r="32" spans="1:93">
      <c r="A32" s="286" t="s">
        <v>876</v>
      </c>
      <c r="B32" s="211" t="s">
        <v>2496</v>
      </c>
      <c r="C32" s="211" t="s">
        <v>2448</v>
      </c>
      <c r="D32" s="211" t="s">
        <v>2497</v>
      </c>
      <c r="E32" s="211" t="s">
        <v>2498</v>
      </c>
      <c r="F32" s="211">
        <v>1</v>
      </c>
      <c r="G32" s="211" t="s">
        <v>514</v>
      </c>
      <c r="H32" s="211" t="s">
        <v>514</v>
      </c>
      <c r="I32" s="211" t="s">
        <v>514</v>
      </c>
      <c r="J32" s="211" t="s">
        <v>514</v>
      </c>
      <c r="K32" s="211">
        <v>2013</v>
      </c>
      <c r="L32" s="211" t="b">
        <v>0</v>
      </c>
      <c r="M32" s="211">
        <v>62200</v>
      </c>
      <c r="N32" s="211">
        <v>62100</v>
      </c>
      <c r="O32" s="287"/>
      <c r="P32" s="287"/>
      <c r="Q32" s="287"/>
      <c r="R32" s="211" t="b">
        <v>0</v>
      </c>
      <c r="S32" s="211">
        <v>61100</v>
      </c>
      <c r="T32" s="211">
        <v>21300</v>
      </c>
      <c r="U32" s="211" t="b">
        <v>0</v>
      </c>
      <c r="V32" s="211">
        <v>22800</v>
      </c>
      <c r="W32" s="211">
        <v>22800</v>
      </c>
      <c r="X32" s="287"/>
      <c r="Y32" s="287"/>
      <c r="Z32" s="287"/>
      <c r="AA32" s="211" t="s">
        <v>514</v>
      </c>
      <c r="AB32" s="211" t="s">
        <v>514</v>
      </c>
      <c r="AC32" s="211" t="s">
        <v>514</v>
      </c>
      <c r="AD32" s="211" t="s">
        <v>514</v>
      </c>
      <c r="AE32" s="287"/>
      <c r="AF32" s="287"/>
      <c r="AG32" s="287"/>
      <c r="AH32" s="211" t="s">
        <v>514</v>
      </c>
      <c r="AI32" s="211" t="s">
        <v>514</v>
      </c>
      <c r="AJ32" s="211" t="s">
        <v>514</v>
      </c>
      <c r="AK32" s="211" t="s">
        <v>514</v>
      </c>
      <c r="AL32" s="211" t="s">
        <v>514</v>
      </c>
      <c r="AM32" s="211" t="s">
        <v>514</v>
      </c>
      <c r="AN32" s="287"/>
      <c r="AO32" s="287"/>
      <c r="AP32" s="287"/>
      <c r="AQ32" s="287"/>
      <c r="AR32" s="287"/>
      <c r="AS32" s="287"/>
      <c r="AT32" s="211" t="s">
        <v>514</v>
      </c>
      <c r="AU32" s="211" t="s">
        <v>514</v>
      </c>
      <c r="AV32" s="211" t="s">
        <v>514</v>
      </c>
      <c r="AW32" s="211" t="s">
        <v>514</v>
      </c>
      <c r="AX32" s="211" t="s">
        <v>514</v>
      </c>
      <c r="AY32" s="211" t="s">
        <v>514</v>
      </c>
      <c r="AZ32" s="287"/>
      <c r="BA32" s="287"/>
      <c r="BB32" s="287"/>
      <c r="BC32" s="287"/>
      <c r="BD32" s="287"/>
      <c r="BE32" s="287"/>
      <c r="BF32" s="211" t="s">
        <v>514</v>
      </c>
      <c r="BG32" s="211" t="s">
        <v>514</v>
      </c>
      <c r="BH32" s="211" t="s">
        <v>514</v>
      </c>
      <c r="BI32" s="211" t="s">
        <v>514</v>
      </c>
      <c r="BJ32" s="211" t="s">
        <v>514</v>
      </c>
      <c r="BK32" s="211" t="s">
        <v>514</v>
      </c>
      <c r="BL32" s="287"/>
      <c r="BM32" s="287"/>
      <c r="BN32" s="287"/>
      <c r="BO32" s="211" t="s">
        <v>514</v>
      </c>
      <c r="BP32" s="211" t="s">
        <v>514</v>
      </c>
      <c r="BQ32" s="211">
        <v>1</v>
      </c>
      <c r="BR32" s="211" t="s">
        <v>2499</v>
      </c>
      <c r="BS32" s="211" t="s">
        <v>514</v>
      </c>
      <c r="BT32" s="211" t="s">
        <v>514</v>
      </c>
      <c r="BU32" s="211" t="s">
        <v>514</v>
      </c>
      <c r="BV32" s="211" t="s">
        <v>514</v>
      </c>
      <c r="BW32" s="211" t="s">
        <v>514</v>
      </c>
      <c r="BX32" s="211" t="s">
        <v>514</v>
      </c>
      <c r="BY32" s="211" t="s">
        <v>514</v>
      </c>
      <c r="BZ32" s="211" t="s">
        <v>514</v>
      </c>
      <c r="CA32" s="211" t="s">
        <v>514</v>
      </c>
      <c r="CB32" s="211" t="s">
        <v>514</v>
      </c>
      <c r="CC32" s="211" t="s">
        <v>6440</v>
      </c>
      <c r="CD32" s="211" t="s">
        <v>6441</v>
      </c>
      <c r="CE32" s="211" t="s">
        <v>514</v>
      </c>
      <c r="CF32" s="211" t="s">
        <v>514</v>
      </c>
      <c r="CG32" s="211" t="s">
        <v>514</v>
      </c>
      <c r="CH32" s="287"/>
      <c r="CI32" s="287"/>
      <c r="CJ32" s="287"/>
      <c r="CK32" s="287"/>
      <c r="CL32" s="287"/>
      <c r="CM32" s="287"/>
      <c r="CN32" s="287"/>
      <c r="CO32" s="211" t="s">
        <v>5528</v>
      </c>
    </row>
    <row r="33" spans="1:93">
      <c r="A33" s="286" t="s">
        <v>877</v>
      </c>
      <c r="B33" s="211" t="s">
        <v>2500</v>
      </c>
      <c r="C33" s="211" t="s">
        <v>2424</v>
      </c>
      <c r="D33" s="211" t="s">
        <v>2501</v>
      </c>
      <c r="E33" s="211" t="s">
        <v>2502</v>
      </c>
      <c r="F33" s="211" t="s">
        <v>514</v>
      </c>
      <c r="G33" s="211">
        <v>1</v>
      </c>
      <c r="H33" s="211" t="s">
        <v>514</v>
      </c>
      <c r="I33" s="211" t="s">
        <v>514</v>
      </c>
      <c r="J33" s="211" t="s">
        <v>514</v>
      </c>
      <c r="K33" s="211">
        <v>2013</v>
      </c>
      <c r="L33" s="211" t="b">
        <v>1</v>
      </c>
      <c r="M33" s="211">
        <v>6730</v>
      </c>
      <c r="N33" s="211">
        <v>6720</v>
      </c>
      <c r="O33" s="287"/>
      <c r="P33" s="287"/>
      <c r="Q33" s="287"/>
      <c r="R33" s="211" t="b">
        <v>1</v>
      </c>
      <c r="S33" s="211">
        <v>4640</v>
      </c>
      <c r="T33" s="211">
        <v>4190</v>
      </c>
      <c r="U33" s="211" t="b">
        <v>1</v>
      </c>
      <c r="V33" s="211">
        <v>4260</v>
      </c>
      <c r="W33" s="211">
        <v>4260</v>
      </c>
      <c r="X33" s="287"/>
      <c r="Y33" s="287"/>
      <c r="Z33" s="287"/>
      <c r="AA33" s="211" t="s">
        <v>514</v>
      </c>
      <c r="AB33" s="211" t="s">
        <v>514</v>
      </c>
      <c r="AC33" s="211" t="s">
        <v>514</v>
      </c>
      <c r="AD33" s="211" t="s">
        <v>514</v>
      </c>
      <c r="AE33" s="287"/>
      <c r="AF33" s="287"/>
      <c r="AG33" s="287"/>
      <c r="AH33" s="211" t="s">
        <v>514</v>
      </c>
      <c r="AI33" s="211" t="s">
        <v>514</v>
      </c>
      <c r="AJ33" s="211" t="s">
        <v>514</v>
      </c>
      <c r="AK33" s="211" t="s">
        <v>514</v>
      </c>
      <c r="AL33" s="211" t="s">
        <v>514</v>
      </c>
      <c r="AM33" s="211" t="s">
        <v>514</v>
      </c>
      <c r="AN33" s="287"/>
      <c r="AO33" s="287"/>
      <c r="AP33" s="287"/>
      <c r="AQ33" s="287"/>
      <c r="AR33" s="287"/>
      <c r="AS33" s="287"/>
      <c r="AT33" s="211" t="s">
        <v>514</v>
      </c>
      <c r="AU33" s="211" t="s">
        <v>514</v>
      </c>
      <c r="AV33" s="211" t="s">
        <v>514</v>
      </c>
      <c r="AW33" s="211" t="s">
        <v>514</v>
      </c>
      <c r="AX33" s="211" t="s">
        <v>514</v>
      </c>
      <c r="AY33" s="211" t="s">
        <v>514</v>
      </c>
      <c r="AZ33" s="287"/>
      <c r="BA33" s="287"/>
      <c r="BB33" s="287"/>
      <c r="BC33" s="287"/>
      <c r="BD33" s="287"/>
      <c r="BE33" s="287"/>
      <c r="BF33" s="211" t="s">
        <v>514</v>
      </c>
      <c r="BG33" s="211" t="s">
        <v>514</v>
      </c>
      <c r="BH33" s="211" t="s">
        <v>514</v>
      </c>
      <c r="BI33" s="211" t="s">
        <v>514</v>
      </c>
      <c r="BJ33" s="211" t="s">
        <v>514</v>
      </c>
      <c r="BK33" s="211" t="s">
        <v>514</v>
      </c>
      <c r="BL33" s="287"/>
      <c r="BM33" s="287"/>
      <c r="BN33" s="287"/>
      <c r="BO33" s="211" t="s">
        <v>514</v>
      </c>
      <c r="BP33" s="211" t="s">
        <v>514</v>
      </c>
      <c r="BQ33" s="211">
        <v>0</v>
      </c>
      <c r="BR33" s="211" t="s">
        <v>514</v>
      </c>
      <c r="BS33" s="211" t="s">
        <v>514</v>
      </c>
      <c r="BT33" s="211" t="s">
        <v>514</v>
      </c>
      <c r="BU33" s="211" t="s">
        <v>514</v>
      </c>
      <c r="BV33" s="211" t="s">
        <v>514</v>
      </c>
      <c r="BW33" s="211" t="s">
        <v>514</v>
      </c>
      <c r="BX33" s="211" t="s">
        <v>514</v>
      </c>
      <c r="BY33" s="211" t="s">
        <v>514</v>
      </c>
      <c r="BZ33" s="211" t="s">
        <v>514</v>
      </c>
      <c r="CA33" s="211" t="s">
        <v>514</v>
      </c>
      <c r="CB33" s="211" t="s">
        <v>5528</v>
      </c>
      <c r="CC33" s="211" t="s">
        <v>514</v>
      </c>
      <c r="CD33" s="211" t="s">
        <v>514</v>
      </c>
      <c r="CE33" s="211" t="s">
        <v>514</v>
      </c>
      <c r="CF33" s="211" t="s">
        <v>514</v>
      </c>
      <c r="CG33" s="211" t="s">
        <v>514</v>
      </c>
      <c r="CH33" s="287"/>
      <c r="CI33" s="287"/>
      <c r="CJ33" s="287"/>
      <c r="CK33" s="287"/>
      <c r="CL33" s="287"/>
      <c r="CM33" s="287"/>
      <c r="CN33" s="287"/>
      <c r="CO33" s="211" t="s">
        <v>5528</v>
      </c>
    </row>
    <row r="34" spans="1:93">
      <c r="A34" s="286" t="s">
        <v>878</v>
      </c>
      <c r="B34" s="211" t="s">
        <v>2503</v>
      </c>
      <c r="C34" s="211" t="s">
        <v>2624</v>
      </c>
      <c r="D34" s="211" t="s">
        <v>5110</v>
      </c>
      <c r="E34" s="211" t="s">
        <v>5656</v>
      </c>
      <c r="F34" s="211">
        <v>1</v>
      </c>
      <c r="G34" s="211" t="s">
        <v>514</v>
      </c>
      <c r="H34" s="211" t="s">
        <v>514</v>
      </c>
      <c r="I34" s="211" t="s">
        <v>514</v>
      </c>
      <c r="J34" s="211" t="s">
        <v>514</v>
      </c>
      <c r="K34" s="211">
        <v>2013</v>
      </c>
      <c r="L34" s="211" t="b">
        <v>0</v>
      </c>
      <c r="M34" s="211">
        <v>3070</v>
      </c>
      <c r="N34" s="211">
        <v>2440</v>
      </c>
      <c r="O34" s="287"/>
      <c r="P34" s="287"/>
      <c r="Q34" s="287"/>
      <c r="R34" s="211" t="s">
        <v>514</v>
      </c>
      <c r="S34" s="211" t="s">
        <v>514</v>
      </c>
      <c r="T34" s="211" t="s">
        <v>514</v>
      </c>
      <c r="U34" s="211" t="s">
        <v>514</v>
      </c>
      <c r="V34" s="211" t="s">
        <v>514</v>
      </c>
      <c r="W34" s="211" t="s">
        <v>514</v>
      </c>
      <c r="X34" s="287"/>
      <c r="Y34" s="287"/>
      <c r="Z34" s="287"/>
      <c r="AA34" s="211" t="s">
        <v>514</v>
      </c>
      <c r="AB34" s="211" t="s">
        <v>514</v>
      </c>
      <c r="AC34" s="211" t="s">
        <v>514</v>
      </c>
      <c r="AD34" s="211" t="s">
        <v>514</v>
      </c>
      <c r="AE34" s="287"/>
      <c r="AF34" s="287"/>
      <c r="AG34" s="287"/>
      <c r="AH34" s="211" t="s">
        <v>514</v>
      </c>
      <c r="AI34" s="211" t="s">
        <v>514</v>
      </c>
      <c r="AJ34" s="211" t="s">
        <v>514</v>
      </c>
      <c r="AK34" s="211" t="s">
        <v>514</v>
      </c>
      <c r="AL34" s="211" t="s">
        <v>514</v>
      </c>
      <c r="AM34" s="211" t="s">
        <v>514</v>
      </c>
      <c r="AN34" s="287"/>
      <c r="AO34" s="287"/>
      <c r="AP34" s="287"/>
      <c r="AQ34" s="287"/>
      <c r="AR34" s="287"/>
      <c r="AS34" s="287"/>
      <c r="AT34" s="211" t="s">
        <v>514</v>
      </c>
      <c r="AU34" s="211" t="s">
        <v>514</v>
      </c>
      <c r="AV34" s="211" t="s">
        <v>514</v>
      </c>
      <c r="AW34" s="211" t="s">
        <v>514</v>
      </c>
      <c r="AX34" s="211" t="s">
        <v>514</v>
      </c>
      <c r="AY34" s="211" t="s">
        <v>514</v>
      </c>
      <c r="AZ34" s="287"/>
      <c r="BA34" s="287"/>
      <c r="BB34" s="287"/>
      <c r="BC34" s="287"/>
      <c r="BD34" s="287"/>
      <c r="BE34" s="287"/>
      <c r="BF34" s="211" t="s">
        <v>514</v>
      </c>
      <c r="BG34" s="211" t="s">
        <v>514</v>
      </c>
      <c r="BH34" s="211" t="s">
        <v>514</v>
      </c>
      <c r="BI34" s="211" t="s">
        <v>514</v>
      </c>
      <c r="BJ34" s="211" t="s">
        <v>514</v>
      </c>
      <c r="BK34" s="211" t="s">
        <v>514</v>
      </c>
      <c r="BL34" s="287"/>
      <c r="BM34" s="287"/>
      <c r="BN34" s="287"/>
      <c r="BO34" s="211" t="s">
        <v>514</v>
      </c>
      <c r="BP34" s="211" t="s">
        <v>514</v>
      </c>
      <c r="BQ34" s="211">
        <v>0</v>
      </c>
      <c r="BR34" s="211" t="s">
        <v>514</v>
      </c>
      <c r="BS34" s="211" t="s">
        <v>514</v>
      </c>
      <c r="BT34" s="211" t="s">
        <v>514</v>
      </c>
      <c r="BU34" s="211" t="s">
        <v>514</v>
      </c>
      <c r="BV34" s="211" t="s">
        <v>514</v>
      </c>
      <c r="BW34" s="211" t="s">
        <v>514</v>
      </c>
      <c r="BX34" s="211" t="s">
        <v>514</v>
      </c>
      <c r="BY34" s="211" t="s">
        <v>514</v>
      </c>
      <c r="BZ34" s="211" t="s">
        <v>514</v>
      </c>
      <c r="CA34" s="211" t="s">
        <v>514</v>
      </c>
      <c r="CB34" s="211" t="s">
        <v>514</v>
      </c>
      <c r="CC34" s="211" t="s">
        <v>514</v>
      </c>
      <c r="CD34" s="211" t="s">
        <v>514</v>
      </c>
      <c r="CE34" s="211" t="s">
        <v>514</v>
      </c>
      <c r="CF34" s="211" t="s">
        <v>514</v>
      </c>
      <c r="CG34" s="211" t="s">
        <v>514</v>
      </c>
      <c r="CH34" s="287"/>
      <c r="CI34" s="287"/>
      <c r="CJ34" s="287"/>
      <c r="CK34" s="287"/>
      <c r="CL34" s="287"/>
      <c r="CM34" s="287"/>
      <c r="CN34" s="287"/>
      <c r="CO34" s="211" t="s">
        <v>514</v>
      </c>
    </row>
    <row r="35" spans="1:93">
      <c r="A35" s="286" t="s">
        <v>879</v>
      </c>
      <c r="B35" s="211" t="s">
        <v>2504</v>
      </c>
      <c r="C35" s="211" t="s">
        <v>2448</v>
      </c>
      <c r="D35" s="211" t="s">
        <v>2505</v>
      </c>
      <c r="E35" s="211" t="s">
        <v>2506</v>
      </c>
      <c r="F35" s="211">
        <v>1</v>
      </c>
      <c r="G35" s="211" t="s">
        <v>514</v>
      </c>
      <c r="H35" s="211" t="s">
        <v>514</v>
      </c>
      <c r="I35" s="211" t="s">
        <v>514</v>
      </c>
      <c r="J35" s="211" t="s">
        <v>514</v>
      </c>
      <c r="K35" s="211">
        <v>2013</v>
      </c>
      <c r="L35" s="211" t="b">
        <v>0</v>
      </c>
      <c r="M35" s="211">
        <v>5940</v>
      </c>
      <c r="N35" s="211">
        <v>5560</v>
      </c>
      <c r="O35" s="287"/>
      <c r="P35" s="287"/>
      <c r="Q35" s="287"/>
      <c r="R35" s="211" t="b">
        <v>0</v>
      </c>
      <c r="S35" s="211">
        <v>4600</v>
      </c>
      <c r="T35" s="211">
        <v>4350</v>
      </c>
      <c r="U35" s="211" t="b">
        <v>0</v>
      </c>
      <c r="V35" s="211">
        <v>4320</v>
      </c>
      <c r="W35" s="211">
        <v>4320</v>
      </c>
      <c r="X35" s="287"/>
      <c r="Y35" s="287"/>
      <c r="Z35" s="287"/>
      <c r="AA35" s="211" t="s">
        <v>514</v>
      </c>
      <c r="AB35" s="211" t="s">
        <v>514</v>
      </c>
      <c r="AC35" s="211" t="s">
        <v>514</v>
      </c>
      <c r="AD35" s="211" t="s">
        <v>514</v>
      </c>
      <c r="AE35" s="287"/>
      <c r="AF35" s="287"/>
      <c r="AG35" s="287"/>
      <c r="AH35" s="211" t="s">
        <v>514</v>
      </c>
      <c r="AI35" s="211" t="s">
        <v>514</v>
      </c>
      <c r="AJ35" s="211" t="s">
        <v>514</v>
      </c>
      <c r="AK35" s="211" t="s">
        <v>514</v>
      </c>
      <c r="AL35" s="211" t="s">
        <v>514</v>
      </c>
      <c r="AM35" s="211" t="s">
        <v>514</v>
      </c>
      <c r="AN35" s="287"/>
      <c r="AO35" s="287"/>
      <c r="AP35" s="287"/>
      <c r="AQ35" s="287"/>
      <c r="AR35" s="287"/>
      <c r="AS35" s="287"/>
      <c r="AT35" s="211" t="s">
        <v>514</v>
      </c>
      <c r="AU35" s="211" t="s">
        <v>514</v>
      </c>
      <c r="AV35" s="211" t="s">
        <v>514</v>
      </c>
      <c r="AW35" s="211" t="s">
        <v>514</v>
      </c>
      <c r="AX35" s="211" t="s">
        <v>514</v>
      </c>
      <c r="AY35" s="211" t="s">
        <v>514</v>
      </c>
      <c r="AZ35" s="287"/>
      <c r="BA35" s="287"/>
      <c r="BB35" s="287"/>
      <c r="BC35" s="287"/>
      <c r="BD35" s="287"/>
      <c r="BE35" s="287"/>
      <c r="BF35" s="211" t="s">
        <v>514</v>
      </c>
      <c r="BG35" s="211" t="s">
        <v>514</v>
      </c>
      <c r="BH35" s="211" t="s">
        <v>514</v>
      </c>
      <c r="BI35" s="211" t="s">
        <v>514</v>
      </c>
      <c r="BJ35" s="211" t="s">
        <v>514</v>
      </c>
      <c r="BK35" s="211" t="s">
        <v>514</v>
      </c>
      <c r="BL35" s="287"/>
      <c r="BM35" s="287"/>
      <c r="BN35" s="287"/>
      <c r="BO35" s="211" t="s">
        <v>514</v>
      </c>
      <c r="BP35" s="211" t="s">
        <v>514</v>
      </c>
      <c r="BQ35" s="211">
        <v>1</v>
      </c>
      <c r="BR35" s="211" t="s">
        <v>2507</v>
      </c>
      <c r="BS35" s="211" t="s">
        <v>514</v>
      </c>
      <c r="BT35" s="211" t="s">
        <v>514</v>
      </c>
      <c r="BU35" s="211" t="s">
        <v>514</v>
      </c>
      <c r="BV35" s="211" t="s">
        <v>514</v>
      </c>
      <c r="BW35" s="211" t="s">
        <v>514</v>
      </c>
      <c r="BX35" s="211" t="s">
        <v>514</v>
      </c>
      <c r="BY35" s="211" t="s">
        <v>514</v>
      </c>
      <c r="BZ35" s="211" t="s">
        <v>514</v>
      </c>
      <c r="CA35" s="211" t="s">
        <v>514</v>
      </c>
      <c r="CB35" s="211" t="s">
        <v>514</v>
      </c>
      <c r="CC35" s="211" t="s">
        <v>6427</v>
      </c>
      <c r="CD35" s="211" t="s">
        <v>6442</v>
      </c>
      <c r="CE35" s="211" t="s">
        <v>514</v>
      </c>
      <c r="CF35" s="211" t="s">
        <v>514</v>
      </c>
      <c r="CG35" s="211" t="s">
        <v>514</v>
      </c>
      <c r="CH35" s="287"/>
      <c r="CI35" s="287"/>
      <c r="CJ35" s="287"/>
      <c r="CK35" s="287"/>
      <c r="CL35" s="287"/>
      <c r="CM35" s="287"/>
      <c r="CN35" s="287"/>
      <c r="CO35" s="211" t="s">
        <v>5528</v>
      </c>
    </row>
    <row r="36" spans="1:93">
      <c r="A36" s="286" t="s">
        <v>880</v>
      </c>
      <c r="B36" s="211" t="s">
        <v>2508</v>
      </c>
      <c r="C36" s="211" t="s">
        <v>2448</v>
      </c>
      <c r="D36" s="211" t="s">
        <v>5111</v>
      </c>
      <c r="E36" s="211" t="s">
        <v>5112</v>
      </c>
      <c r="F36" s="211">
        <v>1</v>
      </c>
      <c r="G36" s="211" t="s">
        <v>514</v>
      </c>
      <c r="H36" s="211" t="s">
        <v>514</v>
      </c>
      <c r="I36" s="211" t="s">
        <v>514</v>
      </c>
      <c r="J36" s="211" t="s">
        <v>514</v>
      </c>
      <c r="K36" s="211">
        <v>2013</v>
      </c>
      <c r="L36" s="211" t="b">
        <v>0</v>
      </c>
      <c r="M36" s="211">
        <v>4920</v>
      </c>
      <c r="N36" s="211">
        <v>4910</v>
      </c>
      <c r="O36" s="287"/>
      <c r="P36" s="287"/>
      <c r="Q36" s="287"/>
      <c r="R36" s="211" t="b">
        <v>0</v>
      </c>
      <c r="S36" s="211">
        <v>2180</v>
      </c>
      <c r="T36" s="211">
        <v>1870</v>
      </c>
      <c r="U36" s="211" t="s">
        <v>514</v>
      </c>
      <c r="V36" s="211" t="s">
        <v>514</v>
      </c>
      <c r="W36" s="211" t="s">
        <v>514</v>
      </c>
      <c r="X36" s="287"/>
      <c r="Y36" s="287"/>
      <c r="Z36" s="287"/>
      <c r="AA36" s="211" t="s">
        <v>514</v>
      </c>
      <c r="AB36" s="211" t="s">
        <v>514</v>
      </c>
      <c r="AC36" s="211" t="s">
        <v>514</v>
      </c>
      <c r="AD36" s="211" t="s">
        <v>514</v>
      </c>
      <c r="AE36" s="287"/>
      <c r="AF36" s="287"/>
      <c r="AG36" s="287"/>
      <c r="AH36" s="211" t="s">
        <v>514</v>
      </c>
      <c r="AI36" s="211" t="s">
        <v>514</v>
      </c>
      <c r="AJ36" s="211" t="s">
        <v>514</v>
      </c>
      <c r="AK36" s="211" t="s">
        <v>514</v>
      </c>
      <c r="AL36" s="211" t="s">
        <v>514</v>
      </c>
      <c r="AM36" s="211" t="s">
        <v>514</v>
      </c>
      <c r="AN36" s="287"/>
      <c r="AO36" s="287"/>
      <c r="AP36" s="287"/>
      <c r="AQ36" s="287"/>
      <c r="AR36" s="287"/>
      <c r="AS36" s="287"/>
      <c r="AT36" s="211" t="s">
        <v>514</v>
      </c>
      <c r="AU36" s="211" t="s">
        <v>514</v>
      </c>
      <c r="AV36" s="211" t="s">
        <v>514</v>
      </c>
      <c r="AW36" s="211" t="s">
        <v>514</v>
      </c>
      <c r="AX36" s="211" t="s">
        <v>514</v>
      </c>
      <c r="AY36" s="211" t="s">
        <v>514</v>
      </c>
      <c r="AZ36" s="287"/>
      <c r="BA36" s="287"/>
      <c r="BB36" s="287"/>
      <c r="BC36" s="287"/>
      <c r="BD36" s="287"/>
      <c r="BE36" s="287"/>
      <c r="BF36" s="211" t="s">
        <v>514</v>
      </c>
      <c r="BG36" s="211" t="s">
        <v>514</v>
      </c>
      <c r="BH36" s="211" t="s">
        <v>514</v>
      </c>
      <c r="BI36" s="211" t="s">
        <v>514</v>
      </c>
      <c r="BJ36" s="211" t="s">
        <v>514</v>
      </c>
      <c r="BK36" s="211" t="s">
        <v>514</v>
      </c>
      <c r="BL36" s="287"/>
      <c r="BM36" s="287"/>
      <c r="BN36" s="287"/>
      <c r="BO36" s="211" t="s">
        <v>514</v>
      </c>
      <c r="BP36" s="211" t="s">
        <v>514</v>
      </c>
      <c r="BQ36" s="211">
        <v>1</v>
      </c>
      <c r="BR36" s="211" t="s">
        <v>2560</v>
      </c>
      <c r="BS36" s="211" t="s">
        <v>514</v>
      </c>
      <c r="BT36" s="211" t="s">
        <v>514</v>
      </c>
      <c r="BU36" s="211" t="s">
        <v>514</v>
      </c>
      <c r="BV36" s="211" t="s">
        <v>514</v>
      </c>
      <c r="BW36" s="211" t="s">
        <v>514</v>
      </c>
      <c r="BX36" s="211" t="s">
        <v>514</v>
      </c>
      <c r="BY36" s="211" t="s">
        <v>514</v>
      </c>
      <c r="BZ36" s="211" t="s">
        <v>514</v>
      </c>
      <c r="CA36" s="211" t="s">
        <v>514</v>
      </c>
      <c r="CB36" s="211" t="s">
        <v>514</v>
      </c>
      <c r="CC36" s="211" t="s">
        <v>514</v>
      </c>
      <c r="CD36" s="211" t="s">
        <v>514</v>
      </c>
      <c r="CE36" s="211" t="s">
        <v>514</v>
      </c>
      <c r="CF36" s="211" t="s">
        <v>514</v>
      </c>
      <c r="CG36" s="211" t="s">
        <v>514</v>
      </c>
      <c r="CH36" s="287"/>
      <c r="CI36" s="287"/>
      <c r="CJ36" s="287"/>
      <c r="CK36" s="287"/>
      <c r="CL36" s="287"/>
      <c r="CM36" s="287"/>
      <c r="CN36" s="287"/>
      <c r="CO36" s="211" t="s">
        <v>514</v>
      </c>
    </row>
    <row r="37" spans="1:93">
      <c r="A37" s="286" t="s">
        <v>881</v>
      </c>
      <c r="B37" s="211" t="s">
        <v>2509</v>
      </c>
      <c r="C37" s="211" t="s">
        <v>2424</v>
      </c>
      <c r="D37" s="211" t="s">
        <v>2510</v>
      </c>
      <c r="E37" s="211" t="s">
        <v>5657</v>
      </c>
      <c r="F37" s="211" t="s">
        <v>514</v>
      </c>
      <c r="G37" s="211" t="s">
        <v>514</v>
      </c>
      <c r="H37" s="211">
        <v>1</v>
      </c>
      <c r="I37" s="211" t="s">
        <v>514</v>
      </c>
      <c r="J37" s="211" t="s">
        <v>514</v>
      </c>
      <c r="K37" s="211" t="s">
        <v>514</v>
      </c>
      <c r="L37" s="211" t="s">
        <v>514</v>
      </c>
      <c r="M37" s="211" t="s">
        <v>514</v>
      </c>
      <c r="N37" s="211" t="s">
        <v>514</v>
      </c>
      <c r="O37" s="287"/>
      <c r="P37" s="287"/>
      <c r="Q37" s="287"/>
      <c r="R37" s="211" t="s">
        <v>514</v>
      </c>
      <c r="S37" s="211" t="s">
        <v>514</v>
      </c>
      <c r="T37" s="211" t="s">
        <v>514</v>
      </c>
      <c r="U37" s="211" t="s">
        <v>514</v>
      </c>
      <c r="V37" s="211" t="s">
        <v>514</v>
      </c>
      <c r="W37" s="211" t="s">
        <v>514</v>
      </c>
      <c r="X37" s="287"/>
      <c r="Y37" s="287"/>
      <c r="Z37" s="287"/>
      <c r="AA37" s="211">
        <v>2013</v>
      </c>
      <c r="AB37" s="211" t="b">
        <v>0</v>
      </c>
      <c r="AC37" s="211">
        <v>404</v>
      </c>
      <c r="AD37" s="211">
        <v>404</v>
      </c>
      <c r="AE37" s="287"/>
      <c r="AF37" s="287"/>
      <c r="AG37" s="287"/>
      <c r="AH37" s="211" t="b">
        <v>1</v>
      </c>
      <c r="AI37" s="211">
        <v>329</v>
      </c>
      <c r="AJ37" s="211">
        <v>329</v>
      </c>
      <c r="AK37" s="211" t="b">
        <v>1</v>
      </c>
      <c r="AL37" s="211">
        <v>310</v>
      </c>
      <c r="AM37" s="211">
        <v>310</v>
      </c>
      <c r="AN37" s="287"/>
      <c r="AO37" s="287"/>
      <c r="AP37" s="287"/>
      <c r="AQ37" s="287"/>
      <c r="AR37" s="287"/>
      <c r="AS37" s="287"/>
      <c r="AT37" s="211" t="s">
        <v>514</v>
      </c>
      <c r="AU37" s="211" t="s">
        <v>514</v>
      </c>
      <c r="AV37" s="211" t="s">
        <v>514</v>
      </c>
      <c r="AW37" s="211" t="s">
        <v>514</v>
      </c>
      <c r="AX37" s="211" t="s">
        <v>514</v>
      </c>
      <c r="AY37" s="211" t="s">
        <v>514</v>
      </c>
      <c r="AZ37" s="287"/>
      <c r="BA37" s="287"/>
      <c r="BB37" s="287"/>
      <c r="BC37" s="287"/>
      <c r="BD37" s="287"/>
      <c r="BE37" s="287"/>
      <c r="BF37" s="211" t="s">
        <v>514</v>
      </c>
      <c r="BG37" s="211" t="s">
        <v>514</v>
      </c>
      <c r="BH37" s="211" t="s">
        <v>514</v>
      </c>
      <c r="BI37" s="211" t="s">
        <v>514</v>
      </c>
      <c r="BJ37" s="211" t="s">
        <v>514</v>
      </c>
      <c r="BK37" s="211" t="s">
        <v>514</v>
      </c>
      <c r="BL37" s="287"/>
      <c r="BM37" s="287"/>
      <c r="BN37" s="287"/>
      <c r="BO37" s="211">
        <v>99</v>
      </c>
      <c r="BP37" s="211">
        <v>70</v>
      </c>
      <c r="BQ37" s="211">
        <v>0</v>
      </c>
      <c r="BR37" s="211" t="s">
        <v>514</v>
      </c>
      <c r="BS37" s="211" t="s">
        <v>514</v>
      </c>
      <c r="BT37" s="211" t="s">
        <v>514</v>
      </c>
      <c r="BU37" s="211" t="s">
        <v>514</v>
      </c>
      <c r="BV37" s="211" t="s">
        <v>514</v>
      </c>
      <c r="BW37" s="211" t="s">
        <v>514</v>
      </c>
      <c r="BX37" s="211" t="s">
        <v>514</v>
      </c>
      <c r="BY37" s="211" t="s">
        <v>514</v>
      </c>
      <c r="BZ37" s="211" t="s">
        <v>514</v>
      </c>
      <c r="CA37" s="211" t="s">
        <v>514</v>
      </c>
      <c r="CB37" s="211" t="s">
        <v>514</v>
      </c>
      <c r="CC37" s="211" t="s">
        <v>514</v>
      </c>
      <c r="CD37" s="211" t="s">
        <v>514</v>
      </c>
      <c r="CE37" s="211" t="s">
        <v>514</v>
      </c>
      <c r="CF37" s="211" t="s">
        <v>514</v>
      </c>
      <c r="CG37" s="211" t="s">
        <v>514</v>
      </c>
      <c r="CH37" s="287"/>
      <c r="CI37" s="287"/>
      <c r="CJ37" s="287"/>
      <c r="CK37" s="287"/>
      <c r="CL37" s="287"/>
      <c r="CM37" s="287"/>
      <c r="CN37" s="287"/>
      <c r="CO37" s="211" t="s">
        <v>514</v>
      </c>
    </row>
    <row r="38" spans="1:93">
      <c r="A38" s="286" t="s">
        <v>882</v>
      </c>
      <c r="B38" s="211" t="s">
        <v>2511</v>
      </c>
      <c r="C38" s="211" t="s">
        <v>2448</v>
      </c>
      <c r="D38" s="211" t="s">
        <v>2512</v>
      </c>
      <c r="E38" s="211" t="s">
        <v>2513</v>
      </c>
      <c r="F38" s="211">
        <v>1</v>
      </c>
      <c r="G38" s="211" t="s">
        <v>514</v>
      </c>
      <c r="H38" s="211" t="s">
        <v>514</v>
      </c>
      <c r="I38" s="211" t="s">
        <v>514</v>
      </c>
      <c r="J38" s="211" t="s">
        <v>514</v>
      </c>
      <c r="K38" s="211">
        <v>2013</v>
      </c>
      <c r="L38" s="211" t="b">
        <v>0</v>
      </c>
      <c r="M38" s="211">
        <v>15300</v>
      </c>
      <c r="N38" s="211">
        <v>15300</v>
      </c>
      <c r="O38" s="287"/>
      <c r="P38" s="287"/>
      <c r="Q38" s="287"/>
      <c r="R38" s="211" t="b">
        <v>0</v>
      </c>
      <c r="S38" s="211">
        <v>9770</v>
      </c>
      <c r="T38" s="211">
        <v>8360</v>
      </c>
      <c r="U38" s="211" t="b">
        <v>0</v>
      </c>
      <c r="V38" s="211">
        <v>8890</v>
      </c>
      <c r="W38" s="211">
        <v>8890</v>
      </c>
      <c r="X38" s="287"/>
      <c r="Y38" s="287"/>
      <c r="Z38" s="287"/>
      <c r="AA38" s="211" t="s">
        <v>514</v>
      </c>
      <c r="AB38" s="211" t="s">
        <v>514</v>
      </c>
      <c r="AC38" s="211" t="s">
        <v>514</v>
      </c>
      <c r="AD38" s="211" t="s">
        <v>514</v>
      </c>
      <c r="AE38" s="287"/>
      <c r="AF38" s="287"/>
      <c r="AG38" s="287"/>
      <c r="AH38" s="211" t="s">
        <v>514</v>
      </c>
      <c r="AI38" s="211" t="s">
        <v>514</v>
      </c>
      <c r="AJ38" s="211" t="s">
        <v>514</v>
      </c>
      <c r="AK38" s="211" t="s">
        <v>514</v>
      </c>
      <c r="AL38" s="211" t="s">
        <v>514</v>
      </c>
      <c r="AM38" s="211" t="s">
        <v>514</v>
      </c>
      <c r="AN38" s="287"/>
      <c r="AO38" s="287"/>
      <c r="AP38" s="287"/>
      <c r="AQ38" s="287"/>
      <c r="AR38" s="287"/>
      <c r="AS38" s="287"/>
      <c r="AT38" s="211" t="s">
        <v>514</v>
      </c>
      <c r="AU38" s="211" t="s">
        <v>514</v>
      </c>
      <c r="AV38" s="211" t="s">
        <v>514</v>
      </c>
      <c r="AW38" s="211" t="s">
        <v>514</v>
      </c>
      <c r="AX38" s="211" t="s">
        <v>514</v>
      </c>
      <c r="AY38" s="211" t="s">
        <v>514</v>
      </c>
      <c r="AZ38" s="287"/>
      <c r="BA38" s="287"/>
      <c r="BB38" s="287"/>
      <c r="BC38" s="287"/>
      <c r="BD38" s="287"/>
      <c r="BE38" s="287"/>
      <c r="BF38" s="211" t="s">
        <v>514</v>
      </c>
      <c r="BG38" s="211" t="s">
        <v>514</v>
      </c>
      <c r="BH38" s="211" t="s">
        <v>514</v>
      </c>
      <c r="BI38" s="211" t="s">
        <v>514</v>
      </c>
      <c r="BJ38" s="211" t="s">
        <v>514</v>
      </c>
      <c r="BK38" s="211" t="s">
        <v>514</v>
      </c>
      <c r="BL38" s="287"/>
      <c r="BM38" s="287"/>
      <c r="BN38" s="287"/>
      <c r="BO38" s="211" t="s">
        <v>514</v>
      </c>
      <c r="BP38" s="211" t="s">
        <v>514</v>
      </c>
      <c r="BQ38" s="211">
        <v>1</v>
      </c>
      <c r="BR38" s="211" t="s">
        <v>2514</v>
      </c>
      <c r="BS38" s="211" t="s">
        <v>514</v>
      </c>
      <c r="BT38" s="211" t="s">
        <v>514</v>
      </c>
      <c r="BU38" s="211" t="s">
        <v>514</v>
      </c>
      <c r="BV38" s="211" t="s">
        <v>514</v>
      </c>
      <c r="BW38" s="211" t="s">
        <v>514</v>
      </c>
      <c r="BX38" s="211" t="s">
        <v>514</v>
      </c>
      <c r="BY38" s="211" t="s">
        <v>514</v>
      </c>
      <c r="BZ38" s="211" t="s">
        <v>514</v>
      </c>
      <c r="CA38" s="211" t="s">
        <v>514</v>
      </c>
      <c r="CB38" s="211" t="s">
        <v>514</v>
      </c>
      <c r="CC38" s="211" t="s">
        <v>514</v>
      </c>
      <c r="CD38" s="211" t="s">
        <v>514</v>
      </c>
      <c r="CE38" s="211" t="s">
        <v>514</v>
      </c>
      <c r="CF38" s="211" t="s">
        <v>514</v>
      </c>
      <c r="CG38" s="211" t="s">
        <v>514</v>
      </c>
      <c r="CH38" s="287"/>
      <c r="CI38" s="287"/>
      <c r="CJ38" s="287"/>
      <c r="CK38" s="287"/>
      <c r="CL38" s="287"/>
      <c r="CM38" s="287"/>
      <c r="CN38" s="287"/>
      <c r="CO38" s="211" t="s">
        <v>5528</v>
      </c>
    </row>
    <row r="39" spans="1:93">
      <c r="A39" s="286" t="s">
        <v>883</v>
      </c>
      <c r="B39" s="211" t="s">
        <v>5658</v>
      </c>
      <c r="C39" s="211" t="s">
        <v>2436</v>
      </c>
      <c r="D39" s="211" t="s">
        <v>2515</v>
      </c>
      <c r="E39" s="211" t="s">
        <v>5659</v>
      </c>
      <c r="F39" s="211">
        <v>1</v>
      </c>
      <c r="G39" s="211" t="s">
        <v>514</v>
      </c>
      <c r="H39" s="211" t="s">
        <v>514</v>
      </c>
      <c r="I39" s="211" t="s">
        <v>514</v>
      </c>
      <c r="J39" s="211" t="s">
        <v>514</v>
      </c>
      <c r="K39" s="211">
        <v>2013</v>
      </c>
      <c r="L39" s="211" t="b">
        <v>0</v>
      </c>
      <c r="M39" s="211">
        <v>14600</v>
      </c>
      <c r="N39" s="211">
        <v>13200</v>
      </c>
      <c r="O39" s="287"/>
      <c r="P39" s="287"/>
      <c r="Q39" s="287"/>
      <c r="R39" s="211" t="b">
        <v>0</v>
      </c>
      <c r="S39" s="211">
        <v>11400</v>
      </c>
      <c r="T39" s="211">
        <v>10700</v>
      </c>
      <c r="U39" s="211" t="b">
        <v>0</v>
      </c>
      <c r="V39" s="211">
        <v>10500</v>
      </c>
      <c r="W39" s="211">
        <v>10500</v>
      </c>
      <c r="X39" s="287"/>
      <c r="Y39" s="287"/>
      <c r="Z39" s="287"/>
      <c r="AA39" s="211" t="s">
        <v>514</v>
      </c>
      <c r="AB39" s="211" t="s">
        <v>514</v>
      </c>
      <c r="AC39" s="211" t="s">
        <v>514</v>
      </c>
      <c r="AD39" s="211" t="s">
        <v>514</v>
      </c>
      <c r="AE39" s="287"/>
      <c r="AF39" s="287"/>
      <c r="AG39" s="287"/>
      <c r="AH39" s="211" t="s">
        <v>514</v>
      </c>
      <c r="AI39" s="211" t="s">
        <v>514</v>
      </c>
      <c r="AJ39" s="211" t="s">
        <v>514</v>
      </c>
      <c r="AK39" s="211" t="s">
        <v>514</v>
      </c>
      <c r="AL39" s="211" t="s">
        <v>514</v>
      </c>
      <c r="AM39" s="211" t="s">
        <v>514</v>
      </c>
      <c r="AN39" s="287"/>
      <c r="AO39" s="287"/>
      <c r="AP39" s="287"/>
      <c r="AQ39" s="287"/>
      <c r="AR39" s="287"/>
      <c r="AS39" s="287"/>
      <c r="AT39" s="211" t="s">
        <v>514</v>
      </c>
      <c r="AU39" s="211" t="s">
        <v>514</v>
      </c>
      <c r="AV39" s="211" t="s">
        <v>514</v>
      </c>
      <c r="AW39" s="211" t="s">
        <v>514</v>
      </c>
      <c r="AX39" s="211" t="s">
        <v>514</v>
      </c>
      <c r="AY39" s="211" t="s">
        <v>514</v>
      </c>
      <c r="AZ39" s="287"/>
      <c r="BA39" s="287"/>
      <c r="BB39" s="287"/>
      <c r="BC39" s="287"/>
      <c r="BD39" s="287"/>
      <c r="BE39" s="287"/>
      <c r="BF39" s="211" t="s">
        <v>514</v>
      </c>
      <c r="BG39" s="211" t="s">
        <v>514</v>
      </c>
      <c r="BH39" s="211" t="s">
        <v>514</v>
      </c>
      <c r="BI39" s="211" t="s">
        <v>514</v>
      </c>
      <c r="BJ39" s="211" t="s">
        <v>514</v>
      </c>
      <c r="BK39" s="211" t="s">
        <v>514</v>
      </c>
      <c r="BL39" s="287"/>
      <c r="BM39" s="287"/>
      <c r="BN39" s="287"/>
      <c r="BO39" s="211" t="s">
        <v>514</v>
      </c>
      <c r="BP39" s="211" t="s">
        <v>514</v>
      </c>
      <c r="BQ39" s="211">
        <v>1</v>
      </c>
      <c r="BR39" s="211" t="s">
        <v>2516</v>
      </c>
      <c r="BS39" s="211" t="s">
        <v>514</v>
      </c>
      <c r="BT39" s="211" t="s">
        <v>514</v>
      </c>
      <c r="BU39" s="211" t="s">
        <v>514</v>
      </c>
      <c r="BV39" s="211" t="s">
        <v>514</v>
      </c>
      <c r="BW39" s="211" t="s">
        <v>514</v>
      </c>
      <c r="BX39" s="211" t="s">
        <v>514</v>
      </c>
      <c r="BY39" s="211" t="s">
        <v>514</v>
      </c>
      <c r="BZ39" s="211" t="s">
        <v>514</v>
      </c>
      <c r="CA39" s="211" t="s">
        <v>514</v>
      </c>
      <c r="CB39" s="211" t="s">
        <v>514</v>
      </c>
      <c r="CC39" s="211" t="s">
        <v>514</v>
      </c>
      <c r="CD39" s="211" t="s">
        <v>514</v>
      </c>
      <c r="CE39" s="211" t="s">
        <v>514</v>
      </c>
      <c r="CF39" s="211" t="s">
        <v>514</v>
      </c>
      <c r="CG39" s="211" t="s">
        <v>514</v>
      </c>
      <c r="CH39" s="287"/>
      <c r="CI39" s="287"/>
      <c r="CJ39" s="287"/>
      <c r="CK39" s="287"/>
      <c r="CL39" s="287"/>
      <c r="CM39" s="287"/>
      <c r="CN39" s="287"/>
      <c r="CO39" s="211" t="s">
        <v>5528</v>
      </c>
    </row>
    <row r="40" spans="1:93">
      <c r="A40" s="286" t="s">
        <v>884</v>
      </c>
      <c r="B40" s="211" t="s">
        <v>2517</v>
      </c>
      <c r="C40" s="211" t="s">
        <v>2448</v>
      </c>
      <c r="D40" s="211" t="s">
        <v>2518</v>
      </c>
      <c r="E40" s="211" t="s">
        <v>2519</v>
      </c>
      <c r="F40" s="211">
        <v>1</v>
      </c>
      <c r="G40" s="211" t="s">
        <v>514</v>
      </c>
      <c r="H40" s="211" t="s">
        <v>514</v>
      </c>
      <c r="I40" s="211" t="s">
        <v>514</v>
      </c>
      <c r="J40" s="211" t="s">
        <v>514</v>
      </c>
      <c r="K40" s="211">
        <v>2013</v>
      </c>
      <c r="L40" s="211" t="b">
        <v>0</v>
      </c>
      <c r="M40" s="211">
        <v>5630</v>
      </c>
      <c r="N40" s="211">
        <v>4720</v>
      </c>
      <c r="O40" s="287"/>
      <c r="P40" s="287"/>
      <c r="Q40" s="287"/>
      <c r="R40" s="211" t="b">
        <v>0</v>
      </c>
      <c r="S40" s="211">
        <v>9360</v>
      </c>
      <c r="T40" s="211">
        <v>7090</v>
      </c>
      <c r="U40" s="211" t="b">
        <v>0</v>
      </c>
      <c r="V40" s="211">
        <v>4940</v>
      </c>
      <c r="W40" s="211">
        <v>4940</v>
      </c>
      <c r="X40" s="287"/>
      <c r="Y40" s="287"/>
      <c r="Z40" s="287"/>
      <c r="AA40" s="211" t="s">
        <v>514</v>
      </c>
      <c r="AB40" s="211" t="s">
        <v>514</v>
      </c>
      <c r="AC40" s="211" t="s">
        <v>514</v>
      </c>
      <c r="AD40" s="211" t="s">
        <v>514</v>
      </c>
      <c r="AE40" s="287"/>
      <c r="AF40" s="287"/>
      <c r="AG40" s="287"/>
      <c r="AH40" s="211" t="s">
        <v>514</v>
      </c>
      <c r="AI40" s="211" t="s">
        <v>514</v>
      </c>
      <c r="AJ40" s="211" t="s">
        <v>514</v>
      </c>
      <c r="AK40" s="211" t="s">
        <v>514</v>
      </c>
      <c r="AL40" s="211" t="s">
        <v>514</v>
      </c>
      <c r="AM40" s="211" t="s">
        <v>514</v>
      </c>
      <c r="AN40" s="287"/>
      <c r="AO40" s="287"/>
      <c r="AP40" s="287"/>
      <c r="AQ40" s="287"/>
      <c r="AR40" s="287"/>
      <c r="AS40" s="287"/>
      <c r="AT40" s="211" t="s">
        <v>514</v>
      </c>
      <c r="AU40" s="211" t="s">
        <v>514</v>
      </c>
      <c r="AV40" s="211" t="s">
        <v>514</v>
      </c>
      <c r="AW40" s="211" t="s">
        <v>514</v>
      </c>
      <c r="AX40" s="211" t="s">
        <v>514</v>
      </c>
      <c r="AY40" s="211" t="s">
        <v>514</v>
      </c>
      <c r="AZ40" s="287"/>
      <c r="BA40" s="287"/>
      <c r="BB40" s="287"/>
      <c r="BC40" s="287"/>
      <c r="BD40" s="287"/>
      <c r="BE40" s="287"/>
      <c r="BF40" s="211" t="s">
        <v>514</v>
      </c>
      <c r="BG40" s="211" t="s">
        <v>514</v>
      </c>
      <c r="BH40" s="211" t="s">
        <v>514</v>
      </c>
      <c r="BI40" s="211" t="s">
        <v>514</v>
      </c>
      <c r="BJ40" s="211" t="s">
        <v>514</v>
      </c>
      <c r="BK40" s="211" t="s">
        <v>514</v>
      </c>
      <c r="BL40" s="287"/>
      <c r="BM40" s="287"/>
      <c r="BN40" s="287"/>
      <c r="BO40" s="211" t="s">
        <v>514</v>
      </c>
      <c r="BP40" s="211" t="s">
        <v>514</v>
      </c>
      <c r="BQ40" s="211">
        <v>1</v>
      </c>
      <c r="BR40" s="211" t="s">
        <v>2520</v>
      </c>
      <c r="BS40" s="211" t="s">
        <v>514</v>
      </c>
      <c r="BT40" s="211" t="s">
        <v>514</v>
      </c>
      <c r="BU40" s="211" t="s">
        <v>514</v>
      </c>
      <c r="BV40" s="211" t="s">
        <v>514</v>
      </c>
      <c r="BW40" s="211" t="s">
        <v>514</v>
      </c>
      <c r="BX40" s="211" t="s">
        <v>514</v>
      </c>
      <c r="BY40" s="211" t="s">
        <v>514</v>
      </c>
      <c r="BZ40" s="211" t="s">
        <v>514</v>
      </c>
      <c r="CA40" s="211" t="s">
        <v>514</v>
      </c>
      <c r="CB40" s="211" t="s">
        <v>5528</v>
      </c>
      <c r="CC40" s="211" t="s">
        <v>514</v>
      </c>
      <c r="CD40" s="211" t="s">
        <v>514</v>
      </c>
      <c r="CE40" s="211" t="s">
        <v>514</v>
      </c>
      <c r="CF40" s="211" t="s">
        <v>514</v>
      </c>
      <c r="CG40" s="211" t="s">
        <v>514</v>
      </c>
      <c r="CH40" s="287"/>
      <c r="CI40" s="287"/>
      <c r="CJ40" s="287"/>
      <c r="CK40" s="287"/>
      <c r="CL40" s="287"/>
      <c r="CM40" s="287"/>
      <c r="CN40" s="287"/>
      <c r="CO40" s="211" t="s">
        <v>5528</v>
      </c>
    </row>
    <row r="41" spans="1:93">
      <c r="A41" s="286" t="s">
        <v>885</v>
      </c>
      <c r="B41" s="211" t="s">
        <v>2521</v>
      </c>
      <c r="C41" s="211" t="s">
        <v>2448</v>
      </c>
      <c r="D41" s="211" t="s">
        <v>6906</v>
      </c>
      <c r="E41" s="211" t="s">
        <v>5660</v>
      </c>
      <c r="F41" s="211" t="s">
        <v>514</v>
      </c>
      <c r="G41" s="211">
        <v>1</v>
      </c>
      <c r="H41" s="211" t="s">
        <v>514</v>
      </c>
      <c r="I41" s="211" t="s">
        <v>514</v>
      </c>
      <c r="J41" s="211" t="s">
        <v>514</v>
      </c>
      <c r="K41" s="211">
        <v>2013</v>
      </c>
      <c r="L41" s="211" t="b">
        <v>1</v>
      </c>
      <c r="M41" s="211">
        <v>6100</v>
      </c>
      <c r="N41" s="211">
        <v>6090</v>
      </c>
      <c r="O41" s="287"/>
      <c r="P41" s="287"/>
      <c r="Q41" s="287"/>
      <c r="R41" s="211" t="b">
        <v>1</v>
      </c>
      <c r="S41" s="211">
        <v>4630</v>
      </c>
      <c r="T41" s="211">
        <v>4160</v>
      </c>
      <c r="U41" s="211" t="b">
        <v>1</v>
      </c>
      <c r="V41" s="211">
        <v>4700</v>
      </c>
      <c r="W41" s="211">
        <v>4700</v>
      </c>
      <c r="X41" s="287"/>
      <c r="Y41" s="287"/>
      <c r="Z41" s="287"/>
      <c r="AA41" s="211" t="s">
        <v>514</v>
      </c>
      <c r="AB41" s="211" t="s">
        <v>514</v>
      </c>
      <c r="AC41" s="211" t="s">
        <v>514</v>
      </c>
      <c r="AD41" s="211" t="s">
        <v>514</v>
      </c>
      <c r="AE41" s="287"/>
      <c r="AF41" s="287"/>
      <c r="AG41" s="287"/>
      <c r="AH41" s="211" t="s">
        <v>514</v>
      </c>
      <c r="AI41" s="211" t="s">
        <v>514</v>
      </c>
      <c r="AJ41" s="211" t="s">
        <v>514</v>
      </c>
      <c r="AK41" s="211" t="s">
        <v>514</v>
      </c>
      <c r="AL41" s="211" t="s">
        <v>514</v>
      </c>
      <c r="AM41" s="211" t="s">
        <v>514</v>
      </c>
      <c r="AN41" s="287"/>
      <c r="AO41" s="287"/>
      <c r="AP41" s="287"/>
      <c r="AQ41" s="287"/>
      <c r="AR41" s="287"/>
      <c r="AS41" s="287"/>
      <c r="AT41" s="211" t="s">
        <v>514</v>
      </c>
      <c r="AU41" s="211" t="s">
        <v>514</v>
      </c>
      <c r="AV41" s="211" t="s">
        <v>514</v>
      </c>
      <c r="AW41" s="211" t="s">
        <v>514</v>
      </c>
      <c r="AX41" s="211" t="s">
        <v>514</v>
      </c>
      <c r="AY41" s="211" t="s">
        <v>514</v>
      </c>
      <c r="AZ41" s="287"/>
      <c r="BA41" s="287"/>
      <c r="BB41" s="287"/>
      <c r="BC41" s="287"/>
      <c r="BD41" s="287"/>
      <c r="BE41" s="287"/>
      <c r="BF41" s="211" t="s">
        <v>514</v>
      </c>
      <c r="BG41" s="211" t="s">
        <v>514</v>
      </c>
      <c r="BH41" s="211" t="s">
        <v>514</v>
      </c>
      <c r="BI41" s="211" t="s">
        <v>514</v>
      </c>
      <c r="BJ41" s="211" t="s">
        <v>514</v>
      </c>
      <c r="BK41" s="211" t="s">
        <v>514</v>
      </c>
      <c r="BL41" s="287"/>
      <c r="BM41" s="287"/>
      <c r="BN41" s="287"/>
      <c r="BO41" s="211" t="s">
        <v>514</v>
      </c>
      <c r="BP41" s="211" t="s">
        <v>514</v>
      </c>
      <c r="BQ41" s="211">
        <v>0</v>
      </c>
      <c r="BR41" s="211" t="s">
        <v>514</v>
      </c>
      <c r="BS41" s="211" t="s">
        <v>514</v>
      </c>
      <c r="BT41" s="211" t="s">
        <v>514</v>
      </c>
      <c r="BU41" s="211" t="s">
        <v>514</v>
      </c>
      <c r="BV41" s="211" t="s">
        <v>514</v>
      </c>
      <c r="BW41" s="211" t="s">
        <v>514</v>
      </c>
      <c r="BX41" s="211" t="s">
        <v>514</v>
      </c>
      <c r="BY41" s="211" t="s">
        <v>514</v>
      </c>
      <c r="BZ41" s="211" t="s">
        <v>514</v>
      </c>
      <c r="CA41" s="211" t="s">
        <v>514</v>
      </c>
      <c r="CB41" s="211" t="s">
        <v>514</v>
      </c>
      <c r="CC41" s="211" t="s">
        <v>514</v>
      </c>
      <c r="CD41" s="211" t="s">
        <v>514</v>
      </c>
      <c r="CE41" s="211" t="s">
        <v>514</v>
      </c>
      <c r="CF41" s="211" t="s">
        <v>514</v>
      </c>
      <c r="CG41" s="211" t="s">
        <v>514</v>
      </c>
      <c r="CH41" s="287"/>
      <c r="CI41" s="287"/>
      <c r="CJ41" s="287"/>
      <c r="CK41" s="287"/>
      <c r="CL41" s="287"/>
      <c r="CM41" s="287"/>
      <c r="CN41" s="287"/>
      <c r="CO41" s="211" t="s">
        <v>5528</v>
      </c>
    </row>
    <row r="42" spans="1:93">
      <c r="A42" s="286" t="s">
        <v>886</v>
      </c>
      <c r="B42" s="211" t="s">
        <v>2522</v>
      </c>
      <c r="C42" s="211" t="s">
        <v>2448</v>
      </c>
      <c r="D42" s="211" t="s">
        <v>5113</v>
      </c>
      <c r="E42" s="211" t="s">
        <v>5661</v>
      </c>
      <c r="F42" s="211">
        <v>1</v>
      </c>
      <c r="G42" s="211" t="s">
        <v>514</v>
      </c>
      <c r="H42" s="211" t="s">
        <v>514</v>
      </c>
      <c r="I42" s="211" t="s">
        <v>514</v>
      </c>
      <c r="J42" s="211" t="s">
        <v>514</v>
      </c>
      <c r="K42" s="211">
        <v>2013</v>
      </c>
      <c r="L42" s="211" t="b">
        <v>1</v>
      </c>
      <c r="M42" s="211">
        <v>7210</v>
      </c>
      <c r="N42" s="211">
        <v>7200</v>
      </c>
      <c r="O42" s="287"/>
      <c r="P42" s="287"/>
      <c r="Q42" s="287"/>
      <c r="R42" s="211" t="s">
        <v>514</v>
      </c>
      <c r="S42" s="211" t="s">
        <v>514</v>
      </c>
      <c r="T42" s="211" t="s">
        <v>514</v>
      </c>
      <c r="U42" s="211" t="s">
        <v>514</v>
      </c>
      <c r="V42" s="211" t="s">
        <v>514</v>
      </c>
      <c r="W42" s="211" t="s">
        <v>514</v>
      </c>
      <c r="X42" s="287"/>
      <c r="Y42" s="287"/>
      <c r="Z42" s="287"/>
      <c r="AA42" s="211" t="s">
        <v>514</v>
      </c>
      <c r="AB42" s="211" t="s">
        <v>514</v>
      </c>
      <c r="AC42" s="211" t="s">
        <v>514</v>
      </c>
      <c r="AD42" s="211" t="s">
        <v>514</v>
      </c>
      <c r="AE42" s="287"/>
      <c r="AF42" s="287"/>
      <c r="AG42" s="287"/>
      <c r="AH42" s="211" t="s">
        <v>514</v>
      </c>
      <c r="AI42" s="211" t="s">
        <v>514</v>
      </c>
      <c r="AJ42" s="211" t="s">
        <v>514</v>
      </c>
      <c r="AK42" s="211" t="s">
        <v>514</v>
      </c>
      <c r="AL42" s="211" t="s">
        <v>514</v>
      </c>
      <c r="AM42" s="211" t="s">
        <v>514</v>
      </c>
      <c r="AN42" s="287"/>
      <c r="AO42" s="287"/>
      <c r="AP42" s="287"/>
      <c r="AQ42" s="287"/>
      <c r="AR42" s="287"/>
      <c r="AS42" s="287"/>
      <c r="AT42" s="211" t="s">
        <v>514</v>
      </c>
      <c r="AU42" s="211" t="s">
        <v>514</v>
      </c>
      <c r="AV42" s="211" t="s">
        <v>514</v>
      </c>
      <c r="AW42" s="211" t="s">
        <v>514</v>
      </c>
      <c r="AX42" s="211" t="s">
        <v>514</v>
      </c>
      <c r="AY42" s="211" t="s">
        <v>514</v>
      </c>
      <c r="AZ42" s="287"/>
      <c r="BA42" s="287"/>
      <c r="BB42" s="287"/>
      <c r="BC42" s="287"/>
      <c r="BD42" s="287"/>
      <c r="BE42" s="287"/>
      <c r="BF42" s="211" t="s">
        <v>514</v>
      </c>
      <c r="BG42" s="211" t="s">
        <v>514</v>
      </c>
      <c r="BH42" s="211" t="s">
        <v>514</v>
      </c>
      <c r="BI42" s="211" t="s">
        <v>514</v>
      </c>
      <c r="BJ42" s="211" t="s">
        <v>514</v>
      </c>
      <c r="BK42" s="211" t="s">
        <v>514</v>
      </c>
      <c r="BL42" s="287"/>
      <c r="BM42" s="287"/>
      <c r="BN42" s="287"/>
      <c r="BO42" s="211" t="s">
        <v>514</v>
      </c>
      <c r="BP42" s="211" t="s">
        <v>514</v>
      </c>
      <c r="BQ42" s="211">
        <v>1</v>
      </c>
      <c r="BR42" s="211" t="s">
        <v>3828</v>
      </c>
      <c r="BS42" s="211" t="s">
        <v>514</v>
      </c>
      <c r="BT42" s="211" t="s">
        <v>514</v>
      </c>
      <c r="BU42" s="211" t="s">
        <v>514</v>
      </c>
      <c r="BV42" s="211" t="s">
        <v>514</v>
      </c>
      <c r="BW42" s="211" t="s">
        <v>514</v>
      </c>
      <c r="BX42" s="211" t="s">
        <v>514</v>
      </c>
      <c r="BY42" s="211" t="s">
        <v>514</v>
      </c>
      <c r="BZ42" s="211" t="s">
        <v>514</v>
      </c>
      <c r="CA42" s="211" t="s">
        <v>514</v>
      </c>
      <c r="CB42" s="211" t="s">
        <v>514</v>
      </c>
      <c r="CC42" s="211" t="s">
        <v>514</v>
      </c>
      <c r="CD42" s="211" t="s">
        <v>514</v>
      </c>
      <c r="CE42" s="211" t="s">
        <v>514</v>
      </c>
      <c r="CF42" s="211" t="s">
        <v>514</v>
      </c>
      <c r="CG42" s="211" t="s">
        <v>514</v>
      </c>
      <c r="CH42" s="287"/>
      <c r="CI42" s="287"/>
      <c r="CJ42" s="287"/>
      <c r="CK42" s="287"/>
      <c r="CL42" s="287"/>
      <c r="CM42" s="287"/>
      <c r="CN42" s="287"/>
      <c r="CO42" s="211" t="s">
        <v>514</v>
      </c>
    </row>
    <row r="43" spans="1:93">
      <c r="A43" s="286" t="s">
        <v>887</v>
      </c>
      <c r="B43" s="211" t="s">
        <v>2523</v>
      </c>
      <c r="C43" s="211" t="s">
        <v>2448</v>
      </c>
      <c r="D43" s="211" t="s">
        <v>6443</v>
      </c>
      <c r="E43" s="211" t="s">
        <v>2524</v>
      </c>
      <c r="F43" s="211">
        <v>1</v>
      </c>
      <c r="G43" s="211" t="s">
        <v>514</v>
      </c>
      <c r="H43" s="211" t="s">
        <v>514</v>
      </c>
      <c r="I43" s="211" t="s">
        <v>514</v>
      </c>
      <c r="J43" s="211" t="s">
        <v>514</v>
      </c>
      <c r="K43" s="211">
        <v>2013</v>
      </c>
      <c r="L43" s="211" t="b">
        <v>0</v>
      </c>
      <c r="M43" s="211">
        <v>4050</v>
      </c>
      <c r="N43" s="211">
        <v>3510</v>
      </c>
      <c r="O43" s="287"/>
      <c r="P43" s="287"/>
      <c r="Q43" s="287"/>
      <c r="R43" s="211" t="b">
        <v>0</v>
      </c>
      <c r="S43" s="211">
        <v>3290</v>
      </c>
      <c r="T43" s="211">
        <v>2960</v>
      </c>
      <c r="U43" s="211" t="b">
        <v>0</v>
      </c>
      <c r="V43" s="211">
        <v>3130</v>
      </c>
      <c r="W43" s="211">
        <v>3130</v>
      </c>
      <c r="X43" s="287"/>
      <c r="Y43" s="287"/>
      <c r="Z43" s="287"/>
      <c r="AA43" s="211" t="s">
        <v>514</v>
      </c>
      <c r="AB43" s="211" t="s">
        <v>514</v>
      </c>
      <c r="AC43" s="211" t="s">
        <v>514</v>
      </c>
      <c r="AD43" s="211" t="s">
        <v>514</v>
      </c>
      <c r="AE43" s="287"/>
      <c r="AF43" s="287"/>
      <c r="AG43" s="287"/>
      <c r="AH43" s="211" t="s">
        <v>514</v>
      </c>
      <c r="AI43" s="211" t="s">
        <v>514</v>
      </c>
      <c r="AJ43" s="211" t="s">
        <v>514</v>
      </c>
      <c r="AK43" s="211" t="s">
        <v>514</v>
      </c>
      <c r="AL43" s="211" t="s">
        <v>514</v>
      </c>
      <c r="AM43" s="211" t="s">
        <v>514</v>
      </c>
      <c r="AN43" s="287"/>
      <c r="AO43" s="287"/>
      <c r="AP43" s="287"/>
      <c r="AQ43" s="287"/>
      <c r="AR43" s="287"/>
      <c r="AS43" s="287"/>
      <c r="AT43" s="211" t="s">
        <v>514</v>
      </c>
      <c r="AU43" s="211" t="s">
        <v>514</v>
      </c>
      <c r="AV43" s="211" t="s">
        <v>514</v>
      </c>
      <c r="AW43" s="211" t="s">
        <v>514</v>
      </c>
      <c r="AX43" s="211" t="s">
        <v>514</v>
      </c>
      <c r="AY43" s="211" t="s">
        <v>514</v>
      </c>
      <c r="AZ43" s="287"/>
      <c r="BA43" s="287"/>
      <c r="BB43" s="287"/>
      <c r="BC43" s="287"/>
      <c r="BD43" s="287"/>
      <c r="BE43" s="287"/>
      <c r="BF43" s="211" t="s">
        <v>514</v>
      </c>
      <c r="BG43" s="211" t="s">
        <v>514</v>
      </c>
      <c r="BH43" s="211" t="s">
        <v>514</v>
      </c>
      <c r="BI43" s="211" t="s">
        <v>514</v>
      </c>
      <c r="BJ43" s="211" t="s">
        <v>514</v>
      </c>
      <c r="BK43" s="211" t="s">
        <v>514</v>
      </c>
      <c r="BL43" s="287"/>
      <c r="BM43" s="287"/>
      <c r="BN43" s="287"/>
      <c r="BO43" s="211" t="s">
        <v>514</v>
      </c>
      <c r="BP43" s="211" t="s">
        <v>514</v>
      </c>
      <c r="BQ43" s="211">
        <v>1</v>
      </c>
      <c r="BR43" s="211" t="s">
        <v>2525</v>
      </c>
      <c r="BS43" s="211" t="s">
        <v>514</v>
      </c>
      <c r="BT43" s="211" t="s">
        <v>514</v>
      </c>
      <c r="BU43" s="211" t="s">
        <v>514</v>
      </c>
      <c r="BV43" s="211" t="s">
        <v>514</v>
      </c>
      <c r="BW43" s="211" t="s">
        <v>514</v>
      </c>
      <c r="BX43" s="211" t="s">
        <v>514</v>
      </c>
      <c r="BY43" s="211" t="s">
        <v>514</v>
      </c>
      <c r="BZ43" s="211" t="s">
        <v>514</v>
      </c>
      <c r="CA43" s="211" t="s">
        <v>514</v>
      </c>
      <c r="CB43" s="211" t="s">
        <v>514</v>
      </c>
      <c r="CC43" s="211" t="s">
        <v>6444</v>
      </c>
      <c r="CD43" s="211" t="s">
        <v>6445</v>
      </c>
      <c r="CE43" s="211" t="s">
        <v>514</v>
      </c>
      <c r="CF43" s="211" t="s">
        <v>514</v>
      </c>
      <c r="CG43" s="211" t="s">
        <v>514</v>
      </c>
      <c r="CH43" s="287"/>
      <c r="CI43" s="287"/>
      <c r="CJ43" s="287"/>
      <c r="CK43" s="287"/>
      <c r="CL43" s="287"/>
      <c r="CM43" s="287"/>
      <c r="CN43" s="287"/>
      <c r="CO43" s="211" t="s">
        <v>5528</v>
      </c>
    </row>
    <row r="44" spans="1:93">
      <c r="A44" s="286" t="s">
        <v>888</v>
      </c>
      <c r="B44" s="211" t="s">
        <v>2526</v>
      </c>
      <c r="C44" s="211" t="s">
        <v>2424</v>
      </c>
      <c r="D44" s="211" t="s">
        <v>5114</v>
      </c>
      <c r="E44" s="211" t="s">
        <v>5662</v>
      </c>
      <c r="F44" s="211" t="s">
        <v>514</v>
      </c>
      <c r="G44" s="211">
        <v>1</v>
      </c>
      <c r="H44" s="211" t="s">
        <v>514</v>
      </c>
      <c r="I44" s="211" t="s">
        <v>514</v>
      </c>
      <c r="J44" s="211" t="s">
        <v>514</v>
      </c>
      <c r="K44" s="211">
        <v>2013</v>
      </c>
      <c r="L44" s="211" t="b">
        <v>0</v>
      </c>
      <c r="M44" s="211">
        <v>2800</v>
      </c>
      <c r="N44" s="211">
        <v>2790</v>
      </c>
      <c r="O44" s="287"/>
      <c r="P44" s="287"/>
      <c r="Q44" s="287"/>
      <c r="R44" s="211" t="s">
        <v>514</v>
      </c>
      <c r="S44" s="211" t="s">
        <v>514</v>
      </c>
      <c r="T44" s="211" t="s">
        <v>514</v>
      </c>
      <c r="U44" s="211" t="s">
        <v>514</v>
      </c>
      <c r="V44" s="211" t="s">
        <v>514</v>
      </c>
      <c r="W44" s="211" t="s">
        <v>514</v>
      </c>
      <c r="X44" s="287"/>
      <c r="Y44" s="287"/>
      <c r="Z44" s="287"/>
      <c r="AA44" s="211" t="s">
        <v>514</v>
      </c>
      <c r="AB44" s="211" t="s">
        <v>514</v>
      </c>
      <c r="AC44" s="211" t="s">
        <v>514</v>
      </c>
      <c r="AD44" s="211" t="s">
        <v>514</v>
      </c>
      <c r="AE44" s="287"/>
      <c r="AF44" s="287"/>
      <c r="AG44" s="287"/>
      <c r="AH44" s="211" t="s">
        <v>514</v>
      </c>
      <c r="AI44" s="211" t="s">
        <v>514</v>
      </c>
      <c r="AJ44" s="211" t="s">
        <v>514</v>
      </c>
      <c r="AK44" s="211" t="s">
        <v>514</v>
      </c>
      <c r="AL44" s="211" t="s">
        <v>514</v>
      </c>
      <c r="AM44" s="211" t="s">
        <v>514</v>
      </c>
      <c r="AN44" s="287"/>
      <c r="AO44" s="287"/>
      <c r="AP44" s="287"/>
      <c r="AQ44" s="287"/>
      <c r="AR44" s="287"/>
      <c r="AS44" s="287"/>
      <c r="AT44" s="211" t="s">
        <v>514</v>
      </c>
      <c r="AU44" s="211" t="s">
        <v>514</v>
      </c>
      <c r="AV44" s="211" t="s">
        <v>514</v>
      </c>
      <c r="AW44" s="211" t="s">
        <v>514</v>
      </c>
      <c r="AX44" s="211" t="s">
        <v>514</v>
      </c>
      <c r="AY44" s="211" t="s">
        <v>514</v>
      </c>
      <c r="AZ44" s="287"/>
      <c r="BA44" s="287"/>
      <c r="BB44" s="287"/>
      <c r="BC44" s="287"/>
      <c r="BD44" s="287"/>
      <c r="BE44" s="287"/>
      <c r="BF44" s="211" t="s">
        <v>514</v>
      </c>
      <c r="BG44" s="211" t="s">
        <v>514</v>
      </c>
      <c r="BH44" s="211" t="s">
        <v>514</v>
      </c>
      <c r="BI44" s="211" t="s">
        <v>514</v>
      </c>
      <c r="BJ44" s="211" t="s">
        <v>514</v>
      </c>
      <c r="BK44" s="211" t="s">
        <v>514</v>
      </c>
      <c r="BL44" s="287"/>
      <c r="BM44" s="287"/>
      <c r="BN44" s="287"/>
      <c r="BO44" s="211" t="s">
        <v>514</v>
      </c>
      <c r="BP44" s="211" t="s">
        <v>514</v>
      </c>
      <c r="BQ44" s="211">
        <v>0</v>
      </c>
      <c r="BR44" s="211" t="s">
        <v>514</v>
      </c>
      <c r="BS44" s="211" t="s">
        <v>514</v>
      </c>
      <c r="BT44" s="211" t="s">
        <v>514</v>
      </c>
      <c r="BU44" s="211" t="s">
        <v>514</v>
      </c>
      <c r="BV44" s="211" t="s">
        <v>514</v>
      </c>
      <c r="BW44" s="211" t="s">
        <v>514</v>
      </c>
      <c r="BX44" s="211" t="s">
        <v>514</v>
      </c>
      <c r="BY44" s="211" t="s">
        <v>514</v>
      </c>
      <c r="BZ44" s="211" t="s">
        <v>514</v>
      </c>
      <c r="CA44" s="211" t="s">
        <v>514</v>
      </c>
      <c r="CB44" s="211" t="s">
        <v>514</v>
      </c>
      <c r="CC44" s="211" t="s">
        <v>514</v>
      </c>
      <c r="CD44" s="211" t="s">
        <v>514</v>
      </c>
      <c r="CE44" s="211" t="s">
        <v>514</v>
      </c>
      <c r="CF44" s="211" t="s">
        <v>514</v>
      </c>
      <c r="CG44" s="211" t="s">
        <v>514</v>
      </c>
      <c r="CH44" s="287"/>
      <c r="CI44" s="287"/>
      <c r="CJ44" s="287"/>
      <c r="CK44" s="287"/>
      <c r="CL44" s="287"/>
      <c r="CM44" s="287"/>
      <c r="CN44" s="287"/>
      <c r="CO44" s="211" t="s">
        <v>514</v>
      </c>
    </row>
    <row r="45" spans="1:93">
      <c r="A45" s="286" t="s">
        <v>889</v>
      </c>
      <c r="B45" s="211" t="s">
        <v>2527</v>
      </c>
      <c r="C45" s="211" t="s">
        <v>6446</v>
      </c>
      <c r="D45" s="211" t="s">
        <v>6447</v>
      </c>
      <c r="E45" s="211" t="s">
        <v>6448</v>
      </c>
      <c r="F45" s="211">
        <v>1</v>
      </c>
      <c r="G45" s="211" t="s">
        <v>514</v>
      </c>
      <c r="H45" s="211" t="s">
        <v>514</v>
      </c>
      <c r="I45" s="211" t="s">
        <v>514</v>
      </c>
      <c r="J45" s="211" t="s">
        <v>514</v>
      </c>
      <c r="K45" s="211">
        <v>2013</v>
      </c>
      <c r="L45" s="211" t="b">
        <v>0</v>
      </c>
      <c r="M45" s="211">
        <v>11900</v>
      </c>
      <c r="N45" s="211">
        <v>11800</v>
      </c>
      <c r="O45" s="287"/>
      <c r="P45" s="287"/>
      <c r="Q45" s="287"/>
      <c r="R45" s="211" t="b">
        <v>0</v>
      </c>
      <c r="S45" s="211">
        <v>15100</v>
      </c>
      <c r="T45" s="211">
        <v>13300</v>
      </c>
      <c r="U45" s="211" t="b">
        <v>0</v>
      </c>
      <c r="V45" s="211">
        <v>14400</v>
      </c>
      <c r="W45" s="211">
        <v>14400</v>
      </c>
      <c r="X45" s="287"/>
      <c r="Y45" s="287"/>
      <c r="Z45" s="287"/>
      <c r="AA45" s="211" t="s">
        <v>514</v>
      </c>
      <c r="AB45" s="211" t="s">
        <v>514</v>
      </c>
      <c r="AC45" s="211" t="s">
        <v>514</v>
      </c>
      <c r="AD45" s="211" t="s">
        <v>514</v>
      </c>
      <c r="AE45" s="287"/>
      <c r="AF45" s="287"/>
      <c r="AG45" s="287"/>
      <c r="AH45" s="211" t="s">
        <v>514</v>
      </c>
      <c r="AI45" s="211" t="s">
        <v>514</v>
      </c>
      <c r="AJ45" s="211" t="s">
        <v>514</v>
      </c>
      <c r="AK45" s="211" t="s">
        <v>514</v>
      </c>
      <c r="AL45" s="211" t="s">
        <v>514</v>
      </c>
      <c r="AM45" s="211" t="s">
        <v>514</v>
      </c>
      <c r="AN45" s="287"/>
      <c r="AO45" s="287"/>
      <c r="AP45" s="287"/>
      <c r="AQ45" s="287"/>
      <c r="AR45" s="287"/>
      <c r="AS45" s="287"/>
      <c r="AT45" s="211" t="s">
        <v>514</v>
      </c>
      <c r="AU45" s="211" t="s">
        <v>514</v>
      </c>
      <c r="AV45" s="211" t="s">
        <v>514</v>
      </c>
      <c r="AW45" s="211" t="s">
        <v>514</v>
      </c>
      <c r="AX45" s="211" t="s">
        <v>514</v>
      </c>
      <c r="AY45" s="211" t="s">
        <v>514</v>
      </c>
      <c r="AZ45" s="287"/>
      <c r="BA45" s="287"/>
      <c r="BB45" s="287"/>
      <c r="BC45" s="287"/>
      <c r="BD45" s="287"/>
      <c r="BE45" s="287"/>
      <c r="BF45" s="211" t="s">
        <v>514</v>
      </c>
      <c r="BG45" s="211" t="s">
        <v>514</v>
      </c>
      <c r="BH45" s="211" t="s">
        <v>514</v>
      </c>
      <c r="BI45" s="211" t="s">
        <v>514</v>
      </c>
      <c r="BJ45" s="211" t="s">
        <v>514</v>
      </c>
      <c r="BK45" s="211" t="s">
        <v>514</v>
      </c>
      <c r="BL45" s="287"/>
      <c r="BM45" s="287"/>
      <c r="BN45" s="287"/>
      <c r="BO45" s="211" t="s">
        <v>514</v>
      </c>
      <c r="BP45" s="211" t="s">
        <v>514</v>
      </c>
      <c r="BQ45" s="211">
        <v>2</v>
      </c>
      <c r="BR45" s="211" t="s">
        <v>2528</v>
      </c>
      <c r="BS45" s="211" t="s">
        <v>2529</v>
      </c>
      <c r="BT45" s="211" t="s">
        <v>514</v>
      </c>
      <c r="BU45" s="211" t="s">
        <v>514</v>
      </c>
      <c r="BV45" s="211" t="s">
        <v>514</v>
      </c>
      <c r="BW45" s="211" t="s">
        <v>514</v>
      </c>
      <c r="BX45" s="211" t="s">
        <v>514</v>
      </c>
      <c r="BY45" s="211" t="s">
        <v>514</v>
      </c>
      <c r="BZ45" s="211" t="s">
        <v>514</v>
      </c>
      <c r="CA45" s="211" t="s">
        <v>514</v>
      </c>
      <c r="CB45" s="211" t="s">
        <v>514</v>
      </c>
      <c r="CC45" s="211" t="s">
        <v>6449</v>
      </c>
      <c r="CD45" s="211" t="s">
        <v>6450</v>
      </c>
      <c r="CE45" s="211" t="s">
        <v>514</v>
      </c>
      <c r="CF45" s="211" t="s">
        <v>514</v>
      </c>
      <c r="CG45" s="211" t="s">
        <v>514</v>
      </c>
      <c r="CH45" s="287"/>
      <c r="CI45" s="287"/>
      <c r="CJ45" s="287"/>
      <c r="CK45" s="287"/>
      <c r="CL45" s="287"/>
      <c r="CM45" s="287"/>
      <c r="CN45" s="287"/>
      <c r="CO45" s="211" t="s">
        <v>5528</v>
      </c>
    </row>
    <row r="46" spans="1:93">
      <c r="A46" s="286" t="s">
        <v>890</v>
      </c>
      <c r="B46" s="211" t="s">
        <v>2530</v>
      </c>
      <c r="C46" s="211" t="s">
        <v>2531</v>
      </c>
      <c r="D46" s="211" t="s">
        <v>2532</v>
      </c>
      <c r="E46" s="211" t="s">
        <v>5663</v>
      </c>
      <c r="F46" s="211">
        <v>1</v>
      </c>
      <c r="G46" s="211" t="s">
        <v>514</v>
      </c>
      <c r="H46" s="211" t="s">
        <v>514</v>
      </c>
      <c r="I46" s="211" t="s">
        <v>514</v>
      </c>
      <c r="J46" s="211" t="s">
        <v>514</v>
      </c>
      <c r="K46" s="211">
        <v>2013</v>
      </c>
      <c r="L46" s="211" t="b">
        <v>0</v>
      </c>
      <c r="M46" s="211">
        <v>3890</v>
      </c>
      <c r="N46" s="211">
        <v>3200</v>
      </c>
      <c r="O46" s="287"/>
      <c r="P46" s="287"/>
      <c r="Q46" s="287"/>
      <c r="R46" s="211" t="b">
        <v>0</v>
      </c>
      <c r="S46" s="211">
        <v>4070</v>
      </c>
      <c r="T46" s="211">
        <v>3210</v>
      </c>
      <c r="U46" s="211" t="b">
        <v>0</v>
      </c>
      <c r="V46" s="211">
        <v>3550</v>
      </c>
      <c r="W46" s="211">
        <v>3550</v>
      </c>
      <c r="X46" s="287"/>
      <c r="Y46" s="287"/>
      <c r="Z46" s="287"/>
      <c r="AA46" s="211" t="s">
        <v>514</v>
      </c>
      <c r="AB46" s="211" t="s">
        <v>514</v>
      </c>
      <c r="AC46" s="211" t="s">
        <v>514</v>
      </c>
      <c r="AD46" s="211" t="s">
        <v>514</v>
      </c>
      <c r="AE46" s="287"/>
      <c r="AF46" s="287"/>
      <c r="AG46" s="287"/>
      <c r="AH46" s="211" t="s">
        <v>514</v>
      </c>
      <c r="AI46" s="211" t="s">
        <v>514</v>
      </c>
      <c r="AJ46" s="211" t="s">
        <v>514</v>
      </c>
      <c r="AK46" s="211" t="s">
        <v>514</v>
      </c>
      <c r="AL46" s="211" t="s">
        <v>514</v>
      </c>
      <c r="AM46" s="211" t="s">
        <v>514</v>
      </c>
      <c r="AN46" s="287"/>
      <c r="AO46" s="287"/>
      <c r="AP46" s="287"/>
      <c r="AQ46" s="287"/>
      <c r="AR46" s="287"/>
      <c r="AS46" s="287"/>
      <c r="AT46" s="211" t="s">
        <v>514</v>
      </c>
      <c r="AU46" s="211" t="s">
        <v>514</v>
      </c>
      <c r="AV46" s="211" t="s">
        <v>514</v>
      </c>
      <c r="AW46" s="211" t="s">
        <v>514</v>
      </c>
      <c r="AX46" s="211" t="s">
        <v>514</v>
      </c>
      <c r="AY46" s="211" t="s">
        <v>514</v>
      </c>
      <c r="AZ46" s="287"/>
      <c r="BA46" s="287"/>
      <c r="BB46" s="287"/>
      <c r="BC46" s="287"/>
      <c r="BD46" s="287"/>
      <c r="BE46" s="287"/>
      <c r="BF46" s="211" t="s">
        <v>514</v>
      </c>
      <c r="BG46" s="211" t="s">
        <v>514</v>
      </c>
      <c r="BH46" s="211" t="s">
        <v>514</v>
      </c>
      <c r="BI46" s="211" t="s">
        <v>514</v>
      </c>
      <c r="BJ46" s="211" t="s">
        <v>514</v>
      </c>
      <c r="BK46" s="211" t="s">
        <v>514</v>
      </c>
      <c r="BL46" s="287"/>
      <c r="BM46" s="287"/>
      <c r="BN46" s="287"/>
      <c r="BO46" s="211" t="s">
        <v>514</v>
      </c>
      <c r="BP46" s="211" t="s">
        <v>514</v>
      </c>
      <c r="BQ46" s="211">
        <v>1</v>
      </c>
      <c r="BR46" s="211" t="s">
        <v>2533</v>
      </c>
      <c r="BS46" s="211" t="s">
        <v>514</v>
      </c>
      <c r="BT46" s="211" t="s">
        <v>514</v>
      </c>
      <c r="BU46" s="211" t="s">
        <v>514</v>
      </c>
      <c r="BV46" s="211" t="s">
        <v>514</v>
      </c>
      <c r="BW46" s="211" t="s">
        <v>514</v>
      </c>
      <c r="BX46" s="211" t="s">
        <v>514</v>
      </c>
      <c r="BY46" s="211" t="s">
        <v>514</v>
      </c>
      <c r="BZ46" s="211" t="s">
        <v>514</v>
      </c>
      <c r="CA46" s="211" t="s">
        <v>514</v>
      </c>
      <c r="CB46" s="211" t="s">
        <v>514</v>
      </c>
      <c r="CC46" s="211" t="s">
        <v>6451</v>
      </c>
      <c r="CD46" s="211" t="s">
        <v>6445</v>
      </c>
      <c r="CE46" s="211" t="s">
        <v>514</v>
      </c>
      <c r="CF46" s="211" t="s">
        <v>514</v>
      </c>
      <c r="CG46" s="211" t="s">
        <v>514</v>
      </c>
      <c r="CH46" s="287"/>
      <c r="CI46" s="287"/>
      <c r="CJ46" s="287"/>
      <c r="CK46" s="287"/>
      <c r="CL46" s="287"/>
      <c r="CM46" s="287"/>
      <c r="CN46" s="287"/>
      <c r="CO46" s="211" t="s">
        <v>5528</v>
      </c>
    </row>
    <row r="47" spans="1:93">
      <c r="A47" s="286" t="s">
        <v>891</v>
      </c>
      <c r="B47" s="211" t="s">
        <v>2534</v>
      </c>
      <c r="C47" s="211" t="s">
        <v>2424</v>
      </c>
      <c r="D47" s="211" t="s">
        <v>2535</v>
      </c>
      <c r="E47" s="211" t="s">
        <v>5664</v>
      </c>
      <c r="F47" s="211" t="s">
        <v>514</v>
      </c>
      <c r="G47" s="211" t="s">
        <v>514</v>
      </c>
      <c r="H47" s="211">
        <v>1</v>
      </c>
      <c r="I47" s="211" t="s">
        <v>514</v>
      </c>
      <c r="J47" s="211" t="s">
        <v>514</v>
      </c>
      <c r="K47" s="211" t="s">
        <v>514</v>
      </c>
      <c r="L47" s="211" t="s">
        <v>514</v>
      </c>
      <c r="M47" s="211" t="s">
        <v>514</v>
      </c>
      <c r="N47" s="211" t="s">
        <v>514</v>
      </c>
      <c r="O47" s="287"/>
      <c r="P47" s="287"/>
      <c r="Q47" s="287"/>
      <c r="R47" s="211" t="s">
        <v>514</v>
      </c>
      <c r="S47" s="211" t="s">
        <v>514</v>
      </c>
      <c r="T47" s="211" t="s">
        <v>514</v>
      </c>
      <c r="U47" s="211" t="s">
        <v>514</v>
      </c>
      <c r="V47" s="211" t="s">
        <v>514</v>
      </c>
      <c r="W47" s="211" t="s">
        <v>514</v>
      </c>
      <c r="X47" s="287"/>
      <c r="Y47" s="287"/>
      <c r="Z47" s="287"/>
      <c r="AA47" s="211">
        <v>2013</v>
      </c>
      <c r="AB47" s="211" t="b">
        <v>0</v>
      </c>
      <c r="AC47" s="211">
        <v>289</v>
      </c>
      <c r="AD47" s="211">
        <v>289</v>
      </c>
      <c r="AE47" s="287"/>
      <c r="AF47" s="287"/>
      <c r="AG47" s="287"/>
      <c r="AH47" s="211" t="b">
        <v>0</v>
      </c>
      <c r="AI47" s="211">
        <v>156</v>
      </c>
      <c r="AJ47" s="211">
        <v>156</v>
      </c>
      <c r="AK47" s="211" t="b">
        <v>0</v>
      </c>
      <c r="AL47" s="211">
        <v>127</v>
      </c>
      <c r="AM47" s="211">
        <v>127</v>
      </c>
      <c r="AN47" s="287"/>
      <c r="AO47" s="287"/>
      <c r="AP47" s="287"/>
      <c r="AQ47" s="287"/>
      <c r="AR47" s="287"/>
      <c r="AS47" s="287"/>
      <c r="AT47" s="211" t="s">
        <v>514</v>
      </c>
      <c r="AU47" s="211" t="s">
        <v>514</v>
      </c>
      <c r="AV47" s="211" t="s">
        <v>514</v>
      </c>
      <c r="AW47" s="211" t="s">
        <v>514</v>
      </c>
      <c r="AX47" s="211" t="s">
        <v>514</v>
      </c>
      <c r="AY47" s="211" t="s">
        <v>514</v>
      </c>
      <c r="AZ47" s="287"/>
      <c r="BA47" s="287"/>
      <c r="BB47" s="287"/>
      <c r="BC47" s="287"/>
      <c r="BD47" s="287"/>
      <c r="BE47" s="287"/>
      <c r="BF47" s="211" t="s">
        <v>514</v>
      </c>
      <c r="BG47" s="211" t="s">
        <v>514</v>
      </c>
      <c r="BH47" s="211" t="s">
        <v>514</v>
      </c>
      <c r="BI47" s="211" t="s">
        <v>514</v>
      </c>
      <c r="BJ47" s="211" t="s">
        <v>514</v>
      </c>
      <c r="BK47" s="211" t="s">
        <v>514</v>
      </c>
      <c r="BL47" s="287"/>
      <c r="BM47" s="287"/>
      <c r="BN47" s="287"/>
      <c r="BO47" s="211">
        <v>222</v>
      </c>
      <c r="BP47" s="211">
        <v>217</v>
      </c>
      <c r="BQ47" s="211">
        <v>0</v>
      </c>
      <c r="BR47" s="211" t="s">
        <v>514</v>
      </c>
      <c r="BS47" s="211" t="s">
        <v>514</v>
      </c>
      <c r="BT47" s="211" t="s">
        <v>514</v>
      </c>
      <c r="BU47" s="211" t="s">
        <v>514</v>
      </c>
      <c r="BV47" s="211" t="s">
        <v>514</v>
      </c>
      <c r="BW47" s="211" t="s">
        <v>514</v>
      </c>
      <c r="BX47" s="211" t="s">
        <v>514</v>
      </c>
      <c r="BY47" s="211" t="s">
        <v>514</v>
      </c>
      <c r="BZ47" s="211" t="s">
        <v>514</v>
      </c>
      <c r="CA47" s="211" t="s">
        <v>514</v>
      </c>
      <c r="CB47" s="211" t="s">
        <v>514</v>
      </c>
      <c r="CC47" s="211" t="s">
        <v>514</v>
      </c>
      <c r="CD47" s="211" t="s">
        <v>514</v>
      </c>
      <c r="CE47" s="211" t="s">
        <v>514</v>
      </c>
      <c r="CF47" s="211" t="s">
        <v>6431</v>
      </c>
      <c r="CG47" s="211" t="s">
        <v>6441</v>
      </c>
      <c r="CH47" s="287"/>
      <c r="CI47" s="287"/>
      <c r="CJ47" s="287"/>
      <c r="CK47" s="287"/>
      <c r="CL47" s="287"/>
      <c r="CM47" s="287"/>
      <c r="CN47" s="287"/>
      <c r="CO47" s="211" t="s">
        <v>5528</v>
      </c>
    </row>
    <row r="48" spans="1:93">
      <c r="A48" s="286" t="s">
        <v>892</v>
      </c>
      <c r="B48" s="211" t="s">
        <v>2536</v>
      </c>
      <c r="C48" s="211" t="s">
        <v>2537</v>
      </c>
      <c r="D48" s="211" t="s">
        <v>2538</v>
      </c>
      <c r="E48" s="211" t="s">
        <v>2539</v>
      </c>
      <c r="F48" s="211">
        <v>1</v>
      </c>
      <c r="G48" s="211" t="s">
        <v>514</v>
      </c>
      <c r="H48" s="211" t="s">
        <v>514</v>
      </c>
      <c r="I48" s="211" t="s">
        <v>514</v>
      </c>
      <c r="J48" s="211" t="s">
        <v>514</v>
      </c>
      <c r="K48" s="211">
        <v>2013</v>
      </c>
      <c r="L48" s="211" t="b">
        <v>0</v>
      </c>
      <c r="M48" s="211">
        <v>8450</v>
      </c>
      <c r="N48" s="211">
        <v>7420</v>
      </c>
      <c r="O48" s="287"/>
      <c r="P48" s="287"/>
      <c r="Q48" s="287"/>
      <c r="R48" s="211" t="b">
        <v>0</v>
      </c>
      <c r="S48" s="211">
        <v>7320</v>
      </c>
      <c r="T48" s="211">
        <v>4480</v>
      </c>
      <c r="U48" s="211" t="b">
        <v>0</v>
      </c>
      <c r="V48" s="211">
        <v>4110</v>
      </c>
      <c r="W48" s="211">
        <v>4110</v>
      </c>
      <c r="X48" s="287"/>
      <c r="Y48" s="287"/>
      <c r="Z48" s="287"/>
      <c r="AA48" s="211" t="s">
        <v>514</v>
      </c>
      <c r="AB48" s="211" t="s">
        <v>514</v>
      </c>
      <c r="AC48" s="211" t="s">
        <v>514</v>
      </c>
      <c r="AD48" s="211" t="s">
        <v>514</v>
      </c>
      <c r="AE48" s="287"/>
      <c r="AF48" s="287"/>
      <c r="AG48" s="287"/>
      <c r="AH48" s="211" t="s">
        <v>514</v>
      </c>
      <c r="AI48" s="211" t="s">
        <v>514</v>
      </c>
      <c r="AJ48" s="211" t="s">
        <v>514</v>
      </c>
      <c r="AK48" s="211" t="s">
        <v>514</v>
      </c>
      <c r="AL48" s="211" t="s">
        <v>514</v>
      </c>
      <c r="AM48" s="211" t="s">
        <v>514</v>
      </c>
      <c r="AN48" s="287"/>
      <c r="AO48" s="287"/>
      <c r="AP48" s="287"/>
      <c r="AQ48" s="287"/>
      <c r="AR48" s="287"/>
      <c r="AS48" s="287"/>
      <c r="AT48" s="211" t="s">
        <v>514</v>
      </c>
      <c r="AU48" s="211" t="s">
        <v>514</v>
      </c>
      <c r="AV48" s="211" t="s">
        <v>514</v>
      </c>
      <c r="AW48" s="211" t="s">
        <v>514</v>
      </c>
      <c r="AX48" s="211" t="s">
        <v>514</v>
      </c>
      <c r="AY48" s="211" t="s">
        <v>514</v>
      </c>
      <c r="AZ48" s="287"/>
      <c r="BA48" s="287"/>
      <c r="BB48" s="287"/>
      <c r="BC48" s="287"/>
      <c r="BD48" s="287"/>
      <c r="BE48" s="287"/>
      <c r="BF48" s="211" t="s">
        <v>514</v>
      </c>
      <c r="BG48" s="211" t="s">
        <v>514</v>
      </c>
      <c r="BH48" s="211" t="s">
        <v>514</v>
      </c>
      <c r="BI48" s="211" t="s">
        <v>514</v>
      </c>
      <c r="BJ48" s="211" t="s">
        <v>514</v>
      </c>
      <c r="BK48" s="211" t="s">
        <v>514</v>
      </c>
      <c r="BL48" s="287"/>
      <c r="BM48" s="287"/>
      <c r="BN48" s="287"/>
      <c r="BO48" s="211" t="s">
        <v>514</v>
      </c>
      <c r="BP48" s="211" t="s">
        <v>514</v>
      </c>
      <c r="BQ48" s="211">
        <v>1</v>
      </c>
      <c r="BR48" s="211" t="s">
        <v>2540</v>
      </c>
      <c r="BS48" s="211" t="s">
        <v>514</v>
      </c>
      <c r="BT48" s="211" t="s">
        <v>514</v>
      </c>
      <c r="BU48" s="211" t="s">
        <v>514</v>
      </c>
      <c r="BV48" s="211" t="s">
        <v>514</v>
      </c>
      <c r="BW48" s="211" t="s">
        <v>514</v>
      </c>
      <c r="BX48" s="211" t="s">
        <v>514</v>
      </c>
      <c r="BY48" s="211" t="s">
        <v>514</v>
      </c>
      <c r="BZ48" s="211" t="s">
        <v>514</v>
      </c>
      <c r="CA48" s="211" t="s">
        <v>514</v>
      </c>
      <c r="CB48" s="211" t="s">
        <v>514</v>
      </c>
      <c r="CC48" s="211" t="s">
        <v>6452</v>
      </c>
      <c r="CD48" s="211" t="s">
        <v>6453</v>
      </c>
      <c r="CE48" s="211" t="s">
        <v>514</v>
      </c>
      <c r="CF48" s="211" t="s">
        <v>514</v>
      </c>
      <c r="CG48" s="211" t="s">
        <v>514</v>
      </c>
      <c r="CH48" s="287"/>
      <c r="CI48" s="287"/>
      <c r="CJ48" s="287"/>
      <c r="CK48" s="287"/>
      <c r="CL48" s="287"/>
      <c r="CM48" s="287"/>
      <c r="CN48" s="287"/>
      <c r="CO48" s="211" t="s">
        <v>5528</v>
      </c>
    </row>
    <row r="49" spans="1:93">
      <c r="A49" s="286" t="s">
        <v>893</v>
      </c>
      <c r="B49" s="211" t="s">
        <v>2541</v>
      </c>
      <c r="C49" s="211" t="s">
        <v>2424</v>
      </c>
      <c r="D49" s="211" t="s">
        <v>3807</v>
      </c>
      <c r="E49" s="211" t="s">
        <v>5665</v>
      </c>
      <c r="F49" s="211">
        <v>1</v>
      </c>
      <c r="G49" s="211" t="s">
        <v>514</v>
      </c>
      <c r="H49" s="211">
        <v>1</v>
      </c>
      <c r="I49" s="211" t="s">
        <v>514</v>
      </c>
      <c r="J49" s="211" t="s">
        <v>514</v>
      </c>
      <c r="K49" s="211">
        <v>2013</v>
      </c>
      <c r="L49" s="211" t="b">
        <v>0</v>
      </c>
      <c r="M49" s="211">
        <v>3580</v>
      </c>
      <c r="N49" s="211">
        <v>2950</v>
      </c>
      <c r="O49" s="287"/>
      <c r="P49" s="287"/>
      <c r="Q49" s="287"/>
      <c r="R49" s="211" t="s">
        <v>514</v>
      </c>
      <c r="S49" s="211" t="s">
        <v>514</v>
      </c>
      <c r="T49" s="211" t="s">
        <v>514</v>
      </c>
      <c r="U49" s="211" t="s">
        <v>514</v>
      </c>
      <c r="V49" s="211" t="s">
        <v>514</v>
      </c>
      <c r="W49" s="211" t="s">
        <v>514</v>
      </c>
      <c r="X49" s="287"/>
      <c r="Y49" s="287"/>
      <c r="Z49" s="287"/>
      <c r="AA49" s="211">
        <v>2013</v>
      </c>
      <c r="AB49" s="211" t="b">
        <v>0</v>
      </c>
      <c r="AC49" s="211">
        <v>724</v>
      </c>
      <c r="AD49" s="211">
        <v>724</v>
      </c>
      <c r="AE49" s="287"/>
      <c r="AF49" s="287"/>
      <c r="AG49" s="287"/>
      <c r="AH49" s="211" t="s">
        <v>514</v>
      </c>
      <c r="AI49" s="211" t="s">
        <v>514</v>
      </c>
      <c r="AJ49" s="211" t="s">
        <v>514</v>
      </c>
      <c r="AK49" s="211" t="s">
        <v>514</v>
      </c>
      <c r="AL49" s="211" t="s">
        <v>514</v>
      </c>
      <c r="AM49" s="211" t="s">
        <v>514</v>
      </c>
      <c r="AN49" s="287"/>
      <c r="AO49" s="287"/>
      <c r="AP49" s="287"/>
      <c r="AQ49" s="287"/>
      <c r="AR49" s="287"/>
      <c r="AS49" s="287"/>
      <c r="AT49" s="211" t="s">
        <v>514</v>
      </c>
      <c r="AU49" s="211" t="s">
        <v>514</v>
      </c>
      <c r="AV49" s="211" t="s">
        <v>514</v>
      </c>
      <c r="AW49" s="211" t="s">
        <v>514</v>
      </c>
      <c r="AX49" s="211" t="s">
        <v>514</v>
      </c>
      <c r="AY49" s="211" t="s">
        <v>514</v>
      </c>
      <c r="AZ49" s="287"/>
      <c r="BA49" s="287"/>
      <c r="BB49" s="287"/>
      <c r="BC49" s="287"/>
      <c r="BD49" s="287"/>
      <c r="BE49" s="287"/>
      <c r="BF49" s="211" t="s">
        <v>514</v>
      </c>
      <c r="BG49" s="211" t="s">
        <v>514</v>
      </c>
      <c r="BH49" s="211" t="s">
        <v>514</v>
      </c>
      <c r="BI49" s="211" t="s">
        <v>514</v>
      </c>
      <c r="BJ49" s="211" t="s">
        <v>514</v>
      </c>
      <c r="BK49" s="211" t="s">
        <v>514</v>
      </c>
      <c r="BL49" s="287"/>
      <c r="BM49" s="287"/>
      <c r="BN49" s="287"/>
      <c r="BO49" s="211" t="s">
        <v>514</v>
      </c>
      <c r="BP49" s="211" t="s">
        <v>514</v>
      </c>
      <c r="BQ49" s="211">
        <v>0</v>
      </c>
      <c r="BR49" s="211" t="s">
        <v>514</v>
      </c>
      <c r="BS49" s="211" t="s">
        <v>514</v>
      </c>
      <c r="BT49" s="211" t="s">
        <v>514</v>
      </c>
      <c r="BU49" s="211" t="s">
        <v>514</v>
      </c>
      <c r="BV49" s="211" t="s">
        <v>514</v>
      </c>
      <c r="BW49" s="211" t="s">
        <v>514</v>
      </c>
      <c r="BX49" s="211" t="s">
        <v>514</v>
      </c>
      <c r="BY49" s="211" t="s">
        <v>514</v>
      </c>
      <c r="BZ49" s="211" t="s">
        <v>514</v>
      </c>
      <c r="CA49" s="211" t="s">
        <v>514</v>
      </c>
      <c r="CB49" s="211" t="s">
        <v>514</v>
      </c>
      <c r="CC49" s="211" t="s">
        <v>514</v>
      </c>
      <c r="CD49" s="211" t="s">
        <v>514</v>
      </c>
      <c r="CE49" s="211" t="s">
        <v>514</v>
      </c>
      <c r="CF49" s="211" t="s">
        <v>514</v>
      </c>
      <c r="CG49" s="211" t="s">
        <v>514</v>
      </c>
      <c r="CH49" s="287"/>
      <c r="CI49" s="287"/>
      <c r="CJ49" s="287"/>
      <c r="CK49" s="287"/>
      <c r="CL49" s="287"/>
      <c r="CM49" s="287"/>
      <c r="CN49" s="287"/>
      <c r="CO49" s="211" t="s">
        <v>514</v>
      </c>
    </row>
    <row r="50" spans="1:93">
      <c r="A50" s="286" t="s">
        <v>894</v>
      </c>
      <c r="B50" s="211" t="s">
        <v>2542</v>
      </c>
      <c r="C50" s="211" t="s">
        <v>2484</v>
      </c>
      <c r="D50" s="211" t="s">
        <v>5115</v>
      </c>
      <c r="E50" s="211" t="s">
        <v>5116</v>
      </c>
      <c r="F50" s="211">
        <v>1</v>
      </c>
      <c r="G50" s="211" t="s">
        <v>514</v>
      </c>
      <c r="H50" s="211" t="s">
        <v>514</v>
      </c>
      <c r="I50" s="211" t="s">
        <v>514</v>
      </c>
      <c r="J50" s="211" t="s">
        <v>514</v>
      </c>
      <c r="K50" s="211">
        <v>2013</v>
      </c>
      <c r="L50" s="211" t="b">
        <v>0</v>
      </c>
      <c r="M50" s="211">
        <v>1480</v>
      </c>
      <c r="N50" s="211">
        <v>1180</v>
      </c>
      <c r="O50" s="287"/>
      <c r="P50" s="287"/>
      <c r="Q50" s="287"/>
      <c r="R50" s="211" t="s">
        <v>514</v>
      </c>
      <c r="S50" s="211" t="s">
        <v>514</v>
      </c>
      <c r="T50" s="211" t="s">
        <v>514</v>
      </c>
      <c r="U50" s="211" t="s">
        <v>514</v>
      </c>
      <c r="V50" s="211" t="s">
        <v>514</v>
      </c>
      <c r="W50" s="211" t="s">
        <v>514</v>
      </c>
      <c r="X50" s="287"/>
      <c r="Y50" s="287"/>
      <c r="Z50" s="287"/>
      <c r="AA50" s="211" t="s">
        <v>514</v>
      </c>
      <c r="AB50" s="211" t="s">
        <v>514</v>
      </c>
      <c r="AC50" s="211" t="s">
        <v>514</v>
      </c>
      <c r="AD50" s="211" t="s">
        <v>514</v>
      </c>
      <c r="AE50" s="287"/>
      <c r="AF50" s="287"/>
      <c r="AG50" s="287"/>
      <c r="AH50" s="211" t="s">
        <v>514</v>
      </c>
      <c r="AI50" s="211" t="s">
        <v>514</v>
      </c>
      <c r="AJ50" s="211" t="s">
        <v>514</v>
      </c>
      <c r="AK50" s="211" t="s">
        <v>514</v>
      </c>
      <c r="AL50" s="211" t="s">
        <v>514</v>
      </c>
      <c r="AM50" s="211" t="s">
        <v>514</v>
      </c>
      <c r="AN50" s="287"/>
      <c r="AO50" s="287"/>
      <c r="AP50" s="287"/>
      <c r="AQ50" s="287"/>
      <c r="AR50" s="287"/>
      <c r="AS50" s="287"/>
      <c r="AT50" s="211" t="s">
        <v>514</v>
      </c>
      <c r="AU50" s="211" t="s">
        <v>514</v>
      </c>
      <c r="AV50" s="211" t="s">
        <v>514</v>
      </c>
      <c r="AW50" s="211" t="s">
        <v>514</v>
      </c>
      <c r="AX50" s="211" t="s">
        <v>514</v>
      </c>
      <c r="AY50" s="211" t="s">
        <v>514</v>
      </c>
      <c r="AZ50" s="287"/>
      <c r="BA50" s="287"/>
      <c r="BB50" s="287"/>
      <c r="BC50" s="287"/>
      <c r="BD50" s="287"/>
      <c r="BE50" s="287"/>
      <c r="BF50" s="211" t="s">
        <v>514</v>
      </c>
      <c r="BG50" s="211" t="s">
        <v>514</v>
      </c>
      <c r="BH50" s="211" t="s">
        <v>514</v>
      </c>
      <c r="BI50" s="211" t="s">
        <v>514</v>
      </c>
      <c r="BJ50" s="211" t="s">
        <v>514</v>
      </c>
      <c r="BK50" s="211" t="s">
        <v>514</v>
      </c>
      <c r="BL50" s="287"/>
      <c r="BM50" s="287"/>
      <c r="BN50" s="287"/>
      <c r="BO50" s="211" t="s">
        <v>514</v>
      </c>
      <c r="BP50" s="211" t="s">
        <v>514</v>
      </c>
      <c r="BQ50" s="211">
        <v>0</v>
      </c>
      <c r="BR50" s="211" t="s">
        <v>514</v>
      </c>
      <c r="BS50" s="211" t="s">
        <v>514</v>
      </c>
      <c r="BT50" s="211" t="s">
        <v>514</v>
      </c>
      <c r="BU50" s="211" t="s">
        <v>514</v>
      </c>
      <c r="BV50" s="211" t="s">
        <v>514</v>
      </c>
      <c r="BW50" s="211" t="s">
        <v>514</v>
      </c>
      <c r="BX50" s="211" t="s">
        <v>514</v>
      </c>
      <c r="BY50" s="211" t="s">
        <v>514</v>
      </c>
      <c r="BZ50" s="211" t="s">
        <v>514</v>
      </c>
      <c r="CA50" s="211" t="s">
        <v>514</v>
      </c>
      <c r="CB50" s="211" t="s">
        <v>514</v>
      </c>
      <c r="CC50" s="211" t="s">
        <v>514</v>
      </c>
      <c r="CD50" s="211" t="s">
        <v>514</v>
      </c>
      <c r="CE50" s="211" t="s">
        <v>514</v>
      </c>
      <c r="CF50" s="211" t="s">
        <v>514</v>
      </c>
      <c r="CG50" s="211" t="s">
        <v>514</v>
      </c>
      <c r="CH50" s="287"/>
      <c r="CI50" s="287"/>
      <c r="CJ50" s="287"/>
      <c r="CK50" s="287"/>
      <c r="CL50" s="287"/>
      <c r="CM50" s="287"/>
      <c r="CN50" s="287"/>
      <c r="CO50" s="211" t="s">
        <v>514</v>
      </c>
    </row>
    <row r="51" spans="1:93">
      <c r="A51" s="286" t="s">
        <v>895</v>
      </c>
      <c r="B51" s="211" t="s">
        <v>5117</v>
      </c>
      <c r="C51" s="211" t="s">
        <v>2424</v>
      </c>
      <c r="D51" s="211" t="s">
        <v>2543</v>
      </c>
      <c r="E51" s="211" t="s">
        <v>5666</v>
      </c>
      <c r="F51" s="211">
        <v>1</v>
      </c>
      <c r="G51" s="211" t="s">
        <v>514</v>
      </c>
      <c r="H51" s="211" t="s">
        <v>514</v>
      </c>
      <c r="I51" s="211" t="s">
        <v>514</v>
      </c>
      <c r="J51" s="211" t="s">
        <v>514</v>
      </c>
      <c r="K51" s="211">
        <v>2013</v>
      </c>
      <c r="L51" s="211" t="b">
        <v>0</v>
      </c>
      <c r="M51" s="211">
        <v>2860</v>
      </c>
      <c r="N51" s="211">
        <v>2510</v>
      </c>
      <c r="O51" s="287"/>
      <c r="P51" s="287"/>
      <c r="Q51" s="287"/>
      <c r="R51" s="211" t="b">
        <v>0</v>
      </c>
      <c r="S51" s="211">
        <v>3680</v>
      </c>
      <c r="T51" s="211">
        <v>3380</v>
      </c>
      <c r="U51" s="211" t="s">
        <v>514</v>
      </c>
      <c r="V51" s="211" t="s">
        <v>514</v>
      </c>
      <c r="W51" s="211" t="s">
        <v>514</v>
      </c>
      <c r="X51" s="287"/>
      <c r="Y51" s="287"/>
      <c r="Z51" s="287"/>
      <c r="AA51" s="211" t="s">
        <v>514</v>
      </c>
      <c r="AB51" s="211" t="s">
        <v>514</v>
      </c>
      <c r="AC51" s="211" t="s">
        <v>514</v>
      </c>
      <c r="AD51" s="211" t="s">
        <v>514</v>
      </c>
      <c r="AE51" s="287"/>
      <c r="AF51" s="287"/>
      <c r="AG51" s="287"/>
      <c r="AH51" s="211" t="s">
        <v>514</v>
      </c>
      <c r="AI51" s="211" t="s">
        <v>514</v>
      </c>
      <c r="AJ51" s="211" t="s">
        <v>514</v>
      </c>
      <c r="AK51" s="211" t="s">
        <v>514</v>
      </c>
      <c r="AL51" s="211" t="s">
        <v>514</v>
      </c>
      <c r="AM51" s="211" t="s">
        <v>514</v>
      </c>
      <c r="AN51" s="287"/>
      <c r="AO51" s="287"/>
      <c r="AP51" s="287"/>
      <c r="AQ51" s="287"/>
      <c r="AR51" s="287"/>
      <c r="AS51" s="287"/>
      <c r="AT51" s="211" t="s">
        <v>514</v>
      </c>
      <c r="AU51" s="211" t="s">
        <v>514</v>
      </c>
      <c r="AV51" s="211" t="s">
        <v>514</v>
      </c>
      <c r="AW51" s="211" t="s">
        <v>514</v>
      </c>
      <c r="AX51" s="211" t="s">
        <v>514</v>
      </c>
      <c r="AY51" s="211" t="s">
        <v>514</v>
      </c>
      <c r="AZ51" s="287"/>
      <c r="BA51" s="287"/>
      <c r="BB51" s="287"/>
      <c r="BC51" s="287"/>
      <c r="BD51" s="287"/>
      <c r="BE51" s="287"/>
      <c r="BF51" s="211" t="s">
        <v>514</v>
      </c>
      <c r="BG51" s="211" t="s">
        <v>514</v>
      </c>
      <c r="BH51" s="211" t="s">
        <v>514</v>
      </c>
      <c r="BI51" s="211" t="s">
        <v>514</v>
      </c>
      <c r="BJ51" s="211" t="s">
        <v>514</v>
      </c>
      <c r="BK51" s="211" t="s">
        <v>514</v>
      </c>
      <c r="BL51" s="287"/>
      <c r="BM51" s="287"/>
      <c r="BN51" s="287"/>
      <c r="BO51" s="211" t="s">
        <v>514</v>
      </c>
      <c r="BP51" s="211" t="s">
        <v>514</v>
      </c>
      <c r="BQ51" s="211">
        <v>1</v>
      </c>
      <c r="BR51" s="211" t="s">
        <v>2490</v>
      </c>
      <c r="BS51" s="211" t="s">
        <v>514</v>
      </c>
      <c r="BT51" s="211" t="s">
        <v>514</v>
      </c>
      <c r="BU51" s="211" t="s">
        <v>514</v>
      </c>
      <c r="BV51" s="211" t="s">
        <v>514</v>
      </c>
      <c r="BW51" s="211" t="s">
        <v>514</v>
      </c>
      <c r="BX51" s="211" t="s">
        <v>514</v>
      </c>
      <c r="BY51" s="211" t="s">
        <v>514</v>
      </c>
      <c r="BZ51" s="211" t="s">
        <v>514</v>
      </c>
      <c r="CA51" s="211" t="s">
        <v>514</v>
      </c>
      <c r="CB51" s="211" t="s">
        <v>514</v>
      </c>
      <c r="CC51" s="211" t="s">
        <v>514</v>
      </c>
      <c r="CD51" s="211" t="s">
        <v>514</v>
      </c>
      <c r="CE51" s="211" t="s">
        <v>514</v>
      </c>
      <c r="CF51" s="211" t="s">
        <v>514</v>
      </c>
      <c r="CG51" s="211" t="s">
        <v>514</v>
      </c>
      <c r="CH51" s="287"/>
      <c r="CI51" s="287"/>
      <c r="CJ51" s="287"/>
      <c r="CK51" s="287"/>
      <c r="CL51" s="287"/>
      <c r="CM51" s="287"/>
      <c r="CN51" s="287"/>
      <c r="CO51" s="211" t="s">
        <v>514</v>
      </c>
    </row>
    <row r="52" spans="1:93">
      <c r="A52" s="286" t="s">
        <v>896</v>
      </c>
      <c r="B52" s="211" t="s">
        <v>2544</v>
      </c>
      <c r="C52" s="211" t="s">
        <v>2424</v>
      </c>
      <c r="D52" s="211" t="s">
        <v>2545</v>
      </c>
      <c r="E52" s="211" t="s">
        <v>5667</v>
      </c>
      <c r="F52" s="211" t="s">
        <v>514</v>
      </c>
      <c r="G52" s="211" t="s">
        <v>514</v>
      </c>
      <c r="H52" s="211">
        <v>1</v>
      </c>
      <c r="I52" s="211" t="s">
        <v>514</v>
      </c>
      <c r="J52" s="211" t="s">
        <v>514</v>
      </c>
      <c r="K52" s="211" t="s">
        <v>514</v>
      </c>
      <c r="L52" s="211" t="s">
        <v>514</v>
      </c>
      <c r="M52" s="211" t="s">
        <v>514</v>
      </c>
      <c r="N52" s="211" t="s">
        <v>514</v>
      </c>
      <c r="O52" s="287"/>
      <c r="P52" s="287"/>
      <c r="Q52" s="287"/>
      <c r="R52" s="211" t="s">
        <v>514</v>
      </c>
      <c r="S52" s="211" t="s">
        <v>514</v>
      </c>
      <c r="T52" s="211" t="s">
        <v>514</v>
      </c>
      <c r="U52" s="211" t="s">
        <v>514</v>
      </c>
      <c r="V52" s="211" t="s">
        <v>514</v>
      </c>
      <c r="W52" s="211" t="s">
        <v>514</v>
      </c>
      <c r="X52" s="287"/>
      <c r="Y52" s="287"/>
      <c r="Z52" s="287"/>
      <c r="AA52" s="211">
        <v>2013</v>
      </c>
      <c r="AB52" s="211" t="b">
        <v>1</v>
      </c>
      <c r="AC52" s="211">
        <v>3520</v>
      </c>
      <c r="AD52" s="211">
        <v>3520</v>
      </c>
      <c r="AE52" s="287"/>
      <c r="AF52" s="287"/>
      <c r="AG52" s="287"/>
      <c r="AH52" s="211" t="b">
        <v>1</v>
      </c>
      <c r="AI52" s="211">
        <v>2730</v>
      </c>
      <c r="AJ52" s="211">
        <v>2730</v>
      </c>
      <c r="AK52" s="211" t="b">
        <v>1</v>
      </c>
      <c r="AL52" s="211">
        <v>2600</v>
      </c>
      <c r="AM52" s="211">
        <v>2600</v>
      </c>
      <c r="AN52" s="287"/>
      <c r="AO52" s="287"/>
      <c r="AP52" s="287"/>
      <c r="AQ52" s="287"/>
      <c r="AR52" s="287"/>
      <c r="AS52" s="287"/>
      <c r="AT52" s="211" t="s">
        <v>514</v>
      </c>
      <c r="AU52" s="211" t="s">
        <v>514</v>
      </c>
      <c r="AV52" s="211" t="s">
        <v>514</v>
      </c>
      <c r="AW52" s="211" t="s">
        <v>514</v>
      </c>
      <c r="AX52" s="211" t="s">
        <v>514</v>
      </c>
      <c r="AY52" s="211" t="s">
        <v>514</v>
      </c>
      <c r="AZ52" s="287"/>
      <c r="BA52" s="287"/>
      <c r="BB52" s="287"/>
      <c r="BC52" s="287"/>
      <c r="BD52" s="287"/>
      <c r="BE52" s="287"/>
      <c r="BF52" s="211" t="s">
        <v>514</v>
      </c>
      <c r="BG52" s="211" t="s">
        <v>514</v>
      </c>
      <c r="BH52" s="211" t="s">
        <v>514</v>
      </c>
      <c r="BI52" s="211" t="s">
        <v>514</v>
      </c>
      <c r="BJ52" s="211" t="s">
        <v>514</v>
      </c>
      <c r="BK52" s="211" t="s">
        <v>514</v>
      </c>
      <c r="BL52" s="287"/>
      <c r="BM52" s="287"/>
      <c r="BN52" s="287"/>
      <c r="BO52" s="211">
        <v>127</v>
      </c>
      <c r="BP52" s="211">
        <v>105</v>
      </c>
      <c r="BQ52" s="211">
        <v>0</v>
      </c>
      <c r="BR52" s="211" t="s">
        <v>514</v>
      </c>
      <c r="BS52" s="211" t="s">
        <v>514</v>
      </c>
      <c r="BT52" s="211" t="s">
        <v>514</v>
      </c>
      <c r="BU52" s="211" t="s">
        <v>514</v>
      </c>
      <c r="BV52" s="211" t="s">
        <v>514</v>
      </c>
      <c r="BW52" s="211" t="s">
        <v>514</v>
      </c>
      <c r="BX52" s="211" t="s">
        <v>514</v>
      </c>
      <c r="BY52" s="211" t="s">
        <v>514</v>
      </c>
      <c r="BZ52" s="211" t="s">
        <v>514</v>
      </c>
      <c r="CA52" s="211" t="s">
        <v>514</v>
      </c>
      <c r="CB52" s="211" t="s">
        <v>514</v>
      </c>
      <c r="CC52" s="211" t="s">
        <v>514</v>
      </c>
      <c r="CD52" s="211" t="s">
        <v>514</v>
      </c>
      <c r="CE52" s="211" t="s">
        <v>514</v>
      </c>
      <c r="CF52" s="211" t="s">
        <v>514</v>
      </c>
      <c r="CG52" s="211" t="s">
        <v>514</v>
      </c>
      <c r="CH52" s="287"/>
      <c r="CI52" s="287"/>
      <c r="CJ52" s="287"/>
      <c r="CK52" s="287"/>
      <c r="CL52" s="287"/>
      <c r="CM52" s="287"/>
      <c r="CN52" s="287"/>
      <c r="CO52" s="211" t="s">
        <v>5528</v>
      </c>
    </row>
    <row r="53" spans="1:93">
      <c r="A53" s="286" t="s">
        <v>897</v>
      </c>
      <c r="B53" s="211" t="s">
        <v>2546</v>
      </c>
      <c r="C53" s="211" t="s">
        <v>2531</v>
      </c>
      <c r="D53" s="211" t="s">
        <v>2547</v>
      </c>
      <c r="E53" s="211" t="s">
        <v>2548</v>
      </c>
      <c r="F53" s="211">
        <v>1</v>
      </c>
      <c r="G53" s="211" t="s">
        <v>514</v>
      </c>
      <c r="H53" s="211" t="s">
        <v>514</v>
      </c>
      <c r="I53" s="211" t="s">
        <v>514</v>
      </c>
      <c r="J53" s="211" t="s">
        <v>514</v>
      </c>
      <c r="K53" s="211">
        <v>2013</v>
      </c>
      <c r="L53" s="211" t="b">
        <v>0</v>
      </c>
      <c r="M53" s="211">
        <v>2490</v>
      </c>
      <c r="N53" s="211">
        <v>2490</v>
      </c>
      <c r="O53" s="287"/>
      <c r="P53" s="287"/>
      <c r="Q53" s="287"/>
      <c r="R53" s="211" t="b">
        <v>0</v>
      </c>
      <c r="S53" s="211">
        <v>364</v>
      </c>
      <c r="T53" s="211">
        <v>311</v>
      </c>
      <c r="U53" s="211" t="b">
        <v>0</v>
      </c>
      <c r="V53" s="211">
        <v>255</v>
      </c>
      <c r="W53" s="211">
        <v>255</v>
      </c>
      <c r="X53" s="287"/>
      <c r="Y53" s="287"/>
      <c r="Z53" s="287"/>
      <c r="AA53" s="211" t="s">
        <v>514</v>
      </c>
      <c r="AB53" s="211" t="s">
        <v>514</v>
      </c>
      <c r="AC53" s="211" t="s">
        <v>514</v>
      </c>
      <c r="AD53" s="211" t="s">
        <v>514</v>
      </c>
      <c r="AE53" s="287"/>
      <c r="AF53" s="287"/>
      <c r="AG53" s="287"/>
      <c r="AH53" s="211" t="s">
        <v>514</v>
      </c>
      <c r="AI53" s="211" t="s">
        <v>514</v>
      </c>
      <c r="AJ53" s="211" t="s">
        <v>514</v>
      </c>
      <c r="AK53" s="211" t="s">
        <v>514</v>
      </c>
      <c r="AL53" s="211" t="s">
        <v>514</v>
      </c>
      <c r="AM53" s="211" t="s">
        <v>514</v>
      </c>
      <c r="AN53" s="287"/>
      <c r="AO53" s="287"/>
      <c r="AP53" s="287"/>
      <c r="AQ53" s="287"/>
      <c r="AR53" s="287"/>
      <c r="AS53" s="287"/>
      <c r="AT53" s="211" t="s">
        <v>514</v>
      </c>
      <c r="AU53" s="211" t="s">
        <v>514</v>
      </c>
      <c r="AV53" s="211" t="s">
        <v>514</v>
      </c>
      <c r="AW53" s="211" t="s">
        <v>514</v>
      </c>
      <c r="AX53" s="211" t="s">
        <v>514</v>
      </c>
      <c r="AY53" s="211" t="s">
        <v>514</v>
      </c>
      <c r="AZ53" s="287"/>
      <c r="BA53" s="287"/>
      <c r="BB53" s="287"/>
      <c r="BC53" s="287"/>
      <c r="BD53" s="287"/>
      <c r="BE53" s="287"/>
      <c r="BF53" s="211" t="s">
        <v>514</v>
      </c>
      <c r="BG53" s="211" t="s">
        <v>514</v>
      </c>
      <c r="BH53" s="211" t="s">
        <v>514</v>
      </c>
      <c r="BI53" s="211" t="s">
        <v>514</v>
      </c>
      <c r="BJ53" s="211" t="s">
        <v>514</v>
      </c>
      <c r="BK53" s="211" t="s">
        <v>514</v>
      </c>
      <c r="BL53" s="287"/>
      <c r="BM53" s="287"/>
      <c r="BN53" s="287"/>
      <c r="BO53" s="211" t="s">
        <v>514</v>
      </c>
      <c r="BP53" s="211" t="s">
        <v>514</v>
      </c>
      <c r="BQ53" s="211">
        <v>0</v>
      </c>
      <c r="BR53" s="211" t="s">
        <v>514</v>
      </c>
      <c r="BS53" s="211" t="s">
        <v>514</v>
      </c>
      <c r="BT53" s="211" t="s">
        <v>514</v>
      </c>
      <c r="BU53" s="211" t="s">
        <v>514</v>
      </c>
      <c r="BV53" s="211" t="s">
        <v>514</v>
      </c>
      <c r="BW53" s="211" t="s">
        <v>514</v>
      </c>
      <c r="BX53" s="211" t="s">
        <v>514</v>
      </c>
      <c r="BY53" s="211" t="s">
        <v>514</v>
      </c>
      <c r="BZ53" s="211" t="s">
        <v>514</v>
      </c>
      <c r="CA53" s="211" t="s">
        <v>514</v>
      </c>
      <c r="CB53" s="211" t="s">
        <v>514</v>
      </c>
      <c r="CC53" s="211" t="s">
        <v>514</v>
      </c>
      <c r="CD53" s="211" t="s">
        <v>514</v>
      </c>
      <c r="CE53" s="211" t="s">
        <v>514</v>
      </c>
      <c r="CF53" s="211" t="s">
        <v>514</v>
      </c>
      <c r="CG53" s="211" t="s">
        <v>514</v>
      </c>
      <c r="CH53" s="287"/>
      <c r="CI53" s="287"/>
      <c r="CJ53" s="287"/>
      <c r="CK53" s="287"/>
      <c r="CL53" s="287"/>
      <c r="CM53" s="287"/>
      <c r="CN53" s="287"/>
      <c r="CO53" s="211" t="s">
        <v>5528</v>
      </c>
    </row>
    <row r="54" spans="1:93">
      <c r="A54" s="286" t="s">
        <v>898</v>
      </c>
      <c r="B54" s="211" t="s">
        <v>2549</v>
      </c>
      <c r="C54" s="211" t="s">
        <v>2448</v>
      </c>
      <c r="D54" s="211" t="s">
        <v>2550</v>
      </c>
      <c r="E54" s="211" t="s">
        <v>2551</v>
      </c>
      <c r="F54" s="211">
        <v>1</v>
      </c>
      <c r="G54" s="211" t="s">
        <v>514</v>
      </c>
      <c r="H54" s="211" t="s">
        <v>514</v>
      </c>
      <c r="I54" s="211" t="s">
        <v>514</v>
      </c>
      <c r="J54" s="211" t="s">
        <v>514</v>
      </c>
      <c r="K54" s="211">
        <v>2013</v>
      </c>
      <c r="L54" s="211" t="b">
        <v>0</v>
      </c>
      <c r="M54" s="211">
        <v>17700</v>
      </c>
      <c r="N54" s="211">
        <v>17600</v>
      </c>
      <c r="O54" s="287"/>
      <c r="P54" s="287"/>
      <c r="Q54" s="287"/>
      <c r="R54" s="211" t="b">
        <v>0</v>
      </c>
      <c r="S54" s="211">
        <v>10700</v>
      </c>
      <c r="T54" s="211">
        <v>9910</v>
      </c>
      <c r="U54" s="211" t="b">
        <v>0</v>
      </c>
      <c r="V54" s="211">
        <v>8970</v>
      </c>
      <c r="W54" s="211">
        <v>8970</v>
      </c>
      <c r="X54" s="287"/>
      <c r="Y54" s="287"/>
      <c r="Z54" s="287"/>
      <c r="AA54" s="211" t="s">
        <v>514</v>
      </c>
      <c r="AB54" s="211" t="s">
        <v>514</v>
      </c>
      <c r="AC54" s="211" t="s">
        <v>514</v>
      </c>
      <c r="AD54" s="211" t="s">
        <v>514</v>
      </c>
      <c r="AE54" s="287"/>
      <c r="AF54" s="287"/>
      <c r="AG54" s="287"/>
      <c r="AH54" s="211" t="s">
        <v>514</v>
      </c>
      <c r="AI54" s="211" t="s">
        <v>514</v>
      </c>
      <c r="AJ54" s="211" t="s">
        <v>514</v>
      </c>
      <c r="AK54" s="211" t="s">
        <v>514</v>
      </c>
      <c r="AL54" s="211" t="s">
        <v>514</v>
      </c>
      <c r="AM54" s="211" t="s">
        <v>514</v>
      </c>
      <c r="AN54" s="287"/>
      <c r="AO54" s="287"/>
      <c r="AP54" s="287"/>
      <c r="AQ54" s="287"/>
      <c r="AR54" s="287"/>
      <c r="AS54" s="287"/>
      <c r="AT54" s="211" t="s">
        <v>514</v>
      </c>
      <c r="AU54" s="211" t="s">
        <v>514</v>
      </c>
      <c r="AV54" s="211" t="s">
        <v>514</v>
      </c>
      <c r="AW54" s="211" t="s">
        <v>514</v>
      </c>
      <c r="AX54" s="211" t="s">
        <v>514</v>
      </c>
      <c r="AY54" s="211" t="s">
        <v>514</v>
      </c>
      <c r="AZ54" s="287"/>
      <c r="BA54" s="287"/>
      <c r="BB54" s="287"/>
      <c r="BC54" s="287"/>
      <c r="BD54" s="287"/>
      <c r="BE54" s="287"/>
      <c r="BF54" s="211" t="s">
        <v>514</v>
      </c>
      <c r="BG54" s="211" t="s">
        <v>514</v>
      </c>
      <c r="BH54" s="211" t="s">
        <v>514</v>
      </c>
      <c r="BI54" s="211" t="s">
        <v>514</v>
      </c>
      <c r="BJ54" s="211" t="s">
        <v>514</v>
      </c>
      <c r="BK54" s="211" t="s">
        <v>514</v>
      </c>
      <c r="BL54" s="287"/>
      <c r="BM54" s="287"/>
      <c r="BN54" s="287"/>
      <c r="BO54" s="211" t="s">
        <v>514</v>
      </c>
      <c r="BP54" s="211" t="s">
        <v>514</v>
      </c>
      <c r="BQ54" s="211">
        <v>1</v>
      </c>
      <c r="BR54" s="211" t="s">
        <v>2514</v>
      </c>
      <c r="BS54" s="211" t="s">
        <v>514</v>
      </c>
      <c r="BT54" s="211" t="s">
        <v>514</v>
      </c>
      <c r="BU54" s="211" t="s">
        <v>514</v>
      </c>
      <c r="BV54" s="211" t="s">
        <v>514</v>
      </c>
      <c r="BW54" s="211" t="s">
        <v>514</v>
      </c>
      <c r="BX54" s="211" t="s">
        <v>514</v>
      </c>
      <c r="BY54" s="211" t="s">
        <v>514</v>
      </c>
      <c r="BZ54" s="211" t="s">
        <v>514</v>
      </c>
      <c r="CA54" s="211" t="s">
        <v>514</v>
      </c>
      <c r="CB54" s="211" t="s">
        <v>514</v>
      </c>
      <c r="CC54" s="211" t="s">
        <v>6454</v>
      </c>
      <c r="CD54" s="211" t="s">
        <v>6455</v>
      </c>
      <c r="CE54" s="211" t="s">
        <v>514</v>
      </c>
      <c r="CF54" s="211" t="s">
        <v>514</v>
      </c>
      <c r="CG54" s="211" t="s">
        <v>514</v>
      </c>
      <c r="CH54" s="287"/>
      <c r="CI54" s="287"/>
      <c r="CJ54" s="287"/>
      <c r="CK54" s="287"/>
      <c r="CL54" s="287"/>
      <c r="CM54" s="287"/>
      <c r="CN54" s="287"/>
      <c r="CO54" s="211" t="s">
        <v>5528</v>
      </c>
    </row>
    <row r="55" spans="1:93">
      <c r="A55" s="286" t="s">
        <v>899</v>
      </c>
      <c r="B55" s="211" t="s">
        <v>2552</v>
      </c>
      <c r="C55" s="211" t="s">
        <v>2553</v>
      </c>
      <c r="D55" s="211" t="s">
        <v>6456</v>
      </c>
      <c r="E55" s="211" t="s">
        <v>2554</v>
      </c>
      <c r="F55" s="211">
        <v>1</v>
      </c>
      <c r="G55" s="211" t="s">
        <v>514</v>
      </c>
      <c r="H55" s="211" t="s">
        <v>514</v>
      </c>
      <c r="I55" s="211" t="s">
        <v>514</v>
      </c>
      <c r="J55" s="211" t="s">
        <v>514</v>
      </c>
      <c r="K55" s="211">
        <v>2013</v>
      </c>
      <c r="L55" s="211" t="b">
        <v>0</v>
      </c>
      <c r="M55" s="211">
        <v>54500</v>
      </c>
      <c r="N55" s="211">
        <v>54400</v>
      </c>
      <c r="O55" s="287"/>
      <c r="P55" s="287"/>
      <c r="Q55" s="287"/>
      <c r="R55" s="211" t="b">
        <v>0</v>
      </c>
      <c r="S55" s="211">
        <v>5287</v>
      </c>
      <c r="T55" s="211">
        <v>3677</v>
      </c>
      <c r="U55" s="211" t="b">
        <v>0</v>
      </c>
      <c r="V55" s="211">
        <v>2460</v>
      </c>
      <c r="W55" s="211">
        <v>2460</v>
      </c>
      <c r="X55" s="287"/>
      <c r="Y55" s="287"/>
      <c r="Z55" s="287"/>
      <c r="AA55" s="211" t="s">
        <v>514</v>
      </c>
      <c r="AB55" s="211" t="s">
        <v>514</v>
      </c>
      <c r="AC55" s="211" t="s">
        <v>514</v>
      </c>
      <c r="AD55" s="211" t="s">
        <v>514</v>
      </c>
      <c r="AE55" s="287"/>
      <c r="AF55" s="287"/>
      <c r="AG55" s="287"/>
      <c r="AH55" s="211" t="s">
        <v>514</v>
      </c>
      <c r="AI55" s="211" t="s">
        <v>514</v>
      </c>
      <c r="AJ55" s="211" t="s">
        <v>514</v>
      </c>
      <c r="AK55" s="211" t="s">
        <v>514</v>
      </c>
      <c r="AL55" s="211" t="s">
        <v>514</v>
      </c>
      <c r="AM55" s="211" t="s">
        <v>514</v>
      </c>
      <c r="AN55" s="287"/>
      <c r="AO55" s="287"/>
      <c r="AP55" s="287"/>
      <c r="AQ55" s="287"/>
      <c r="AR55" s="287"/>
      <c r="AS55" s="287"/>
      <c r="AT55" s="211" t="s">
        <v>514</v>
      </c>
      <c r="AU55" s="211" t="s">
        <v>514</v>
      </c>
      <c r="AV55" s="211" t="s">
        <v>514</v>
      </c>
      <c r="AW55" s="211" t="s">
        <v>514</v>
      </c>
      <c r="AX55" s="211" t="s">
        <v>514</v>
      </c>
      <c r="AY55" s="211" t="s">
        <v>514</v>
      </c>
      <c r="AZ55" s="287"/>
      <c r="BA55" s="287"/>
      <c r="BB55" s="287"/>
      <c r="BC55" s="287"/>
      <c r="BD55" s="287"/>
      <c r="BE55" s="287"/>
      <c r="BF55" s="211" t="s">
        <v>514</v>
      </c>
      <c r="BG55" s="211" t="s">
        <v>514</v>
      </c>
      <c r="BH55" s="211" t="s">
        <v>514</v>
      </c>
      <c r="BI55" s="211" t="s">
        <v>514</v>
      </c>
      <c r="BJ55" s="211" t="s">
        <v>514</v>
      </c>
      <c r="BK55" s="211" t="s">
        <v>514</v>
      </c>
      <c r="BL55" s="287"/>
      <c r="BM55" s="287"/>
      <c r="BN55" s="287"/>
      <c r="BO55" s="211" t="s">
        <v>514</v>
      </c>
      <c r="BP55" s="211" t="s">
        <v>514</v>
      </c>
      <c r="BQ55" s="211">
        <v>1</v>
      </c>
      <c r="BR55" s="211" t="s">
        <v>2552</v>
      </c>
      <c r="BS55" s="211" t="s">
        <v>514</v>
      </c>
      <c r="BT55" s="211" t="s">
        <v>514</v>
      </c>
      <c r="BU55" s="211" t="s">
        <v>514</v>
      </c>
      <c r="BV55" s="211" t="s">
        <v>514</v>
      </c>
      <c r="BW55" s="211" t="s">
        <v>514</v>
      </c>
      <c r="BX55" s="211" t="s">
        <v>514</v>
      </c>
      <c r="BY55" s="211" t="s">
        <v>514</v>
      </c>
      <c r="BZ55" s="211" t="s">
        <v>514</v>
      </c>
      <c r="CA55" s="211" t="s">
        <v>514</v>
      </c>
      <c r="CB55" s="211" t="s">
        <v>514</v>
      </c>
      <c r="CC55" s="211" t="s">
        <v>6444</v>
      </c>
      <c r="CD55" s="211" t="s">
        <v>6445</v>
      </c>
      <c r="CE55" s="211" t="s">
        <v>514</v>
      </c>
      <c r="CF55" s="211" t="s">
        <v>514</v>
      </c>
      <c r="CG55" s="211" t="s">
        <v>514</v>
      </c>
      <c r="CH55" s="287"/>
      <c r="CI55" s="287"/>
      <c r="CJ55" s="287"/>
      <c r="CK55" s="287"/>
      <c r="CL55" s="287"/>
      <c r="CM55" s="287"/>
      <c r="CN55" s="287"/>
      <c r="CO55" s="211" t="s">
        <v>5528</v>
      </c>
    </row>
    <row r="56" spans="1:93">
      <c r="A56" s="286" t="s">
        <v>900</v>
      </c>
      <c r="B56" s="211" t="s">
        <v>2555</v>
      </c>
      <c r="C56" s="211" t="s">
        <v>2448</v>
      </c>
      <c r="D56" s="211" t="s">
        <v>5118</v>
      </c>
      <c r="E56" s="211" t="s">
        <v>5668</v>
      </c>
      <c r="F56" s="211">
        <v>1</v>
      </c>
      <c r="G56" s="211" t="s">
        <v>514</v>
      </c>
      <c r="H56" s="211" t="s">
        <v>514</v>
      </c>
      <c r="I56" s="211" t="s">
        <v>514</v>
      </c>
      <c r="J56" s="211" t="s">
        <v>514</v>
      </c>
      <c r="K56" s="211">
        <v>2013</v>
      </c>
      <c r="L56" s="211" t="b">
        <v>0</v>
      </c>
      <c r="M56" s="211">
        <v>1100</v>
      </c>
      <c r="N56" s="211">
        <v>935</v>
      </c>
      <c r="O56" s="287"/>
      <c r="P56" s="287"/>
      <c r="Q56" s="287"/>
      <c r="R56" s="211" t="s">
        <v>514</v>
      </c>
      <c r="S56" s="211" t="s">
        <v>514</v>
      </c>
      <c r="T56" s="211" t="s">
        <v>514</v>
      </c>
      <c r="U56" s="211" t="s">
        <v>514</v>
      </c>
      <c r="V56" s="211" t="s">
        <v>514</v>
      </c>
      <c r="W56" s="211" t="s">
        <v>514</v>
      </c>
      <c r="X56" s="287"/>
      <c r="Y56" s="287"/>
      <c r="Z56" s="287"/>
      <c r="AA56" s="211" t="s">
        <v>514</v>
      </c>
      <c r="AB56" s="211" t="s">
        <v>514</v>
      </c>
      <c r="AC56" s="211" t="s">
        <v>514</v>
      </c>
      <c r="AD56" s="211" t="s">
        <v>514</v>
      </c>
      <c r="AE56" s="287"/>
      <c r="AF56" s="287"/>
      <c r="AG56" s="287"/>
      <c r="AH56" s="211" t="s">
        <v>514</v>
      </c>
      <c r="AI56" s="211" t="s">
        <v>514</v>
      </c>
      <c r="AJ56" s="211" t="s">
        <v>514</v>
      </c>
      <c r="AK56" s="211" t="s">
        <v>514</v>
      </c>
      <c r="AL56" s="211" t="s">
        <v>514</v>
      </c>
      <c r="AM56" s="211" t="s">
        <v>514</v>
      </c>
      <c r="AN56" s="287"/>
      <c r="AO56" s="287"/>
      <c r="AP56" s="287"/>
      <c r="AQ56" s="287"/>
      <c r="AR56" s="287"/>
      <c r="AS56" s="287"/>
      <c r="AT56" s="211" t="s">
        <v>514</v>
      </c>
      <c r="AU56" s="211" t="s">
        <v>514</v>
      </c>
      <c r="AV56" s="211" t="s">
        <v>514</v>
      </c>
      <c r="AW56" s="211" t="s">
        <v>514</v>
      </c>
      <c r="AX56" s="211" t="s">
        <v>514</v>
      </c>
      <c r="AY56" s="211" t="s">
        <v>514</v>
      </c>
      <c r="AZ56" s="287"/>
      <c r="BA56" s="287"/>
      <c r="BB56" s="287"/>
      <c r="BC56" s="287"/>
      <c r="BD56" s="287"/>
      <c r="BE56" s="287"/>
      <c r="BF56" s="211" t="s">
        <v>514</v>
      </c>
      <c r="BG56" s="211" t="s">
        <v>514</v>
      </c>
      <c r="BH56" s="211" t="s">
        <v>514</v>
      </c>
      <c r="BI56" s="211" t="s">
        <v>514</v>
      </c>
      <c r="BJ56" s="211" t="s">
        <v>514</v>
      </c>
      <c r="BK56" s="211" t="s">
        <v>514</v>
      </c>
      <c r="BL56" s="287"/>
      <c r="BM56" s="287"/>
      <c r="BN56" s="287"/>
      <c r="BO56" s="211" t="s">
        <v>514</v>
      </c>
      <c r="BP56" s="211" t="s">
        <v>514</v>
      </c>
      <c r="BQ56" s="211">
        <v>0</v>
      </c>
      <c r="BR56" s="211" t="s">
        <v>514</v>
      </c>
      <c r="BS56" s="211" t="s">
        <v>514</v>
      </c>
      <c r="BT56" s="211" t="s">
        <v>514</v>
      </c>
      <c r="BU56" s="211" t="s">
        <v>514</v>
      </c>
      <c r="BV56" s="211" t="s">
        <v>514</v>
      </c>
      <c r="BW56" s="211" t="s">
        <v>514</v>
      </c>
      <c r="BX56" s="211" t="s">
        <v>514</v>
      </c>
      <c r="BY56" s="211" t="s">
        <v>514</v>
      </c>
      <c r="BZ56" s="211" t="s">
        <v>514</v>
      </c>
      <c r="CA56" s="211" t="s">
        <v>514</v>
      </c>
      <c r="CB56" s="211" t="s">
        <v>514</v>
      </c>
      <c r="CC56" s="211" t="s">
        <v>514</v>
      </c>
      <c r="CD56" s="211" t="s">
        <v>514</v>
      </c>
      <c r="CE56" s="211" t="s">
        <v>514</v>
      </c>
      <c r="CF56" s="211" t="s">
        <v>514</v>
      </c>
      <c r="CG56" s="211" t="s">
        <v>514</v>
      </c>
      <c r="CH56" s="287"/>
      <c r="CI56" s="287"/>
      <c r="CJ56" s="287"/>
      <c r="CK56" s="287"/>
      <c r="CL56" s="287"/>
      <c r="CM56" s="287"/>
      <c r="CN56" s="287"/>
      <c r="CO56" s="211" t="s">
        <v>514</v>
      </c>
    </row>
    <row r="57" spans="1:93">
      <c r="A57" s="286" t="s">
        <v>901</v>
      </c>
      <c r="B57" s="211" t="s">
        <v>2556</v>
      </c>
      <c r="C57" s="211" t="s">
        <v>2448</v>
      </c>
      <c r="D57" s="211" t="s">
        <v>2557</v>
      </c>
      <c r="E57" s="211" t="s">
        <v>5669</v>
      </c>
      <c r="F57" s="211">
        <v>1</v>
      </c>
      <c r="G57" s="211" t="s">
        <v>514</v>
      </c>
      <c r="H57" s="211" t="s">
        <v>514</v>
      </c>
      <c r="I57" s="211" t="s">
        <v>514</v>
      </c>
      <c r="J57" s="211" t="s">
        <v>514</v>
      </c>
      <c r="K57" s="211">
        <v>2013</v>
      </c>
      <c r="L57" s="211" t="b">
        <v>0</v>
      </c>
      <c r="M57" s="211">
        <v>7070</v>
      </c>
      <c r="N57" s="211">
        <v>7060</v>
      </c>
      <c r="O57" s="287"/>
      <c r="P57" s="287"/>
      <c r="Q57" s="287"/>
      <c r="R57" s="211" t="b">
        <v>0</v>
      </c>
      <c r="S57" s="211">
        <v>6720</v>
      </c>
      <c r="T57" s="211">
        <v>1380</v>
      </c>
      <c r="U57" s="211" t="b">
        <v>0</v>
      </c>
      <c r="V57" s="211">
        <v>1570</v>
      </c>
      <c r="W57" s="211">
        <v>1570</v>
      </c>
      <c r="X57" s="287"/>
      <c r="Y57" s="287"/>
      <c r="Z57" s="287"/>
      <c r="AA57" s="211" t="s">
        <v>514</v>
      </c>
      <c r="AB57" s="211" t="s">
        <v>514</v>
      </c>
      <c r="AC57" s="211" t="s">
        <v>514</v>
      </c>
      <c r="AD57" s="211" t="s">
        <v>514</v>
      </c>
      <c r="AE57" s="287"/>
      <c r="AF57" s="287"/>
      <c r="AG57" s="287"/>
      <c r="AH57" s="211" t="s">
        <v>514</v>
      </c>
      <c r="AI57" s="211" t="s">
        <v>514</v>
      </c>
      <c r="AJ57" s="211" t="s">
        <v>514</v>
      </c>
      <c r="AK57" s="211" t="s">
        <v>514</v>
      </c>
      <c r="AL57" s="211" t="s">
        <v>514</v>
      </c>
      <c r="AM57" s="211" t="s">
        <v>514</v>
      </c>
      <c r="AN57" s="287"/>
      <c r="AO57" s="287"/>
      <c r="AP57" s="287"/>
      <c r="AQ57" s="287"/>
      <c r="AR57" s="287"/>
      <c r="AS57" s="287"/>
      <c r="AT57" s="211" t="s">
        <v>514</v>
      </c>
      <c r="AU57" s="211" t="s">
        <v>514</v>
      </c>
      <c r="AV57" s="211" t="s">
        <v>514</v>
      </c>
      <c r="AW57" s="211" t="s">
        <v>514</v>
      </c>
      <c r="AX57" s="211" t="s">
        <v>514</v>
      </c>
      <c r="AY57" s="211" t="s">
        <v>514</v>
      </c>
      <c r="AZ57" s="287"/>
      <c r="BA57" s="287"/>
      <c r="BB57" s="287"/>
      <c r="BC57" s="287"/>
      <c r="BD57" s="287"/>
      <c r="BE57" s="287"/>
      <c r="BF57" s="211" t="s">
        <v>514</v>
      </c>
      <c r="BG57" s="211" t="s">
        <v>514</v>
      </c>
      <c r="BH57" s="211" t="s">
        <v>514</v>
      </c>
      <c r="BI57" s="211" t="s">
        <v>514</v>
      </c>
      <c r="BJ57" s="211" t="s">
        <v>514</v>
      </c>
      <c r="BK57" s="211" t="s">
        <v>514</v>
      </c>
      <c r="BL57" s="287"/>
      <c r="BM57" s="287"/>
      <c r="BN57" s="287"/>
      <c r="BO57" s="211" t="s">
        <v>514</v>
      </c>
      <c r="BP57" s="211" t="s">
        <v>514</v>
      </c>
      <c r="BQ57" s="211">
        <v>1</v>
      </c>
      <c r="BR57" s="211" t="s">
        <v>2514</v>
      </c>
      <c r="BS57" s="211" t="s">
        <v>514</v>
      </c>
      <c r="BT57" s="211" t="s">
        <v>514</v>
      </c>
      <c r="BU57" s="211" t="s">
        <v>514</v>
      </c>
      <c r="BV57" s="211" t="s">
        <v>514</v>
      </c>
      <c r="BW57" s="211" t="s">
        <v>514</v>
      </c>
      <c r="BX57" s="211" t="s">
        <v>514</v>
      </c>
      <c r="BY57" s="211" t="s">
        <v>514</v>
      </c>
      <c r="BZ57" s="211" t="s">
        <v>514</v>
      </c>
      <c r="CA57" s="211" t="s">
        <v>514</v>
      </c>
      <c r="CB57" s="211" t="s">
        <v>514</v>
      </c>
      <c r="CC57" s="211" t="s">
        <v>6457</v>
      </c>
      <c r="CD57" s="211" t="s">
        <v>6458</v>
      </c>
      <c r="CE57" s="211" t="s">
        <v>514</v>
      </c>
      <c r="CF57" s="211" t="s">
        <v>514</v>
      </c>
      <c r="CG57" s="211" t="s">
        <v>514</v>
      </c>
      <c r="CH57" s="287"/>
      <c r="CI57" s="287"/>
      <c r="CJ57" s="287"/>
      <c r="CK57" s="287"/>
      <c r="CL57" s="287"/>
      <c r="CM57" s="287"/>
      <c r="CN57" s="287"/>
      <c r="CO57" s="211" t="s">
        <v>5528</v>
      </c>
    </row>
    <row r="58" spans="1:93">
      <c r="A58" s="286" t="s">
        <v>902</v>
      </c>
      <c r="B58" s="211" t="s">
        <v>2558</v>
      </c>
      <c r="C58" s="211" t="s">
        <v>2448</v>
      </c>
      <c r="D58" s="211" t="s">
        <v>2559</v>
      </c>
      <c r="E58" s="211" t="s">
        <v>5670</v>
      </c>
      <c r="F58" s="211">
        <v>1</v>
      </c>
      <c r="G58" s="211" t="s">
        <v>514</v>
      </c>
      <c r="H58" s="211" t="s">
        <v>514</v>
      </c>
      <c r="I58" s="211" t="s">
        <v>514</v>
      </c>
      <c r="J58" s="211" t="s">
        <v>514</v>
      </c>
      <c r="K58" s="211">
        <v>2013</v>
      </c>
      <c r="L58" s="211" t="b">
        <v>0</v>
      </c>
      <c r="M58" s="211">
        <v>7810</v>
      </c>
      <c r="N58" s="211">
        <v>7800</v>
      </c>
      <c r="O58" s="287"/>
      <c r="P58" s="287"/>
      <c r="Q58" s="287"/>
      <c r="R58" s="211" t="b">
        <v>0</v>
      </c>
      <c r="S58" s="211">
        <v>6340</v>
      </c>
      <c r="T58" s="211">
        <v>5780</v>
      </c>
      <c r="U58" s="211" t="b">
        <v>0</v>
      </c>
      <c r="V58" s="211">
        <v>5850</v>
      </c>
      <c r="W58" s="211">
        <v>5850</v>
      </c>
      <c r="X58" s="287"/>
      <c r="Y58" s="287"/>
      <c r="Z58" s="287"/>
      <c r="AA58" s="211" t="s">
        <v>514</v>
      </c>
      <c r="AB58" s="211" t="s">
        <v>514</v>
      </c>
      <c r="AC58" s="211" t="s">
        <v>514</v>
      </c>
      <c r="AD58" s="211" t="s">
        <v>514</v>
      </c>
      <c r="AE58" s="287"/>
      <c r="AF58" s="287"/>
      <c r="AG58" s="287"/>
      <c r="AH58" s="211" t="s">
        <v>514</v>
      </c>
      <c r="AI58" s="211" t="s">
        <v>514</v>
      </c>
      <c r="AJ58" s="211" t="s">
        <v>514</v>
      </c>
      <c r="AK58" s="211" t="s">
        <v>514</v>
      </c>
      <c r="AL58" s="211" t="s">
        <v>514</v>
      </c>
      <c r="AM58" s="211" t="s">
        <v>514</v>
      </c>
      <c r="AN58" s="287"/>
      <c r="AO58" s="287"/>
      <c r="AP58" s="287"/>
      <c r="AQ58" s="287"/>
      <c r="AR58" s="287"/>
      <c r="AS58" s="287"/>
      <c r="AT58" s="211" t="s">
        <v>514</v>
      </c>
      <c r="AU58" s="211" t="s">
        <v>514</v>
      </c>
      <c r="AV58" s="211" t="s">
        <v>514</v>
      </c>
      <c r="AW58" s="211" t="s">
        <v>514</v>
      </c>
      <c r="AX58" s="211" t="s">
        <v>514</v>
      </c>
      <c r="AY58" s="211" t="s">
        <v>514</v>
      </c>
      <c r="AZ58" s="287"/>
      <c r="BA58" s="287"/>
      <c r="BB58" s="287"/>
      <c r="BC58" s="287"/>
      <c r="BD58" s="287"/>
      <c r="BE58" s="287"/>
      <c r="BF58" s="211" t="s">
        <v>514</v>
      </c>
      <c r="BG58" s="211" t="s">
        <v>514</v>
      </c>
      <c r="BH58" s="211" t="s">
        <v>514</v>
      </c>
      <c r="BI58" s="211" t="s">
        <v>514</v>
      </c>
      <c r="BJ58" s="211" t="s">
        <v>514</v>
      </c>
      <c r="BK58" s="211" t="s">
        <v>514</v>
      </c>
      <c r="BL58" s="287"/>
      <c r="BM58" s="287"/>
      <c r="BN58" s="287"/>
      <c r="BO58" s="211" t="s">
        <v>514</v>
      </c>
      <c r="BP58" s="211" t="s">
        <v>514</v>
      </c>
      <c r="BQ58" s="211">
        <v>1</v>
      </c>
      <c r="BR58" s="211" t="s">
        <v>2560</v>
      </c>
      <c r="BS58" s="211" t="s">
        <v>514</v>
      </c>
      <c r="BT58" s="211" t="s">
        <v>514</v>
      </c>
      <c r="BU58" s="211" t="s">
        <v>514</v>
      </c>
      <c r="BV58" s="211" t="s">
        <v>514</v>
      </c>
      <c r="BW58" s="211" t="s">
        <v>514</v>
      </c>
      <c r="BX58" s="211" t="s">
        <v>514</v>
      </c>
      <c r="BY58" s="211" t="s">
        <v>514</v>
      </c>
      <c r="BZ58" s="211" t="s">
        <v>514</v>
      </c>
      <c r="CA58" s="211" t="s">
        <v>514</v>
      </c>
      <c r="CB58" s="211" t="s">
        <v>514</v>
      </c>
      <c r="CC58" s="211" t="s">
        <v>6434</v>
      </c>
      <c r="CD58" s="211" t="s">
        <v>6459</v>
      </c>
      <c r="CE58" s="211" t="s">
        <v>514</v>
      </c>
      <c r="CF58" s="211" t="s">
        <v>514</v>
      </c>
      <c r="CG58" s="211" t="s">
        <v>514</v>
      </c>
      <c r="CH58" s="287"/>
      <c r="CI58" s="287"/>
      <c r="CJ58" s="287"/>
      <c r="CK58" s="287"/>
      <c r="CL58" s="287"/>
      <c r="CM58" s="287"/>
      <c r="CN58" s="287"/>
      <c r="CO58" s="211" t="s">
        <v>5528</v>
      </c>
    </row>
    <row r="59" spans="1:93">
      <c r="A59" s="286" t="s">
        <v>903</v>
      </c>
      <c r="B59" s="211" t="s">
        <v>2561</v>
      </c>
      <c r="C59" s="211" t="s">
        <v>2484</v>
      </c>
      <c r="D59" s="211" t="s">
        <v>6460</v>
      </c>
      <c r="E59" s="211" t="s">
        <v>2562</v>
      </c>
      <c r="F59" s="211" t="s">
        <v>514</v>
      </c>
      <c r="G59" s="211" t="s">
        <v>514</v>
      </c>
      <c r="H59" s="211">
        <v>1</v>
      </c>
      <c r="I59" s="211" t="s">
        <v>514</v>
      </c>
      <c r="J59" s="211" t="s">
        <v>514</v>
      </c>
      <c r="K59" s="211" t="s">
        <v>514</v>
      </c>
      <c r="L59" s="211" t="s">
        <v>514</v>
      </c>
      <c r="M59" s="211" t="s">
        <v>514</v>
      </c>
      <c r="N59" s="211" t="s">
        <v>514</v>
      </c>
      <c r="O59" s="287"/>
      <c r="P59" s="287"/>
      <c r="Q59" s="287"/>
      <c r="R59" s="211" t="s">
        <v>514</v>
      </c>
      <c r="S59" s="211" t="s">
        <v>514</v>
      </c>
      <c r="T59" s="211" t="s">
        <v>514</v>
      </c>
      <c r="U59" s="211" t="s">
        <v>514</v>
      </c>
      <c r="V59" s="211" t="s">
        <v>514</v>
      </c>
      <c r="W59" s="211" t="s">
        <v>514</v>
      </c>
      <c r="X59" s="287"/>
      <c r="Y59" s="287"/>
      <c r="Z59" s="287"/>
      <c r="AA59" s="211">
        <v>2013</v>
      </c>
      <c r="AB59" s="211" t="b">
        <v>0</v>
      </c>
      <c r="AC59" s="211">
        <v>16100</v>
      </c>
      <c r="AD59" s="211">
        <v>16100</v>
      </c>
      <c r="AE59" s="287"/>
      <c r="AF59" s="287"/>
      <c r="AG59" s="287"/>
      <c r="AH59" s="211" t="b">
        <v>0</v>
      </c>
      <c r="AI59" s="211">
        <v>14200</v>
      </c>
      <c r="AJ59" s="211">
        <v>14200</v>
      </c>
      <c r="AK59" s="211" t="b">
        <v>0</v>
      </c>
      <c r="AL59" s="211">
        <v>13300</v>
      </c>
      <c r="AM59" s="211">
        <v>13300</v>
      </c>
      <c r="AN59" s="287"/>
      <c r="AO59" s="287"/>
      <c r="AP59" s="287"/>
      <c r="AQ59" s="287"/>
      <c r="AR59" s="287"/>
      <c r="AS59" s="287"/>
      <c r="AT59" s="211" t="s">
        <v>514</v>
      </c>
      <c r="AU59" s="211" t="s">
        <v>514</v>
      </c>
      <c r="AV59" s="211" t="s">
        <v>514</v>
      </c>
      <c r="AW59" s="211" t="s">
        <v>514</v>
      </c>
      <c r="AX59" s="211" t="s">
        <v>514</v>
      </c>
      <c r="AY59" s="211" t="s">
        <v>514</v>
      </c>
      <c r="AZ59" s="287"/>
      <c r="BA59" s="287"/>
      <c r="BB59" s="287"/>
      <c r="BC59" s="287"/>
      <c r="BD59" s="287"/>
      <c r="BE59" s="287"/>
      <c r="BF59" s="211" t="s">
        <v>514</v>
      </c>
      <c r="BG59" s="211" t="s">
        <v>514</v>
      </c>
      <c r="BH59" s="211" t="s">
        <v>514</v>
      </c>
      <c r="BI59" s="211" t="s">
        <v>514</v>
      </c>
      <c r="BJ59" s="211" t="s">
        <v>514</v>
      </c>
      <c r="BK59" s="211" t="s">
        <v>514</v>
      </c>
      <c r="BL59" s="287"/>
      <c r="BM59" s="287"/>
      <c r="BN59" s="287"/>
      <c r="BO59" s="211">
        <v>607</v>
      </c>
      <c r="BP59" s="211">
        <v>389</v>
      </c>
      <c r="BQ59" s="211">
        <v>0</v>
      </c>
      <c r="BR59" s="211" t="s">
        <v>514</v>
      </c>
      <c r="BS59" s="211" t="s">
        <v>514</v>
      </c>
      <c r="BT59" s="211" t="s">
        <v>514</v>
      </c>
      <c r="BU59" s="211" t="s">
        <v>514</v>
      </c>
      <c r="BV59" s="211" t="s">
        <v>514</v>
      </c>
      <c r="BW59" s="211" t="s">
        <v>514</v>
      </c>
      <c r="BX59" s="211" t="s">
        <v>514</v>
      </c>
      <c r="BY59" s="211" t="s">
        <v>514</v>
      </c>
      <c r="BZ59" s="211" t="s">
        <v>514</v>
      </c>
      <c r="CA59" s="211" t="s">
        <v>514</v>
      </c>
      <c r="CB59" s="211" t="s">
        <v>514</v>
      </c>
      <c r="CC59" s="211" t="s">
        <v>514</v>
      </c>
      <c r="CD59" s="211" t="s">
        <v>514</v>
      </c>
      <c r="CE59" s="211" t="s">
        <v>514</v>
      </c>
      <c r="CF59" s="211" t="s">
        <v>6431</v>
      </c>
      <c r="CG59" s="211" t="s">
        <v>6432</v>
      </c>
      <c r="CH59" s="287"/>
      <c r="CI59" s="287"/>
      <c r="CJ59" s="287"/>
      <c r="CK59" s="287"/>
      <c r="CL59" s="287"/>
      <c r="CM59" s="287"/>
      <c r="CN59" s="287"/>
      <c r="CO59" s="211" t="s">
        <v>5528</v>
      </c>
    </row>
    <row r="60" spans="1:93">
      <c r="A60" s="286" t="s">
        <v>904</v>
      </c>
      <c r="B60" s="211" t="s">
        <v>2563</v>
      </c>
      <c r="C60" s="211" t="s">
        <v>2531</v>
      </c>
      <c r="D60" s="211" t="s">
        <v>5119</v>
      </c>
      <c r="E60" s="211" t="s">
        <v>5671</v>
      </c>
      <c r="F60" s="211">
        <v>1</v>
      </c>
      <c r="G60" s="211" t="s">
        <v>514</v>
      </c>
      <c r="H60" s="211" t="s">
        <v>514</v>
      </c>
      <c r="I60" s="211" t="s">
        <v>514</v>
      </c>
      <c r="J60" s="211" t="s">
        <v>514</v>
      </c>
      <c r="K60" s="211">
        <v>2013</v>
      </c>
      <c r="L60" s="211" t="b">
        <v>0</v>
      </c>
      <c r="M60" s="211">
        <v>4690</v>
      </c>
      <c r="N60" s="211">
        <v>4680</v>
      </c>
      <c r="O60" s="287"/>
      <c r="P60" s="287"/>
      <c r="Q60" s="287"/>
      <c r="R60" s="211" t="b">
        <v>0</v>
      </c>
      <c r="S60" s="211">
        <v>3410</v>
      </c>
      <c r="T60" s="211">
        <v>3020</v>
      </c>
      <c r="U60" s="211" t="b">
        <v>0</v>
      </c>
      <c r="V60" s="211">
        <v>3310</v>
      </c>
      <c r="W60" s="211">
        <v>3310</v>
      </c>
      <c r="X60" s="287"/>
      <c r="Y60" s="287"/>
      <c r="Z60" s="287"/>
      <c r="AA60" s="211" t="s">
        <v>514</v>
      </c>
      <c r="AB60" s="211" t="s">
        <v>514</v>
      </c>
      <c r="AC60" s="211" t="s">
        <v>514</v>
      </c>
      <c r="AD60" s="211" t="s">
        <v>514</v>
      </c>
      <c r="AE60" s="287"/>
      <c r="AF60" s="287"/>
      <c r="AG60" s="287"/>
      <c r="AH60" s="211" t="s">
        <v>514</v>
      </c>
      <c r="AI60" s="211" t="s">
        <v>514</v>
      </c>
      <c r="AJ60" s="211" t="s">
        <v>514</v>
      </c>
      <c r="AK60" s="211" t="s">
        <v>514</v>
      </c>
      <c r="AL60" s="211" t="s">
        <v>514</v>
      </c>
      <c r="AM60" s="211" t="s">
        <v>514</v>
      </c>
      <c r="AN60" s="287"/>
      <c r="AO60" s="287"/>
      <c r="AP60" s="287"/>
      <c r="AQ60" s="287"/>
      <c r="AR60" s="287"/>
      <c r="AS60" s="287"/>
      <c r="AT60" s="211" t="s">
        <v>514</v>
      </c>
      <c r="AU60" s="211" t="s">
        <v>514</v>
      </c>
      <c r="AV60" s="211" t="s">
        <v>514</v>
      </c>
      <c r="AW60" s="211" t="s">
        <v>514</v>
      </c>
      <c r="AX60" s="211" t="s">
        <v>514</v>
      </c>
      <c r="AY60" s="211" t="s">
        <v>514</v>
      </c>
      <c r="AZ60" s="287"/>
      <c r="BA60" s="287"/>
      <c r="BB60" s="287"/>
      <c r="BC60" s="287"/>
      <c r="BD60" s="287"/>
      <c r="BE60" s="287"/>
      <c r="BF60" s="211" t="s">
        <v>514</v>
      </c>
      <c r="BG60" s="211" t="s">
        <v>514</v>
      </c>
      <c r="BH60" s="211" t="s">
        <v>514</v>
      </c>
      <c r="BI60" s="211" t="s">
        <v>514</v>
      </c>
      <c r="BJ60" s="211" t="s">
        <v>514</v>
      </c>
      <c r="BK60" s="211" t="s">
        <v>514</v>
      </c>
      <c r="BL60" s="287"/>
      <c r="BM60" s="287"/>
      <c r="BN60" s="287"/>
      <c r="BO60" s="211" t="s">
        <v>514</v>
      </c>
      <c r="BP60" s="211" t="s">
        <v>514</v>
      </c>
      <c r="BQ60" s="211">
        <v>1</v>
      </c>
      <c r="BR60" s="211" t="s">
        <v>5120</v>
      </c>
      <c r="BS60" s="211" t="s">
        <v>514</v>
      </c>
      <c r="BT60" s="211" t="s">
        <v>514</v>
      </c>
      <c r="BU60" s="211" t="s">
        <v>514</v>
      </c>
      <c r="BV60" s="211" t="s">
        <v>514</v>
      </c>
      <c r="BW60" s="211" t="s">
        <v>514</v>
      </c>
      <c r="BX60" s="211" t="s">
        <v>514</v>
      </c>
      <c r="BY60" s="211" t="s">
        <v>514</v>
      </c>
      <c r="BZ60" s="211" t="s">
        <v>514</v>
      </c>
      <c r="CA60" s="211" t="s">
        <v>514</v>
      </c>
      <c r="CB60" s="211" t="s">
        <v>514</v>
      </c>
      <c r="CC60" s="211" t="s">
        <v>6444</v>
      </c>
      <c r="CD60" s="211" t="s">
        <v>6445</v>
      </c>
      <c r="CE60" s="211" t="s">
        <v>514</v>
      </c>
      <c r="CF60" s="211" t="s">
        <v>514</v>
      </c>
      <c r="CG60" s="211" t="s">
        <v>514</v>
      </c>
      <c r="CH60" s="287"/>
      <c r="CI60" s="287"/>
      <c r="CJ60" s="287"/>
      <c r="CK60" s="287"/>
      <c r="CL60" s="287"/>
      <c r="CM60" s="287"/>
      <c r="CN60" s="287"/>
      <c r="CO60" s="211" t="s">
        <v>5528</v>
      </c>
    </row>
    <row r="61" spans="1:93">
      <c r="A61" s="286" t="s">
        <v>905</v>
      </c>
      <c r="B61" s="211" t="s">
        <v>2564</v>
      </c>
      <c r="C61" s="211" t="s">
        <v>2448</v>
      </c>
      <c r="D61" s="211" t="s">
        <v>2565</v>
      </c>
      <c r="E61" s="211" t="s">
        <v>2566</v>
      </c>
      <c r="F61" s="211">
        <v>1</v>
      </c>
      <c r="G61" s="211" t="s">
        <v>514</v>
      </c>
      <c r="H61" s="211" t="s">
        <v>514</v>
      </c>
      <c r="I61" s="211" t="s">
        <v>514</v>
      </c>
      <c r="J61" s="211" t="s">
        <v>514</v>
      </c>
      <c r="K61" s="211">
        <v>2013</v>
      </c>
      <c r="L61" s="211" t="b">
        <v>0</v>
      </c>
      <c r="M61" s="211">
        <v>3420</v>
      </c>
      <c r="N61" s="211">
        <v>3410</v>
      </c>
      <c r="O61" s="287"/>
      <c r="P61" s="287"/>
      <c r="Q61" s="287"/>
      <c r="R61" s="211" t="b">
        <v>0</v>
      </c>
      <c r="S61" s="211">
        <v>4350</v>
      </c>
      <c r="T61" s="211">
        <v>3760</v>
      </c>
      <c r="U61" s="211" t="b">
        <v>0</v>
      </c>
      <c r="V61" s="211">
        <v>4130</v>
      </c>
      <c r="W61" s="211">
        <v>4130</v>
      </c>
      <c r="X61" s="287"/>
      <c r="Y61" s="287"/>
      <c r="Z61" s="287"/>
      <c r="AA61" s="211" t="s">
        <v>514</v>
      </c>
      <c r="AB61" s="211" t="s">
        <v>514</v>
      </c>
      <c r="AC61" s="211" t="s">
        <v>514</v>
      </c>
      <c r="AD61" s="211" t="s">
        <v>514</v>
      </c>
      <c r="AE61" s="287"/>
      <c r="AF61" s="287"/>
      <c r="AG61" s="287"/>
      <c r="AH61" s="211" t="s">
        <v>514</v>
      </c>
      <c r="AI61" s="211" t="s">
        <v>514</v>
      </c>
      <c r="AJ61" s="211" t="s">
        <v>514</v>
      </c>
      <c r="AK61" s="211" t="s">
        <v>514</v>
      </c>
      <c r="AL61" s="211" t="s">
        <v>514</v>
      </c>
      <c r="AM61" s="211" t="s">
        <v>514</v>
      </c>
      <c r="AN61" s="287"/>
      <c r="AO61" s="287"/>
      <c r="AP61" s="287"/>
      <c r="AQ61" s="287"/>
      <c r="AR61" s="287"/>
      <c r="AS61" s="287"/>
      <c r="AT61" s="211" t="s">
        <v>514</v>
      </c>
      <c r="AU61" s="211" t="s">
        <v>514</v>
      </c>
      <c r="AV61" s="211" t="s">
        <v>514</v>
      </c>
      <c r="AW61" s="211" t="s">
        <v>514</v>
      </c>
      <c r="AX61" s="211" t="s">
        <v>514</v>
      </c>
      <c r="AY61" s="211" t="s">
        <v>514</v>
      </c>
      <c r="AZ61" s="287"/>
      <c r="BA61" s="287"/>
      <c r="BB61" s="287"/>
      <c r="BC61" s="287"/>
      <c r="BD61" s="287"/>
      <c r="BE61" s="287"/>
      <c r="BF61" s="211" t="s">
        <v>514</v>
      </c>
      <c r="BG61" s="211" t="s">
        <v>514</v>
      </c>
      <c r="BH61" s="211" t="s">
        <v>514</v>
      </c>
      <c r="BI61" s="211" t="s">
        <v>514</v>
      </c>
      <c r="BJ61" s="211" t="s">
        <v>514</v>
      </c>
      <c r="BK61" s="211" t="s">
        <v>514</v>
      </c>
      <c r="BL61" s="287"/>
      <c r="BM61" s="287"/>
      <c r="BN61" s="287"/>
      <c r="BO61" s="211" t="s">
        <v>514</v>
      </c>
      <c r="BP61" s="211" t="s">
        <v>514</v>
      </c>
      <c r="BQ61" s="211">
        <v>1</v>
      </c>
      <c r="BR61" s="211" t="s">
        <v>2567</v>
      </c>
      <c r="BS61" s="211" t="s">
        <v>514</v>
      </c>
      <c r="BT61" s="211" t="s">
        <v>514</v>
      </c>
      <c r="BU61" s="211" t="s">
        <v>514</v>
      </c>
      <c r="BV61" s="211" t="s">
        <v>514</v>
      </c>
      <c r="BW61" s="211" t="s">
        <v>514</v>
      </c>
      <c r="BX61" s="211" t="s">
        <v>514</v>
      </c>
      <c r="BY61" s="211" t="s">
        <v>514</v>
      </c>
      <c r="BZ61" s="211" t="s">
        <v>514</v>
      </c>
      <c r="CA61" s="211" t="s">
        <v>514</v>
      </c>
      <c r="CB61" s="211" t="s">
        <v>514</v>
      </c>
      <c r="CC61" s="211" t="s">
        <v>6461</v>
      </c>
      <c r="CD61" s="211" t="s">
        <v>6462</v>
      </c>
      <c r="CE61" s="211" t="s">
        <v>514</v>
      </c>
      <c r="CF61" s="211" t="s">
        <v>514</v>
      </c>
      <c r="CG61" s="211" t="s">
        <v>514</v>
      </c>
      <c r="CH61" s="287"/>
      <c r="CI61" s="287"/>
      <c r="CJ61" s="287"/>
      <c r="CK61" s="287"/>
      <c r="CL61" s="287"/>
      <c r="CM61" s="287"/>
      <c r="CN61" s="287"/>
      <c r="CO61" s="211" t="s">
        <v>5528</v>
      </c>
    </row>
    <row r="62" spans="1:93">
      <c r="A62" s="286" t="s">
        <v>906</v>
      </c>
      <c r="B62" s="211" t="s">
        <v>2568</v>
      </c>
      <c r="C62" s="211" t="s">
        <v>2448</v>
      </c>
      <c r="D62" s="211" t="s">
        <v>2569</v>
      </c>
      <c r="E62" s="211" t="s">
        <v>5672</v>
      </c>
      <c r="F62" s="211">
        <v>1</v>
      </c>
      <c r="G62" s="211" t="s">
        <v>514</v>
      </c>
      <c r="H62" s="211" t="s">
        <v>514</v>
      </c>
      <c r="I62" s="211" t="s">
        <v>514</v>
      </c>
      <c r="J62" s="211" t="s">
        <v>514</v>
      </c>
      <c r="K62" s="211">
        <v>2013</v>
      </c>
      <c r="L62" s="211" t="b">
        <v>0</v>
      </c>
      <c r="M62" s="211">
        <v>1100</v>
      </c>
      <c r="N62" s="211">
        <v>1100</v>
      </c>
      <c r="O62" s="287"/>
      <c r="P62" s="287"/>
      <c r="Q62" s="287"/>
      <c r="R62" s="211" t="b">
        <v>0</v>
      </c>
      <c r="S62" s="211">
        <v>1090</v>
      </c>
      <c r="T62" s="211">
        <v>936</v>
      </c>
      <c r="U62" s="211" t="b">
        <v>0</v>
      </c>
      <c r="V62" s="211">
        <v>209</v>
      </c>
      <c r="W62" s="211">
        <v>209</v>
      </c>
      <c r="X62" s="287"/>
      <c r="Y62" s="287"/>
      <c r="Z62" s="287"/>
      <c r="AA62" s="211" t="s">
        <v>514</v>
      </c>
      <c r="AB62" s="211" t="s">
        <v>514</v>
      </c>
      <c r="AC62" s="211" t="s">
        <v>514</v>
      </c>
      <c r="AD62" s="211" t="s">
        <v>514</v>
      </c>
      <c r="AE62" s="287"/>
      <c r="AF62" s="287"/>
      <c r="AG62" s="287"/>
      <c r="AH62" s="211" t="s">
        <v>514</v>
      </c>
      <c r="AI62" s="211" t="s">
        <v>514</v>
      </c>
      <c r="AJ62" s="211" t="s">
        <v>514</v>
      </c>
      <c r="AK62" s="211" t="s">
        <v>514</v>
      </c>
      <c r="AL62" s="211" t="s">
        <v>514</v>
      </c>
      <c r="AM62" s="211" t="s">
        <v>514</v>
      </c>
      <c r="AN62" s="287"/>
      <c r="AO62" s="287"/>
      <c r="AP62" s="287"/>
      <c r="AQ62" s="287"/>
      <c r="AR62" s="287"/>
      <c r="AS62" s="287"/>
      <c r="AT62" s="211" t="s">
        <v>514</v>
      </c>
      <c r="AU62" s="211" t="s">
        <v>514</v>
      </c>
      <c r="AV62" s="211" t="s">
        <v>514</v>
      </c>
      <c r="AW62" s="211" t="s">
        <v>514</v>
      </c>
      <c r="AX62" s="211" t="s">
        <v>514</v>
      </c>
      <c r="AY62" s="211" t="s">
        <v>514</v>
      </c>
      <c r="AZ62" s="287"/>
      <c r="BA62" s="287"/>
      <c r="BB62" s="287"/>
      <c r="BC62" s="287"/>
      <c r="BD62" s="287"/>
      <c r="BE62" s="287"/>
      <c r="BF62" s="211" t="s">
        <v>514</v>
      </c>
      <c r="BG62" s="211" t="s">
        <v>514</v>
      </c>
      <c r="BH62" s="211" t="s">
        <v>514</v>
      </c>
      <c r="BI62" s="211" t="s">
        <v>514</v>
      </c>
      <c r="BJ62" s="211" t="s">
        <v>514</v>
      </c>
      <c r="BK62" s="211" t="s">
        <v>514</v>
      </c>
      <c r="BL62" s="287"/>
      <c r="BM62" s="287"/>
      <c r="BN62" s="287"/>
      <c r="BO62" s="211" t="s">
        <v>514</v>
      </c>
      <c r="BP62" s="211" t="s">
        <v>514</v>
      </c>
      <c r="BQ62" s="211">
        <v>0</v>
      </c>
      <c r="BR62" s="211" t="s">
        <v>514</v>
      </c>
      <c r="BS62" s="211" t="s">
        <v>514</v>
      </c>
      <c r="BT62" s="211" t="s">
        <v>514</v>
      </c>
      <c r="BU62" s="211" t="s">
        <v>514</v>
      </c>
      <c r="BV62" s="211" t="s">
        <v>514</v>
      </c>
      <c r="BW62" s="211" t="s">
        <v>514</v>
      </c>
      <c r="BX62" s="211" t="s">
        <v>514</v>
      </c>
      <c r="BY62" s="211" t="s">
        <v>514</v>
      </c>
      <c r="BZ62" s="211" t="s">
        <v>514</v>
      </c>
      <c r="CA62" s="211" t="s">
        <v>514</v>
      </c>
      <c r="CB62" s="211" t="s">
        <v>514</v>
      </c>
      <c r="CC62" s="211" t="s">
        <v>6444</v>
      </c>
      <c r="CD62" s="211" t="s">
        <v>6445</v>
      </c>
      <c r="CE62" s="211" t="s">
        <v>514</v>
      </c>
      <c r="CF62" s="211" t="s">
        <v>514</v>
      </c>
      <c r="CG62" s="211" t="s">
        <v>514</v>
      </c>
      <c r="CH62" s="287"/>
      <c r="CI62" s="287"/>
      <c r="CJ62" s="287"/>
      <c r="CK62" s="287"/>
      <c r="CL62" s="287"/>
      <c r="CM62" s="287"/>
      <c r="CN62" s="287"/>
      <c r="CO62" s="211" t="s">
        <v>5528</v>
      </c>
    </row>
    <row r="63" spans="1:93">
      <c r="A63" s="286" t="s">
        <v>907</v>
      </c>
      <c r="B63" s="211" t="s">
        <v>2570</v>
      </c>
      <c r="C63" s="211" t="s">
        <v>2448</v>
      </c>
      <c r="D63" s="211" t="s">
        <v>2571</v>
      </c>
      <c r="E63" s="211" t="s">
        <v>2572</v>
      </c>
      <c r="F63" s="211">
        <v>1</v>
      </c>
      <c r="G63" s="211" t="s">
        <v>514</v>
      </c>
      <c r="H63" s="211" t="s">
        <v>514</v>
      </c>
      <c r="I63" s="211" t="s">
        <v>514</v>
      </c>
      <c r="J63" s="211" t="s">
        <v>514</v>
      </c>
      <c r="K63" s="211">
        <v>2013</v>
      </c>
      <c r="L63" s="211" t="b">
        <v>0</v>
      </c>
      <c r="M63" s="211">
        <v>4090</v>
      </c>
      <c r="N63" s="211">
        <v>3710</v>
      </c>
      <c r="O63" s="287"/>
      <c r="P63" s="287"/>
      <c r="Q63" s="287"/>
      <c r="R63" s="211" t="b">
        <v>0</v>
      </c>
      <c r="S63" s="211">
        <v>5020</v>
      </c>
      <c r="T63" s="211">
        <v>4680</v>
      </c>
      <c r="U63" s="211" t="b">
        <v>0</v>
      </c>
      <c r="V63" s="211">
        <v>4460</v>
      </c>
      <c r="W63" s="211">
        <v>4460</v>
      </c>
      <c r="X63" s="287"/>
      <c r="Y63" s="287"/>
      <c r="Z63" s="287"/>
      <c r="AA63" s="211" t="s">
        <v>514</v>
      </c>
      <c r="AB63" s="211" t="s">
        <v>514</v>
      </c>
      <c r="AC63" s="211" t="s">
        <v>514</v>
      </c>
      <c r="AD63" s="211" t="s">
        <v>514</v>
      </c>
      <c r="AE63" s="287"/>
      <c r="AF63" s="287"/>
      <c r="AG63" s="287"/>
      <c r="AH63" s="211" t="s">
        <v>514</v>
      </c>
      <c r="AI63" s="211" t="s">
        <v>514</v>
      </c>
      <c r="AJ63" s="211" t="s">
        <v>514</v>
      </c>
      <c r="AK63" s="211" t="s">
        <v>514</v>
      </c>
      <c r="AL63" s="211" t="s">
        <v>514</v>
      </c>
      <c r="AM63" s="211" t="s">
        <v>514</v>
      </c>
      <c r="AN63" s="287"/>
      <c r="AO63" s="287"/>
      <c r="AP63" s="287"/>
      <c r="AQ63" s="287"/>
      <c r="AR63" s="287"/>
      <c r="AS63" s="287"/>
      <c r="AT63" s="211" t="s">
        <v>514</v>
      </c>
      <c r="AU63" s="211" t="s">
        <v>514</v>
      </c>
      <c r="AV63" s="211" t="s">
        <v>514</v>
      </c>
      <c r="AW63" s="211" t="s">
        <v>514</v>
      </c>
      <c r="AX63" s="211" t="s">
        <v>514</v>
      </c>
      <c r="AY63" s="211" t="s">
        <v>514</v>
      </c>
      <c r="AZ63" s="287"/>
      <c r="BA63" s="287"/>
      <c r="BB63" s="287"/>
      <c r="BC63" s="287"/>
      <c r="BD63" s="287"/>
      <c r="BE63" s="287"/>
      <c r="BF63" s="211" t="s">
        <v>514</v>
      </c>
      <c r="BG63" s="211" t="s">
        <v>514</v>
      </c>
      <c r="BH63" s="211" t="s">
        <v>514</v>
      </c>
      <c r="BI63" s="211" t="s">
        <v>514</v>
      </c>
      <c r="BJ63" s="211" t="s">
        <v>514</v>
      </c>
      <c r="BK63" s="211" t="s">
        <v>514</v>
      </c>
      <c r="BL63" s="287"/>
      <c r="BM63" s="287"/>
      <c r="BN63" s="287"/>
      <c r="BO63" s="211" t="s">
        <v>514</v>
      </c>
      <c r="BP63" s="211" t="s">
        <v>514</v>
      </c>
      <c r="BQ63" s="211">
        <v>1</v>
      </c>
      <c r="BR63" s="211" t="s">
        <v>2570</v>
      </c>
      <c r="BS63" s="211" t="s">
        <v>514</v>
      </c>
      <c r="BT63" s="211" t="s">
        <v>514</v>
      </c>
      <c r="BU63" s="211" t="s">
        <v>514</v>
      </c>
      <c r="BV63" s="211" t="s">
        <v>514</v>
      </c>
      <c r="BW63" s="211" t="s">
        <v>514</v>
      </c>
      <c r="BX63" s="211" t="s">
        <v>514</v>
      </c>
      <c r="BY63" s="211" t="s">
        <v>514</v>
      </c>
      <c r="BZ63" s="211" t="s">
        <v>514</v>
      </c>
      <c r="CA63" s="211" t="s">
        <v>514</v>
      </c>
      <c r="CB63" s="211" t="s">
        <v>514</v>
      </c>
      <c r="CC63" s="211" t="s">
        <v>6463</v>
      </c>
      <c r="CD63" s="211" t="s">
        <v>5080</v>
      </c>
      <c r="CE63" s="211" t="s">
        <v>514</v>
      </c>
      <c r="CF63" s="211" t="s">
        <v>514</v>
      </c>
      <c r="CG63" s="211" t="s">
        <v>514</v>
      </c>
      <c r="CH63" s="287"/>
      <c r="CI63" s="287"/>
      <c r="CJ63" s="287"/>
      <c r="CK63" s="287"/>
      <c r="CL63" s="287"/>
      <c r="CM63" s="287"/>
      <c r="CN63" s="287"/>
      <c r="CO63" s="211" t="s">
        <v>5528</v>
      </c>
    </row>
    <row r="64" spans="1:93">
      <c r="A64" s="286" t="s">
        <v>908</v>
      </c>
      <c r="B64" s="211" t="s">
        <v>2573</v>
      </c>
      <c r="C64" s="211" t="s">
        <v>2448</v>
      </c>
      <c r="D64" s="211" t="s">
        <v>5121</v>
      </c>
      <c r="E64" s="211" t="s">
        <v>5122</v>
      </c>
      <c r="F64" s="211">
        <v>1</v>
      </c>
      <c r="G64" s="211" t="s">
        <v>514</v>
      </c>
      <c r="H64" s="211" t="s">
        <v>514</v>
      </c>
      <c r="I64" s="211" t="s">
        <v>514</v>
      </c>
      <c r="J64" s="211" t="s">
        <v>514</v>
      </c>
      <c r="K64" s="211" t="s">
        <v>514</v>
      </c>
      <c r="L64" s="211" t="s">
        <v>514</v>
      </c>
      <c r="M64" s="211" t="s">
        <v>514</v>
      </c>
      <c r="N64" s="211" t="s">
        <v>514</v>
      </c>
      <c r="O64" s="287"/>
      <c r="P64" s="287"/>
      <c r="Q64" s="287"/>
      <c r="R64" s="211" t="s">
        <v>514</v>
      </c>
      <c r="S64" s="211" t="s">
        <v>514</v>
      </c>
      <c r="T64" s="211" t="s">
        <v>514</v>
      </c>
      <c r="U64" s="211" t="s">
        <v>514</v>
      </c>
      <c r="V64" s="211" t="s">
        <v>514</v>
      </c>
      <c r="W64" s="211" t="s">
        <v>514</v>
      </c>
      <c r="X64" s="287"/>
      <c r="Y64" s="287"/>
      <c r="Z64" s="287"/>
      <c r="AA64" s="211" t="s">
        <v>514</v>
      </c>
      <c r="AB64" s="211" t="s">
        <v>514</v>
      </c>
      <c r="AC64" s="211" t="s">
        <v>514</v>
      </c>
      <c r="AD64" s="211" t="s">
        <v>514</v>
      </c>
      <c r="AE64" s="287"/>
      <c r="AF64" s="287"/>
      <c r="AG64" s="287"/>
      <c r="AH64" s="211" t="s">
        <v>514</v>
      </c>
      <c r="AI64" s="211" t="s">
        <v>514</v>
      </c>
      <c r="AJ64" s="211" t="s">
        <v>514</v>
      </c>
      <c r="AK64" s="211" t="s">
        <v>514</v>
      </c>
      <c r="AL64" s="211" t="s">
        <v>514</v>
      </c>
      <c r="AM64" s="211" t="s">
        <v>514</v>
      </c>
      <c r="AN64" s="287"/>
      <c r="AO64" s="287"/>
      <c r="AP64" s="287"/>
      <c r="AQ64" s="287"/>
      <c r="AR64" s="287"/>
      <c r="AS64" s="287"/>
      <c r="AT64" s="211" t="s">
        <v>514</v>
      </c>
      <c r="AU64" s="211" t="s">
        <v>514</v>
      </c>
      <c r="AV64" s="211" t="s">
        <v>514</v>
      </c>
      <c r="AW64" s="211" t="s">
        <v>514</v>
      </c>
      <c r="AX64" s="211" t="s">
        <v>514</v>
      </c>
      <c r="AY64" s="211" t="s">
        <v>514</v>
      </c>
      <c r="AZ64" s="287"/>
      <c r="BA64" s="287"/>
      <c r="BB64" s="287"/>
      <c r="BC64" s="287"/>
      <c r="BD64" s="287"/>
      <c r="BE64" s="287"/>
      <c r="BF64" s="211" t="s">
        <v>514</v>
      </c>
      <c r="BG64" s="211" t="s">
        <v>514</v>
      </c>
      <c r="BH64" s="211" t="s">
        <v>514</v>
      </c>
      <c r="BI64" s="211" t="s">
        <v>514</v>
      </c>
      <c r="BJ64" s="211" t="s">
        <v>514</v>
      </c>
      <c r="BK64" s="211" t="s">
        <v>514</v>
      </c>
      <c r="BL64" s="287"/>
      <c r="BM64" s="287"/>
      <c r="BN64" s="287"/>
      <c r="BO64" s="211" t="s">
        <v>514</v>
      </c>
      <c r="BP64" s="211" t="s">
        <v>514</v>
      </c>
      <c r="BQ64" s="211">
        <v>4</v>
      </c>
      <c r="BR64" s="211" t="s">
        <v>5123</v>
      </c>
      <c r="BS64" s="211" t="s">
        <v>5124</v>
      </c>
      <c r="BT64" s="211" t="s">
        <v>5125</v>
      </c>
      <c r="BU64" s="211" t="s">
        <v>5126</v>
      </c>
      <c r="BV64" s="211" t="s">
        <v>514</v>
      </c>
      <c r="BW64" s="211" t="s">
        <v>514</v>
      </c>
      <c r="BX64" s="211" t="s">
        <v>514</v>
      </c>
      <c r="BY64" s="211" t="s">
        <v>514</v>
      </c>
      <c r="BZ64" s="211" t="s">
        <v>514</v>
      </c>
      <c r="CA64" s="211" t="s">
        <v>514</v>
      </c>
      <c r="CB64" s="211" t="s">
        <v>514</v>
      </c>
      <c r="CC64" s="211" t="s">
        <v>514</v>
      </c>
      <c r="CD64" s="211" t="s">
        <v>514</v>
      </c>
      <c r="CE64" s="211" t="s">
        <v>514</v>
      </c>
      <c r="CF64" s="211" t="s">
        <v>514</v>
      </c>
      <c r="CG64" s="211" t="s">
        <v>514</v>
      </c>
      <c r="CH64" s="287"/>
      <c r="CI64" s="287"/>
      <c r="CJ64" s="287"/>
      <c r="CK64" s="287"/>
      <c r="CL64" s="287"/>
      <c r="CM64" s="287"/>
      <c r="CN64" s="287"/>
      <c r="CO64" s="211" t="s">
        <v>514</v>
      </c>
    </row>
    <row r="65" spans="1:93">
      <c r="A65" s="286" t="s">
        <v>909</v>
      </c>
      <c r="B65" s="211" t="s">
        <v>2574</v>
      </c>
      <c r="C65" s="211" t="s">
        <v>2531</v>
      </c>
      <c r="D65" s="211" t="s">
        <v>5127</v>
      </c>
      <c r="E65" s="211" t="s">
        <v>5673</v>
      </c>
      <c r="F65" s="211">
        <v>1</v>
      </c>
      <c r="G65" s="211" t="s">
        <v>514</v>
      </c>
      <c r="H65" s="211" t="s">
        <v>514</v>
      </c>
      <c r="I65" s="211" t="s">
        <v>514</v>
      </c>
      <c r="J65" s="211" t="s">
        <v>514</v>
      </c>
      <c r="K65" s="211">
        <v>2013</v>
      </c>
      <c r="L65" s="211" t="b">
        <v>0</v>
      </c>
      <c r="M65" s="211">
        <v>120</v>
      </c>
      <c r="N65" s="211">
        <v>120</v>
      </c>
      <c r="O65" s="287"/>
      <c r="P65" s="287"/>
      <c r="Q65" s="287"/>
      <c r="R65" s="211" t="s">
        <v>514</v>
      </c>
      <c r="S65" s="211" t="s">
        <v>514</v>
      </c>
      <c r="T65" s="211" t="s">
        <v>514</v>
      </c>
      <c r="U65" s="211" t="s">
        <v>514</v>
      </c>
      <c r="V65" s="211" t="s">
        <v>514</v>
      </c>
      <c r="W65" s="211" t="s">
        <v>514</v>
      </c>
      <c r="X65" s="287"/>
      <c r="Y65" s="287"/>
      <c r="Z65" s="287"/>
      <c r="AA65" s="211" t="s">
        <v>514</v>
      </c>
      <c r="AB65" s="211" t="s">
        <v>514</v>
      </c>
      <c r="AC65" s="211" t="s">
        <v>514</v>
      </c>
      <c r="AD65" s="211" t="s">
        <v>514</v>
      </c>
      <c r="AE65" s="287"/>
      <c r="AF65" s="287"/>
      <c r="AG65" s="287"/>
      <c r="AH65" s="211" t="s">
        <v>514</v>
      </c>
      <c r="AI65" s="211" t="s">
        <v>514</v>
      </c>
      <c r="AJ65" s="211" t="s">
        <v>514</v>
      </c>
      <c r="AK65" s="211" t="s">
        <v>514</v>
      </c>
      <c r="AL65" s="211" t="s">
        <v>514</v>
      </c>
      <c r="AM65" s="211" t="s">
        <v>514</v>
      </c>
      <c r="AN65" s="287"/>
      <c r="AO65" s="287"/>
      <c r="AP65" s="287"/>
      <c r="AQ65" s="287"/>
      <c r="AR65" s="287"/>
      <c r="AS65" s="287"/>
      <c r="AT65" s="211" t="s">
        <v>514</v>
      </c>
      <c r="AU65" s="211" t="s">
        <v>514</v>
      </c>
      <c r="AV65" s="211" t="s">
        <v>514</v>
      </c>
      <c r="AW65" s="211" t="s">
        <v>514</v>
      </c>
      <c r="AX65" s="211" t="s">
        <v>514</v>
      </c>
      <c r="AY65" s="211" t="s">
        <v>514</v>
      </c>
      <c r="AZ65" s="287"/>
      <c r="BA65" s="287"/>
      <c r="BB65" s="287"/>
      <c r="BC65" s="287"/>
      <c r="BD65" s="287"/>
      <c r="BE65" s="287"/>
      <c r="BF65" s="211" t="s">
        <v>514</v>
      </c>
      <c r="BG65" s="211" t="s">
        <v>514</v>
      </c>
      <c r="BH65" s="211" t="s">
        <v>514</v>
      </c>
      <c r="BI65" s="211" t="s">
        <v>514</v>
      </c>
      <c r="BJ65" s="211" t="s">
        <v>514</v>
      </c>
      <c r="BK65" s="211" t="s">
        <v>514</v>
      </c>
      <c r="BL65" s="287"/>
      <c r="BM65" s="287"/>
      <c r="BN65" s="287"/>
      <c r="BO65" s="211" t="s">
        <v>514</v>
      </c>
      <c r="BP65" s="211" t="s">
        <v>514</v>
      </c>
      <c r="BQ65" s="211">
        <v>0</v>
      </c>
      <c r="BR65" s="211" t="s">
        <v>514</v>
      </c>
      <c r="BS65" s="211" t="s">
        <v>514</v>
      </c>
      <c r="BT65" s="211" t="s">
        <v>514</v>
      </c>
      <c r="BU65" s="211" t="s">
        <v>514</v>
      </c>
      <c r="BV65" s="211" t="s">
        <v>514</v>
      </c>
      <c r="BW65" s="211" t="s">
        <v>514</v>
      </c>
      <c r="BX65" s="211" t="s">
        <v>514</v>
      </c>
      <c r="BY65" s="211" t="s">
        <v>514</v>
      </c>
      <c r="BZ65" s="211" t="s">
        <v>514</v>
      </c>
      <c r="CA65" s="211" t="s">
        <v>514</v>
      </c>
      <c r="CB65" s="211" t="s">
        <v>514</v>
      </c>
      <c r="CC65" s="211" t="s">
        <v>514</v>
      </c>
      <c r="CD65" s="211" t="s">
        <v>514</v>
      </c>
      <c r="CE65" s="211" t="s">
        <v>514</v>
      </c>
      <c r="CF65" s="211" t="s">
        <v>514</v>
      </c>
      <c r="CG65" s="211" t="s">
        <v>514</v>
      </c>
      <c r="CH65" s="287"/>
      <c r="CI65" s="287"/>
      <c r="CJ65" s="287"/>
      <c r="CK65" s="287"/>
      <c r="CL65" s="287"/>
      <c r="CM65" s="287"/>
      <c r="CN65" s="287"/>
      <c r="CO65" s="211" t="s">
        <v>514</v>
      </c>
    </row>
    <row r="66" spans="1:93">
      <c r="A66" s="286" t="s">
        <v>910</v>
      </c>
      <c r="B66" s="211" t="s">
        <v>2575</v>
      </c>
      <c r="C66" s="211" t="s">
        <v>2424</v>
      </c>
      <c r="D66" s="211" t="s">
        <v>5128</v>
      </c>
      <c r="E66" s="211" t="s">
        <v>5129</v>
      </c>
      <c r="F66" s="211" t="s">
        <v>514</v>
      </c>
      <c r="G66" s="211" t="s">
        <v>514</v>
      </c>
      <c r="H66" s="211">
        <v>1</v>
      </c>
      <c r="I66" s="211" t="s">
        <v>514</v>
      </c>
      <c r="J66" s="211" t="s">
        <v>514</v>
      </c>
      <c r="K66" s="211" t="s">
        <v>514</v>
      </c>
      <c r="L66" s="211" t="s">
        <v>514</v>
      </c>
      <c r="M66" s="211" t="s">
        <v>514</v>
      </c>
      <c r="N66" s="211" t="s">
        <v>514</v>
      </c>
      <c r="O66" s="287"/>
      <c r="P66" s="287"/>
      <c r="Q66" s="287"/>
      <c r="R66" s="211" t="s">
        <v>514</v>
      </c>
      <c r="S66" s="211" t="s">
        <v>514</v>
      </c>
      <c r="T66" s="211" t="s">
        <v>514</v>
      </c>
      <c r="U66" s="211" t="s">
        <v>514</v>
      </c>
      <c r="V66" s="211" t="s">
        <v>514</v>
      </c>
      <c r="W66" s="211" t="s">
        <v>514</v>
      </c>
      <c r="X66" s="287"/>
      <c r="Y66" s="287"/>
      <c r="Z66" s="287"/>
      <c r="AA66" s="211" t="s">
        <v>514</v>
      </c>
      <c r="AB66" s="211" t="s">
        <v>514</v>
      </c>
      <c r="AC66" s="211" t="s">
        <v>514</v>
      </c>
      <c r="AD66" s="211" t="s">
        <v>514</v>
      </c>
      <c r="AE66" s="287"/>
      <c r="AF66" s="287"/>
      <c r="AG66" s="287"/>
      <c r="AH66" s="211" t="s">
        <v>514</v>
      </c>
      <c r="AI66" s="211" t="s">
        <v>514</v>
      </c>
      <c r="AJ66" s="211" t="s">
        <v>514</v>
      </c>
      <c r="AK66" s="211" t="s">
        <v>514</v>
      </c>
      <c r="AL66" s="211" t="s">
        <v>514</v>
      </c>
      <c r="AM66" s="211" t="s">
        <v>514</v>
      </c>
      <c r="AN66" s="287"/>
      <c r="AO66" s="287"/>
      <c r="AP66" s="287"/>
      <c r="AQ66" s="287"/>
      <c r="AR66" s="287"/>
      <c r="AS66" s="287"/>
      <c r="AT66" s="211" t="s">
        <v>514</v>
      </c>
      <c r="AU66" s="211" t="s">
        <v>514</v>
      </c>
      <c r="AV66" s="211" t="s">
        <v>514</v>
      </c>
      <c r="AW66" s="211" t="s">
        <v>514</v>
      </c>
      <c r="AX66" s="211" t="s">
        <v>514</v>
      </c>
      <c r="AY66" s="211" t="s">
        <v>514</v>
      </c>
      <c r="AZ66" s="287"/>
      <c r="BA66" s="287"/>
      <c r="BB66" s="287"/>
      <c r="BC66" s="287"/>
      <c r="BD66" s="287"/>
      <c r="BE66" s="287"/>
      <c r="BF66" s="211" t="s">
        <v>514</v>
      </c>
      <c r="BG66" s="211" t="s">
        <v>514</v>
      </c>
      <c r="BH66" s="211" t="s">
        <v>514</v>
      </c>
      <c r="BI66" s="211" t="s">
        <v>514</v>
      </c>
      <c r="BJ66" s="211" t="s">
        <v>514</v>
      </c>
      <c r="BK66" s="211" t="s">
        <v>514</v>
      </c>
      <c r="BL66" s="287"/>
      <c r="BM66" s="287"/>
      <c r="BN66" s="287"/>
      <c r="BO66" s="211" t="s">
        <v>514</v>
      </c>
      <c r="BP66" s="211" t="s">
        <v>514</v>
      </c>
      <c r="BQ66" s="211">
        <v>0</v>
      </c>
      <c r="BR66" s="211" t="s">
        <v>514</v>
      </c>
      <c r="BS66" s="211" t="s">
        <v>514</v>
      </c>
      <c r="BT66" s="211" t="s">
        <v>514</v>
      </c>
      <c r="BU66" s="211" t="s">
        <v>514</v>
      </c>
      <c r="BV66" s="211" t="s">
        <v>514</v>
      </c>
      <c r="BW66" s="211" t="s">
        <v>514</v>
      </c>
      <c r="BX66" s="211" t="s">
        <v>514</v>
      </c>
      <c r="BY66" s="211" t="s">
        <v>514</v>
      </c>
      <c r="BZ66" s="211" t="s">
        <v>514</v>
      </c>
      <c r="CA66" s="211" t="s">
        <v>514</v>
      </c>
      <c r="CB66" s="211" t="s">
        <v>514</v>
      </c>
      <c r="CC66" s="211" t="s">
        <v>514</v>
      </c>
      <c r="CD66" s="211" t="s">
        <v>514</v>
      </c>
      <c r="CE66" s="211" t="s">
        <v>514</v>
      </c>
      <c r="CF66" s="211" t="s">
        <v>514</v>
      </c>
      <c r="CG66" s="211" t="s">
        <v>514</v>
      </c>
      <c r="CH66" s="287"/>
      <c r="CI66" s="287"/>
      <c r="CJ66" s="287"/>
      <c r="CK66" s="287"/>
      <c r="CL66" s="287"/>
      <c r="CM66" s="287"/>
      <c r="CN66" s="287"/>
      <c r="CO66" s="211" t="s">
        <v>514</v>
      </c>
    </row>
    <row r="67" spans="1:93">
      <c r="A67" s="286" t="s">
        <v>911</v>
      </c>
      <c r="B67" s="211" t="s">
        <v>2576</v>
      </c>
      <c r="C67" s="211" t="s">
        <v>2448</v>
      </c>
      <c r="D67" s="211" t="s">
        <v>5130</v>
      </c>
      <c r="E67" s="211" t="s">
        <v>5131</v>
      </c>
      <c r="F67" s="211" t="s">
        <v>514</v>
      </c>
      <c r="G67" s="211">
        <v>1</v>
      </c>
      <c r="H67" s="211" t="s">
        <v>514</v>
      </c>
      <c r="I67" s="211" t="s">
        <v>514</v>
      </c>
      <c r="J67" s="211" t="s">
        <v>514</v>
      </c>
      <c r="K67" s="211">
        <v>2013</v>
      </c>
      <c r="L67" s="211" t="b">
        <v>0</v>
      </c>
      <c r="M67" s="211">
        <v>10300</v>
      </c>
      <c r="N67" s="211">
        <v>10300</v>
      </c>
      <c r="O67" s="287"/>
      <c r="P67" s="287"/>
      <c r="Q67" s="287"/>
      <c r="R67" s="211" t="s">
        <v>514</v>
      </c>
      <c r="S67" s="211" t="s">
        <v>514</v>
      </c>
      <c r="T67" s="211" t="s">
        <v>514</v>
      </c>
      <c r="U67" s="211" t="s">
        <v>514</v>
      </c>
      <c r="V67" s="211" t="s">
        <v>514</v>
      </c>
      <c r="W67" s="211" t="s">
        <v>514</v>
      </c>
      <c r="X67" s="287"/>
      <c r="Y67" s="287"/>
      <c r="Z67" s="287"/>
      <c r="AA67" s="211" t="s">
        <v>514</v>
      </c>
      <c r="AB67" s="211" t="s">
        <v>514</v>
      </c>
      <c r="AC67" s="211" t="s">
        <v>514</v>
      </c>
      <c r="AD67" s="211" t="s">
        <v>514</v>
      </c>
      <c r="AE67" s="287"/>
      <c r="AF67" s="287"/>
      <c r="AG67" s="287"/>
      <c r="AH67" s="211" t="s">
        <v>514</v>
      </c>
      <c r="AI67" s="211" t="s">
        <v>514</v>
      </c>
      <c r="AJ67" s="211" t="s">
        <v>514</v>
      </c>
      <c r="AK67" s="211" t="s">
        <v>514</v>
      </c>
      <c r="AL67" s="211" t="s">
        <v>514</v>
      </c>
      <c r="AM67" s="211" t="s">
        <v>514</v>
      </c>
      <c r="AN67" s="287"/>
      <c r="AO67" s="287"/>
      <c r="AP67" s="287"/>
      <c r="AQ67" s="287"/>
      <c r="AR67" s="287"/>
      <c r="AS67" s="287"/>
      <c r="AT67" s="211" t="s">
        <v>514</v>
      </c>
      <c r="AU67" s="211" t="s">
        <v>514</v>
      </c>
      <c r="AV67" s="211" t="s">
        <v>514</v>
      </c>
      <c r="AW67" s="211" t="s">
        <v>514</v>
      </c>
      <c r="AX67" s="211" t="s">
        <v>514</v>
      </c>
      <c r="AY67" s="211" t="s">
        <v>514</v>
      </c>
      <c r="AZ67" s="287"/>
      <c r="BA67" s="287"/>
      <c r="BB67" s="287"/>
      <c r="BC67" s="287"/>
      <c r="BD67" s="287"/>
      <c r="BE67" s="287"/>
      <c r="BF67" s="211" t="s">
        <v>514</v>
      </c>
      <c r="BG67" s="211" t="s">
        <v>514</v>
      </c>
      <c r="BH67" s="211" t="s">
        <v>514</v>
      </c>
      <c r="BI67" s="211" t="s">
        <v>514</v>
      </c>
      <c r="BJ67" s="211" t="s">
        <v>514</v>
      </c>
      <c r="BK67" s="211" t="s">
        <v>514</v>
      </c>
      <c r="BL67" s="287"/>
      <c r="BM67" s="287"/>
      <c r="BN67" s="287"/>
      <c r="BO67" s="211" t="s">
        <v>514</v>
      </c>
      <c r="BP67" s="211" t="s">
        <v>514</v>
      </c>
      <c r="BQ67" s="211">
        <v>0</v>
      </c>
      <c r="BR67" s="211" t="s">
        <v>514</v>
      </c>
      <c r="BS67" s="211" t="s">
        <v>514</v>
      </c>
      <c r="BT67" s="211" t="s">
        <v>514</v>
      </c>
      <c r="BU67" s="211" t="s">
        <v>514</v>
      </c>
      <c r="BV67" s="211" t="s">
        <v>514</v>
      </c>
      <c r="BW67" s="211" t="s">
        <v>514</v>
      </c>
      <c r="BX67" s="211" t="s">
        <v>514</v>
      </c>
      <c r="BY67" s="211" t="s">
        <v>514</v>
      </c>
      <c r="BZ67" s="211" t="s">
        <v>514</v>
      </c>
      <c r="CA67" s="211" t="s">
        <v>514</v>
      </c>
      <c r="CB67" s="211" t="s">
        <v>514</v>
      </c>
      <c r="CC67" s="211" t="s">
        <v>514</v>
      </c>
      <c r="CD67" s="211" t="s">
        <v>514</v>
      </c>
      <c r="CE67" s="211" t="s">
        <v>514</v>
      </c>
      <c r="CF67" s="211" t="s">
        <v>514</v>
      </c>
      <c r="CG67" s="211" t="s">
        <v>514</v>
      </c>
      <c r="CH67" s="287"/>
      <c r="CI67" s="287"/>
      <c r="CJ67" s="287"/>
      <c r="CK67" s="287"/>
      <c r="CL67" s="287"/>
      <c r="CM67" s="287"/>
      <c r="CN67" s="287"/>
      <c r="CO67" s="211" t="s">
        <v>514</v>
      </c>
    </row>
    <row r="68" spans="1:93">
      <c r="A68" s="286" t="s">
        <v>912</v>
      </c>
      <c r="B68" s="211" t="s">
        <v>2577</v>
      </c>
      <c r="C68" s="211" t="s">
        <v>2578</v>
      </c>
      <c r="D68" s="211" t="s">
        <v>2579</v>
      </c>
      <c r="E68" s="211" t="s">
        <v>2580</v>
      </c>
      <c r="F68" s="211">
        <v>1</v>
      </c>
      <c r="G68" s="211" t="s">
        <v>514</v>
      </c>
      <c r="H68" s="211" t="s">
        <v>514</v>
      </c>
      <c r="I68" s="211" t="s">
        <v>514</v>
      </c>
      <c r="J68" s="211" t="s">
        <v>514</v>
      </c>
      <c r="K68" s="211">
        <v>2013</v>
      </c>
      <c r="L68" s="211" t="b">
        <v>0</v>
      </c>
      <c r="M68" s="211">
        <v>3900</v>
      </c>
      <c r="N68" s="211">
        <v>3360</v>
      </c>
      <c r="O68" s="287"/>
      <c r="P68" s="287"/>
      <c r="Q68" s="287"/>
      <c r="R68" s="211" t="b">
        <v>0</v>
      </c>
      <c r="S68" s="211">
        <v>460</v>
      </c>
      <c r="T68" s="211">
        <v>94</v>
      </c>
      <c r="U68" s="211" t="b">
        <v>0</v>
      </c>
      <c r="V68" s="211">
        <v>32</v>
      </c>
      <c r="W68" s="211">
        <v>32</v>
      </c>
      <c r="X68" s="287"/>
      <c r="Y68" s="287"/>
      <c r="Z68" s="287"/>
      <c r="AA68" s="211" t="s">
        <v>514</v>
      </c>
      <c r="AB68" s="211" t="s">
        <v>514</v>
      </c>
      <c r="AC68" s="211" t="s">
        <v>514</v>
      </c>
      <c r="AD68" s="211" t="s">
        <v>514</v>
      </c>
      <c r="AE68" s="287"/>
      <c r="AF68" s="287"/>
      <c r="AG68" s="287"/>
      <c r="AH68" s="211" t="s">
        <v>514</v>
      </c>
      <c r="AI68" s="211" t="s">
        <v>514</v>
      </c>
      <c r="AJ68" s="211" t="s">
        <v>514</v>
      </c>
      <c r="AK68" s="211" t="s">
        <v>514</v>
      </c>
      <c r="AL68" s="211" t="s">
        <v>514</v>
      </c>
      <c r="AM68" s="211" t="s">
        <v>514</v>
      </c>
      <c r="AN68" s="287"/>
      <c r="AO68" s="287"/>
      <c r="AP68" s="287"/>
      <c r="AQ68" s="287"/>
      <c r="AR68" s="287"/>
      <c r="AS68" s="287"/>
      <c r="AT68" s="211" t="s">
        <v>514</v>
      </c>
      <c r="AU68" s="211" t="s">
        <v>514</v>
      </c>
      <c r="AV68" s="211" t="s">
        <v>514</v>
      </c>
      <c r="AW68" s="211" t="s">
        <v>514</v>
      </c>
      <c r="AX68" s="211" t="s">
        <v>514</v>
      </c>
      <c r="AY68" s="211" t="s">
        <v>514</v>
      </c>
      <c r="AZ68" s="287"/>
      <c r="BA68" s="287"/>
      <c r="BB68" s="287"/>
      <c r="BC68" s="287"/>
      <c r="BD68" s="287"/>
      <c r="BE68" s="287"/>
      <c r="BF68" s="211" t="s">
        <v>514</v>
      </c>
      <c r="BG68" s="211" t="s">
        <v>514</v>
      </c>
      <c r="BH68" s="211" t="s">
        <v>514</v>
      </c>
      <c r="BI68" s="211" t="s">
        <v>514</v>
      </c>
      <c r="BJ68" s="211" t="s">
        <v>514</v>
      </c>
      <c r="BK68" s="211" t="s">
        <v>514</v>
      </c>
      <c r="BL68" s="287"/>
      <c r="BM68" s="287"/>
      <c r="BN68" s="287"/>
      <c r="BO68" s="211" t="s">
        <v>514</v>
      </c>
      <c r="BP68" s="211" t="s">
        <v>514</v>
      </c>
      <c r="BQ68" s="211">
        <v>0</v>
      </c>
      <c r="BR68" s="211" t="s">
        <v>514</v>
      </c>
      <c r="BS68" s="211" t="s">
        <v>514</v>
      </c>
      <c r="BT68" s="211" t="s">
        <v>514</v>
      </c>
      <c r="BU68" s="211" t="s">
        <v>514</v>
      </c>
      <c r="BV68" s="211" t="s">
        <v>514</v>
      </c>
      <c r="BW68" s="211" t="s">
        <v>514</v>
      </c>
      <c r="BX68" s="211" t="s">
        <v>514</v>
      </c>
      <c r="BY68" s="211" t="s">
        <v>514</v>
      </c>
      <c r="BZ68" s="211" t="s">
        <v>514</v>
      </c>
      <c r="CA68" s="211" t="s">
        <v>514</v>
      </c>
      <c r="CB68" s="211" t="s">
        <v>514</v>
      </c>
      <c r="CC68" s="211" t="s">
        <v>6444</v>
      </c>
      <c r="CD68" s="211" t="s">
        <v>6445</v>
      </c>
      <c r="CE68" s="211" t="s">
        <v>514</v>
      </c>
      <c r="CF68" s="211" t="s">
        <v>514</v>
      </c>
      <c r="CG68" s="211" t="s">
        <v>514</v>
      </c>
      <c r="CH68" s="287"/>
      <c r="CI68" s="287"/>
      <c r="CJ68" s="287"/>
      <c r="CK68" s="287"/>
      <c r="CL68" s="287"/>
      <c r="CM68" s="287"/>
      <c r="CN68" s="287"/>
      <c r="CO68" s="211" t="s">
        <v>5528</v>
      </c>
    </row>
    <row r="69" spans="1:93">
      <c r="A69" s="286" t="s">
        <v>913</v>
      </c>
      <c r="B69" s="211" t="s">
        <v>2581</v>
      </c>
      <c r="C69" s="211" t="s">
        <v>2448</v>
      </c>
      <c r="D69" s="211" t="s">
        <v>5132</v>
      </c>
      <c r="E69" s="211" t="s">
        <v>5674</v>
      </c>
      <c r="F69" s="211">
        <v>1</v>
      </c>
      <c r="G69" s="211" t="s">
        <v>514</v>
      </c>
      <c r="H69" s="211" t="s">
        <v>514</v>
      </c>
      <c r="I69" s="211" t="s">
        <v>514</v>
      </c>
      <c r="J69" s="211" t="s">
        <v>514</v>
      </c>
      <c r="K69" s="211" t="s">
        <v>514</v>
      </c>
      <c r="L69" s="211" t="s">
        <v>514</v>
      </c>
      <c r="M69" s="211" t="s">
        <v>514</v>
      </c>
      <c r="N69" s="211" t="s">
        <v>514</v>
      </c>
      <c r="O69" s="287"/>
      <c r="P69" s="287"/>
      <c r="Q69" s="287"/>
      <c r="R69" s="211" t="s">
        <v>514</v>
      </c>
      <c r="S69" s="211" t="s">
        <v>514</v>
      </c>
      <c r="T69" s="211" t="s">
        <v>514</v>
      </c>
      <c r="U69" s="211" t="s">
        <v>514</v>
      </c>
      <c r="V69" s="211" t="s">
        <v>514</v>
      </c>
      <c r="W69" s="211" t="s">
        <v>514</v>
      </c>
      <c r="X69" s="287"/>
      <c r="Y69" s="287"/>
      <c r="Z69" s="287"/>
      <c r="AA69" s="211" t="s">
        <v>514</v>
      </c>
      <c r="AB69" s="211" t="s">
        <v>514</v>
      </c>
      <c r="AC69" s="211" t="s">
        <v>514</v>
      </c>
      <c r="AD69" s="211" t="s">
        <v>514</v>
      </c>
      <c r="AE69" s="287"/>
      <c r="AF69" s="287"/>
      <c r="AG69" s="287"/>
      <c r="AH69" s="211" t="s">
        <v>514</v>
      </c>
      <c r="AI69" s="211" t="s">
        <v>514</v>
      </c>
      <c r="AJ69" s="211" t="s">
        <v>514</v>
      </c>
      <c r="AK69" s="211" t="s">
        <v>514</v>
      </c>
      <c r="AL69" s="211" t="s">
        <v>514</v>
      </c>
      <c r="AM69" s="211" t="s">
        <v>514</v>
      </c>
      <c r="AN69" s="287"/>
      <c r="AO69" s="287"/>
      <c r="AP69" s="287"/>
      <c r="AQ69" s="287"/>
      <c r="AR69" s="287"/>
      <c r="AS69" s="287"/>
      <c r="AT69" s="211" t="s">
        <v>514</v>
      </c>
      <c r="AU69" s="211" t="s">
        <v>514</v>
      </c>
      <c r="AV69" s="211" t="s">
        <v>514</v>
      </c>
      <c r="AW69" s="211" t="s">
        <v>514</v>
      </c>
      <c r="AX69" s="211" t="s">
        <v>514</v>
      </c>
      <c r="AY69" s="211" t="s">
        <v>514</v>
      </c>
      <c r="AZ69" s="287"/>
      <c r="BA69" s="287"/>
      <c r="BB69" s="287"/>
      <c r="BC69" s="287"/>
      <c r="BD69" s="287"/>
      <c r="BE69" s="287"/>
      <c r="BF69" s="211" t="s">
        <v>514</v>
      </c>
      <c r="BG69" s="211" t="s">
        <v>514</v>
      </c>
      <c r="BH69" s="211" t="s">
        <v>514</v>
      </c>
      <c r="BI69" s="211" t="s">
        <v>514</v>
      </c>
      <c r="BJ69" s="211" t="s">
        <v>514</v>
      </c>
      <c r="BK69" s="211" t="s">
        <v>514</v>
      </c>
      <c r="BL69" s="287"/>
      <c r="BM69" s="287"/>
      <c r="BN69" s="287"/>
      <c r="BO69" s="211" t="s">
        <v>514</v>
      </c>
      <c r="BP69" s="211" t="s">
        <v>514</v>
      </c>
      <c r="BQ69" s="211">
        <v>1</v>
      </c>
      <c r="BR69" s="211" t="s">
        <v>5133</v>
      </c>
      <c r="BS69" s="211" t="s">
        <v>514</v>
      </c>
      <c r="BT69" s="211" t="s">
        <v>514</v>
      </c>
      <c r="BU69" s="211" t="s">
        <v>514</v>
      </c>
      <c r="BV69" s="211" t="s">
        <v>514</v>
      </c>
      <c r="BW69" s="211" t="s">
        <v>514</v>
      </c>
      <c r="BX69" s="211" t="s">
        <v>514</v>
      </c>
      <c r="BY69" s="211" t="s">
        <v>514</v>
      </c>
      <c r="BZ69" s="211" t="s">
        <v>514</v>
      </c>
      <c r="CA69" s="211" t="s">
        <v>514</v>
      </c>
      <c r="CB69" s="211" t="s">
        <v>514</v>
      </c>
      <c r="CC69" s="211" t="s">
        <v>514</v>
      </c>
      <c r="CD69" s="211" t="s">
        <v>514</v>
      </c>
      <c r="CE69" s="211" t="s">
        <v>514</v>
      </c>
      <c r="CF69" s="211" t="s">
        <v>514</v>
      </c>
      <c r="CG69" s="211" t="s">
        <v>514</v>
      </c>
      <c r="CH69" s="287"/>
      <c r="CI69" s="287"/>
      <c r="CJ69" s="287"/>
      <c r="CK69" s="287"/>
      <c r="CL69" s="287"/>
      <c r="CM69" s="287"/>
      <c r="CN69" s="287"/>
      <c r="CO69" s="211" t="s">
        <v>514</v>
      </c>
    </row>
    <row r="70" spans="1:93">
      <c r="A70" s="286" t="s">
        <v>914</v>
      </c>
      <c r="B70" s="211" t="s">
        <v>2582</v>
      </c>
      <c r="C70" s="211" t="s">
        <v>2448</v>
      </c>
      <c r="D70" s="211" t="s">
        <v>2583</v>
      </c>
      <c r="E70" s="211" t="s">
        <v>2584</v>
      </c>
      <c r="F70" s="211">
        <v>1</v>
      </c>
      <c r="G70" s="211" t="s">
        <v>514</v>
      </c>
      <c r="H70" s="211" t="s">
        <v>514</v>
      </c>
      <c r="I70" s="211" t="s">
        <v>514</v>
      </c>
      <c r="J70" s="211" t="s">
        <v>514</v>
      </c>
      <c r="K70" s="211">
        <v>2013</v>
      </c>
      <c r="L70" s="211" t="b">
        <v>0</v>
      </c>
      <c r="M70" s="211">
        <v>14000</v>
      </c>
      <c r="N70" s="211">
        <v>12600</v>
      </c>
      <c r="O70" s="287"/>
      <c r="P70" s="287"/>
      <c r="Q70" s="287"/>
      <c r="R70" s="211" t="b">
        <v>0</v>
      </c>
      <c r="S70" s="211">
        <v>13900</v>
      </c>
      <c r="T70" s="211">
        <v>6270</v>
      </c>
      <c r="U70" s="211" t="b">
        <v>0</v>
      </c>
      <c r="V70" s="211">
        <v>6200</v>
      </c>
      <c r="W70" s="211">
        <v>6200</v>
      </c>
      <c r="X70" s="287"/>
      <c r="Y70" s="287"/>
      <c r="Z70" s="287"/>
      <c r="AA70" s="211" t="s">
        <v>514</v>
      </c>
      <c r="AB70" s="211" t="s">
        <v>514</v>
      </c>
      <c r="AC70" s="211" t="s">
        <v>514</v>
      </c>
      <c r="AD70" s="211" t="s">
        <v>514</v>
      </c>
      <c r="AE70" s="287"/>
      <c r="AF70" s="287"/>
      <c r="AG70" s="287"/>
      <c r="AH70" s="211" t="s">
        <v>514</v>
      </c>
      <c r="AI70" s="211" t="s">
        <v>514</v>
      </c>
      <c r="AJ70" s="211" t="s">
        <v>514</v>
      </c>
      <c r="AK70" s="211" t="s">
        <v>514</v>
      </c>
      <c r="AL70" s="211" t="s">
        <v>514</v>
      </c>
      <c r="AM70" s="211" t="s">
        <v>514</v>
      </c>
      <c r="AN70" s="287"/>
      <c r="AO70" s="287"/>
      <c r="AP70" s="287"/>
      <c r="AQ70" s="287"/>
      <c r="AR70" s="287"/>
      <c r="AS70" s="287"/>
      <c r="AT70" s="211" t="s">
        <v>514</v>
      </c>
      <c r="AU70" s="211" t="s">
        <v>514</v>
      </c>
      <c r="AV70" s="211" t="s">
        <v>514</v>
      </c>
      <c r="AW70" s="211" t="s">
        <v>514</v>
      </c>
      <c r="AX70" s="211" t="s">
        <v>514</v>
      </c>
      <c r="AY70" s="211" t="s">
        <v>514</v>
      </c>
      <c r="AZ70" s="287"/>
      <c r="BA70" s="287"/>
      <c r="BB70" s="287"/>
      <c r="BC70" s="287"/>
      <c r="BD70" s="287"/>
      <c r="BE70" s="287"/>
      <c r="BF70" s="211" t="s">
        <v>514</v>
      </c>
      <c r="BG70" s="211" t="s">
        <v>514</v>
      </c>
      <c r="BH70" s="211" t="s">
        <v>514</v>
      </c>
      <c r="BI70" s="211" t="s">
        <v>514</v>
      </c>
      <c r="BJ70" s="211" t="s">
        <v>514</v>
      </c>
      <c r="BK70" s="211" t="s">
        <v>514</v>
      </c>
      <c r="BL70" s="287"/>
      <c r="BM70" s="287"/>
      <c r="BN70" s="287"/>
      <c r="BO70" s="211" t="s">
        <v>514</v>
      </c>
      <c r="BP70" s="211" t="s">
        <v>514</v>
      </c>
      <c r="BQ70" s="211">
        <v>1</v>
      </c>
      <c r="BR70" s="211" t="s">
        <v>2585</v>
      </c>
      <c r="BS70" s="211" t="s">
        <v>514</v>
      </c>
      <c r="BT70" s="211" t="s">
        <v>514</v>
      </c>
      <c r="BU70" s="211" t="s">
        <v>514</v>
      </c>
      <c r="BV70" s="211" t="s">
        <v>514</v>
      </c>
      <c r="BW70" s="211" t="s">
        <v>514</v>
      </c>
      <c r="BX70" s="211" t="s">
        <v>514</v>
      </c>
      <c r="BY70" s="211" t="s">
        <v>514</v>
      </c>
      <c r="BZ70" s="211" t="s">
        <v>514</v>
      </c>
      <c r="CA70" s="211" t="s">
        <v>514</v>
      </c>
      <c r="CB70" s="211" t="s">
        <v>514</v>
      </c>
      <c r="CC70" s="211" t="s">
        <v>6464</v>
      </c>
      <c r="CD70" s="211" t="s">
        <v>6426</v>
      </c>
      <c r="CE70" s="211" t="s">
        <v>514</v>
      </c>
      <c r="CF70" s="211" t="s">
        <v>514</v>
      </c>
      <c r="CG70" s="211" t="s">
        <v>514</v>
      </c>
      <c r="CH70" s="287"/>
      <c r="CI70" s="287"/>
      <c r="CJ70" s="287"/>
      <c r="CK70" s="287"/>
      <c r="CL70" s="287"/>
      <c r="CM70" s="287"/>
      <c r="CN70" s="287"/>
      <c r="CO70" s="211" t="s">
        <v>5528</v>
      </c>
    </row>
    <row r="71" spans="1:93">
      <c r="A71" s="286" t="s">
        <v>915</v>
      </c>
      <c r="B71" s="211" t="s">
        <v>2586</v>
      </c>
      <c r="C71" s="211" t="s">
        <v>2448</v>
      </c>
      <c r="D71" s="211" t="s">
        <v>2587</v>
      </c>
      <c r="E71" s="211" t="s">
        <v>5675</v>
      </c>
      <c r="F71" s="211">
        <v>1</v>
      </c>
      <c r="G71" s="211" t="s">
        <v>514</v>
      </c>
      <c r="H71" s="211" t="s">
        <v>514</v>
      </c>
      <c r="I71" s="211" t="s">
        <v>514</v>
      </c>
      <c r="J71" s="211" t="s">
        <v>514</v>
      </c>
      <c r="K71" s="211">
        <v>2013</v>
      </c>
      <c r="L71" s="211" t="b">
        <v>0</v>
      </c>
      <c r="M71" s="211">
        <v>4610</v>
      </c>
      <c r="N71" s="211">
        <v>4600</v>
      </c>
      <c r="O71" s="287"/>
      <c r="P71" s="287"/>
      <c r="Q71" s="287"/>
      <c r="R71" s="211" t="b">
        <v>0</v>
      </c>
      <c r="S71" s="211">
        <v>4530</v>
      </c>
      <c r="T71" s="211">
        <v>5260</v>
      </c>
      <c r="U71" s="211" t="b">
        <v>0</v>
      </c>
      <c r="V71" s="211">
        <v>3940</v>
      </c>
      <c r="W71" s="211">
        <v>3940</v>
      </c>
      <c r="X71" s="287"/>
      <c r="Y71" s="287"/>
      <c r="Z71" s="287"/>
      <c r="AA71" s="211" t="s">
        <v>514</v>
      </c>
      <c r="AB71" s="211" t="s">
        <v>514</v>
      </c>
      <c r="AC71" s="211" t="s">
        <v>514</v>
      </c>
      <c r="AD71" s="211" t="s">
        <v>514</v>
      </c>
      <c r="AE71" s="287"/>
      <c r="AF71" s="287"/>
      <c r="AG71" s="287"/>
      <c r="AH71" s="211" t="s">
        <v>514</v>
      </c>
      <c r="AI71" s="211" t="s">
        <v>514</v>
      </c>
      <c r="AJ71" s="211" t="s">
        <v>514</v>
      </c>
      <c r="AK71" s="211" t="s">
        <v>514</v>
      </c>
      <c r="AL71" s="211" t="s">
        <v>514</v>
      </c>
      <c r="AM71" s="211" t="s">
        <v>514</v>
      </c>
      <c r="AN71" s="287"/>
      <c r="AO71" s="287"/>
      <c r="AP71" s="287"/>
      <c r="AQ71" s="287"/>
      <c r="AR71" s="287"/>
      <c r="AS71" s="287"/>
      <c r="AT71" s="211" t="s">
        <v>514</v>
      </c>
      <c r="AU71" s="211" t="s">
        <v>514</v>
      </c>
      <c r="AV71" s="211" t="s">
        <v>514</v>
      </c>
      <c r="AW71" s="211" t="s">
        <v>514</v>
      </c>
      <c r="AX71" s="211" t="s">
        <v>514</v>
      </c>
      <c r="AY71" s="211" t="s">
        <v>514</v>
      </c>
      <c r="AZ71" s="287"/>
      <c r="BA71" s="287"/>
      <c r="BB71" s="287"/>
      <c r="BC71" s="287"/>
      <c r="BD71" s="287"/>
      <c r="BE71" s="287"/>
      <c r="BF71" s="211" t="s">
        <v>514</v>
      </c>
      <c r="BG71" s="211" t="s">
        <v>514</v>
      </c>
      <c r="BH71" s="211" t="s">
        <v>514</v>
      </c>
      <c r="BI71" s="211" t="s">
        <v>514</v>
      </c>
      <c r="BJ71" s="211" t="s">
        <v>514</v>
      </c>
      <c r="BK71" s="211" t="s">
        <v>514</v>
      </c>
      <c r="BL71" s="287"/>
      <c r="BM71" s="287"/>
      <c r="BN71" s="287"/>
      <c r="BO71" s="211" t="s">
        <v>514</v>
      </c>
      <c r="BP71" s="211" t="s">
        <v>514</v>
      </c>
      <c r="BQ71" s="211">
        <v>1</v>
      </c>
      <c r="BR71" s="211" t="s">
        <v>2586</v>
      </c>
      <c r="BS71" s="211" t="s">
        <v>514</v>
      </c>
      <c r="BT71" s="211" t="s">
        <v>514</v>
      </c>
      <c r="BU71" s="211" t="s">
        <v>514</v>
      </c>
      <c r="BV71" s="211" t="s">
        <v>514</v>
      </c>
      <c r="BW71" s="211" t="s">
        <v>514</v>
      </c>
      <c r="BX71" s="211" t="s">
        <v>514</v>
      </c>
      <c r="BY71" s="211" t="s">
        <v>514</v>
      </c>
      <c r="BZ71" s="211" t="s">
        <v>514</v>
      </c>
      <c r="CA71" s="211" t="s">
        <v>514</v>
      </c>
      <c r="CB71" s="211" t="s">
        <v>514</v>
      </c>
      <c r="CC71" s="211" t="s">
        <v>6427</v>
      </c>
      <c r="CD71" s="211" t="s">
        <v>6426</v>
      </c>
      <c r="CE71" s="211" t="s">
        <v>514</v>
      </c>
      <c r="CF71" s="211" t="s">
        <v>514</v>
      </c>
      <c r="CG71" s="211" t="s">
        <v>514</v>
      </c>
      <c r="CH71" s="287"/>
      <c r="CI71" s="287"/>
      <c r="CJ71" s="287"/>
      <c r="CK71" s="287"/>
      <c r="CL71" s="287"/>
      <c r="CM71" s="287"/>
      <c r="CN71" s="287"/>
      <c r="CO71" s="211" t="s">
        <v>5528</v>
      </c>
    </row>
    <row r="72" spans="1:93">
      <c r="A72" s="286" t="s">
        <v>916</v>
      </c>
      <c r="B72" s="211" t="s">
        <v>2588</v>
      </c>
      <c r="C72" s="211" t="s">
        <v>2589</v>
      </c>
      <c r="D72" s="211" t="s">
        <v>6465</v>
      </c>
      <c r="E72" s="211" t="s">
        <v>5676</v>
      </c>
      <c r="F72" s="211" t="s">
        <v>514</v>
      </c>
      <c r="G72" s="211" t="s">
        <v>514</v>
      </c>
      <c r="H72" s="211">
        <v>1</v>
      </c>
      <c r="I72" s="211" t="s">
        <v>514</v>
      </c>
      <c r="J72" s="211" t="s">
        <v>514</v>
      </c>
      <c r="K72" s="211" t="s">
        <v>514</v>
      </c>
      <c r="L72" s="211" t="s">
        <v>514</v>
      </c>
      <c r="M72" s="211" t="s">
        <v>514</v>
      </c>
      <c r="N72" s="211" t="s">
        <v>514</v>
      </c>
      <c r="O72" s="287"/>
      <c r="P72" s="287"/>
      <c r="Q72" s="287"/>
      <c r="R72" s="211" t="s">
        <v>514</v>
      </c>
      <c r="S72" s="211" t="s">
        <v>514</v>
      </c>
      <c r="T72" s="211" t="s">
        <v>514</v>
      </c>
      <c r="U72" s="211" t="s">
        <v>514</v>
      </c>
      <c r="V72" s="211" t="s">
        <v>514</v>
      </c>
      <c r="W72" s="211" t="s">
        <v>514</v>
      </c>
      <c r="X72" s="287"/>
      <c r="Y72" s="287"/>
      <c r="Z72" s="287"/>
      <c r="AA72" s="211">
        <v>2013</v>
      </c>
      <c r="AB72" s="211" t="b">
        <v>1</v>
      </c>
      <c r="AC72" s="211">
        <v>311</v>
      </c>
      <c r="AD72" s="211">
        <v>311</v>
      </c>
      <c r="AE72" s="287"/>
      <c r="AF72" s="287"/>
      <c r="AG72" s="287"/>
      <c r="AH72" s="211" t="b">
        <v>1</v>
      </c>
      <c r="AI72" s="211">
        <v>266</v>
      </c>
      <c r="AJ72" s="211">
        <v>266</v>
      </c>
      <c r="AK72" s="211" t="b">
        <v>1</v>
      </c>
      <c r="AL72" s="211">
        <v>254</v>
      </c>
      <c r="AM72" s="211">
        <v>254</v>
      </c>
      <c r="AN72" s="287"/>
      <c r="AO72" s="287"/>
      <c r="AP72" s="287"/>
      <c r="AQ72" s="287"/>
      <c r="AR72" s="287"/>
      <c r="AS72" s="287"/>
      <c r="AT72" s="211" t="s">
        <v>514</v>
      </c>
      <c r="AU72" s="211" t="s">
        <v>514</v>
      </c>
      <c r="AV72" s="211" t="s">
        <v>514</v>
      </c>
      <c r="AW72" s="211" t="s">
        <v>514</v>
      </c>
      <c r="AX72" s="211" t="s">
        <v>514</v>
      </c>
      <c r="AY72" s="211" t="s">
        <v>514</v>
      </c>
      <c r="AZ72" s="287"/>
      <c r="BA72" s="287"/>
      <c r="BB72" s="287"/>
      <c r="BC72" s="287"/>
      <c r="BD72" s="287"/>
      <c r="BE72" s="287"/>
      <c r="BF72" s="211" t="s">
        <v>514</v>
      </c>
      <c r="BG72" s="211" t="s">
        <v>514</v>
      </c>
      <c r="BH72" s="211" t="s">
        <v>514</v>
      </c>
      <c r="BI72" s="211" t="s">
        <v>514</v>
      </c>
      <c r="BJ72" s="211" t="s">
        <v>514</v>
      </c>
      <c r="BK72" s="211" t="s">
        <v>514</v>
      </c>
      <c r="BL72" s="287"/>
      <c r="BM72" s="287"/>
      <c r="BN72" s="287"/>
      <c r="BO72" s="211">
        <v>148</v>
      </c>
      <c r="BP72" s="211">
        <v>145</v>
      </c>
      <c r="BQ72" s="211">
        <v>0</v>
      </c>
      <c r="BR72" s="211" t="s">
        <v>514</v>
      </c>
      <c r="BS72" s="211" t="s">
        <v>514</v>
      </c>
      <c r="BT72" s="211" t="s">
        <v>514</v>
      </c>
      <c r="BU72" s="211" t="s">
        <v>514</v>
      </c>
      <c r="BV72" s="211" t="s">
        <v>514</v>
      </c>
      <c r="BW72" s="211" t="s">
        <v>514</v>
      </c>
      <c r="BX72" s="211" t="s">
        <v>514</v>
      </c>
      <c r="BY72" s="211" t="s">
        <v>514</v>
      </c>
      <c r="BZ72" s="211" t="s">
        <v>514</v>
      </c>
      <c r="CA72" s="211" t="s">
        <v>514</v>
      </c>
      <c r="CB72" s="211" t="s">
        <v>514</v>
      </c>
      <c r="CC72" s="211" t="s">
        <v>514</v>
      </c>
      <c r="CD72" s="211" t="s">
        <v>514</v>
      </c>
      <c r="CE72" s="211" t="s">
        <v>514</v>
      </c>
      <c r="CF72" s="211" t="s">
        <v>6431</v>
      </c>
      <c r="CG72" s="211" t="s">
        <v>6432</v>
      </c>
      <c r="CH72" s="287"/>
      <c r="CI72" s="287"/>
      <c r="CJ72" s="287"/>
      <c r="CK72" s="287"/>
      <c r="CL72" s="287"/>
      <c r="CM72" s="287"/>
      <c r="CN72" s="287"/>
      <c r="CO72" s="211" t="s">
        <v>5528</v>
      </c>
    </row>
    <row r="73" spans="1:93">
      <c r="A73" s="286" t="s">
        <v>917</v>
      </c>
      <c r="B73" s="211" t="s">
        <v>5134</v>
      </c>
      <c r="C73" s="211" t="s">
        <v>2448</v>
      </c>
      <c r="D73" s="211" t="s">
        <v>2590</v>
      </c>
      <c r="E73" s="211" t="s">
        <v>5677</v>
      </c>
      <c r="F73" s="211">
        <v>1</v>
      </c>
      <c r="G73" s="211" t="s">
        <v>514</v>
      </c>
      <c r="H73" s="211" t="s">
        <v>514</v>
      </c>
      <c r="I73" s="211" t="s">
        <v>514</v>
      </c>
      <c r="J73" s="211" t="s">
        <v>514</v>
      </c>
      <c r="K73" s="211">
        <v>2013</v>
      </c>
      <c r="L73" s="211" t="b">
        <v>0</v>
      </c>
      <c r="M73" s="211">
        <v>5490</v>
      </c>
      <c r="N73" s="211">
        <v>5240</v>
      </c>
      <c r="O73" s="287"/>
      <c r="P73" s="287"/>
      <c r="Q73" s="287"/>
      <c r="R73" s="211" t="b">
        <v>0</v>
      </c>
      <c r="S73" s="211">
        <v>4970</v>
      </c>
      <c r="T73" s="211">
        <v>4790</v>
      </c>
      <c r="U73" s="211" t="b">
        <v>0</v>
      </c>
      <c r="V73" s="211">
        <v>5250</v>
      </c>
      <c r="W73" s="211">
        <v>5250</v>
      </c>
      <c r="X73" s="287"/>
      <c r="Y73" s="287"/>
      <c r="Z73" s="287"/>
      <c r="AA73" s="211" t="s">
        <v>514</v>
      </c>
      <c r="AB73" s="211" t="s">
        <v>514</v>
      </c>
      <c r="AC73" s="211" t="s">
        <v>514</v>
      </c>
      <c r="AD73" s="211" t="s">
        <v>514</v>
      </c>
      <c r="AE73" s="287"/>
      <c r="AF73" s="287"/>
      <c r="AG73" s="287"/>
      <c r="AH73" s="211" t="s">
        <v>514</v>
      </c>
      <c r="AI73" s="211" t="s">
        <v>514</v>
      </c>
      <c r="AJ73" s="211" t="s">
        <v>514</v>
      </c>
      <c r="AK73" s="211" t="s">
        <v>514</v>
      </c>
      <c r="AL73" s="211" t="s">
        <v>514</v>
      </c>
      <c r="AM73" s="211" t="s">
        <v>514</v>
      </c>
      <c r="AN73" s="287"/>
      <c r="AO73" s="287"/>
      <c r="AP73" s="287"/>
      <c r="AQ73" s="287"/>
      <c r="AR73" s="287"/>
      <c r="AS73" s="287"/>
      <c r="AT73" s="211" t="s">
        <v>514</v>
      </c>
      <c r="AU73" s="211" t="s">
        <v>514</v>
      </c>
      <c r="AV73" s="211" t="s">
        <v>514</v>
      </c>
      <c r="AW73" s="211" t="s">
        <v>514</v>
      </c>
      <c r="AX73" s="211" t="s">
        <v>514</v>
      </c>
      <c r="AY73" s="211" t="s">
        <v>514</v>
      </c>
      <c r="AZ73" s="287"/>
      <c r="BA73" s="287"/>
      <c r="BB73" s="287"/>
      <c r="BC73" s="287"/>
      <c r="BD73" s="287"/>
      <c r="BE73" s="287"/>
      <c r="BF73" s="211" t="s">
        <v>514</v>
      </c>
      <c r="BG73" s="211" t="s">
        <v>514</v>
      </c>
      <c r="BH73" s="211" t="s">
        <v>514</v>
      </c>
      <c r="BI73" s="211" t="s">
        <v>514</v>
      </c>
      <c r="BJ73" s="211" t="s">
        <v>514</v>
      </c>
      <c r="BK73" s="211" t="s">
        <v>514</v>
      </c>
      <c r="BL73" s="287"/>
      <c r="BM73" s="287"/>
      <c r="BN73" s="287"/>
      <c r="BO73" s="211" t="s">
        <v>514</v>
      </c>
      <c r="BP73" s="211" t="s">
        <v>514</v>
      </c>
      <c r="BQ73" s="211">
        <v>0</v>
      </c>
      <c r="BR73" s="211" t="s">
        <v>514</v>
      </c>
      <c r="BS73" s="211" t="s">
        <v>514</v>
      </c>
      <c r="BT73" s="211" t="s">
        <v>514</v>
      </c>
      <c r="BU73" s="211" t="s">
        <v>514</v>
      </c>
      <c r="BV73" s="211" t="s">
        <v>514</v>
      </c>
      <c r="BW73" s="211" t="s">
        <v>514</v>
      </c>
      <c r="BX73" s="211" t="s">
        <v>514</v>
      </c>
      <c r="BY73" s="211" t="s">
        <v>514</v>
      </c>
      <c r="BZ73" s="211" t="s">
        <v>514</v>
      </c>
      <c r="CA73" s="211" t="s">
        <v>514</v>
      </c>
      <c r="CB73" s="211" t="s">
        <v>514</v>
      </c>
      <c r="CC73" s="211" t="s">
        <v>6466</v>
      </c>
      <c r="CD73" s="211" t="s">
        <v>6467</v>
      </c>
      <c r="CE73" s="211" t="s">
        <v>514</v>
      </c>
      <c r="CF73" s="211" t="s">
        <v>514</v>
      </c>
      <c r="CG73" s="211" t="s">
        <v>514</v>
      </c>
      <c r="CH73" s="287"/>
      <c r="CI73" s="287"/>
      <c r="CJ73" s="287"/>
      <c r="CK73" s="287"/>
      <c r="CL73" s="287"/>
      <c r="CM73" s="287"/>
      <c r="CN73" s="287"/>
      <c r="CO73" s="211" t="s">
        <v>5528</v>
      </c>
    </row>
    <row r="74" spans="1:93">
      <c r="A74" s="286" t="s">
        <v>918</v>
      </c>
      <c r="B74" s="211" t="s">
        <v>2591</v>
      </c>
      <c r="C74" s="211" t="s">
        <v>2448</v>
      </c>
      <c r="D74" s="211" t="s">
        <v>2592</v>
      </c>
      <c r="E74" s="211" t="s">
        <v>2593</v>
      </c>
      <c r="F74" s="211">
        <v>1</v>
      </c>
      <c r="G74" s="211" t="s">
        <v>514</v>
      </c>
      <c r="H74" s="211" t="s">
        <v>514</v>
      </c>
      <c r="I74" s="211" t="s">
        <v>514</v>
      </c>
      <c r="J74" s="211" t="s">
        <v>514</v>
      </c>
      <c r="K74" s="211">
        <v>2013</v>
      </c>
      <c r="L74" s="211" t="b">
        <v>0</v>
      </c>
      <c r="M74" s="211">
        <v>995</v>
      </c>
      <c r="N74" s="211">
        <v>993</v>
      </c>
      <c r="O74" s="287"/>
      <c r="P74" s="287"/>
      <c r="Q74" s="287"/>
      <c r="R74" s="211" t="b">
        <v>0</v>
      </c>
      <c r="S74" s="211">
        <v>487</v>
      </c>
      <c r="T74" s="211">
        <v>487</v>
      </c>
      <c r="U74" s="211" t="b">
        <v>0</v>
      </c>
      <c r="V74" s="211">
        <v>485</v>
      </c>
      <c r="W74" s="211">
        <v>485</v>
      </c>
      <c r="X74" s="287"/>
      <c r="Y74" s="287"/>
      <c r="Z74" s="287"/>
      <c r="AA74" s="211" t="s">
        <v>514</v>
      </c>
      <c r="AB74" s="211" t="s">
        <v>514</v>
      </c>
      <c r="AC74" s="211" t="s">
        <v>514</v>
      </c>
      <c r="AD74" s="211" t="s">
        <v>514</v>
      </c>
      <c r="AE74" s="287"/>
      <c r="AF74" s="287"/>
      <c r="AG74" s="287"/>
      <c r="AH74" s="211" t="s">
        <v>514</v>
      </c>
      <c r="AI74" s="211" t="s">
        <v>514</v>
      </c>
      <c r="AJ74" s="211" t="s">
        <v>514</v>
      </c>
      <c r="AK74" s="211" t="s">
        <v>514</v>
      </c>
      <c r="AL74" s="211" t="s">
        <v>514</v>
      </c>
      <c r="AM74" s="211" t="s">
        <v>514</v>
      </c>
      <c r="AN74" s="287"/>
      <c r="AO74" s="287"/>
      <c r="AP74" s="287"/>
      <c r="AQ74" s="287"/>
      <c r="AR74" s="287"/>
      <c r="AS74" s="287"/>
      <c r="AT74" s="211" t="s">
        <v>514</v>
      </c>
      <c r="AU74" s="211" t="s">
        <v>514</v>
      </c>
      <c r="AV74" s="211" t="s">
        <v>514</v>
      </c>
      <c r="AW74" s="211" t="s">
        <v>514</v>
      </c>
      <c r="AX74" s="211" t="s">
        <v>514</v>
      </c>
      <c r="AY74" s="211" t="s">
        <v>514</v>
      </c>
      <c r="AZ74" s="287"/>
      <c r="BA74" s="287"/>
      <c r="BB74" s="287"/>
      <c r="BC74" s="287"/>
      <c r="BD74" s="287"/>
      <c r="BE74" s="287"/>
      <c r="BF74" s="211" t="s">
        <v>514</v>
      </c>
      <c r="BG74" s="211" t="s">
        <v>514</v>
      </c>
      <c r="BH74" s="211" t="s">
        <v>514</v>
      </c>
      <c r="BI74" s="211" t="s">
        <v>514</v>
      </c>
      <c r="BJ74" s="211" t="s">
        <v>514</v>
      </c>
      <c r="BK74" s="211" t="s">
        <v>514</v>
      </c>
      <c r="BL74" s="287"/>
      <c r="BM74" s="287"/>
      <c r="BN74" s="287"/>
      <c r="BO74" s="211" t="s">
        <v>514</v>
      </c>
      <c r="BP74" s="211" t="s">
        <v>514</v>
      </c>
      <c r="BQ74" s="211">
        <v>0</v>
      </c>
      <c r="BR74" s="211" t="s">
        <v>514</v>
      </c>
      <c r="BS74" s="211" t="s">
        <v>514</v>
      </c>
      <c r="BT74" s="211" t="s">
        <v>514</v>
      </c>
      <c r="BU74" s="211" t="s">
        <v>514</v>
      </c>
      <c r="BV74" s="211" t="s">
        <v>514</v>
      </c>
      <c r="BW74" s="211" t="s">
        <v>514</v>
      </c>
      <c r="BX74" s="211" t="s">
        <v>514</v>
      </c>
      <c r="BY74" s="211" t="s">
        <v>514</v>
      </c>
      <c r="BZ74" s="211" t="s">
        <v>514</v>
      </c>
      <c r="CA74" s="211" t="s">
        <v>514</v>
      </c>
      <c r="CB74" s="211" t="s">
        <v>514</v>
      </c>
      <c r="CC74" s="211" t="s">
        <v>6436</v>
      </c>
      <c r="CD74" s="211" t="s">
        <v>6437</v>
      </c>
      <c r="CE74" s="211" t="s">
        <v>514</v>
      </c>
      <c r="CF74" s="211" t="s">
        <v>514</v>
      </c>
      <c r="CG74" s="211" t="s">
        <v>514</v>
      </c>
      <c r="CH74" s="287"/>
      <c r="CI74" s="287"/>
      <c r="CJ74" s="287"/>
      <c r="CK74" s="287"/>
      <c r="CL74" s="287"/>
      <c r="CM74" s="287"/>
      <c r="CN74" s="287"/>
      <c r="CO74" s="211" t="s">
        <v>5528</v>
      </c>
    </row>
    <row r="75" spans="1:93">
      <c r="A75" s="286" t="s">
        <v>919</v>
      </c>
      <c r="B75" s="211" t="s">
        <v>2594</v>
      </c>
      <c r="C75" s="211" t="s">
        <v>2448</v>
      </c>
      <c r="D75" s="211" t="s">
        <v>5135</v>
      </c>
      <c r="E75" s="211" t="s">
        <v>5678</v>
      </c>
      <c r="F75" s="211">
        <v>1</v>
      </c>
      <c r="G75" s="211" t="s">
        <v>514</v>
      </c>
      <c r="H75" s="211">
        <v>1</v>
      </c>
      <c r="I75" s="211" t="s">
        <v>514</v>
      </c>
      <c r="J75" s="211" t="s">
        <v>514</v>
      </c>
      <c r="K75" s="211">
        <v>2013</v>
      </c>
      <c r="L75" s="211" t="b">
        <v>0</v>
      </c>
      <c r="M75" s="211">
        <v>125000</v>
      </c>
      <c r="N75" s="211">
        <v>115000</v>
      </c>
      <c r="O75" s="287"/>
      <c r="P75" s="287"/>
      <c r="Q75" s="287"/>
      <c r="R75" s="211" t="b">
        <v>0</v>
      </c>
      <c r="S75" s="211" t="s">
        <v>514</v>
      </c>
      <c r="T75" s="211" t="s">
        <v>514</v>
      </c>
      <c r="U75" s="211" t="b">
        <v>0</v>
      </c>
      <c r="V75" s="211" t="s">
        <v>514</v>
      </c>
      <c r="W75" s="211" t="s">
        <v>514</v>
      </c>
      <c r="X75" s="287"/>
      <c r="Y75" s="287"/>
      <c r="Z75" s="287"/>
      <c r="AA75" s="211" t="s">
        <v>514</v>
      </c>
      <c r="AB75" s="211" t="s">
        <v>514</v>
      </c>
      <c r="AC75" s="211" t="s">
        <v>514</v>
      </c>
      <c r="AD75" s="211" t="s">
        <v>514</v>
      </c>
      <c r="AE75" s="287"/>
      <c r="AF75" s="287"/>
      <c r="AG75" s="287"/>
      <c r="AH75" s="211" t="b">
        <v>0</v>
      </c>
      <c r="AI75" s="211">
        <v>420</v>
      </c>
      <c r="AJ75" s="211">
        <v>420</v>
      </c>
      <c r="AK75" s="211" t="b">
        <v>0</v>
      </c>
      <c r="AL75" s="211">
        <v>433</v>
      </c>
      <c r="AM75" s="211">
        <v>433</v>
      </c>
      <c r="AN75" s="287"/>
      <c r="AO75" s="287"/>
      <c r="AP75" s="287"/>
      <c r="AQ75" s="287"/>
      <c r="AR75" s="287"/>
      <c r="AS75" s="287"/>
      <c r="AT75" s="211" t="s">
        <v>514</v>
      </c>
      <c r="AU75" s="211" t="s">
        <v>514</v>
      </c>
      <c r="AV75" s="211" t="s">
        <v>514</v>
      </c>
      <c r="AW75" s="211" t="s">
        <v>514</v>
      </c>
      <c r="AX75" s="211" t="s">
        <v>514</v>
      </c>
      <c r="AY75" s="211" t="s">
        <v>514</v>
      </c>
      <c r="AZ75" s="287"/>
      <c r="BA75" s="287"/>
      <c r="BB75" s="287"/>
      <c r="BC75" s="287"/>
      <c r="BD75" s="287"/>
      <c r="BE75" s="287"/>
      <c r="BF75" s="211" t="s">
        <v>514</v>
      </c>
      <c r="BG75" s="211" t="s">
        <v>514</v>
      </c>
      <c r="BH75" s="211" t="s">
        <v>514</v>
      </c>
      <c r="BI75" s="211" t="s">
        <v>514</v>
      </c>
      <c r="BJ75" s="211" t="s">
        <v>514</v>
      </c>
      <c r="BK75" s="211" t="s">
        <v>514</v>
      </c>
      <c r="BL75" s="287"/>
      <c r="BM75" s="287"/>
      <c r="BN75" s="287"/>
      <c r="BO75" s="211">
        <v>100</v>
      </c>
      <c r="BP75" s="211">
        <v>87</v>
      </c>
      <c r="BQ75" s="211">
        <v>1</v>
      </c>
      <c r="BR75" s="211" t="s">
        <v>2560</v>
      </c>
      <c r="BS75" s="211" t="s">
        <v>514</v>
      </c>
      <c r="BT75" s="211" t="s">
        <v>514</v>
      </c>
      <c r="BU75" s="211" t="s">
        <v>514</v>
      </c>
      <c r="BV75" s="211" t="s">
        <v>514</v>
      </c>
      <c r="BW75" s="211" t="s">
        <v>514</v>
      </c>
      <c r="BX75" s="211" t="s">
        <v>514</v>
      </c>
      <c r="BY75" s="211" t="s">
        <v>514</v>
      </c>
      <c r="BZ75" s="211" t="s">
        <v>514</v>
      </c>
      <c r="CA75" s="211" t="s">
        <v>514</v>
      </c>
      <c r="CB75" s="211" t="s">
        <v>5528</v>
      </c>
      <c r="CC75" s="211" t="s">
        <v>514</v>
      </c>
      <c r="CD75" s="211" t="s">
        <v>514</v>
      </c>
      <c r="CE75" s="211" t="s">
        <v>514</v>
      </c>
      <c r="CF75" s="211" t="s">
        <v>6431</v>
      </c>
      <c r="CG75" s="211" t="s">
        <v>6432</v>
      </c>
      <c r="CH75" s="287"/>
      <c r="CI75" s="287"/>
      <c r="CJ75" s="287"/>
      <c r="CK75" s="287"/>
      <c r="CL75" s="287"/>
      <c r="CM75" s="287"/>
      <c r="CN75" s="287"/>
      <c r="CO75" s="211" t="s">
        <v>5528</v>
      </c>
    </row>
    <row r="76" spans="1:93">
      <c r="A76" s="286" t="s">
        <v>920</v>
      </c>
      <c r="B76" s="211" t="s">
        <v>2595</v>
      </c>
      <c r="C76" s="211" t="s">
        <v>2424</v>
      </c>
      <c r="D76" s="211" t="s">
        <v>5136</v>
      </c>
      <c r="E76" s="211" t="s">
        <v>5137</v>
      </c>
      <c r="F76" s="211">
        <v>1</v>
      </c>
      <c r="G76" s="211" t="s">
        <v>514</v>
      </c>
      <c r="H76" s="211" t="s">
        <v>514</v>
      </c>
      <c r="I76" s="211" t="s">
        <v>514</v>
      </c>
      <c r="J76" s="211" t="s">
        <v>514</v>
      </c>
      <c r="K76" s="211">
        <v>2013</v>
      </c>
      <c r="L76" s="211" t="b">
        <v>0</v>
      </c>
      <c r="M76" s="211">
        <v>431</v>
      </c>
      <c r="N76" s="211">
        <v>431</v>
      </c>
      <c r="O76" s="287"/>
      <c r="P76" s="287"/>
      <c r="Q76" s="287"/>
      <c r="R76" s="211" t="s">
        <v>514</v>
      </c>
      <c r="S76" s="211" t="s">
        <v>514</v>
      </c>
      <c r="T76" s="211" t="s">
        <v>514</v>
      </c>
      <c r="U76" s="211" t="s">
        <v>514</v>
      </c>
      <c r="V76" s="211" t="s">
        <v>514</v>
      </c>
      <c r="W76" s="211" t="s">
        <v>514</v>
      </c>
      <c r="X76" s="287"/>
      <c r="Y76" s="287"/>
      <c r="Z76" s="287"/>
      <c r="AA76" s="211" t="s">
        <v>514</v>
      </c>
      <c r="AB76" s="211" t="s">
        <v>514</v>
      </c>
      <c r="AC76" s="211" t="s">
        <v>514</v>
      </c>
      <c r="AD76" s="211" t="s">
        <v>514</v>
      </c>
      <c r="AE76" s="287"/>
      <c r="AF76" s="287"/>
      <c r="AG76" s="287"/>
      <c r="AH76" s="211" t="s">
        <v>514</v>
      </c>
      <c r="AI76" s="211" t="s">
        <v>514</v>
      </c>
      <c r="AJ76" s="211" t="s">
        <v>514</v>
      </c>
      <c r="AK76" s="211" t="s">
        <v>514</v>
      </c>
      <c r="AL76" s="211" t="s">
        <v>514</v>
      </c>
      <c r="AM76" s="211" t="s">
        <v>514</v>
      </c>
      <c r="AN76" s="287"/>
      <c r="AO76" s="287"/>
      <c r="AP76" s="287"/>
      <c r="AQ76" s="287"/>
      <c r="AR76" s="287"/>
      <c r="AS76" s="287"/>
      <c r="AT76" s="211" t="s">
        <v>514</v>
      </c>
      <c r="AU76" s="211" t="s">
        <v>514</v>
      </c>
      <c r="AV76" s="211" t="s">
        <v>514</v>
      </c>
      <c r="AW76" s="211" t="s">
        <v>514</v>
      </c>
      <c r="AX76" s="211" t="s">
        <v>514</v>
      </c>
      <c r="AY76" s="211" t="s">
        <v>514</v>
      </c>
      <c r="AZ76" s="287"/>
      <c r="BA76" s="287"/>
      <c r="BB76" s="287"/>
      <c r="BC76" s="287"/>
      <c r="BD76" s="287"/>
      <c r="BE76" s="287"/>
      <c r="BF76" s="211" t="s">
        <v>514</v>
      </c>
      <c r="BG76" s="211" t="s">
        <v>514</v>
      </c>
      <c r="BH76" s="211" t="s">
        <v>514</v>
      </c>
      <c r="BI76" s="211" t="s">
        <v>514</v>
      </c>
      <c r="BJ76" s="211" t="s">
        <v>514</v>
      </c>
      <c r="BK76" s="211" t="s">
        <v>514</v>
      </c>
      <c r="BL76" s="287"/>
      <c r="BM76" s="287"/>
      <c r="BN76" s="287"/>
      <c r="BO76" s="211" t="s">
        <v>514</v>
      </c>
      <c r="BP76" s="211" t="s">
        <v>514</v>
      </c>
      <c r="BQ76" s="211">
        <v>0</v>
      </c>
      <c r="BR76" s="211" t="s">
        <v>514</v>
      </c>
      <c r="BS76" s="211" t="s">
        <v>514</v>
      </c>
      <c r="BT76" s="211" t="s">
        <v>514</v>
      </c>
      <c r="BU76" s="211" t="s">
        <v>514</v>
      </c>
      <c r="BV76" s="211" t="s">
        <v>514</v>
      </c>
      <c r="BW76" s="211" t="s">
        <v>514</v>
      </c>
      <c r="BX76" s="211" t="s">
        <v>514</v>
      </c>
      <c r="BY76" s="211" t="s">
        <v>514</v>
      </c>
      <c r="BZ76" s="211" t="s">
        <v>514</v>
      </c>
      <c r="CA76" s="211" t="s">
        <v>514</v>
      </c>
      <c r="CB76" s="211" t="s">
        <v>514</v>
      </c>
      <c r="CC76" s="211" t="s">
        <v>514</v>
      </c>
      <c r="CD76" s="211" t="s">
        <v>514</v>
      </c>
      <c r="CE76" s="211" t="s">
        <v>514</v>
      </c>
      <c r="CF76" s="211" t="s">
        <v>514</v>
      </c>
      <c r="CG76" s="211" t="s">
        <v>514</v>
      </c>
      <c r="CH76" s="287"/>
      <c r="CI76" s="287"/>
      <c r="CJ76" s="287"/>
      <c r="CK76" s="287"/>
      <c r="CL76" s="287"/>
      <c r="CM76" s="287"/>
      <c r="CN76" s="287"/>
      <c r="CO76" s="211" t="s">
        <v>514</v>
      </c>
    </row>
    <row r="77" spans="1:93">
      <c r="A77" s="286" t="s">
        <v>921</v>
      </c>
      <c r="B77" s="211" t="s">
        <v>2596</v>
      </c>
      <c r="C77" s="211" t="s">
        <v>2597</v>
      </c>
      <c r="D77" s="211" t="s">
        <v>2598</v>
      </c>
      <c r="E77" s="211" t="s">
        <v>2599</v>
      </c>
      <c r="F77" s="211">
        <v>1</v>
      </c>
      <c r="G77" s="211" t="s">
        <v>514</v>
      </c>
      <c r="H77" s="211" t="s">
        <v>514</v>
      </c>
      <c r="I77" s="211" t="s">
        <v>514</v>
      </c>
      <c r="J77" s="211" t="s">
        <v>514</v>
      </c>
      <c r="K77" s="211">
        <v>2013</v>
      </c>
      <c r="L77" s="211" t="b">
        <v>0</v>
      </c>
      <c r="M77" s="211">
        <v>48200</v>
      </c>
      <c r="N77" s="211">
        <v>41800</v>
      </c>
      <c r="O77" s="287"/>
      <c r="P77" s="287"/>
      <c r="Q77" s="287"/>
      <c r="R77" s="211" t="b">
        <v>0</v>
      </c>
      <c r="S77" s="211">
        <v>33700</v>
      </c>
      <c r="T77" s="211">
        <v>15900</v>
      </c>
      <c r="U77" s="211" t="b">
        <v>0</v>
      </c>
      <c r="V77" s="211">
        <v>13400</v>
      </c>
      <c r="W77" s="211">
        <v>13400</v>
      </c>
      <c r="X77" s="287"/>
      <c r="Y77" s="287"/>
      <c r="Z77" s="287"/>
      <c r="AA77" s="211" t="s">
        <v>514</v>
      </c>
      <c r="AB77" s="211" t="s">
        <v>514</v>
      </c>
      <c r="AC77" s="211" t="s">
        <v>514</v>
      </c>
      <c r="AD77" s="211" t="s">
        <v>514</v>
      </c>
      <c r="AE77" s="287"/>
      <c r="AF77" s="287"/>
      <c r="AG77" s="287"/>
      <c r="AH77" s="211" t="s">
        <v>514</v>
      </c>
      <c r="AI77" s="211" t="s">
        <v>514</v>
      </c>
      <c r="AJ77" s="211" t="s">
        <v>514</v>
      </c>
      <c r="AK77" s="211" t="s">
        <v>514</v>
      </c>
      <c r="AL77" s="211" t="s">
        <v>514</v>
      </c>
      <c r="AM77" s="211" t="s">
        <v>514</v>
      </c>
      <c r="AN77" s="287"/>
      <c r="AO77" s="287"/>
      <c r="AP77" s="287"/>
      <c r="AQ77" s="287"/>
      <c r="AR77" s="287"/>
      <c r="AS77" s="287"/>
      <c r="AT77" s="211" t="s">
        <v>514</v>
      </c>
      <c r="AU77" s="211" t="s">
        <v>514</v>
      </c>
      <c r="AV77" s="211" t="s">
        <v>514</v>
      </c>
      <c r="AW77" s="211" t="s">
        <v>514</v>
      </c>
      <c r="AX77" s="211" t="s">
        <v>514</v>
      </c>
      <c r="AY77" s="211" t="s">
        <v>514</v>
      </c>
      <c r="AZ77" s="287"/>
      <c r="BA77" s="287"/>
      <c r="BB77" s="287"/>
      <c r="BC77" s="287"/>
      <c r="BD77" s="287"/>
      <c r="BE77" s="287"/>
      <c r="BF77" s="211" t="s">
        <v>514</v>
      </c>
      <c r="BG77" s="211" t="s">
        <v>514</v>
      </c>
      <c r="BH77" s="211" t="s">
        <v>514</v>
      </c>
      <c r="BI77" s="211" t="s">
        <v>514</v>
      </c>
      <c r="BJ77" s="211" t="s">
        <v>514</v>
      </c>
      <c r="BK77" s="211" t="s">
        <v>514</v>
      </c>
      <c r="BL77" s="287"/>
      <c r="BM77" s="287"/>
      <c r="BN77" s="287"/>
      <c r="BO77" s="211" t="s">
        <v>514</v>
      </c>
      <c r="BP77" s="211" t="s">
        <v>514</v>
      </c>
      <c r="BQ77" s="211">
        <v>1</v>
      </c>
      <c r="BR77" s="211" t="s">
        <v>2600</v>
      </c>
      <c r="BS77" s="211" t="s">
        <v>514</v>
      </c>
      <c r="BT77" s="211" t="s">
        <v>514</v>
      </c>
      <c r="BU77" s="211" t="s">
        <v>514</v>
      </c>
      <c r="BV77" s="211" t="s">
        <v>514</v>
      </c>
      <c r="BW77" s="211" t="s">
        <v>514</v>
      </c>
      <c r="BX77" s="211" t="s">
        <v>514</v>
      </c>
      <c r="BY77" s="211" t="s">
        <v>514</v>
      </c>
      <c r="BZ77" s="211" t="s">
        <v>514</v>
      </c>
      <c r="CA77" s="211" t="s">
        <v>514</v>
      </c>
      <c r="CB77" s="211" t="s">
        <v>514</v>
      </c>
      <c r="CC77" s="211" t="s">
        <v>6468</v>
      </c>
      <c r="CD77" s="211" t="s">
        <v>6469</v>
      </c>
      <c r="CE77" s="211" t="s">
        <v>514</v>
      </c>
      <c r="CF77" s="211" t="s">
        <v>514</v>
      </c>
      <c r="CG77" s="211" t="s">
        <v>514</v>
      </c>
      <c r="CH77" s="287"/>
      <c r="CI77" s="287"/>
      <c r="CJ77" s="287"/>
      <c r="CK77" s="287"/>
      <c r="CL77" s="287"/>
      <c r="CM77" s="287"/>
      <c r="CN77" s="287"/>
      <c r="CO77" s="211" t="s">
        <v>5528</v>
      </c>
    </row>
    <row r="78" spans="1:93">
      <c r="A78" s="286" t="s">
        <v>922</v>
      </c>
      <c r="B78" s="211" t="s">
        <v>2601</v>
      </c>
      <c r="C78" s="211" t="s">
        <v>2424</v>
      </c>
      <c r="D78" s="211" t="s">
        <v>5138</v>
      </c>
      <c r="E78" s="211" t="s">
        <v>5139</v>
      </c>
      <c r="F78" s="211" t="s">
        <v>514</v>
      </c>
      <c r="G78" s="211" t="s">
        <v>514</v>
      </c>
      <c r="H78" s="211">
        <v>1</v>
      </c>
      <c r="I78" s="211" t="s">
        <v>514</v>
      </c>
      <c r="J78" s="211" t="s">
        <v>514</v>
      </c>
      <c r="K78" s="211" t="s">
        <v>514</v>
      </c>
      <c r="L78" s="211" t="s">
        <v>514</v>
      </c>
      <c r="M78" s="211" t="s">
        <v>514</v>
      </c>
      <c r="N78" s="211" t="s">
        <v>514</v>
      </c>
      <c r="O78" s="287"/>
      <c r="P78" s="287"/>
      <c r="Q78" s="287"/>
      <c r="R78" s="211" t="s">
        <v>514</v>
      </c>
      <c r="S78" s="211" t="s">
        <v>514</v>
      </c>
      <c r="T78" s="211" t="s">
        <v>514</v>
      </c>
      <c r="U78" s="211" t="s">
        <v>514</v>
      </c>
      <c r="V78" s="211" t="s">
        <v>514</v>
      </c>
      <c r="W78" s="211" t="s">
        <v>514</v>
      </c>
      <c r="X78" s="287"/>
      <c r="Y78" s="287"/>
      <c r="Z78" s="287"/>
      <c r="AA78" s="211">
        <v>2013</v>
      </c>
      <c r="AB78" s="211" t="b">
        <v>1</v>
      </c>
      <c r="AC78" s="211">
        <v>598</v>
      </c>
      <c r="AD78" s="211">
        <v>598</v>
      </c>
      <c r="AE78" s="287"/>
      <c r="AF78" s="287"/>
      <c r="AG78" s="287"/>
      <c r="AH78" s="211" t="b">
        <v>1</v>
      </c>
      <c r="AI78" s="211">
        <v>511</v>
      </c>
      <c r="AJ78" s="211">
        <v>511</v>
      </c>
      <c r="AK78" s="211" t="b">
        <v>1</v>
      </c>
      <c r="AL78" s="211">
        <v>530</v>
      </c>
      <c r="AM78" s="211">
        <v>530</v>
      </c>
      <c r="AN78" s="287"/>
      <c r="AO78" s="287"/>
      <c r="AP78" s="287"/>
      <c r="AQ78" s="287"/>
      <c r="AR78" s="287"/>
      <c r="AS78" s="287"/>
      <c r="AT78" s="211" t="s">
        <v>514</v>
      </c>
      <c r="AU78" s="211" t="s">
        <v>514</v>
      </c>
      <c r="AV78" s="211" t="s">
        <v>514</v>
      </c>
      <c r="AW78" s="211" t="s">
        <v>514</v>
      </c>
      <c r="AX78" s="211" t="s">
        <v>514</v>
      </c>
      <c r="AY78" s="211" t="s">
        <v>514</v>
      </c>
      <c r="AZ78" s="287"/>
      <c r="BA78" s="287"/>
      <c r="BB78" s="287"/>
      <c r="BC78" s="287"/>
      <c r="BD78" s="287"/>
      <c r="BE78" s="287"/>
      <c r="BF78" s="211" t="s">
        <v>514</v>
      </c>
      <c r="BG78" s="211" t="s">
        <v>514</v>
      </c>
      <c r="BH78" s="211" t="s">
        <v>514</v>
      </c>
      <c r="BI78" s="211" t="s">
        <v>514</v>
      </c>
      <c r="BJ78" s="211" t="s">
        <v>514</v>
      </c>
      <c r="BK78" s="211" t="s">
        <v>514</v>
      </c>
      <c r="BL78" s="287"/>
      <c r="BM78" s="287"/>
      <c r="BN78" s="287"/>
      <c r="BO78" s="211">
        <v>130</v>
      </c>
      <c r="BP78" s="211">
        <v>72</v>
      </c>
      <c r="BQ78" s="211">
        <v>0</v>
      </c>
      <c r="BR78" s="211" t="s">
        <v>514</v>
      </c>
      <c r="BS78" s="211" t="s">
        <v>514</v>
      </c>
      <c r="BT78" s="211" t="s">
        <v>514</v>
      </c>
      <c r="BU78" s="211" t="s">
        <v>514</v>
      </c>
      <c r="BV78" s="211" t="s">
        <v>514</v>
      </c>
      <c r="BW78" s="211" t="s">
        <v>514</v>
      </c>
      <c r="BX78" s="211" t="s">
        <v>514</v>
      </c>
      <c r="BY78" s="211" t="s">
        <v>514</v>
      </c>
      <c r="BZ78" s="211" t="s">
        <v>514</v>
      </c>
      <c r="CA78" s="211" t="s">
        <v>514</v>
      </c>
      <c r="CB78" s="211" t="s">
        <v>514</v>
      </c>
      <c r="CC78" s="211" t="s">
        <v>514</v>
      </c>
      <c r="CD78" s="211" t="s">
        <v>514</v>
      </c>
      <c r="CE78" s="211" t="s">
        <v>514</v>
      </c>
      <c r="CF78" s="211" t="s">
        <v>6431</v>
      </c>
      <c r="CG78" s="211" t="s">
        <v>6432</v>
      </c>
      <c r="CH78" s="287"/>
      <c r="CI78" s="287"/>
      <c r="CJ78" s="287"/>
      <c r="CK78" s="287"/>
      <c r="CL78" s="287"/>
      <c r="CM78" s="287"/>
      <c r="CN78" s="287"/>
      <c r="CO78" s="211" t="s">
        <v>5528</v>
      </c>
    </row>
    <row r="79" spans="1:93">
      <c r="A79" s="286" t="s">
        <v>923</v>
      </c>
      <c r="B79" s="211" t="s">
        <v>2602</v>
      </c>
      <c r="C79" s="211" t="s">
        <v>2448</v>
      </c>
      <c r="D79" s="211" t="s">
        <v>2603</v>
      </c>
      <c r="E79" s="211" t="s">
        <v>2604</v>
      </c>
      <c r="F79" s="211">
        <v>1</v>
      </c>
      <c r="G79" s="211" t="s">
        <v>514</v>
      </c>
      <c r="H79" s="211" t="s">
        <v>514</v>
      </c>
      <c r="I79" s="211" t="s">
        <v>514</v>
      </c>
      <c r="J79" s="211" t="s">
        <v>514</v>
      </c>
      <c r="K79" s="211">
        <v>2013</v>
      </c>
      <c r="L79" s="211" t="b">
        <v>0</v>
      </c>
      <c r="M79" s="211">
        <v>3950</v>
      </c>
      <c r="N79" s="211">
        <v>3940</v>
      </c>
      <c r="O79" s="287"/>
      <c r="P79" s="287"/>
      <c r="Q79" s="287"/>
      <c r="R79" s="211" t="b">
        <v>0</v>
      </c>
      <c r="S79" s="211">
        <v>4580</v>
      </c>
      <c r="T79" s="211">
        <v>3930</v>
      </c>
      <c r="U79" s="211" t="b">
        <v>0</v>
      </c>
      <c r="V79" s="211">
        <v>4420</v>
      </c>
      <c r="W79" s="211">
        <v>4420</v>
      </c>
      <c r="X79" s="287"/>
      <c r="Y79" s="287"/>
      <c r="Z79" s="287"/>
      <c r="AA79" s="211" t="s">
        <v>514</v>
      </c>
      <c r="AB79" s="211" t="s">
        <v>514</v>
      </c>
      <c r="AC79" s="211" t="s">
        <v>514</v>
      </c>
      <c r="AD79" s="211" t="s">
        <v>514</v>
      </c>
      <c r="AE79" s="287"/>
      <c r="AF79" s="287"/>
      <c r="AG79" s="287"/>
      <c r="AH79" s="211" t="s">
        <v>514</v>
      </c>
      <c r="AI79" s="211" t="s">
        <v>514</v>
      </c>
      <c r="AJ79" s="211" t="s">
        <v>514</v>
      </c>
      <c r="AK79" s="211" t="s">
        <v>514</v>
      </c>
      <c r="AL79" s="211" t="s">
        <v>514</v>
      </c>
      <c r="AM79" s="211" t="s">
        <v>514</v>
      </c>
      <c r="AN79" s="287"/>
      <c r="AO79" s="287"/>
      <c r="AP79" s="287"/>
      <c r="AQ79" s="287"/>
      <c r="AR79" s="287"/>
      <c r="AS79" s="287"/>
      <c r="AT79" s="211" t="s">
        <v>514</v>
      </c>
      <c r="AU79" s="211" t="s">
        <v>514</v>
      </c>
      <c r="AV79" s="211" t="s">
        <v>514</v>
      </c>
      <c r="AW79" s="211" t="s">
        <v>514</v>
      </c>
      <c r="AX79" s="211" t="s">
        <v>514</v>
      </c>
      <c r="AY79" s="211" t="s">
        <v>514</v>
      </c>
      <c r="AZ79" s="287"/>
      <c r="BA79" s="287"/>
      <c r="BB79" s="287"/>
      <c r="BC79" s="287"/>
      <c r="BD79" s="287"/>
      <c r="BE79" s="287"/>
      <c r="BF79" s="211" t="s">
        <v>514</v>
      </c>
      <c r="BG79" s="211" t="s">
        <v>514</v>
      </c>
      <c r="BH79" s="211" t="s">
        <v>514</v>
      </c>
      <c r="BI79" s="211" t="s">
        <v>514</v>
      </c>
      <c r="BJ79" s="211" t="s">
        <v>514</v>
      </c>
      <c r="BK79" s="211" t="s">
        <v>514</v>
      </c>
      <c r="BL79" s="287"/>
      <c r="BM79" s="287"/>
      <c r="BN79" s="287"/>
      <c r="BO79" s="211" t="s">
        <v>514</v>
      </c>
      <c r="BP79" s="211" t="s">
        <v>514</v>
      </c>
      <c r="BQ79" s="211">
        <v>1</v>
      </c>
      <c r="BR79" s="211" t="s">
        <v>2602</v>
      </c>
      <c r="BS79" s="211" t="s">
        <v>514</v>
      </c>
      <c r="BT79" s="211" t="s">
        <v>514</v>
      </c>
      <c r="BU79" s="211" t="s">
        <v>514</v>
      </c>
      <c r="BV79" s="211" t="s">
        <v>514</v>
      </c>
      <c r="BW79" s="211" t="s">
        <v>514</v>
      </c>
      <c r="BX79" s="211" t="s">
        <v>514</v>
      </c>
      <c r="BY79" s="211" t="s">
        <v>514</v>
      </c>
      <c r="BZ79" s="211" t="s">
        <v>514</v>
      </c>
      <c r="CA79" s="211" t="s">
        <v>514</v>
      </c>
      <c r="CB79" s="211" t="s">
        <v>514</v>
      </c>
      <c r="CC79" s="211" t="s">
        <v>6470</v>
      </c>
      <c r="CD79" s="211" t="s">
        <v>6429</v>
      </c>
      <c r="CE79" s="211" t="s">
        <v>514</v>
      </c>
      <c r="CF79" s="211" t="s">
        <v>514</v>
      </c>
      <c r="CG79" s="211" t="s">
        <v>514</v>
      </c>
      <c r="CH79" s="287"/>
      <c r="CI79" s="287"/>
      <c r="CJ79" s="287"/>
      <c r="CK79" s="287"/>
      <c r="CL79" s="287"/>
      <c r="CM79" s="287"/>
      <c r="CN79" s="287"/>
      <c r="CO79" s="211" t="s">
        <v>5528</v>
      </c>
    </row>
    <row r="80" spans="1:93">
      <c r="A80" s="286" t="s">
        <v>924</v>
      </c>
      <c r="B80" s="211" t="s">
        <v>6471</v>
      </c>
      <c r="C80" s="211" t="s">
        <v>2448</v>
      </c>
      <c r="D80" s="211" t="s">
        <v>2605</v>
      </c>
      <c r="E80" s="211" t="s">
        <v>5679</v>
      </c>
      <c r="F80" s="211">
        <v>1</v>
      </c>
      <c r="G80" s="211" t="s">
        <v>514</v>
      </c>
      <c r="H80" s="211" t="s">
        <v>514</v>
      </c>
      <c r="I80" s="211" t="s">
        <v>514</v>
      </c>
      <c r="J80" s="211" t="s">
        <v>514</v>
      </c>
      <c r="K80" s="211">
        <v>2013</v>
      </c>
      <c r="L80" s="211" t="b">
        <v>0</v>
      </c>
      <c r="M80" s="211">
        <v>33600</v>
      </c>
      <c r="N80" s="211">
        <v>33600</v>
      </c>
      <c r="O80" s="287"/>
      <c r="P80" s="287"/>
      <c r="Q80" s="287"/>
      <c r="R80" s="211" t="b">
        <v>0</v>
      </c>
      <c r="S80" s="211">
        <v>26800</v>
      </c>
      <c r="T80" s="211">
        <v>6920</v>
      </c>
      <c r="U80" s="211" t="b">
        <v>0</v>
      </c>
      <c r="V80" s="211">
        <v>5270</v>
      </c>
      <c r="W80" s="211">
        <v>5270</v>
      </c>
      <c r="X80" s="287"/>
      <c r="Y80" s="287"/>
      <c r="Z80" s="287"/>
      <c r="AA80" s="211" t="s">
        <v>514</v>
      </c>
      <c r="AB80" s="211" t="s">
        <v>514</v>
      </c>
      <c r="AC80" s="211" t="s">
        <v>514</v>
      </c>
      <c r="AD80" s="211" t="s">
        <v>514</v>
      </c>
      <c r="AE80" s="287"/>
      <c r="AF80" s="287"/>
      <c r="AG80" s="287"/>
      <c r="AH80" s="211" t="s">
        <v>514</v>
      </c>
      <c r="AI80" s="211" t="s">
        <v>514</v>
      </c>
      <c r="AJ80" s="211" t="s">
        <v>514</v>
      </c>
      <c r="AK80" s="211" t="s">
        <v>514</v>
      </c>
      <c r="AL80" s="211" t="s">
        <v>514</v>
      </c>
      <c r="AM80" s="211" t="s">
        <v>514</v>
      </c>
      <c r="AN80" s="287"/>
      <c r="AO80" s="287"/>
      <c r="AP80" s="287"/>
      <c r="AQ80" s="287"/>
      <c r="AR80" s="287"/>
      <c r="AS80" s="287"/>
      <c r="AT80" s="211" t="s">
        <v>514</v>
      </c>
      <c r="AU80" s="211" t="s">
        <v>514</v>
      </c>
      <c r="AV80" s="211" t="s">
        <v>514</v>
      </c>
      <c r="AW80" s="211" t="s">
        <v>514</v>
      </c>
      <c r="AX80" s="211" t="s">
        <v>514</v>
      </c>
      <c r="AY80" s="211" t="s">
        <v>514</v>
      </c>
      <c r="AZ80" s="287"/>
      <c r="BA80" s="287"/>
      <c r="BB80" s="287"/>
      <c r="BC80" s="287"/>
      <c r="BD80" s="287"/>
      <c r="BE80" s="287"/>
      <c r="BF80" s="211" t="s">
        <v>514</v>
      </c>
      <c r="BG80" s="211" t="s">
        <v>514</v>
      </c>
      <c r="BH80" s="211" t="s">
        <v>514</v>
      </c>
      <c r="BI80" s="211" t="s">
        <v>514</v>
      </c>
      <c r="BJ80" s="211" t="s">
        <v>514</v>
      </c>
      <c r="BK80" s="211" t="s">
        <v>514</v>
      </c>
      <c r="BL80" s="287"/>
      <c r="BM80" s="287"/>
      <c r="BN80" s="287"/>
      <c r="BO80" s="211" t="s">
        <v>514</v>
      </c>
      <c r="BP80" s="211" t="s">
        <v>514</v>
      </c>
      <c r="BQ80" s="211">
        <v>2</v>
      </c>
      <c r="BR80" s="211" t="s">
        <v>2606</v>
      </c>
      <c r="BS80" s="211" t="s">
        <v>5140</v>
      </c>
      <c r="BT80" s="211" t="s">
        <v>514</v>
      </c>
      <c r="BU80" s="211" t="s">
        <v>514</v>
      </c>
      <c r="BV80" s="211" t="s">
        <v>514</v>
      </c>
      <c r="BW80" s="211" t="s">
        <v>514</v>
      </c>
      <c r="BX80" s="211" t="s">
        <v>514</v>
      </c>
      <c r="BY80" s="211" t="s">
        <v>514</v>
      </c>
      <c r="BZ80" s="211" t="s">
        <v>514</v>
      </c>
      <c r="CA80" s="211" t="s">
        <v>514</v>
      </c>
      <c r="CB80" s="211" t="s">
        <v>514</v>
      </c>
      <c r="CC80" s="211" t="s">
        <v>6472</v>
      </c>
      <c r="CD80" s="211" t="s">
        <v>6473</v>
      </c>
      <c r="CE80" s="211" t="s">
        <v>514</v>
      </c>
      <c r="CF80" s="211" t="s">
        <v>514</v>
      </c>
      <c r="CG80" s="211" t="s">
        <v>514</v>
      </c>
      <c r="CH80" s="287"/>
      <c r="CI80" s="287"/>
      <c r="CJ80" s="287"/>
      <c r="CK80" s="287"/>
      <c r="CL80" s="287"/>
      <c r="CM80" s="287"/>
      <c r="CN80" s="287"/>
      <c r="CO80" s="211" t="s">
        <v>5528</v>
      </c>
    </row>
    <row r="81" spans="1:93">
      <c r="A81" s="286" t="s">
        <v>925</v>
      </c>
      <c r="B81" s="211" t="s">
        <v>2607</v>
      </c>
      <c r="C81" s="211" t="s">
        <v>2424</v>
      </c>
      <c r="D81" s="211" t="s">
        <v>5141</v>
      </c>
      <c r="E81" s="211" t="s">
        <v>5680</v>
      </c>
      <c r="F81" s="211">
        <v>1</v>
      </c>
      <c r="G81" s="211" t="s">
        <v>514</v>
      </c>
      <c r="H81" s="211" t="s">
        <v>514</v>
      </c>
      <c r="I81" s="211" t="s">
        <v>514</v>
      </c>
      <c r="J81" s="211" t="s">
        <v>514</v>
      </c>
      <c r="K81" s="211" t="s">
        <v>514</v>
      </c>
      <c r="L81" s="211" t="s">
        <v>514</v>
      </c>
      <c r="M81" s="211" t="s">
        <v>514</v>
      </c>
      <c r="N81" s="211" t="s">
        <v>514</v>
      </c>
      <c r="O81" s="287"/>
      <c r="P81" s="287"/>
      <c r="Q81" s="287"/>
      <c r="R81" s="211" t="s">
        <v>514</v>
      </c>
      <c r="S81" s="211" t="s">
        <v>514</v>
      </c>
      <c r="T81" s="211" t="s">
        <v>514</v>
      </c>
      <c r="U81" s="211" t="s">
        <v>514</v>
      </c>
      <c r="V81" s="211" t="s">
        <v>514</v>
      </c>
      <c r="W81" s="211" t="s">
        <v>514</v>
      </c>
      <c r="X81" s="287"/>
      <c r="Y81" s="287"/>
      <c r="Z81" s="287"/>
      <c r="AA81" s="211" t="s">
        <v>514</v>
      </c>
      <c r="AB81" s="211" t="s">
        <v>514</v>
      </c>
      <c r="AC81" s="211" t="s">
        <v>514</v>
      </c>
      <c r="AD81" s="211" t="s">
        <v>514</v>
      </c>
      <c r="AE81" s="287"/>
      <c r="AF81" s="287"/>
      <c r="AG81" s="287"/>
      <c r="AH81" s="211" t="s">
        <v>514</v>
      </c>
      <c r="AI81" s="211" t="s">
        <v>514</v>
      </c>
      <c r="AJ81" s="211" t="s">
        <v>514</v>
      </c>
      <c r="AK81" s="211" t="s">
        <v>514</v>
      </c>
      <c r="AL81" s="211" t="s">
        <v>514</v>
      </c>
      <c r="AM81" s="211" t="s">
        <v>514</v>
      </c>
      <c r="AN81" s="287"/>
      <c r="AO81" s="287"/>
      <c r="AP81" s="287"/>
      <c r="AQ81" s="287"/>
      <c r="AR81" s="287"/>
      <c r="AS81" s="287"/>
      <c r="AT81" s="211" t="s">
        <v>514</v>
      </c>
      <c r="AU81" s="211" t="s">
        <v>514</v>
      </c>
      <c r="AV81" s="211" t="s">
        <v>514</v>
      </c>
      <c r="AW81" s="211" t="s">
        <v>514</v>
      </c>
      <c r="AX81" s="211" t="s">
        <v>514</v>
      </c>
      <c r="AY81" s="211" t="s">
        <v>514</v>
      </c>
      <c r="AZ81" s="287"/>
      <c r="BA81" s="287"/>
      <c r="BB81" s="287"/>
      <c r="BC81" s="287"/>
      <c r="BD81" s="287"/>
      <c r="BE81" s="287"/>
      <c r="BF81" s="211" t="s">
        <v>514</v>
      </c>
      <c r="BG81" s="211" t="s">
        <v>514</v>
      </c>
      <c r="BH81" s="211" t="s">
        <v>514</v>
      </c>
      <c r="BI81" s="211" t="s">
        <v>514</v>
      </c>
      <c r="BJ81" s="211" t="s">
        <v>514</v>
      </c>
      <c r="BK81" s="211" t="s">
        <v>514</v>
      </c>
      <c r="BL81" s="287"/>
      <c r="BM81" s="287"/>
      <c r="BN81" s="287"/>
      <c r="BO81" s="211" t="s">
        <v>514</v>
      </c>
      <c r="BP81" s="211" t="s">
        <v>514</v>
      </c>
      <c r="BQ81" s="211">
        <v>1</v>
      </c>
      <c r="BR81" s="211" t="s">
        <v>2490</v>
      </c>
      <c r="BS81" s="211" t="s">
        <v>514</v>
      </c>
      <c r="BT81" s="211" t="s">
        <v>514</v>
      </c>
      <c r="BU81" s="211" t="s">
        <v>514</v>
      </c>
      <c r="BV81" s="211" t="s">
        <v>514</v>
      </c>
      <c r="BW81" s="211" t="s">
        <v>514</v>
      </c>
      <c r="BX81" s="211" t="s">
        <v>514</v>
      </c>
      <c r="BY81" s="211" t="s">
        <v>514</v>
      </c>
      <c r="BZ81" s="211" t="s">
        <v>514</v>
      </c>
      <c r="CA81" s="211" t="s">
        <v>514</v>
      </c>
      <c r="CB81" s="211" t="s">
        <v>514</v>
      </c>
      <c r="CC81" s="211" t="s">
        <v>514</v>
      </c>
      <c r="CD81" s="211" t="s">
        <v>514</v>
      </c>
      <c r="CE81" s="211" t="s">
        <v>514</v>
      </c>
      <c r="CF81" s="211" t="s">
        <v>514</v>
      </c>
      <c r="CG81" s="211" t="s">
        <v>514</v>
      </c>
      <c r="CH81" s="287"/>
      <c r="CI81" s="287"/>
      <c r="CJ81" s="287"/>
      <c r="CK81" s="287"/>
      <c r="CL81" s="287"/>
      <c r="CM81" s="287"/>
      <c r="CN81" s="287"/>
      <c r="CO81" s="211" t="s">
        <v>514</v>
      </c>
    </row>
    <row r="82" spans="1:93">
      <c r="A82" s="286" t="s">
        <v>926</v>
      </c>
      <c r="B82" s="211" t="s">
        <v>2608</v>
      </c>
      <c r="C82" s="211" t="s">
        <v>2448</v>
      </c>
      <c r="D82" s="211" t="s">
        <v>2609</v>
      </c>
      <c r="E82" s="211" t="s">
        <v>5681</v>
      </c>
      <c r="F82" s="211" t="s">
        <v>514</v>
      </c>
      <c r="G82" s="211">
        <v>1</v>
      </c>
      <c r="H82" s="211" t="s">
        <v>514</v>
      </c>
      <c r="I82" s="211" t="s">
        <v>514</v>
      </c>
      <c r="J82" s="211" t="s">
        <v>514</v>
      </c>
      <c r="K82" s="211">
        <v>2013</v>
      </c>
      <c r="L82" s="211" t="b">
        <v>1</v>
      </c>
      <c r="M82" s="211">
        <v>5260</v>
      </c>
      <c r="N82" s="211">
        <v>5250</v>
      </c>
      <c r="O82" s="287"/>
      <c r="P82" s="287"/>
      <c r="Q82" s="287"/>
      <c r="R82" s="211" t="b">
        <v>1</v>
      </c>
      <c r="S82" s="211">
        <v>4690</v>
      </c>
      <c r="T82" s="211">
        <v>4140</v>
      </c>
      <c r="U82" s="211" t="b">
        <v>1</v>
      </c>
      <c r="V82" s="211">
        <v>4300</v>
      </c>
      <c r="W82" s="211">
        <v>4300</v>
      </c>
      <c r="X82" s="287"/>
      <c r="Y82" s="287"/>
      <c r="Z82" s="287"/>
      <c r="AA82" s="211" t="s">
        <v>514</v>
      </c>
      <c r="AB82" s="211" t="s">
        <v>514</v>
      </c>
      <c r="AC82" s="211" t="s">
        <v>514</v>
      </c>
      <c r="AD82" s="211" t="s">
        <v>514</v>
      </c>
      <c r="AE82" s="287"/>
      <c r="AF82" s="287"/>
      <c r="AG82" s="287"/>
      <c r="AH82" s="211" t="s">
        <v>514</v>
      </c>
      <c r="AI82" s="211" t="s">
        <v>514</v>
      </c>
      <c r="AJ82" s="211" t="s">
        <v>514</v>
      </c>
      <c r="AK82" s="211" t="s">
        <v>514</v>
      </c>
      <c r="AL82" s="211" t="s">
        <v>514</v>
      </c>
      <c r="AM82" s="211" t="s">
        <v>514</v>
      </c>
      <c r="AN82" s="287"/>
      <c r="AO82" s="287"/>
      <c r="AP82" s="287"/>
      <c r="AQ82" s="287"/>
      <c r="AR82" s="287"/>
      <c r="AS82" s="287"/>
      <c r="AT82" s="211" t="s">
        <v>514</v>
      </c>
      <c r="AU82" s="211" t="s">
        <v>514</v>
      </c>
      <c r="AV82" s="211" t="s">
        <v>514</v>
      </c>
      <c r="AW82" s="211" t="s">
        <v>514</v>
      </c>
      <c r="AX82" s="211" t="s">
        <v>514</v>
      </c>
      <c r="AY82" s="211" t="s">
        <v>514</v>
      </c>
      <c r="AZ82" s="287"/>
      <c r="BA82" s="287"/>
      <c r="BB82" s="287"/>
      <c r="BC82" s="287"/>
      <c r="BD82" s="287"/>
      <c r="BE82" s="287"/>
      <c r="BF82" s="211" t="s">
        <v>514</v>
      </c>
      <c r="BG82" s="211" t="s">
        <v>514</v>
      </c>
      <c r="BH82" s="211" t="s">
        <v>514</v>
      </c>
      <c r="BI82" s="211" t="s">
        <v>514</v>
      </c>
      <c r="BJ82" s="211" t="s">
        <v>514</v>
      </c>
      <c r="BK82" s="211" t="s">
        <v>514</v>
      </c>
      <c r="BL82" s="287"/>
      <c r="BM82" s="287"/>
      <c r="BN82" s="287"/>
      <c r="BO82" s="211" t="s">
        <v>514</v>
      </c>
      <c r="BP82" s="211" t="s">
        <v>514</v>
      </c>
      <c r="BQ82" s="211">
        <v>0</v>
      </c>
      <c r="BR82" s="211" t="s">
        <v>514</v>
      </c>
      <c r="BS82" s="211" t="s">
        <v>514</v>
      </c>
      <c r="BT82" s="211" t="s">
        <v>514</v>
      </c>
      <c r="BU82" s="211" t="s">
        <v>514</v>
      </c>
      <c r="BV82" s="211" t="s">
        <v>514</v>
      </c>
      <c r="BW82" s="211" t="s">
        <v>514</v>
      </c>
      <c r="BX82" s="211" t="s">
        <v>514</v>
      </c>
      <c r="BY82" s="211" t="s">
        <v>514</v>
      </c>
      <c r="BZ82" s="211" t="s">
        <v>514</v>
      </c>
      <c r="CA82" s="211" t="s">
        <v>514</v>
      </c>
      <c r="CB82" s="211" t="s">
        <v>514</v>
      </c>
      <c r="CC82" s="211" t="s">
        <v>6425</v>
      </c>
      <c r="CD82" s="211" t="s">
        <v>6442</v>
      </c>
      <c r="CE82" s="211" t="s">
        <v>514</v>
      </c>
      <c r="CF82" s="211" t="s">
        <v>514</v>
      </c>
      <c r="CG82" s="211" t="s">
        <v>514</v>
      </c>
      <c r="CH82" s="287"/>
      <c r="CI82" s="287"/>
      <c r="CJ82" s="287"/>
      <c r="CK82" s="287"/>
      <c r="CL82" s="287"/>
      <c r="CM82" s="287"/>
      <c r="CN82" s="287"/>
      <c r="CO82" s="211" t="s">
        <v>5528</v>
      </c>
    </row>
    <row r="83" spans="1:93">
      <c r="A83" s="286" t="s">
        <v>927</v>
      </c>
      <c r="B83" s="211" t="s">
        <v>2610</v>
      </c>
      <c r="C83" s="211" t="s">
        <v>2424</v>
      </c>
      <c r="D83" s="211" t="s">
        <v>2611</v>
      </c>
      <c r="E83" s="211" t="s">
        <v>2612</v>
      </c>
      <c r="F83" s="211">
        <v>1</v>
      </c>
      <c r="G83" s="211" t="s">
        <v>514</v>
      </c>
      <c r="H83" s="211" t="s">
        <v>514</v>
      </c>
      <c r="I83" s="211" t="s">
        <v>514</v>
      </c>
      <c r="J83" s="211" t="s">
        <v>514</v>
      </c>
      <c r="K83" s="211">
        <v>2013</v>
      </c>
      <c r="L83" s="211" t="b">
        <v>1</v>
      </c>
      <c r="M83" s="211">
        <v>5520</v>
      </c>
      <c r="N83" s="211">
        <v>4630</v>
      </c>
      <c r="O83" s="287"/>
      <c r="P83" s="287"/>
      <c r="Q83" s="287"/>
      <c r="R83" s="211" t="b">
        <v>1</v>
      </c>
      <c r="S83" s="211">
        <v>5390</v>
      </c>
      <c r="T83" s="211">
        <v>4460</v>
      </c>
      <c r="U83" s="211" t="b">
        <v>1</v>
      </c>
      <c r="V83" s="211">
        <v>4300</v>
      </c>
      <c r="W83" s="211">
        <v>4300</v>
      </c>
      <c r="X83" s="287"/>
      <c r="Y83" s="287"/>
      <c r="Z83" s="287"/>
      <c r="AA83" s="211" t="s">
        <v>514</v>
      </c>
      <c r="AB83" s="211" t="s">
        <v>514</v>
      </c>
      <c r="AC83" s="211" t="s">
        <v>514</v>
      </c>
      <c r="AD83" s="211" t="s">
        <v>514</v>
      </c>
      <c r="AE83" s="287"/>
      <c r="AF83" s="287"/>
      <c r="AG83" s="287"/>
      <c r="AH83" s="211" t="s">
        <v>514</v>
      </c>
      <c r="AI83" s="211" t="s">
        <v>514</v>
      </c>
      <c r="AJ83" s="211" t="s">
        <v>514</v>
      </c>
      <c r="AK83" s="211" t="s">
        <v>514</v>
      </c>
      <c r="AL83" s="211" t="s">
        <v>514</v>
      </c>
      <c r="AM83" s="211" t="s">
        <v>514</v>
      </c>
      <c r="AN83" s="287"/>
      <c r="AO83" s="287"/>
      <c r="AP83" s="287"/>
      <c r="AQ83" s="287"/>
      <c r="AR83" s="287"/>
      <c r="AS83" s="287"/>
      <c r="AT83" s="211" t="s">
        <v>514</v>
      </c>
      <c r="AU83" s="211" t="s">
        <v>514</v>
      </c>
      <c r="AV83" s="211" t="s">
        <v>514</v>
      </c>
      <c r="AW83" s="211" t="s">
        <v>514</v>
      </c>
      <c r="AX83" s="211" t="s">
        <v>514</v>
      </c>
      <c r="AY83" s="211" t="s">
        <v>514</v>
      </c>
      <c r="AZ83" s="287"/>
      <c r="BA83" s="287"/>
      <c r="BB83" s="287"/>
      <c r="BC83" s="287"/>
      <c r="BD83" s="287"/>
      <c r="BE83" s="287"/>
      <c r="BF83" s="211" t="s">
        <v>514</v>
      </c>
      <c r="BG83" s="211" t="s">
        <v>514</v>
      </c>
      <c r="BH83" s="211" t="s">
        <v>514</v>
      </c>
      <c r="BI83" s="211" t="s">
        <v>514</v>
      </c>
      <c r="BJ83" s="211" t="s">
        <v>514</v>
      </c>
      <c r="BK83" s="211" t="s">
        <v>514</v>
      </c>
      <c r="BL83" s="287"/>
      <c r="BM83" s="287"/>
      <c r="BN83" s="287"/>
      <c r="BO83" s="211" t="s">
        <v>514</v>
      </c>
      <c r="BP83" s="211" t="s">
        <v>514</v>
      </c>
      <c r="BQ83" s="211">
        <v>0</v>
      </c>
      <c r="BR83" s="211" t="s">
        <v>514</v>
      </c>
      <c r="BS83" s="211" t="s">
        <v>514</v>
      </c>
      <c r="BT83" s="211" t="s">
        <v>514</v>
      </c>
      <c r="BU83" s="211" t="s">
        <v>514</v>
      </c>
      <c r="BV83" s="211" t="s">
        <v>514</v>
      </c>
      <c r="BW83" s="211" t="s">
        <v>514</v>
      </c>
      <c r="BX83" s="211" t="s">
        <v>514</v>
      </c>
      <c r="BY83" s="211" t="s">
        <v>514</v>
      </c>
      <c r="BZ83" s="211" t="s">
        <v>514</v>
      </c>
      <c r="CA83" s="211" t="s">
        <v>514</v>
      </c>
      <c r="CB83" s="211" t="s">
        <v>514</v>
      </c>
      <c r="CC83" s="211" t="s">
        <v>6474</v>
      </c>
      <c r="CD83" s="211" t="s">
        <v>6475</v>
      </c>
      <c r="CE83" s="211" t="s">
        <v>514</v>
      </c>
      <c r="CF83" s="211" t="s">
        <v>514</v>
      </c>
      <c r="CG83" s="211" t="s">
        <v>514</v>
      </c>
      <c r="CH83" s="287"/>
      <c r="CI83" s="287"/>
      <c r="CJ83" s="287"/>
      <c r="CK83" s="287"/>
      <c r="CL83" s="287"/>
      <c r="CM83" s="287"/>
      <c r="CN83" s="287"/>
      <c r="CO83" s="211" t="s">
        <v>5528</v>
      </c>
    </row>
    <row r="84" spans="1:93">
      <c r="A84" s="286" t="s">
        <v>928</v>
      </c>
      <c r="B84" s="211" t="s">
        <v>2613</v>
      </c>
      <c r="C84" s="211" t="s">
        <v>2424</v>
      </c>
      <c r="D84" s="211" t="s">
        <v>5142</v>
      </c>
      <c r="E84" s="211" t="s">
        <v>5143</v>
      </c>
      <c r="F84" s="211">
        <v>1</v>
      </c>
      <c r="G84" s="211" t="s">
        <v>514</v>
      </c>
      <c r="H84" s="211" t="s">
        <v>514</v>
      </c>
      <c r="I84" s="211" t="s">
        <v>514</v>
      </c>
      <c r="J84" s="211" t="s">
        <v>514</v>
      </c>
      <c r="K84" s="211">
        <v>2013</v>
      </c>
      <c r="L84" s="211" t="b">
        <v>0</v>
      </c>
      <c r="M84" s="211">
        <v>6310</v>
      </c>
      <c r="N84" s="211">
        <v>6300</v>
      </c>
      <c r="O84" s="287"/>
      <c r="P84" s="287"/>
      <c r="Q84" s="287"/>
      <c r="R84" s="211" t="s">
        <v>514</v>
      </c>
      <c r="S84" s="211" t="s">
        <v>514</v>
      </c>
      <c r="T84" s="211" t="s">
        <v>514</v>
      </c>
      <c r="U84" s="211" t="s">
        <v>514</v>
      </c>
      <c r="V84" s="211" t="s">
        <v>514</v>
      </c>
      <c r="W84" s="211" t="s">
        <v>514</v>
      </c>
      <c r="X84" s="287"/>
      <c r="Y84" s="287"/>
      <c r="Z84" s="287"/>
      <c r="AA84" s="211" t="s">
        <v>514</v>
      </c>
      <c r="AB84" s="211" t="s">
        <v>514</v>
      </c>
      <c r="AC84" s="211" t="s">
        <v>514</v>
      </c>
      <c r="AD84" s="211" t="s">
        <v>514</v>
      </c>
      <c r="AE84" s="287"/>
      <c r="AF84" s="287"/>
      <c r="AG84" s="287"/>
      <c r="AH84" s="211" t="s">
        <v>514</v>
      </c>
      <c r="AI84" s="211" t="s">
        <v>514</v>
      </c>
      <c r="AJ84" s="211" t="s">
        <v>514</v>
      </c>
      <c r="AK84" s="211" t="s">
        <v>514</v>
      </c>
      <c r="AL84" s="211" t="s">
        <v>514</v>
      </c>
      <c r="AM84" s="211" t="s">
        <v>514</v>
      </c>
      <c r="AN84" s="287"/>
      <c r="AO84" s="287"/>
      <c r="AP84" s="287"/>
      <c r="AQ84" s="287"/>
      <c r="AR84" s="287"/>
      <c r="AS84" s="287"/>
      <c r="AT84" s="211" t="s">
        <v>514</v>
      </c>
      <c r="AU84" s="211" t="s">
        <v>514</v>
      </c>
      <c r="AV84" s="211" t="s">
        <v>514</v>
      </c>
      <c r="AW84" s="211" t="s">
        <v>514</v>
      </c>
      <c r="AX84" s="211" t="s">
        <v>514</v>
      </c>
      <c r="AY84" s="211" t="s">
        <v>514</v>
      </c>
      <c r="AZ84" s="287"/>
      <c r="BA84" s="287"/>
      <c r="BB84" s="287"/>
      <c r="BC84" s="287"/>
      <c r="BD84" s="287"/>
      <c r="BE84" s="287"/>
      <c r="BF84" s="211" t="s">
        <v>514</v>
      </c>
      <c r="BG84" s="211" t="s">
        <v>514</v>
      </c>
      <c r="BH84" s="211" t="s">
        <v>514</v>
      </c>
      <c r="BI84" s="211" t="s">
        <v>514</v>
      </c>
      <c r="BJ84" s="211" t="s">
        <v>514</v>
      </c>
      <c r="BK84" s="211" t="s">
        <v>514</v>
      </c>
      <c r="BL84" s="287"/>
      <c r="BM84" s="287"/>
      <c r="BN84" s="287"/>
      <c r="BO84" s="211" t="s">
        <v>514</v>
      </c>
      <c r="BP84" s="211" t="s">
        <v>514</v>
      </c>
      <c r="BQ84" s="211">
        <v>1</v>
      </c>
      <c r="BR84" s="211" t="s">
        <v>5144</v>
      </c>
      <c r="BS84" s="211" t="s">
        <v>514</v>
      </c>
      <c r="BT84" s="211" t="s">
        <v>514</v>
      </c>
      <c r="BU84" s="211" t="s">
        <v>514</v>
      </c>
      <c r="BV84" s="211" t="s">
        <v>514</v>
      </c>
      <c r="BW84" s="211" t="s">
        <v>514</v>
      </c>
      <c r="BX84" s="211" t="s">
        <v>514</v>
      </c>
      <c r="BY84" s="211" t="s">
        <v>514</v>
      </c>
      <c r="BZ84" s="211" t="s">
        <v>514</v>
      </c>
      <c r="CA84" s="211" t="s">
        <v>514</v>
      </c>
      <c r="CB84" s="211" t="s">
        <v>514</v>
      </c>
      <c r="CC84" s="211" t="s">
        <v>514</v>
      </c>
      <c r="CD84" s="211" t="s">
        <v>514</v>
      </c>
      <c r="CE84" s="211" t="s">
        <v>514</v>
      </c>
      <c r="CF84" s="211" t="s">
        <v>514</v>
      </c>
      <c r="CG84" s="211" t="s">
        <v>514</v>
      </c>
      <c r="CH84" s="287"/>
      <c r="CI84" s="287"/>
      <c r="CJ84" s="287"/>
      <c r="CK84" s="287"/>
      <c r="CL84" s="287"/>
      <c r="CM84" s="287"/>
      <c r="CN84" s="287"/>
      <c r="CO84" s="211" t="s">
        <v>514</v>
      </c>
    </row>
    <row r="85" spans="1:93">
      <c r="A85" s="286" t="s">
        <v>929</v>
      </c>
      <c r="B85" s="211" t="s">
        <v>2614</v>
      </c>
      <c r="C85" s="211" t="s">
        <v>2484</v>
      </c>
      <c r="D85" s="211" t="s">
        <v>2615</v>
      </c>
      <c r="E85" s="211" t="s">
        <v>2616</v>
      </c>
      <c r="F85" s="211">
        <v>1</v>
      </c>
      <c r="G85" s="211" t="s">
        <v>514</v>
      </c>
      <c r="H85" s="211" t="s">
        <v>514</v>
      </c>
      <c r="I85" s="211" t="s">
        <v>514</v>
      </c>
      <c r="J85" s="211" t="s">
        <v>514</v>
      </c>
      <c r="K85" s="211">
        <v>2013</v>
      </c>
      <c r="L85" s="211" t="b">
        <v>0</v>
      </c>
      <c r="M85" s="211">
        <v>10200</v>
      </c>
      <c r="N85" s="211">
        <v>10100</v>
      </c>
      <c r="O85" s="287"/>
      <c r="P85" s="287"/>
      <c r="Q85" s="287"/>
      <c r="R85" s="211" t="b">
        <v>0</v>
      </c>
      <c r="S85" s="211">
        <v>7490</v>
      </c>
      <c r="T85" s="211">
        <v>1840</v>
      </c>
      <c r="U85" s="211" t="b">
        <v>0</v>
      </c>
      <c r="V85" s="211">
        <v>1970</v>
      </c>
      <c r="W85" s="211">
        <v>1970</v>
      </c>
      <c r="X85" s="287"/>
      <c r="Y85" s="287"/>
      <c r="Z85" s="287"/>
      <c r="AA85" s="211" t="s">
        <v>514</v>
      </c>
      <c r="AB85" s="211" t="s">
        <v>514</v>
      </c>
      <c r="AC85" s="211" t="s">
        <v>514</v>
      </c>
      <c r="AD85" s="211" t="s">
        <v>514</v>
      </c>
      <c r="AE85" s="287"/>
      <c r="AF85" s="287"/>
      <c r="AG85" s="287"/>
      <c r="AH85" s="211" t="s">
        <v>514</v>
      </c>
      <c r="AI85" s="211" t="s">
        <v>514</v>
      </c>
      <c r="AJ85" s="211" t="s">
        <v>514</v>
      </c>
      <c r="AK85" s="211" t="s">
        <v>514</v>
      </c>
      <c r="AL85" s="211" t="s">
        <v>514</v>
      </c>
      <c r="AM85" s="211" t="s">
        <v>514</v>
      </c>
      <c r="AN85" s="287"/>
      <c r="AO85" s="287"/>
      <c r="AP85" s="287"/>
      <c r="AQ85" s="287"/>
      <c r="AR85" s="287"/>
      <c r="AS85" s="287"/>
      <c r="AT85" s="211" t="s">
        <v>514</v>
      </c>
      <c r="AU85" s="211" t="s">
        <v>514</v>
      </c>
      <c r="AV85" s="211" t="s">
        <v>514</v>
      </c>
      <c r="AW85" s="211" t="s">
        <v>514</v>
      </c>
      <c r="AX85" s="211" t="s">
        <v>514</v>
      </c>
      <c r="AY85" s="211" t="s">
        <v>514</v>
      </c>
      <c r="AZ85" s="287"/>
      <c r="BA85" s="287"/>
      <c r="BB85" s="287"/>
      <c r="BC85" s="287"/>
      <c r="BD85" s="287"/>
      <c r="BE85" s="287"/>
      <c r="BF85" s="211" t="s">
        <v>514</v>
      </c>
      <c r="BG85" s="211" t="s">
        <v>514</v>
      </c>
      <c r="BH85" s="211" t="s">
        <v>514</v>
      </c>
      <c r="BI85" s="211" t="s">
        <v>514</v>
      </c>
      <c r="BJ85" s="211" t="s">
        <v>514</v>
      </c>
      <c r="BK85" s="211" t="s">
        <v>514</v>
      </c>
      <c r="BL85" s="287"/>
      <c r="BM85" s="287"/>
      <c r="BN85" s="287"/>
      <c r="BO85" s="211" t="s">
        <v>514</v>
      </c>
      <c r="BP85" s="211" t="s">
        <v>514</v>
      </c>
      <c r="BQ85" s="211">
        <v>1</v>
      </c>
      <c r="BR85" s="211" t="s">
        <v>2617</v>
      </c>
      <c r="BS85" s="211" t="s">
        <v>514</v>
      </c>
      <c r="BT85" s="211" t="s">
        <v>514</v>
      </c>
      <c r="BU85" s="211" t="s">
        <v>514</v>
      </c>
      <c r="BV85" s="211" t="s">
        <v>514</v>
      </c>
      <c r="BW85" s="211" t="s">
        <v>514</v>
      </c>
      <c r="BX85" s="211" t="s">
        <v>514</v>
      </c>
      <c r="BY85" s="211" t="s">
        <v>514</v>
      </c>
      <c r="BZ85" s="211" t="s">
        <v>514</v>
      </c>
      <c r="CA85" s="211" t="s">
        <v>514</v>
      </c>
      <c r="CB85" s="211" t="s">
        <v>514</v>
      </c>
      <c r="CC85" s="211" t="s">
        <v>514</v>
      </c>
      <c r="CD85" s="211" t="s">
        <v>514</v>
      </c>
      <c r="CE85" s="211" t="s">
        <v>514</v>
      </c>
      <c r="CF85" s="211" t="s">
        <v>514</v>
      </c>
      <c r="CG85" s="211" t="s">
        <v>514</v>
      </c>
      <c r="CH85" s="287"/>
      <c r="CI85" s="287"/>
      <c r="CJ85" s="287"/>
      <c r="CK85" s="287"/>
      <c r="CL85" s="287"/>
      <c r="CM85" s="287"/>
      <c r="CN85" s="287"/>
      <c r="CO85" s="211" t="s">
        <v>5528</v>
      </c>
    </row>
    <row r="86" spans="1:93">
      <c r="A86" s="286" t="s">
        <v>930</v>
      </c>
      <c r="B86" s="211" t="s">
        <v>5145</v>
      </c>
      <c r="C86" s="211" t="s">
        <v>6446</v>
      </c>
      <c r="D86" s="211" t="s">
        <v>2618</v>
      </c>
      <c r="E86" s="211" t="s">
        <v>6476</v>
      </c>
      <c r="F86" s="211">
        <v>1</v>
      </c>
      <c r="G86" s="211" t="s">
        <v>514</v>
      </c>
      <c r="H86" s="211" t="s">
        <v>514</v>
      </c>
      <c r="I86" s="211" t="s">
        <v>514</v>
      </c>
      <c r="J86" s="211" t="s">
        <v>514</v>
      </c>
      <c r="K86" s="211">
        <v>2013</v>
      </c>
      <c r="L86" s="211" t="b">
        <v>1</v>
      </c>
      <c r="M86" s="211">
        <v>6880</v>
      </c>
      <c r="N86" s="211">
        <v>6870</v>
      </c>
      <c r="O86" s="287"/>
      <c r="P86" s="287"/>
      <c r="Q86" s="287"/>
      <c r="R86" s="211" t="b">
        <v>1</v>
      </c>
      <c r="S86" s="211">
        <v>5010</v>
      </c>
      <c r="T86" s="211">
        <v>2150</v>
      </c>
      <c r="U86" s="211" t="b">
        <v>1</v>
      </c>
      <c r="V86" s="211">
        <v>1560</v>
      </c>
      <c r="W86" s="211">
        <v>1560</v>
      </c>
      <c r="X86" s="287"/>
      <c r="Y86" s="287"/>
      <c r="Z86" s="287"/>
      <c r="AA86" s="211">
        <v>2013</v>
      </c>
      <c r="AB86" s="211" t="b">
        <v>1</v>
      </c>
      <c r="AC86" s="211">
        <v>73</v>
      </c>
      <c r="AD86" s="211">
        <v>73</v>
      </c>
      <c r="AE86" s="287"/>
      <c r="AF86" s="287"/>
      <c r="AG86" s="287"/>
      <c r="AH86" s="211" t="s">
        <v>514</v>
      </c>
      <c r="AI86" s="211" t="s">
        <v>514</v>
      </c>
      <c r="AJ86" s="211" t="s">
        <v>514</v>
      </c>
      <c r="AK86" s="211" t="s">
        <v>514</v>
      </c>
      <c r="AL86" s="211" t="s">
        <v>514</v>
      </c>
      <c r="AM86" s="211" t="s">
        <v>514</v>
      </c>
      <c r="AN86" s="287"/>
      <c r="AO86" s="287"/>
      <c r="AP86" s="287"/>
      <c r="AQ86" s="287"/>
      <c r="AR86" s="287"/>
      <c r="AS86" s="287"/>
      <c r="AT86" s="211" t="s">
        <v>514</v>
      </c>
      <c r="AU86" s="211" t="s">
        <v>514</v>
      </c>
      <c r="AV86" s="211" t="s">
        <v>514</v>
      </c>
      <c r="AW86" s="211" t="s">
        <v>514</v>
      </c>
      <c r="AX86" s="211" t="s">
        <v>514</v>
      </c>
      <c r="AY86" s="211" t="s">
        <v>514</v>
      </c>
      <c r="AZ86" s="287"/>
      <c r="BA86" s="287"/>
      <c r="BB86" s="287"/>
      <c r="BC86" s="287"/>
      <c r="BD86" s="287"/>
      <c r="BE86" s="287"/>
      <c r="BF86" s="211" t="s">
        <v>514</v>
      </c>
      <c r="BG86" s="211" t="s">
        <v>514</v>
      </c>
      <c r="BH86" s="211" t="s">
        <v>514</v>
      </c>
      <c r="BI86" s="211" t="s">
        <v>514</v>
      </c>
      <c r="BJ86" s="211" t="s">
        <v>514</v>
      </c>
      <c r="BK86" s="211" t="s">
        <v>514</v>
      </c>
      <c r="BL86" s="287"/>
      <c r="BM86" s="287"/>
      <c r="BN86" s="287"/>
      <c r="BO86" s="211" t="s">
        <v>514</v>
      </c>
      <c r="BP86" s="211" t="s">
        <v>514</v>
      </c>
      <c r="BQ86" s="211">
        <v>0</v>
      </c>
      <c r="BR86" s="211" t="s">
        <v>514</v>
      </c>
      <c r="BS86" s="211" t="s">
        <v>514</v>
      </c>
      <c r="BT86" s="211" t="s">
        <v>514</v>
      </c>
      <c r="BU86" s="211" t="s">
        <v>514</v>
      </c>
      <c r="BV86" s="211" t="s">
        <v>514</v>
      </c>
      <c r="BW86" s="211" t="s">
        <v>514</v>
      </c>
      <c r="BX86" s="211" t="s">
        <v>514</v>
      </c>
      <c r="BY86" s="211" t="s">
        <v>514</v>
      </c>
      <c r="BZ86" s="211" t="s">
        <v>514</v>
      </c>
      <c r="CA86" s="211" t="s">
        <v>514</v>
      </c>
      <c r="CB86" s="211" t="s">
        <v>5528</v>
      </c>
      <c r="CC86" s="211" t="s">
        <v>514</v>
      </c>
      <c r="CD86" s="211" t="s">
        <v>514</v>
      </c>
      <c r="CE86" s="211" t="s">
        <v>514</v>
      </c>
      <c r="CF86" s="211" t="s">
        <v>514</v>
      </c>
      <c r="CG86" s="211" t="s">
        <v>514</v>
      </c>
      <c r="CH86" s="287"/>
      <c r="CI86" s="287"/>
      <c r="CJ86" s="287"/>
      <c r="CK86" s="287"/>
      <c r="CL86" s="287"/>
      <c r="CM86" s="287"/>
      <c r="CN86" s="287"/>
      <c r="CO86" s="211" t="s">
        <v>5528</v>
      </c>
    </row>
    <row r="87" spans="1:93">
      <c r="A87" s="286" t="s">
        <v>931</v>
      </c>
      <c r="B87" s="211" t="s">
        <v>2619</v>
      </c>
      <c r="C87" s="211" t="s">
        <v>2424</v>
      </c>
      <c r="D87" s="211" t="s">
        <v>6477</v>
      </c>
      <c r="E87" s="211" t="s">
        <v>2620</v>
      </c>
      <c r="F87" s="211">
        <v>1</v>
      </c>
      <c r="G87" s="211" t="s">
        <v>514</v>
      </c>
      <c r="H87" s="211" t="s">
        <v>514</v>
      </c>
      <c r="I87" s="211" t="s">
        <v>514</v>
      </c>
      <c r="J87" s="211" t="s">
        <v>514</v>
      </c>
      <c r="K87" s="211">
        <v>2013</v>
      </c>
      <c r="L87" s="211" t="b">
        <v>0</v>
      </c>
      <c r="M87" s="211">
        <v>0</v>
      </c>
      <c r="N87" s="211">
        <v>0</v>
      </c>
      <c r="O87" s="287"/>
      <c r="P87" s="287"/>
      <c r="Q87" s="287"/>
      <c r="R87" s="211" t="b">
        <v>0</v>
      </c>
      <c r="S87" s="211">
        <v>10400</v>
      </c>
      <c r="T87" s="211">
        <v>10900</v>
      </c>
      <c r="U87" s="211" t="b">
        <v>0</v>
      </c>
      <c r="V87" s="211">
        <v>12300</v>
      </c>
      <c r="W87" s="211">
        <v>12300</v>
      </c>
      <c r="X87" s="287"/>
      <c r="Y87" s="287"/>
      <c r="Z87" s="287"/>
      <c r="AA87" s="211" t="s">
        <v>514</v>
      </c>
      <c r="AB87" s="211" t="s">
        <v>514</v>
      </c>
      <c r="AC87" s="211" t="s">
        <v>514</v>
      </c>
      <c r="AD87" s="211" t="s">
        <v>514</v>
      </c>
      <c r="AE87" s="287"/>
      <c r="AF87" s="287"/>
      <c r="AG87" s="287"/>
      <c r="AH87" s="211" t="s">
        <v>514</v>
      </c>
      <c r="AI87" s="211" t="s">
        <v>514</v>
      </c>
      <c r="AJ87" s="211" t="s">
        <v>514</v>
      </c>
      <c r="AK87" s="211" t="s">
        <v>514</v>
      </c>
      <c r="AL87" s="211" t="s">
        <v>514</v>
      </c>
      <c r="AM87" s="211" t="s">
        <v>514</v>
      </c>
      <c r="AN87" s="287"/>
      <c r="AO87" s="287"/>
      <c r="AP87" s="287"/>
      <c r="AQ87" s="287"/>
      <c r="AR87" s="287"/>
      <c r="AS87" s="287"/>
      <c r="AT87" s="211" t="s">
        <v>514</v>
      </c>
      <c r="AU87" s="211" t="s">
        <v>514</v>
      </c>
      <c r="AV87" s="211" t="s">
        <v>514</v>
      </c>
      <c r="AW87" s="211" t="s">
        <v>514</v>
      </c>
      <c r="AX87" s="211" t="s">
        <v>514</v>
      </c>
      <c r="AY87" s="211" t="s">
        <v>514</v>
      </c>
      <c r="AZ87" s="287"/>
      <c r="BA87" s="287"/>
      <c r="BB87" s="287"/>
      <c r="BC87" s="287"/>
      <c r="BD87" s="287"/>
      <c r="BE87" s="287"/>
      <c r="BF87" s="211" t="s">
        <v>514</v>
      </c>
      <c r="BG87" s="211" t="s">
        <v>514</v>
      </c>
      <c r="BH87" s="211" t="s">
        <v>514</v>
      </c>
      <c r="BI87" s="211" t="s">
        <v>514</v>
      </c>
      <c r="BJ87" s="211" t="s">
        <v>514</v>
      </c>
      <c r="BK87" s="211" t="s">
        <v>514</v>
      </c>
      <c r="BL87" s="287"/>
      <c r="BM87" s="287"/>
      <c r="BN87" s="287"/>
      <c r="BO87" s="211" t="s">
        <v>514</v>
      </c>
      <c r="BP87" s="211" t="s">
        <v>514</v>
      </c>
      <c r="BQ87" s="211">
        <v>1</v>
      </c>
      <c r="BR87" s="211" t="s">
        <v>2621</v>
      </c>
      <c r="BS87" s="211" t="s">
        <v>514</v>
      </c>
      <c r="BT87" s="211" t="s">
        <v>514</v>
      </c>
      <c r="BU87" s="211" t="s">
        <v>514</v>
      </c>
      <c r="BV87" s="211" t="s">
        <v>514</v>
      </c>
      <c r="BW87" s="211" t="s">
        <v>514</v>
      </c>
      <c r="BX87" s="211" t="s">
        <v>514</v>
      </c>
      <c r="BY87" s="211" t="s">
        <v>514</v>
      </c>
      <c r="BZ87" s="211" t="s">
        <v>514</v>
      </c>
      <c r="CA87" s="211" t="s">
        <v>514</v>
      </c>
      <c r="CB87" s="211" t="s">
        <v>514</v>
      </c>
      <c r="CC87" s="211" t="s">
        <v>6478</v>
      </c>
      <c r="CD87" s="211" t="s">
        <v>6479</v>
      </c>
      <c r="CE87" s="211" t="s">
        <v>514</v>
      </c>
      <c r="CF87" s="211" t="s">
        <v>514</v>
      </c>
      <c r="CG87" s="211" t="s">
        <v>514</v>
      </c>
      <c r="CH87" s="287"/>
      <c r="CI87" s="287"/>
      <c r="CJ87" s="287"/>
      <c r="CK87" s="287"/>
      <c r="CL87" s="287"/>
      <c r="CM87" s="287"/>
      <c r="CN87" s="287"/>
      <c r="CO87" s="211" t="s">
        <v>5528</v>
      </c>
    </row>
    <row r="88" spans="1:93">
      <c r="A88" s="286" t="s">
        <v>932</v>
      </c>
      <c r="B88" s="211" t="s">
        <v>2622</v>
      </c>
      <c r="C88" s="211" t="s">
        <v>2448</v>
      </c>
      <c r="D88" s="211" t="s">
        <v>5146</v>
      </c>
      <c r="E88" s="211" t="s">
        <v>5682</v>
      </c>
      <c r="F88" s="211">
        <v>1</v>
      </c>
      <c r="G88" s="211" t="s">
        <v>514</v>
      </c>
      <c r="H88" s="211" t="s">
        <v>514</v>
      </c>
      <c r="I88" s="211" t="s">
        <v>514</v>
      </c>
      <c r="J88" s="211" t="s">
        <v>514</v>
      </c>
      <c r="K88" s="211" t="s">
        <v>514</v>
      </c>
      <c r="L88" s="211" t="s">
        <v>514</v>
      </c>
      <c r="M88" s="211" t="s">
        <v>514</v>
      </c>
      <c r="N88" s="211" t="s">
        <v>514</v>
      </c>
      <c r="O88" s="287"/>
      <c r="P88" s="287"/>
      <c r="Q88" s="287"/>
      <c r="R88" s="211" t="s">
        <v>514</v>
      </c>
      <c r="S88" s="211" t="s">
        <v>514</v>
      </c>
      <c r="T88" s="211" t="s">
        <v>514</v>
      </c>
      <c r="U88" s="211" t="s">
        <v>514</v>
      </c>
      <c r="V88" s="211" t="s">
        <v>514</v>
      </c>
      <c r="W88" s="211" t="s">
        <v>514</v>
      </c>
      <c r="X88" s="287"/>
      <c r="Y88" s="287"/>
      <c r="Z88" s="287"/>
      <c r="AA88" s="211" t="s">
        <v>514</v>
      </c>
      <c r="AB88" s="211" t="s">
        <v>514</v>
      </c>
      <c r="AC88" s="211" t="s">
        <v>514</v>
      </c>
      <c r="AD88" s="211" t="s">
        <v>514</v>
      </c>
      <c r="AE88" s="287"/>
      <c r="AF88" s="287"/>
      <c r="AG88" s="287"/>
      <c r="AH88" s="211" t="s">
        <v>514</v>
      </c>
      <c r="AI88" s="211" t="s">
        <v>514</v>
      </c>
      <c r="AJ88" s="211" t="s">
        <v>514</v>
      </c>
      <c r="AK88" s="211" t="s">
        <v>514</v>
      </c>
      <c r="AL88" s="211" t="s">
        <v>514</v>
      </c>
      <c r="AM88" s="211" t="s">
        <v>514</v>
      </c>
      <c r="AN88" s="287"/>
      <c r="AO88" s="287"/>
      <c r="AP88" s="287"/>
      <c r="AQ88" s="287"/>
      <c r="AR88" s="287"/>
      <c r="AS88" s="287"/>
      <c r="AT88" s="211" t="s">
        <v>514</v>
      </c>
      <c r="AU88" s="211" t="s">
        <v>514</v>
      </c>
      <c r="AV88" s="211" t="s">
        <v>514</v>
      </c>
      <c r="AW88" s="211" t="s">
        <v>514</v>
      </c>
      <c r="AX88" s="211" t="s">
        <v>514</v>
      </c>
      <c r="AY88" s="211" t="s">
        <v>514</v>
      </c>
      <c r="AZ88" s="287"/>
      <c r="BA88" s="287"/>
      <c r="BB88" s="287"/>
      <c r="BC88" s="287"/>
      <c r="BD88" s="287"/>
      <c r="BE88" s="287"/>
      <c r="BF88" s="211" t="s">
        <v>514</v>
      </c>
      <c r="BG88" s="211" t="s">
        <v>514</v>
      </c>
      <c r="BH88" s="211" t="s">
        <v>514</v>
      </c>
      <c r="BI88" s="211" t="s">
        <v>514</v>
      </c>
      <c r="BJ88" s="211" t="s">
        <v>514</v>
      </c>
      <c r="BK88" s="211" t="s">
        <v>514</v>
      </c>
      <c r="BL88" s="287"/>
      <c r="BM88" s="287"/>
      <c r="BN88" s="287"/>
      <c r="BO88" s="211" t="s">
        <v>514</v>
      </c>
      <c r="BP88" s="211" t="s">
        <v>514</v>
      </c>
      <c r="BQ88" s="211">
        <v>1</v>
      </c>
      <c r="BR88" s="211" t="s">
        <v>5147</v>
      </c>
      <c r="BS88" s="211" t="s">
        <v>514</v>
      </c>
      <c r="BT88" s="211" t="s">
        <v>514</v>
      </c>
      <c r="BU88" s="211" t="s">
        <v>514</v>
      </c>
      <c r="BV88" s="211" t="s">
        <v>514</v>
      </c>
      <c r="BW88" s="211" t="s">
        <v>514</v>
      </c>
      <c r="BX88" s="211" t="s">
        <v>514</v>
      </c>
      <c r="BY88" s="211" t="s">
        <v>514</v>
      </c>
      <c r="BZ88" s="211" t="s">
        <v>514</v>
      </c>
      <c r="CA88" s="211" t="s">
        <v>514</v>
      </c>
      <c r="CB88" s="211" t="s">
        <v>514</v>
      </c>
      <c r="CC88" s="211" t="s">
        <v>514</v>
      </c>
      <c r="CD88" s="211" t="s">
        <v>514</v>
      </c>
      <c r="CE88" s="211" t="s">
        <v>514</v>
      </c>
      <c r="CF88" s="211" t="s">
        <v>514</v>
      </c>
      <c r="CG88" s="211" t="s">
        <v>514</v>
      </c>
      <c r="CH88" s="287"/>
      <c r="CI88" s="287"/>
      <c r="CJ88" s="287"/>
      <c r="CK88" s="287"/>
      <c r="CL88" s="287"/>
      <c r="CM88" s="287"/>
      <c r="CN88" s="287"/>
      <c r="CO88" s="211" t="s">
        <v>514</v>
      </c>
    </row>
    <row r="89" spans="1:93">
      <c r="A89" s="286" t="s">
        <v>933</v>
      </c>
      <c r="B89" s="211" t="s">
        <v>2623</v>
      </c>
      <c r="C89" s="211" t="s">
        <v>2624</v>
      </c>
      <c r="D89" s="211" t="s">
        <v>2625</v>
      </c>
      <c r="E89" s="211" t="s">
        <v>2626</v>
      </c>
      <c r="F89" s="211">
        <v>1</v>
      </c>
      <c r="G89" s="211" t="s">
        <v>514</v>
      </c>
      <c r="H89" s="211" t="s">
        <v>514</v>
      </c>
      <c r="I89" s="211" t="s">
        <v>514</v>
      </c>
      <c r="J89" s="211" t="s">
        <v>514</v>
      </c>
      <c r="K89" s="211">
        <v>2013</v>
      </c>
      <c r="L89" s="211" t="b">
        <v>0</v>
      </c>
      <c r="M89" s="211">
        <v>3080</v>
      </c>
      <c r="N89" s="211">
        <v>3070</v>
      </c>
      <c r="O89" s="287"/>
      <c r="P89" s="287"/>
      <c r="Q89" s="287"/>
      <c r="R89" s="211" t="b">
        <v>0</v>
      </c>
      <c r="S89" s="211">
        <v>4090</v>
      </c>
      <c r="T89" s="211">
        <v>3700</v>
      </c>
      <c r="U89" s="211" t="b">
        <v>0</v>
      </c>
      <c r="V89" s="211">
        <v>4060</v>
      </c>
      <c r="W89" s="211">
        <v>4060</v>
      </c>
      <c r="X89" s="287"/>
      <c r="Y89" s="287"/>
      <c r="Z89" s="287"/>
      <c r="AA89" s="211" t="s">
        <v>514</v>
      </c>
      <c r="AB89" s="211" t="s">
        <v>514</v>
      </c>
      <c r="AC89" s="211" t="s">
        <v>514</v>
      </c>
      <c r="AD89" s="211" t="s">
        <v>514</v>
      </c>
      <c r="AE89" s="287"/>
      <c r="AF89" s="287"/>
      <c r="AG89" s="287"/>
      <c r="AH89" s="211" t="s">
        <v>514</v>
      </c>
      <c r="AI89" s="211" t="s">
        <v>514</v>
      </c>
      <c r="AJ89" s="211" t="s">
        <v>514</v>
      </c>
      <c r="AK89" s="211" t="s">
        <v>514</v>
      </c>
      <c r="AL89" s="211" t="s">
        <v>514</v>
      </c>
      <c r="AM89" s="211" t="s">
        <v>514</v>
      </c>
      <c r="AN89" s="287"/>
      <c r="AO89" s="287"/>
      <c r="AP89" s="287"/>
      <c r="AQ89" s="287"/>
      <c r="AR89" s="287"/>
      <c r="AS89" s="287"/>
      <c r="AT89" s="211" t="s">
        <v>514</v>
      </c>
      <c r="AU89" s="211" t="s">
        <v>514</v>
      </c>
      <c r="AV89" s="211" t="s">
        <v>514</v>
      </c>
      <c r="AW89" s="211" t="s">
        <v>514</v>
      </c>
      <c r="AX89" s="211" t="s">
        <v>514</v>
      </c>
      <c r="AY89" s="211" t="s">
        <v>514</v>
      </c>
      <c r="AZ89" s="287"/>
      <c r="BA89" s="287"/>
      <c r="BB89" s="287"/>
      <c r="BC89" s="287"/>
      <c r="BD89" s="287"/>
      <c r="BE89" s="287"/>
      <c r="BF89" s="211" t="s">
        <v>514</v>
      </c>
      <c r="BG89" s="211" t="s">
        <v>514</v>
      </c>
      <c r="BH89" s="211" t="s">
        <v>514</v>
      </c>
      <c r="BI89" s="211" t="s">
        <v>514</v>
      </c>
      <c r="BJ89" s="211" t="s">
        <v>514</v>
      </c>
      <c r="BK89" s="211" t="s">
        <v>514</v>
      </c>
      <c r="BL89" s="287"/>
      <c r="BM89" s="287"/>
      <c r="BN89" s="287"/>
      <c r="BO89" s="211" t="s">
        <v>514</v>
      </c>
      <c r="BP89" s="211" t="s">
        <v>514</v>
      </c>
      <c r="BQ89" s="211">
        <v>0</v>
      </c>
      <c r="BR89" s="211" t="s">
        <v>514</v>
      </c>
      <c r="BS89" s="211" t="s">
        <v>514</v>
      </c>
      <c r="BT89" s="211" t="s">
        <v>514</v>
      </c>
      <c r="BU89" s="211" t="s">
        <v>514</v>
      </c>
      <c r="BV89" s="211" t="s">
        <v>514</v>
      </c>
      <c r="BW89" s="211" t="s">
        <v>514</v>
      </c>
      <c r="BX89" s="211" t="s">
        <v>514</v>
      </c>
      <c r="BY89" s="211" t="s">
        <v>514</v>
      </c>
      <c r="BZ89" s="211" t="s">
        <v>514</v>
      </c>
      <c r="CA89" s="211" t="s">
        <v>514</v>
      </c>
      <c r="CB89" s="211" t="s">
        <v>514</v>
      </c>
      <c r="CC89" s="211" t="s">
        <v>514</v>
      </c>
      <c r="CD89" s="211" t="s">
        <v>514</v>
      </c>
      <c r="CE89" s="211" t="s">
        <v>514</v>
      </c>
      <c r="CF89" s="211" t="s">
        <v>514</v>
      </c>
      <c r="CG89" s="211" t="s">
        <v>514</v>
      </c>
      <c r="CH89" s="287"/>
      <c r="CI89" s="287"/>
      <c r="CJ89" s="287"/>
      <c r="CK89" s="287"/>
      <c r="CL89" s="287"/>
      <c r="CM89" s="287"/>
      <c r="CN89" s="287"/>
      <c r="CO89" s="211" t="s">
        <v>5528</v>
      </c>
    </row>
    <row r="90" spans="1:93">
      <c r="A90" s="286" t="s">
        <v>934</v>
      </c>
      <c r="B90" s="211" t="s">
        <v>2627</v>
      </c>
      <c r="C90" s="211" t="s">
        <v>2628</v>
      </c>
      <c r="D90" s="211" t="s">
        <v>2629</v>
      </c>
      <c r="E90" s="211" t="s">
        <v>2630</v>
      </c>
      <c r="F90" s="211">
        <v>1</v>
      </c>
      <c r="G90" s="211" t="s">
        <v>514</v>
      </c>
      <c r="H90" s="211" t="s">
        <v>514</v>
      </c>
      <c r="I90" s="211" t="s">
        <v>514</v>
      </c>
      <c r="J90" s="211" t="s">
        <v>514</v>
      </c>
      <c r="K90" s="211">
        <v>2013</v>
      </c>
      <c r="L90" s="211" t="b">
        <v>0</v>
      </c>
      <c r="M90" s="211">
        <v>5430</v>
      </c>
      <c r="N90" s="211">
        <v>5420</v>
      </c>
      <c r="O90" s="287"/>
      <c r="P90" s="287"/>
      <c r="Q90" s="287"/>
      <c r="R90" s="211" t="b">
        <v>0</v>
      </c>
      <c r="S90" s="211">
        <v>2580</v>
      </c>
      <c r="T90" s="211">
        <v>2190</v>
      </c>
      <c r="U90" s="211" t="b">
        <v>0</v>
      </c>
      <c r="V90" s="211">
        <v>1930</v>
      </c>
      <c r="W90" s="211">
        <v>1930</v>
      </c>
      <c r="X90" s="287"/>
      <c r="Y90" s="287"/>
      <c r="Z90" s="287"/>
      <c r="AA90" s="211" t="s">
        <v>514</v>
      </c>
      <c r="AB90" s="211" t="s">
        <v>514</v>
      </c>
      <c r="AC90" s="211" t="s">
        <v>514</v>
      </c>
      <c r="AD90" s="211" t="s">
        <v>514</v>
      </c>
      <c r="AE90" s="287"/>
      <c r="AF90" s="287"/>
      <c r="AG90" s="287"/>
      <c r="AH90" s="211" t="s">
        <v>514</v>
      </c>
      <c r="AI90" s="211" t="s">
        <v>514</v>
      </c>
      <c r="AJ90" s="211" t="s">
        <v>514</v>
      </c>
      <c r="AK90" s="211" t="s">
        <v>514</v>
      </c>
      <c r="AL90" s="211" t="s">
        <v>514</v>
      </c>
      <c r="AM90" s="211" t="s">
        <v>514</v>
      </c>
      <c r="AN90" s="287"/>
      <c r="AO90" s="287"/>
      <c r="AP90" s="287"/>
      <c r="AQ90" s="287"/>
      <c r="AR90" s="287"/>
      <c r="AS90" s="287"/>
      <c r="AT90" s="211" t="s">
        <v>514</v>
      </c>
      <c r="AU90" s="211" t="s">
        <v>514</v>
      </c>
      <c r="AV90" s="211" t="s">
        <v>514</v>
      </c>
      <c r="AW90" s="211" t="s">
        <v>514</v>
      </c>
      <c r="AX90" s="211" t="s">
        <v>514</v>
      </c>
      <c r="AY90" s="211" t="s">
        <v>514</v>
      </c>
      <c r="AZ90" s="287"/>
      <c r="BA90" s="287"/>
      <c r="BB90" s="287"/>
      <c r="BC90" s="287"/>
      <c r="BD90" s="287"/>
      <c r="BE90" s="287"/>
      <c r="BF90" s="211" t="s">
        <v>514</v>
      </c>
      <c r="BG90" s="211" t="s">
        <v>514</v>
      </c>
      <c r="BH90" s="211" t="s">
        <v>514</v>
      </c>
      <c r="BI90" s="211" t="s">
        <v>514</v>
      </c>
      <c r="BJ90" s="211" t="s">
        <v>514</v>
      </c>
      <c r="BK90" s="211" t="s">
        <v>514</v>
      </c>
      <c r="BL90" s="287"/>
      <c r="BM90" s="287"/>
      <c r="BN90" s="287"/>
      <c r="BO90" s="211" t="s">
        <v>514</v>
      </c>
      <c r="BP90" s="211" t="s">
        <v>514</v>
      </c>
      <c r="BQ90" s="211">
        <v>0</v>
      </c>
      <c r="BR90" s="211" t="s">
        <v>514</v>
      </c>
      <c r="BS90" s="211" t="s">
        <v>514</v>
      </c>
      <c r="BT90" s="211" t="s">
        <v>514</v>
      </c>
      <c r="BU90" s="211" t="s">
        <v>514</v>
      </c>
      <c r="BV90" s="211" t="s">
        <v>514</v>
      </c>
      <c r="BW90" s="211" t="s">
        <v>514</v>
      </c>
      <c r="BX90" s="211" t="s">
        <v>514</v>
      </c>
      <c r="BY90" s="211" t="s">
        <v>514</v>
      </c>
      <c r="BZ90" s="211" t="s">
        <v>514</v>
      </c>
      <c r="CA90" s="211" t="s">
        <v>514</v>
      </c>
      <c r="CB90" s="211" t="s">
        <v>514</v>
      </c>
      <c r="CC90" s="211" t="s">
        <v>6444</v>
      </c>
      <c r="CD90" s="211" t="s">
        <v>6445</v>
      </c>
      <c r="CE90" s="211" t="s">
        <v>514</v>
      </c>
      <c r="CF90" s="211" t="s">
        <v>514</v>
      </c>
      <c r="CG90" s="211" t="s">
        <v>514</v>
      </c>
      <c r="CH90" s="287"/>
      <c r="CI90" s="287"/>
      <c r="CJ90" s="287"/>
      <c r="CK90" s="287"/>
      <c r="CL90" s="287"/>
      <c r="CM90" s="287"/>
      <c r="CN90" s="287"/>
      <c r="CO90" s="211" t="s">
        <v>5528</v>
      </c>
    </row>
    <row r="91" spans="1:93">
      <c r="A91" s="286" t="s">
        <v>935</v>
      </c>
      <c r="B91" s="211" t="s">
        <v>2631</v>
      </c>
      <c r="C91" s="211" t="s">
        <v>2448</v>
      </c>
      <c r="D91" s="211" t="s">
        <v>5148</v>
      </c>
      <c r="E91" s="211" t="s">
        <v>5149</v>
      </c>
      <c r="F91" s="211">
        <v>1</v>
      </c>
      <c r="G91" s="211" t="s">
        <v>514</v>
      </c>
      <c r="H91" s="211" t="s">
        <v>514</v>
      </c>
      <c r="I91" s="211" t="s">
        <v>514</v>
      </c>
      <c r="J91" s="211" t="s">
        <v>514</v>
      </c>
      <c r="K91" s="211">
        <v>2013</v>
      </c>
      <c r="L91" s="211" t="b">
        <v>0</v>
      </c>
      <c r="M91" s="211">
        <v>3430</v>
      </c>
      <c r="N91" s="211">
        <v>2820</v>
      </c>
      <c r="O91" s="287"/>
      <c r="P91" s="287"/>
      <c r="Q91" s="287"/>
      <c r="R91" s="211" t="s">
        <v>514</v>
      </c>
      <c r="S91" s="211" t="s">
        <v>514</v>
      </c>
      <c r="T91" s="211" t="s">
        <v>514</v>
      </c>
      <c r="U91" s="211" t="s">
        <v>514</v>
      </c>
      <c r="V91" s="211" t="s">
        <v>514</v>
      </c>
      <c r="W91" s="211" t="s">
        <v>514</v>
      </c>
      <c r="X91" s="287"/>
      <c r="Y91" s="287"/>
      <c r="Z91" s="287"/>
      <c r="AA91" s="211" t="s">
        <v>514</v>
      </c>
      <c r="AB91" s="211" t="s">
        <v>514</v>
      </c>
      <c r="AC91" s="211" t="s">
        <v>514</v>
      </c>
      <c r="AD91" s="211" t="s">
        <v>514</v>
      </c>
      <c r="AE91" s="287"/>
      <c r="AF91" s="287"/>
      <c r="AG91" s="287"/>
      <c r="AH91" s="211" t="s">
        <v>514</v>
      </c>
      <c r="AI91" s="211" t="s">
        <v>514</v>
      </c>
      <c r="AJ91" s="211" t="s">
        <v>514</v>
      </c>
      <c r="AK91" s="211" t="s">
        <v>514</v>
      </c>
      <c r="AL91" s="211" t="s">
        <v>514</v>
      </c>
      <c r="AM91" s="211" t="s">
        <v>514</v>
      </c>
      <c r="AN91" s="287"/>
      <c r="AO91" s="287"/>
      <c r="AP91" s="287"/>
      <c r="AQ91" s="287"/>
      <c r="AR91" s="287"/>
      <c r="AS91" s="287"/>
      <c r="AT91" s="211" t="s">
        <v>514</v>
      </c>
      <c r="AU91" s="211" t="s">
        <v>514</v>
      </c>
      <c r="AV91" s="211" t="s">
        <v>514</v>
      </c>
      <c r="AW91" s="211" t="s">
        <v>514</v>
      </c>
      <c r="AX91" s="211" t="s">
        <v>514</v>
      </c>
      <c r="AY91" s="211" t="s">
        <v>514</v>
      </c>
      <c r="AZ91" s="287"/>
      <c r="BA91" s="287"/>
      <c r="BB91" s="287"/>
      <c r="BC91" s="287"/>
      <c r="BD91" s="287"/>
      <c r="BE91" s="287"/>
      <c r="BF91" s="211" t="s">
        <v>514</v>
      </c>
      <c r="BG91" s="211" t="s">
        <v>514</v>
      </c>
      <c r="BH91" s="211" t="s">
        <v>514</v>
      </c>
      <c r="BI91" s="211" t="s">
        <v>514</v>
      </c>
      <c r="BJ91" s="211" t="s">
        <v>514</v>
      </c>
      <c r="BK91" s="211" t="s">
        <v>514</v>
      </c>
      <c r="BL91" s="287"/>
      <c r="BM91" s="287"/>
      <c r="BN91" s="287"/>
      <c r="BO91" s="211" t="s">
        <v>514</v>
      </c>
      <c r="BP91" s="211" t="s">
        <v>514</v>
      </c>
      <c r="BQ91" s="211">
        <v>1</v>
      </c>
      <c r="BR91" s="211" t="s">
        <v>5150</v>
      </c>
      <c r="BS91" s="211" t="s">
        <v>514</v>
      </c>
      <c r="BT91" s="211" t="s">
        <v>514</v>
      </c>
      <c r="BU91" s="211" t="s">
        <v>514</v>
      </c>
      <c r="BV91" s="211" t="s">
        <v>514</v>
      </c>
      <c r="BW91" s="211" t="s">
        <v>514</v>
      </c>
      <c r="BX91" s="211" t="s">
        <v>514</v>
      </c>
      <c r="BY91" s="211" t="s">
        <v>514</v>
      </c>
      <c r="BZ91" s="211" t="s">
        <v>514</v>
      </c>
      <c r="CA91" s="211" t="s">
        <v>514</v>
      </c>
      <c r="CB91" s="211" t="s">
        <v>514</v>
      </c>
      <c r="CC91" s="211" t="s">
        <v>514</v>
      </c>
      <c r="CD91" s="211" t="s">
        <v>514</v>
      </c>
      <c r="CE91" s="211" t="s">
        <v>514</v>
      </c>
      <c r="CF91" s="211" t="s">
        <v>514</v>
      </c>
      <c r="CG91" s="211" t="s">
        <v>514</v>
      </c>
      <c r="CH91" s="287"/>
      <c r="CI91" s="287"/>
      <c r="CJ91" s="287"/>
      <c r="CK91" s="287"/>
      <c r="CL91" s="287"/>
      <c r="CM91" s="287"/>
      <c r="CN91" s="287"/>
      <c r="CO91" s="211" t="s">
        <v>514</v>
      </c>
    </row>
    <row r="92" spans="1:93">
      <c r="A92" s="286" t="s">
        <v>936</v>
      </c>
      <c r="B92" s="211" t="s">
        <v>2632</v>
      </c>
      <c r="C92" s="211" t="s">
        <v>2424</v>
      </c>
      <c r="D92" s="211" t="s">
        <v>2633</v>
      </c>
      <c r="E92" s="211" t="s">
        <v>2634</v>
      </c>
      <c r="F92" s="211" t="s">
        <v>514</v>
      </c>
      <c r="G92" s="211" t="s">
        <v>514</v>
      </c>
      <c r="H92" s="211">
        <v>1</v>
      </c>
      <c r="I92" s="211" t="s">
        <v>514</v>
      </c>
      <c r="J92" s="211" t="s">
        <v>514</v>
      </c>
      <c r="K92" s="211" t="s">
        <v>514</v>
      </c>
      <c r="L92" s="211" t="s">
        <v>514</v>
      </c>
      <c r="M92" s="211" t="s">
        <v>514</v>
      </c>
      <c r="N92" s="211" t="s">
        <v>514</v>
      </c>
      <c r="O92" s="287"/>
      <c r="P92" s="287"/>
      <c r="Q92" s="287"/>
      <c r="R92" s="211" t="s">
        <v>514</v>
      </c>
      <c r="S92" s="211" t="s">
        <v>514</v>
      </c>
      <c r="T92" s="211" t="s">
        <v>514</v>
      </c>
      <c r="U92" s="211" t="s">
        <v>514</v>
      </c>
      <c r="V92" s="211" t="s">
        <v>514</v>
      </c>
      <c r="W92" s="211" t="s">
        <v>514</v>
      </c>
      <c r="X92" s="287"/>
      <c r="Y92" s="287"/>
      <c r="Z92" s="287"/>
      <c r="AA92" s="211">
        <v>2013</v>
      </c>
      <c r="AB92" s="211" t="b">
        <v>1</v>
      </c>
      <c r="AC92" s="211">
        <v>10900</v>
      </c>
      <c r="AD92" s="211">
        <v>10900</v>
      </c>
      <c r="AE92" s="287"/>
      <c r="AF92" s="287"/>
      <c r="AG92" s="287"/>
      <c r="AH92" s="211" t="b">
        <v>1</v>
      </c>
      <c r="AI92" s="211">
        <v>12200</v>
      </c>
      <c r="AJ92" s="211">
        <v>12200</v>
      </c>
      <c r="AK92" s="211" t="b">
        <v>1</v>
      </c>
      <c r="AL92" s="211">
        <v>11900</v>
      </c>
      <c r="AM92" s="211">
        <v>11900</v>
      </c>
      <c r="AN92" s="287"/>
      <c r="AO92" s="287"/>
      <c r="AP92" s="287"/>
      <c r="AQ92" s="287"/>
      <c r="AR92" s="287"/>
      <c r="AS92" s="287"/>
      <c r="AT92" s="211" t="s">
        <v>514</v>
      </c>
      <c r="AU92" s="211" t="s">
        <v>514</v>
      </c>
      <c r="AV92" s="211" t="s">
        <v>514</v>
      </c>
      <c r="AW92" s="211" t="s">
        <v>514</v>
      </c>
      <c r="AX92" s="211" t="s">
        <v>514</v>
      </c>
      <c r="AY92" s="211" t="s">
        <v>514</v>
      </c>
      <c r="AZ92" s="287"/>
      <c r="BA92" s="287"/>
      <c r="BB92" s="287"/>
      <c r="BC92" s="287"/>
      <c r="BD92" s="287"/>
      <c r="BE92" s="287"/>
      <c r="BF92" s="211" t="s">
        <v>514</v>
      </c>
      <c r="BG92" s="211" t="s">
        <v>514</v>
      </c>
      <c r="BH92" s="211" t="s">
        <v>514</v>
      </c>
      <c r="BI92" s="211" t="s">
        <v>514</v>
      </c>
      <c r="BJ92" s="211" t="s">
        <v>514</v>
      </c>
      <c r="BK92" s="211" t="s">
        <v>514</v>
      </c>
      <c r="BL92" s="287"/>
      <c r="BM92" s="287"/>
      <c r="BN92" s="287"/>
      <c r="BO92" s="211">
        <v>452</v>
      </c>
      <c r="BP92" s="211">
        <v>318</v>
      </c>
      <c r="BQ92" s="211">
        <v>0</v>
      </c>
      <c r="BR92" s="211" t="s">
        <v>514</v>
      </c>
      <c r="BS92" s="211" t="s">
        <v>514</v>
      </c>
      <c r="BT92" s="211" t="s">
        <v>514</v>
      </c>
      <c r="BU92" s="211" t="s">
        <v>514</v>
      </c>
      <c r="BV92" s="211" t="s">
        <v>514</v>
      </c>
      <c r="BW92" s="211" t="s">
        <v>514</v>
      </c>
      <c r="BX92" s="211" t="s">
        <v>514</v>
      </c>
      <c r="BY92" s="211" t="s">
        <v>514</v>
      </c>
      <c r="BZ92" s="211" t="s">
        <v>514</v>
      </c>
      <c r="CA92" s="211" t="s">
        <v>514</v>
      </c>
      <c r="CB92" s="211" t="s">
        <v>514</v>
      </c>
      <c r="CC92" s="211" t="s">
        <v>514</v>
      </c>
      <c r="CD92" s="211" t="s">
        <v>514</v>
      </c>
      <c r="CE92" s="211" t="s">
        <v>514</v>
      </c>
      <c r="CF92" s="211" t="s">
        <v>514</v>
      </c>
      <c r="CG92" s="211" t="s">
        <v>514</v>
      </c>
      <c r="CH92" s="287"/>
      <c r="CI92" s="287"/>
      <c r="CJ92" s="287"/>
      <c r="CK92" s="287"/>
      <c r="CL92" s="287"/>
      <c r="CM92" s="287"/>
      <c r="CN92" s="287"/>
      <c r="CO92" s="211" t="s">
        <v>5528</v>
      </c>
    </row>
    <row r="93" spans="1:93">
      <c r="A93" s="286" t="s">
        <v>937</v>
      </c>
      <c r="B93" s="211" t="s">
        <v>2635</v>
      </c>
      <c r="C93" s="211" t="s">
        <v>2424</v>
      </c>
      <c r="D93" s="211" t="s">
        <v>5151</v>
      </c>
      <c r="E93" s="211" t="s">
        <v>5683</v>
      </c>
      <c r="F93" s="211">
        <v>1</v>
      </c>
      <c r="G93" s="211" t="s">
        <v>514</v>
      </c>
      <c r="H93" s="211" t="s">
        <v>514</v>
      </c>
      <c r="I93" s="211" t="s">
        <v>514</v>
      </c>
      <c r="J93" s="211" t="s">
        <v>514</v>
      </c>
      <c r="K93" s="211">
        <v>2013</v>
      </c>
      <c r="L93" s="211" t="b">
        <v>0</v>
      </c>
      <c r="M93" s="211">
        <v>4840</v>
      </c>
      <c r="N93" s="211">
        <v>4840</v>
      </c>
      <c r="O93" s="287"/>
      <c r="P93" s="287"/>
      <c r="Q93" s="287"/>
      <c r="R93" s="211" t="s">
        <v>514</v>
      </c>
      <c r="S93" s="211" t="s">
        <v>514</v>
      </c>
      <c r="T93" s="211" t="s">
        <v>514</v>
      </c>
      <c r="U93" s="211" t="s">
        <v>514</v>
      </c>
      <c r="V93" s="211" t="s">
        <v>514</v>
      </c>
      <c r="W93" s="211" t="s">
        <v>514</v>
      </c>
      <c r="X93" s="287"/>
      <c r="Y93" s="287"/>
      <c r="Z93" s="287"/>
      <c r="AA93" s="211" t="s">
        <v>514</v>
      </c>
      <c r="AB93" s="211" t="s">
        <v>514</v>
      </c>
      <c r="AC93" s="211" t="s">
        <v>514</v>
      </c>
      <c r="AD93" s="211" t="s">
        <v>514</v>
      </c>
      <c r="AE93" s="287"/>
      <c r="AF93" s="287"/>
      <c r="AG93" s="287"/>
      <c r="AH93" s="211" t="s">
        <v>514</v>
      </c>
      <c r="AI93" s="211" t="s">
        <v>514</v>
      </c>
      <c r="AJ93" s="211" t="s">
        <v>514</v>
      </c>
      <c r="AK93" s="211" t="s">
        <v>514</v>
      </c>
      <c r="AL93" s="211" t="s">
        <v>514</v>
      </c>
      <c r="AM93" s="211" t="s">
        <v>514</v>
      </c>
      <c r="AN93" s="287"/>
      <c r="AO93" s="287"/>
      <c r="AP93" s="287"/>
      <c r="AQ93" s="287"/>
      <c r="AR93" s="287"/>
      <c r="AS93" s="287"/>
      <c r="AT93" s="211" t="s">
        <v>514</v>
      </c>
      <c r="AU93" s="211" t="s">
        <v>514</v>
      </c>
      <c r="AV93" s="211" t="s">
        <v>514</v>
      </c>
      <c r="AW93" s="211" t="s">
        <v>514</v>
      </c>
      <c r="AX93" s="211" t="s">
        <v>514</v>
      </c>
      <c r="AY93" s="211" t="s">
        <v>514</v>
      </c>
      <c r="AZ93" s="287"/>
      <c r="BA93" s="287"/>
      <c r="BB93" s="287"/>
      <c r="BC93" s="287"/>
      <c r="BD93" s="287"/>
      <c r="BE93" s="287"/>
      <c r="BF93" s="211" t="s">
        <v>514</v>
      </c>
      <c r="BG93" s="211" t="s">
        <v>514</v>
      </c>
      <c r="BH93" s="211" t="s">
        <v>514</v>
      </c>
      <c r="BI93" s="211" t="s">
        <v>514</v>
      </c>
      <c r="BJ93" s="211" t="s">
        <v>514</v>
      </c>
      <c r="BK93" s="211" t="s">
        <v>514</v>
      </c>
      <c r="BL93" s="287"/>
      <c r="BM93" s="287"/>
      <c r="BN93" s="287"/>
      <c r="BO93" s="211" t="s">
        <v>514</v>
      </c>
      <c r="BP93" s="211" t="s">
        <v>514</v>
      </c>
      <c r="BQ93" s="211">
        <v>1</v>
      </c>
      <c r="BR93" s="211" t="s">
        <v>2968</v>
      </c>
      <c r="BS93" s="211" t="s">
        <v>514</v>
      </c>
      <c r="BT93" s="211" t="s">
        <v>514</v>
      </c>
      <c r="BU93" s="211" t="s">
        <v>514</v>
      </c>
      <c r="BV93" s="211" t="s">
        <v>514</v>
      </c>
      <c r="BW93" s="211" t="s">
        <v>514</v>
      </c>
      <c r="BX93" s="211" t="s">
        <v>514</v>
      </c>
      <c r="BY93" s="211" t="s">
        <v>514</v>
      </c>
      <c r="BZ93" s="211" t="s">
        <v>514</v>
      </c>
      <c r="CA93" s="211" t="s">
        <v>514</v>
      </c>
      <c r="CB93" s="211" t="s">
        <v>514</v>
      </c>
      <c r="CC93" s="211" t="s">
        <v>514</v>
      </c>
      <c r="CD93" s="211" t="s">
        <v>514</v>
      </c>
      <c r="CE93" s="211" t="s">
        <v>514</v>
      </c>
      <c r="CF93" s="211" t="s">
        <v>514</v>
      </c>
      <c r="CG93" s="211" t="s">
        <v>514</v>
      </c>
      <c r="CH93" s="287"/>
      <c r="CI93" s="287"/>
      <c r="CJ93" s="287"/>
      <c r="CK93" s="287"/>
      <c r="CL93" s="287"/>
      <c r="CM93" s="287"/>
      <c r="CN93" s="287"/>
      <c r="CO93" s="211" t="s">
        <v>514</v>
      </c>
    </row>
    <row r="94" spans="1:93">
      <c r="A94" s="286" t="s">
        <v>938</v>
      </c>
      <c r="B94" s="211" t="s">
        <v>2636</v>
      </c>
      <c r="C94" s="211" t="s">
        <v>2436</v>
      </c>
      <c r="D94" s="211" t="s">
        <v>2637</v>
      </c>
      <c r="E94" s="211" t="s">
        <v>2638</v>
      </c>
      <c r="F94" s="211">
        <v>1</v>
      </c>
      <c r="G94" s="211" t="s">
        <v>514</v>
      </c>
      <c r="H94" s="211" t="s">
        <v>514</v>
      </c>
      <c r="I94" s="211" t="s">
        <v>514</v>
      </c>
      <c r="J94" s="211" t="s">
        <v>514</v>
      </c>
      <c r="K94" s="211">
        <v>2013</v>
      </c>
      <c r="L94" s="211" t="b">
        <v>0</v>
      </c>
      <c r="M94" s="211">
        <v>6640</v>
      </c>
      <c r="N94" s="211">
        <v>5290</v>
      </c>
      <c r="O94" s="287"/>
      <c r="P94" s="287"/>
      <c r="Q94" s="287"/>
      <c r="R94" s="211" t="b">
        <v>0</v>
      </c>
      <c r="S94" s="211">
        <v>4820</v>
      </c>
      <c r="T94" s="211">
        <v>5120</v>
      </c>
      <c r="U94" s="211" t="b">
        <v>0</v>
      </c>
      <c r="V94" s="211">
        <v>3580</v>
      </c>
      <c r="W94" s="211">
        <v>3580</v>
      </c>
      <c r="X94" s="287"/>
      <c r="Y94" s="287"/>
      <c r="Z94" s="287"/>
      <c r="AA94" s="211" t="s">
        <v>514</v>
      </c>
      <c r="AB94" s="211" t="s">
        <v>514</v>
      </c>
      <c r="AC94" s="211" t="s">
        <v>514</v>
      </c>
      <c r="AD94" s="211" t="s">
        <v>514</v>
      </c>
      <c r="AE94" s="287"/>
      <c r="AF94" s="287"/>
      <c r="AG94" s="287"/>
      <c r="AH94" s="211" t="s">
        <v>514</v>
      </c>
      <c r="AI94" s="211" t="s">
        <v>514</v>
      </c>
      <c r="AJ94" s="211" t="s">
        <v>514</v>
      </c>
      <c r="AK94" s="211" t="s">
        <v>514</v>
      </c>
      <c r="AL94" s="211" t="s">
        <v>514</v>
      </c>
      <c r="AM94" s="211" t="s">
        <v>514</v>
      </c>
      <c r="AN94" s="287"/>
      <c r="AO94" s="287"/>
      <c r="AP94" s="287"/>
      <c r="AQ94" s="287"/>
      <c r="AR94" s="287"/>
      <c r="AS94" s="287"/>
      <c r="AT94" s="211" t="s">
        <v>514</v>
      </c>
      <c r="AU94" s="211" t="s">
        <v>514</v>
      </c>
      <c r="AV94" s="211" t="s">
        <v>514</v>
      </c>
      <c r="AW94" s="211" t="s">
        <v>514</v>
      </c>
      <c r="AX94" s="211" t="s">
        <v>514</v>
      </c>
      <c r="AY94" s="211" t="s">
        <v>514</v>
      </c>
      <c r="AZ94" s="287"/>
      <c r="BA94" s="287"/>
      <c r="BB94" s="287"/>
      <c r="BC94" s="287"/>
      <c r="BD94" s="287"/>
      <c r="BE94" s="287"/>
      <c r="BF94" s="211" t="s">
        <v>514</v>
      </c>
      <c r="BG94" s="211" t="s">
        <v>514</v>
      </c>
      <c r="BH94" s="211" t="s">
        <v>514</v>
      </c>
      <c r="BI94" s="211" t="s">
        <v>514</v>
      </c>
      <c r="BJ94" s="211" t="s">
        <v>514</v>
      </c>
      <c r="BK94" s="211" t="s">
        <v>514</v>
      </c>
      <c r="BL94" s="287"/>
      <c r="BM94" s="287"/>
      <c r="BN94" s="287"/>
      <c r="BO94" s="211" t="s">
        <v>514</v>
      </c>
      <c r="BP94" s="211" t="s">
        <v>514</v>
      </c>
      <c r="BQ94" s="211">
        <v>0</v>
      </c>
      <c r="BR94" s="211" t="s">
        <v>514</v>
      </c>
      <c r="BS94" s="211" t="s">
        <v>514</v>
      </c>
      <c r="BT94" s="211" t="s">
        <v>514</v>
      </c>
      <c r="BU94" s="211" t="s">
        <v>514</v>
      </c>
      <c r="BV94" s="211" t="s">
        <v>514</v>
      </c>
      <c r="BW94" s="211" t="s">
        <v>514</v>
      </c>
      <c r="BX94" s="211" t="s">
        <v>514</v>
      </c>
      <c r="BY94" s="211" t="s">
        <v>514</v>
      </c>
      <c r="BZ94" s="211" t="s">
        <v>514</v>
      </c>
      <c r="CA94" s="211" t="s">
        <v>514</v>
      </c>
      <c r="CB94" s="211" t="s">
        <v>514</v>
      </c>
      <c r="CC94" s="211" t="s">
        <v>6480</v>
      </c>
      <c r="CD94" s="211" t="s">
        <v>6481</v>
      </c>
      <c r="CE94" s="211" t="s">
        <v>514</v>
      </c>
      <c r="CF94" s="211" t="s">
        <v>514</v>
      </c>
      <c r="CG94" s="211" t="s">
        <v>514</v>
      </c>
      <c r="CH94" s="287"/>
      <c r="CI94" s="287"/>
      <c r="CJ94" s="287"/>
      <c r="CK94" s="287"/>
      <c r="CL94" s="287"/>
      <c r="CM94" s="287"/>
      <c r="CN94" s="287"/>
      <c r="CO94" s="211" t="s">
        <v>5528</v>
      </c>
    </row>
    <row r="95" spans="1:93">
      <c r="A95" s="286" t="s">
        <v>939</v>
      </c>
      <c r="B95" s="211" t="s">
        <v>6482</v>
      </c>
      <c r="C95" s="211" t="s">
        <v>2424</v>
      </c>
      <c r="D95" s="211" t="s">
        <v>5152</v>
      </c>
      <c r="E95" s="211" t="s">
        <v>5153</v>
      </c>
      <c r="F95" s="211">
        <v>1</v>
      </c>
      <c r="G95" s="211" t="s">
        <v>514</v>
      </c>
      <c r="H95" s="211" t="s">
        <v>514</v>
      </c>
      <c r="I95" s="211" t="s">
        <v>514</v>
      </c>
      <c r="J95" s="211" t="s">
        <v>514</v>
      </c>
      <c r="K95" s="211">
        <v>2013</v>
      </c>
      <c r="L95" s="211" t="b">
        <v>0</v>
      </c>
      <c r="M95" s="211">
        <v>10200</v>
      </c>
      <c r="N95" s="211">
        <v>10200</v>
      </c>
      <c r="O95" s="287"/>
      <c r="P95" s="287"/>
      <c r="Q95" s="287"/>
      <c r="R95" s="211" t="s">
        <v>514</v>
      </c>
      <c r="S95" s="211" t="s">
        <v>514</v>
      </c>
      <c r="T95" s="211" t="s">
        <v>514</v>
      </c>
      <c r="U95" s="211" t="s">
        <v>514</v>
      </c>
      <c r="V95" s="211" t="s">
        <v>514</v>
      </c>
      <c r="W95" s="211" t="s">
        <v>514</v>
      </c>
      <c r="X95" s="287"/>
      <c r="Y95" s="287"/>
      <c r="Z95" s="287"/>
      <c r="AA95" s="211" t="s">
        <v>514</v>
      </c>
      <c r="AB95" s="211" t="s">
        <v>514</v>
      </c>
      <c r="AC95" s="211" t="s">
        <v>514</v>
      </c>
      <c r="AD95" s="211" t="s">
        <v>514</v>
      </c>
      <c r="AE95" s="287"/>
      <c r="AF95" s="287"/>
      <c r="AG95" s="287"/>
      <c r="AH95" s="211" t="s">
        <v>514</v>
      </c>
      <c r="AI95" s="211" t="s">
        <v>514</v>
      </c>
      <c r="AJ95" s="211" t="s">
        <v>514</v>
      </c>
      <c r="AK95" s="211" t="s">
        <v>514</v>
      </c>
      <c r="AL95" s="211" t="s">
        <v>514</v>
      </c>
      <c r="AM95" s="211" t="s">
        <v>514</v>
      </c>
      <c r="AN95" s="287"/>
      <c r="AO95" s="287"/>
      <c r="AP95" s="287"/>
      <c r="AQ95" s="287"/>
      <c r="AR95" s="287"/>
      <c r="AS95" s="287"/>
      <c r="AT95" s="211" t="s">
        <v>514</v>
      </c>
      <c r="AU95" s="211" t="s">
        <v>514</v>
      </c>
      <c r="AV95" s="211" t="s">
        <v>514</v>
      </c>
      <c r="AW95" s="211" t="s">
        <v>514</v>
      </c>
      <c r="AX95" s="211" t="s">
        <v>514</v>
      </c>
      <c r="AY95" s="211" t="s">
        <v>514</v>
      </c>
      <c r="AZ95" s="287"/>
      <c r="BA95" s="287"/>
      <c r="BB95" s="287"/>
      <c r="BC95" s="287"/>
      <c r="BD95" s="287"/>
      <c r="BE95" s="287"/>
      <c r="BF95" s="211" t="s">
        <v>514</v>
      </c>
      <c r="BG95" s="211" t="s">
        <v>514</v>
      </c>
      <c r="BH95" s="211" t="s">
        <v>514</v>
      </c>
      <c r="BI95" s="211" t="s">
        <v>514</v>
      </c>
      <c r="BJ95" s="211" t="s">
        <v>514</v>
      </c>
      <c r="BK95" s="211" t="s">
        <v>514</v>
      </c>
      <c r="BL95" s="287"/>
      <c r="BM95" s="287"/>
      <c r="BN95" s="287"/>
      <c r="BO95" s="211" t="s">
        <v>514</v>
      </c>
      <c r="BP95" s="211" t="s">
        <v>514</v>
      </c>
      <c r="BQ95" s="211">
        <v>1</v>
      </c>
      <c r="BR95" s="211" t="s">
        <v>2514</v>
      </c>
      <c r="BS95" s="211" t="s">
        <v>514</v>
      </c>
      <c r="BT95" s="211" t="s">
        <v>514</v>
      </c>
      <c r="BU95" s="211" t="s">
        <v>514</v>
      </c>
      <c r="BV95" s="211" t="s">
        <v>514</v>
      </c>
      <c r="BW95" s="211" t="s">
        <v>514</v>
      </c>
      <c r="BX95" s="211" t="s">
        <v>514</v>
      </c>
      <c r="BY95" s="211" t="s">
        <v>514</v>
      </c>
      <c r="BZ95" s="211" t="s">
        <v>514</v>
      </c>
      <c r="CA95" s="211" t="s">
        <v>514</v>
      </c>
      <c r="CB95" s="211" t="s">
        <v>514</v>
      </c>
      <c r="CC95" s="211" t="s">
        <v>514</v>
      </c>
      <c r="CD95" s="211" t="s">
        <v>514</v>
      </c>
      <c r="CE95" s="211" t="s">
        <v>514</v>
      </c>
      <c r="CF95" s="211" t="s">
        <v>514</v>
      </c>
      <c r="CG95" s="211" t="s">
        <v>514</v>
      </c>
      <c r="CH95" s="287"/>
      <c r="CI95" s="287"/>
      <c r="CJ95" s="287"/>
      <c r="CK95" s="287"/>
      <c r="CL95" s="287"/>
      <c r="CM95" s="287"/>
      <c r="CN95" s="287"/>
      <c r="CO95" s="211" t="s">
        <v>514</v>
      </c>
    </row>
    <row r="96" spans="1:93">
      <c r="A96" s="286" t="s">
        <v>940</v>
      </c>
      <c r="B96" s="211" t="s">
        <v>2639</v>
      </c>
      <c r="C96" s="211" t="s">
        <v>2448</v>
      </c>
      <c r="D96" s="211" t="s">
        <v>2640</v>
      </c>
      <c r="E96" s="211" t="s">
        <v>5684</v>
      </c>
      <c r="F96" s="211">
        <v>1</v>
      </c>
      <c r="G96" s="211" t="s">
        <v>514</v>
      </c>
      <c r="H96" s="211" t="s">
        <v>514</v>
      </c>
      <c r="I96" s="211" t="s">
        <v>514</v>
      </c>
      <c r="J96" s="211" t="s">
        <v>514</v>
      </c>
      <c r="K96" s="211">
        <v>2013</v>
      </c>
      <c r="L96" s="211" t="b">
        <v>0</v>
      </c>
      <c r="M96" s="211">
        <v>44500</v>
      </c>
      <c r="N96" s="211">
        <v>44400</v>
      </c>
      <c r="O96" s="287"/>
      <c r="P96" s="287"/>
      <c r="Q96" s="287"/>
      <c r="R96" s="211" t="b">
        <v>0</v>
      </c>
      <c r="S96" s="211">
        <v>35700</v>
      </c>
      <c r="T96" s="211">
        <v>32600</v>
      </c>
      <c r="U96" s="211" t="b">
        <v>0</v>
      </c>
      <c r="V96" s="211">
        <v>35800</v>
      </c>
      <c r="W96" s="211">
        <v>35800</v>
      </c>
      <c r="X96" s="287"/>
      <c r="Y96" s="287"/>
      <c r="Z96" s="287"/>
      <c r="AA96" s="211" t="s">
        <v>514</v>
      </c>
      <c r="AB96" s="211" t="s">
        <v>514</v>
      </c>
      <c r="AC96" s="211" t="s">
        <v>514</v>
      </c>
      <c r="AD96" s="211" t="s">
        <v>514</v>
      </c>
      <c r="AE96" s="287"/>
      <c r="AF96" s="287"/>
      <c r="AG96" s="287"/>
      <c r="AH96" s="211" t="s">
        <v>514</v>
      </c>
      <c r="AI96" s="211" t="s">
        <v>514</v>
      </c>
      <c r="AJ96" s="211" t="s">
        <v>514</v>
      </c>
      <c r="AK96" s="211" t="s">
        <v>514</v>
      </c>
      <c r="AL96" s="211" t="s">
        <v>514</v>
      </c>
      <c r="AM96" s="211" t="s">
        <v>514</v>
      </c>
      <c r="AN96" s="287"/>
      <c r="AO96" s="287"/>
      <c r="AP96" s="287"/>
      <c r="AQ96" s="287"/>
      <c r="AR96" s="287"/>
      <c r="AS96" s="287"/>
      <c r="AT96" s="211" t="s">
        <v>514</v>
      </c>
      <c r="AU96" s="211" t="s">
        <v>514</v>
      </c>
      <c r="AV96" s="211" t="s">
        <v>514</v>
      </c>
      <c r="AW96" s="211" t="s">
        <v>514</v>
      </c>
      <c r="AX96" s="211" t="s">
        <v>514</v>
      </c>
      <c r="AY96" s="211" t="s">
        <v>514</v>
      </c>
      <c r="AZ96" s="287"/>
      <c r="BA96" s="287"/>
      <c r="BB96" s="287"/>
      <c r="BC96" s="287"/>
      <c r="BD96" s="287"/>
      <c r="BE96" s="287"/>
      <c r="BF96" s="211" t="s">
        <v>514</v>
      </c>
      <c r="BG96" s="211" t="s">
        <v>514</v>
      </c>
      <c r="BH96" s="211" t="s">
        <v>514</v>
      </c>
      <c r="BI96" s="211" t="s">
        <v>514</v>
      </c>
      <c r="BJ96" s="211" t="s">
        <v>514</v>
      </c>
      <c r="BK96" s="211" t="s">
        <v>514</v>
      </c>
      <c r="BL96" s="287"/>
      <c r="BM96" s="287"/>
      <c r="BN96" s="287"/>
      <c r="BO96" s="211" t="s">
        <v>514</v>
      </c>
      <c r="BP96" s="211" t="s">
        <v>514</v>
      </c>
      <c r="BQ96" s="211">
        <v>1</v>
      </c>
      <c r="BR96" s="211" t="s">
        <v>2641</v>
      </c>
      <c r="BS96" s="211" t="s">
        <v>514</v>
      </c>
      <c r="BT96" s="211" t="s">
        <v>514</v>
      </c>
      <c r="BU96" s="211" t="s">
        <v>514</v>
      </c>
      <c r="BV96" s="211" t="s">
        <v>514</v>
      </c>
      <c r="BW96" s="211" t="s">
        <v>514</v>
      </c>
      <c r="BX96" s="211" t="s">
        <v>514</v>
      </c>
      <c r="BY96" s="211" t="s">
        <v>514</v>
      </c>
      <c r="BZ96" s="211" t="s">
        <v>514</v>
      </c>
      <c r="CA96" s="211" t="s">
        <v>514</v>
      </c>
      <c r="CB96" s="211" t="s">
        <v>514</v>
      </c>
      <c r="CC96" s="211" t="s">
        <v>6434</v>
      </c>
      <c r="CD96" s="211" t="s">
        <v>5089</v>
      </c>
      <c r="CE96" s="211" t="s">
        <v>514</v>
      </c>
      <c r="CF96" s="211" t="s">
        <v>514</v>
      </c>
      <c r="CG96" s="211" t="s">
        <v>514</v>
      </c>
      <c r="CH96" s="287"/>
      <c r="CI96" s="287"/>
      <c r="CJ96" s="287"/>
      <c r="CK96" s="287"/>
      <c r="CL96" s="287"/>
      <c r="CM96" s="287"/>
      <c r="CN96" s="287"/>
      <c r="CO96" s="211" t="s">
        <v>5528</v>
      </c>
    </row>
    <row r="97" spans="1:93">
      <c r="A97" s="286" t="s">
        <v>941</v>
      </c>
      <c r="B97" s="211" t="s">
        <v>2642</v>
      </c>
      <c r="C97" s="211" t="s">
        <v>2643</v>
      </c>
      <c r="D97" s="211" t="s">
        <v>2644</v>
      </c>
      <c r="E97" s="211" t="s">
        <v>2645</v>
      </c>
      <c r="F97" s="211">
        <v>1</v>
      </c>
      <c r="G97" s="211" t="s">
        <v>514</v>
      </c>
      <c r="H97" s="211" t="s">
        <v>514</v>
      </c>
      <c r="I97" s="211" t="s">
        <v>514</v>
      </c>
      <c r="J97" s="211" t="s">
        <v>514</v>
      </c>
      <c r="K97" s="211">
        <v>2013</v>
      </c>
      <c r="L97" s="211" t="b">
        <v>0</v>
      </c>
      <c r="M97" s="211">
        <v>6820</v>
      </c>
      <c r="N97" s="211">
        <v>6810</v>
      </c>
      <c r="O97" s="287"/>
      <c r="P97" s="287"/>
      <c r="Q97" s="287"/>
      <c r="R97" s="211" t="b">
        <v>0</v>
      </c>
      <c r="S97" s="211">
        <v>5080</v>
      </c>
      <c r="T97" s="211">
        <v>4390</v>
      </c>
      <c r="U97" s="211" t="b">
        <v>0</v>
      </c>
      <c r="V97" s="211">
        <v>4830</v>
      </c>
      <c r="W97" s="211">
        <v>4830</v>
      </c>
      <c r="X97" s="287"/>
      <c r="Y97" s="287"/>
      <c r="Z97" s="287"/>
      <c r="AA97" s="211" t="s">
        <v>514</v>
      </c>
      <c r="AB97" s="211" t="s">
        <v>514</v>
      </c>
      <c r="AC97" s="211" t="s">
        <v>514</v>
      </c>
      <c r="AD97" s="211" t="s">
        <v>514</v>
      </c>
      <c r="AE97" s="287"/>
      <c r="AF97" s="287"/>
      <c r="AG97" s="287"/>
      <c r="AH97" s="211" t="s">
        <v>514</v>
      </c>
      <c r="AI97" s="211" t="s">
        <v>514</v>
      </c>
      <c r="AJ97" s="211" t="s">
        <v>514</v>
      </c>
      <c r="AK97" s="211" t="s">
        <v>514</v>
      </c>
      <c r="AL97" s="211" t="s">
        <v>514</v>
      </c>
      <c r="AM97" s="211" t="s">
        <v>514</v>
      </c>
      <c r="AN97" s="287"/>
      <c r="AO97" s="287"/>
      <c r="AP97" s="287"/>
      <c r="AQ97" s="287"/>
      <c r="AR97" s="287"/>
      <c r="AS97" s="287"/>
      <c r="AT97" s="211" t="s">
        <v>514</v>
      </c>
      <c r="AU97" s="211" t="s">
        <v>514</v>
      </c>
      <c r="AV97" s="211" t="s">
        <v>514</v>
      </c>
      <c r="AW97" s="211" t="s">
        <v>514</v>
      </c>
      <c r="AX97" s="211" t="s">
        <v>514</v>
      </c>
      <c r="AY97" s="211" t="s">
        <v>514</v>
      </c>
      <c r="AZ97" s="287"/>
      <c r="BA97" s="287"/>
      <c r="BB97" s="287"/>
      <c r="BC97" s="287"/>
      <c r="BD97" s="287"/>
      <c r="BE97" s="287"/>
      <c r="BF97" s="211" t="s">
        <v>514</v>
      </c>
      <c r="BG97" s="211" t="s">
        <v>514</v>
      </c>
      <c r="BH97" s="211" t="s">
        <v>514</v>
      </c>
      <c r="BI97" s="211" t="s">
        <v>514</v>
      </c>
      <c r="BJ97" s="211" t="s">
        <v>514</v>
      </c>
      <c r="BK97" s="211" t="s">
        <v>514</v>
      </c>
      <c r="BL97" s="287"/>
      <c r="BM97" s="287"/>
      <c r="BN97" s="287"/>
      <c r="BO97" s="211" t="s">
        <v>514</v>
      </c>
      <c r="BP97" s="211" t="s">
        <v>514</v>
      </c>
      <c r="BQ97" s="211">
        <v>1</v>
      </c>
      <c r="BR97" s="211" t="s">
        <v>2560</v>
      </c>
      <c r="BS97" s="211" t="s">
        <v>514</v>
      </c>
      <c r="BT97" s="211" t="s">
        <v>514</v>
      </c>
      <c r="BU97" s="211" t="s">
        <v>514</v>
      </c>
      <c r="BV97" s="211" t="s">
        <v>514</v>
      </c>
      <c r="BW97" s="211" t="s">
        <v>514</v>
      </c>
      <c r="BX97" s="211" t="s">
        <v>514</v>
      </c>
      <c r="BY97" s="211" t="s">
        <v>514</v>
      </c>
      <c r="BZ97" s="211" t="s">
        <v>514</v>
      </c>
      <c r="CA97" s="211" t="s">
        <v>514</v>
      </c>
      <c r="CB97" s="211" t="s">
        <v>514</v>
      </c>
      <c r="CC97" s="211" t="s">
        <v>514</v>
      </c>
      <c r="CD97" s="211" t="s">
        <v>514</v>
      </c>
      <c r="CE97" s="211" t="s">
        <v>514</v>
      </c>
      <c r="CF97" s="211" t="s">
        <v>514</v>
      </c>
      <c r="CG97" s="211" t="s">
        <v>514</v>
      </c>
      <c r="CH97" s="287"/>
      <c r="CI97" s="287"/>
      <c r="CJ97" s="287"/>
      <c r="CK97" s="287"/>
      <c r="CL97" s="287"/>
      <c r="CM97" s="287"/>
      <c r="CN97" s="287"/>
      <c r="CO97" s="211" t="s">
        <v>5528</v>
      </c>
    </row>
    <row r="98" spans="1:93">
      <c r="A98" s="286" t="s">
        <v>942</v>
      </c>
      <c r="B98" s="211" t="s">
        <v>2646</v>
      </c>
      <c r="C98" s="211" t="s">
        <v>2436</v>
      </c>
      <c r="D98" s="211" t="s">
        <v>5154</v>
      </c>
      <c r="E98" s="211" t="s">
        <v>5155</v>
      </c>
      <c r="F98" s="211">
        <v>1</v>
      </c>
      <c r="G98" s="211" t="s">
        <v>514</v>
      </c>
      <c r="H98" s="211" t="s">
        <v>514</v>
      </c>
      <c r="I98" s="211" t="s">
        <v>514</v>
      </c>
      <c r="J98" s="211" t="s">
        <v>514</v>
      </c>
      <c r="K98" s="211">
        <v>2013</v>
      </c>
      <c r="L98" s="211" t="b">
        <v>0</v>
      </c>
      <c r="M98" s="211">
        <v>11600</v>
      </c>
      <c r="N98" s="211">
        <v>9680</v>
      </c>
      <c r="O98" s="287"/>
      <c r="P98" s="287"/>
      <c r="Q98" s="287"/>
      <c r="R98" s="211" t="b">
        <v>0</v>
      </c>
      <c r="S98" s="211">
        <v>15200</v>
      </c>
      <c r="T98" s="211">
        <v>13300</v>
      </c>
      <c r="U98" s="211" t="b">
        <v>0</v>
      </c>
      <c r="V98" s="211">
        <v>13900</v>
      </c>
      <c r="W98" s="211">
        <v>13900</v>
      </c>
      <c r="X98" s="287"/>
      <c r="Y98" s="287"/>
      <c r="Z98" s="287"/>
      <c r="AA98" s="211" t="s">
        <v>514</v>
      </c>
      <c r="AB98" s="211" t="s">
        <v>514</v>
      </c>
      <c r="AC98" s="211" t="s">
        <v>514</v>
      </c>
      <c r="AD98" s="211" t="s">
        <v>514</v>
      </c>
      <c r="AE98" s="287"/>
      <c r="AF98" s="287"/>
      <c r="AG98" s="287"/>
      <c r="AH98" s="211" t="s">
        <v>514</v>
      </c>
      <c r="AI98" s="211" t="s">
        <v>514</v>
      </c>
      <c r="AJ98" s="211" t="s">
        <v>514</v>
      </c>
      <c r="AK98" s="211" t="s">
        <v>514</v>
      </c>
      <c r="AL98" s="211" t="s">
        <v>514</v>
      </c>
      <c r="AM98" s="211" t="s">
        <v>514</v>
      </c>
      <c r="AN98" s="287"/>
      <c r="AO98" s="287"/>
      <c r="AP98" s="287"/>
      <c r="AQ98" s="287"/>
      <c r="AR98" s="287"/>
      <c r="AS98" s="287"/>
      <c r="AT98" s="211" t="s">
        <v>514</v>
      </c>
      <c r="AU98" s="211" t="s">
        <v>514</v>
      </c>
      <c r="AV98" s="211" t="s">
        <v>514</v>
      </c>
      <c r="AW98" s="211" t="s">
        <v>514</v>
      </c>
      <c r="AX98" s="211" t="s">
        <v>514</v>
      </c>
      <c r="AY98" s="211" t="s">
        <v>514</v>
      </c>
      <c r="AZ98" s="287"/>
      <c r="BA98" s="287"/>
      <c r="BB98" s="287"/>
      <c r="BC98" s="287"/>
      <c r="BD98" s="287"/>
      <c r="BE98" s="287"/>
      <c r="BF98" s="211" t="s">
        <v>514</v>
      </c>
      <c r="BG98" s="211" t="s">
        <v>514</v>
      </c>
      <c r="BH98" s="211" t="s">
        <v>514</v>
      </c>
      <c r="BI98" s="211" t="s">
        <v>514</v>
      </c>
      <c r="BJ98" s="211" t="s">
        <v>514</v>
      </c>
      <c r="BK98" s="211" t="s">
        <v>514</v>
      </c>
      <c r="BL98" s="287"/>
      <c r="BM98" s="287"/>
      <c r="BN98" s="287"/>
      <c r="BO98" s="211" t="s">
        <v>514</v>
      </c>
      <c r="BP98" s="211" t="s">
        <v>514</v>
      </c>
      <c r="BQ98" s="211">
        <v>3</v>
      </c>
      <c r="BR98" s="211" t="s">
        <v>2811</v>
      </c>
      <c r="BS98" s="211" t="s">
        <v>2480</v>
      </c>
      <c r="BT98" s="211" t="s">
        <v>2454</v>
      </c>
      <c r="BU98" s="211" t="s">
        <v>514</v>
      </c>
      <c r="BV98" s="211" t="s">
        <v>514</v>
      </c>
      <c r="BW98" s="211" t="s">
        <v>514</v>
      </c>
      <c r="BX98" s="211" t="s">
        <v>514</v>
      </c>
      <c r="BY98" s="211" t="s">
        <v>514</v>
      </c>
      <c r="BZ98" s="211" t="s">
        <v>514</v>
      </c>
      <c r="CA98" s="211" t="s">
        <v>514</v>
      </c>
      <c r="CB98" s="211" t="s">
        <v>514</v>
      </c>
      <c r="CC98" s="211" t="s">
        <v>514</v>
      </c>
      <c r="CD98" s="211" t="s">
        <v>514</v>
      </c>
      <c r="CE98" s="211" t="s">
        <v>514</v>
      </c>
      <c r="CF98" s="211" t="s">
        <v>514</v>
      </c>
      <c r="CG98" s="211" t="s">
        <v>514</v>
      </c>
      <c r="CH98" s="287"/>
      <c r="CI98" s="287"/>
      <c r="CJ98" s="287"/>
      <c r="CK98" s="287"/>
      <c r="CL98" s="287"/>
      <c r="CM98" s="287"/>
      <c r="CN98" s="287"/>
      <c r="CO98" s="211" t="s">
        <v>5528</v>
      </c>
    </row>
    <row r="99" spans="1:93">
      <c r="A99" s="286" t="s">
        <v>943</v>
      </c>
      <c r="B99" s="211" t="s">
        <v>2647</v>
      </c>
      <c r="C99" s="211" t="s">
        <v>2448</v>
      </c>
      <c r="D99" s="211" t="s">
        <v>2648</v>
      </c>
      <c r="E99" s="211" t="s">
        <v>2649</v>
      </c>
      <c r="F99" s="211">
        <v>1</v>
      </c>
      <c r="G99" s="211" t="s">
        <v>514</v>
      </c>
      <c r="H99" s="211" t="s">
        <v>514</v>
      </c>
      <c r="I99" s="211" t="s">
        <v>514</v>
      </c>
      <c r="J99" s="211" t="s">
        <v>514</v>
      </c>
      <c r="K99" s="211">
        <v>2013</v>
      </c>
      <c r="L99" s="211" t="b">
        <v>0</v>
      </c>
      <c r="M99" s="211">
        <v>6130</v>
      </c>
      <c r="N99" s="211">
        <v>5680</v>
      </c>
      <c r="O99" s="287"/>
      <c r="P99" s="287"/>
      <c r="Q99" s="287"/>
      <c r="R99" s="211" t="b">
        <v>0</v>
      </c>
      <c r="S99" s="211">
        <v>5680</v>
      </c>
      <c r="T99" s="211">
        <v>5340</v>
      </c>
      <c r="U99" s="211" t="b">
        <v>0</v>
      </c>
      <c r="V99" s="211">
        <v>5460</v>
      </c>
      <c r="W99" s="211">
        <v>5460</v>
      </c>
      <c r="X99" s="287"/>
      <c r="Y99" s="287"/>
      <c r="Z99" s="287"/>
      <c r="AA99" s="211" t="s">
        <v>514</v>
      </c>
      <c r="AB99" s="211" t="s">
        <v>514</v>
      </c>
      <c r="AC99" s="211" t="s">
        <v>514</v>
      </c>
      <c r="AD99" s="211" t="s">
        <v>514</v>
      </c>
      <c r="AE99" s="287"/>
      <c r="AF99" s="287"/>
      <c r="AG99" s="287"/>
      <c r="AH99" s="211" t="s">
        <v>514</v>
      </c>
      <c r="AI99" s="211" t="s">
        <v>514</v>
      </c>
      <c r="AJ99" s="211" t="s">
        <v>514</v>
      </c>
      <c r="AK99" s="211" t="s">
        <v>514</v>
      </c>
      <c r="AL99" s="211" t="s">
        <v>514</v>
      </c>
      <c r="AM99" s="211" t="s">
        <v>514</v>
      </c>
      <c r="AN99" s="287"/>
      <c r="AO99" s="287"/>
      <c r="AP99" s="287"/>
      <c r="AQ99" s="287"/>
      <c r="AR99" s="287"/>
      <c r="AS99" s="287"/>
      <c r="AT99" s="211" t="s">
        <v>514</v>
      </c>
      <c r="AU99" s="211" t="s">
        <v>514</v>
      </c>
      <c r="AV99" s="211" t="s">
        <v>514</v>
      </c>
      <c r="AW99" s="211" t="s">
        <v>514</v>
      </c>
      <c r="AX99" s="211" t="s">
        <v>514</v>
      </c>
      <c r="AY99" s="211" t="s">
        <v>514</v>
      </c>
      <c r="AZ99" s="287"/>
      <c r="BA99" s="287"/>
      <c r="BB99" s="287"/>
      <c r="BC99" s="287"/>
      <c r="BD99" s="287"/>
      <c r="BE99" s="287"/>
      <c r="BF99" s="211" t="s">
        <v>514</v>
      </c>
      <c r="BG99" s="211" t="s">
        <v>514</v>
      </c>
      <c r="BH99" s="211" t="s">
        <v>514</v>
      </c>
      <c r="BI99" s="211" t="s">
        <v>514</v>
      </c>
      <c r="BJ99" s="211" t="s">
        <v>514</v>
      </c>
      <c r="BK99" s="211" t="s">
        <v>514</v>
      </c>
      <c r="BL99" s="287"/>
      <c r="BM99" s="287"/>
      <c r="BN99" s="287"/>
      <c r="BO99" s="211" t="s">
        <v>514</v>
      </c>
      <c r="BP99" s="211" t="s">
        <v>514</v>
      </c>
      <c r="BQ99" s="211">
        <v>1</v>
      </c>
      <c r="BR99" s="211" t="s">
        <v>2516</v>
      </c>
      <c r="BS99" s="211" t="s">
        <v>514</v>
      </c>
      <c r="BT99" s="211" t="s">
        <v>514</v>
      </c>
      <c r="BU99" s="211" t="s">
        <v>514</v>
      </c>
      <c r="BV99" s="211" t="s">
        <v>514</v>
      </c>
      <c r="BW99" s="211" t="s">
        <v>514</v>
      </c>
      <c r="BX99" s="211" t="s">
        <v>514</v>
      </c>
      <c r="BY99" s="211" t="s">
        <v>514</v>
      </c>
      <c r="BZ99" s="211" t="s">
        <v>514</v>
      </c>
      <c r="CA99" s="211" t="s">
        <v>514</v>
      </c>
      <c r="CB99" s="211" t="s">
        <v>5528</v>
      </c>
      <c r="CC99" s="211" t="s">
        <v>514</v>
      </c>
      <c r="CD99" s="211" t="s">
        <v>514</v>
      </c>
      <c r="CE99" s="211" t="s">
        <v>514</v>
      </c>
      <c r="CF99" s="211" t="s">
        <v>514</v>
      </c>
      <c r="CG99" s="211" t="s">
        <v>514</v>
      </c>
      <c r="CH99" s="287"/>
      <c r="CI99" s="287"/>
      <c r="CJ99" s="287"/>
      <c r="CK99" s="287"/>
      <c r="CL99" s="287"/>
      <c r="CM99" s="287"/>
      <c r="CN99" s="287"/>
      <c r="CO99" s="211" t="s">
        <v>5528</v>
      </c>
    </row>
    <row r="100" spans="1:93">
      <c r="A100" s="286" t="s">
        <v>944</v>
      </c>
      <c r="B100" s="211" t="s">
        <v>2650</v>
      </c>
      <c r="C100" s="211" t="s">
        <v>2448</v>
      </c>
      <c r="D100" s="211" t="s">
        <v>2651</v>
      </c>
      <c r="E100" s="211" t="s">
        <v>2652</v>
      </c>
      <c r="F100" s="211">
        <v>1</v>
      </c>
      <c r="G100" s="211" t="s">
        <v>514</v>
      </c>
      <c r="H100" s="211" t="s">
        <v>514</v>
      </c>
      <c r="I100" s="211" t="s">
        <v>514</v>
      </c>
      <c r="J100" s="211" t="s">
        <v>514</v>
      </c>
      <c r="K100" s="211">
        <v>2013</v>
      </c>
      <c r="L100" s="211" t="b">
        <v>0</v>
      </c>
      <c r="M100" s="211">
        <v>19800</v>
      </c>
      <c r="N100" s="211">
        <v>19700</v>
      </c>
      <c r="O100" s="287"/>
      <c r="P100" s="287"/>
      <c r="Q100" s="287"/>
      <c r="R100" s="211" t="b">
        <v>0</v>
      </c>
      <c r="S100" s="211">
        <v>18500</v>
      </c>
      <c r="T100" s="211">
        <v>18300</v>
      </c>
      <c r="U100" s="211" t="b">
        <v>0</v>
      </c>
      <c r="V100" s="211">
        <v>18600</v>
      </c>
      <c r="W100" s="211">
        <v>18600</v>
      </c>
      <c r="X100" s="287"/>
      <c r="Y100" s="287"/>
      <c r="Z100" s="287"/>
      <c r="AA100" s="211" t="s">
        <v>514</v>
      </c>
      <c r="AB100" s="211" t="s">
        <v>514</v>
      </c>
      <c r="AC100" s="211" t="s">
        <v>514</v>
      </c>
      <c r="AD100" s="211" t="s">
        <v>514</v>
      </c>
      <c r="AE100" s="287"/>
      <c r="AF100" s="287"/>
      <c r="AG100" s="287"/>
      <c r="AH100" s="211" t="s">
        <v>514</v>
      </c>
      <c r="AI100" s="211" t="s">
        <v>514</v>
      </c>
      <c r="AJ100" s="211" t="s">
        <v>514</v>
      </c>
      <c r="AK100" s="211" t="s">
        <v>514</v>
      </c>
      <c r="AL100" s="211" t="s">
        <v>514</v>
      </c>
      <c r="AM100" s="211" t="s">
        <v>514</v>
      </c>
      <c r="AN100" s="287"/>
      <c r="AO100" s="287"/>
      <c r="AP100" s="287"/>
      <c r="AQ100" s="287"/>
      <c r="AR100" s="287"/>
      <c r="AS100" s="287"/>
      <c r="AT100" s="211" t="s">
        <v>514</v>
      </c>
      <c r="AU100" s="211" t="s">
        <v>514</v>
      </c>
      <c r="AV100" s="211" t="s">
        <v>514</v>
      </c>
      <c r="AW100" s="211" t="s">
        <v>514</v>
      </c>
      <c r="AX100" s="211" t="s">
        <v>514</v>
      </c>
      <c r="AY100" s="211" t="s">
        <v>514</v>
      </c>
      <c r="AZ100" s="287"/>
      <c r="BA100" s="287"/>
      <c r="BB100" s="287"/>
      <c r="BC100" s="287"/>
      <c r="BD100" s="287"/>
      <c r="BE100" s="287"/>
      <c r="BF100" s="211" t="s">
        <v>514</v>
      </c>
      <c r="BG100" s="211" t="s">
        <v>514</v>
      </c>
      <c r="BH100" s="211" t="s">
        <v>514</v>
      </c>
      <c r="BI100" s="211" t="s">
        <v>514</v>
      </c>
      <c r="BJ100" s="211" t="s">
        <v>514</v>
      </c>
      <c r="BK100" s="211" t="s">
        <v>514</v>
      </c>
      <c r="BL100" s="287"/>
      <c r="BM100" s="287"/>
      <c r="BN100" s="287"/>
      <c r="BO100" s="211" t="s">
        <v>514</v>
      </c>
      <c r="BP100" s="211" t="s">
        <v>514</v>
      </c>
      <c r="BQ100" s="211">
        <v>1</v>
      </c>
      <c r="BR100" s="211" t="s">
        <v>2653</v>
      </c>
      <c r="BS100" s="211" t="s">
        <v>514</v>
      </c>
      <c r="BT100" s="211" t="s">
        <v>514</v>
      </c>
      <c r="BU100" s="211" t="s">
        <v>514</v>
      </c>
      <c r="BV100" s="211" t="s">
        <v>514</v>
      </c>
      <c r="BW100" s="211" t="s">
        <v>514</v>
      </c>
      <c r="BX100" s="211" t="s">
        <v>514</v>
      </c>
      <c r="BY100" s="211" t="s">
        <v>514</v>
      </c>
      <c r="BZ100" s="211" t="s">
        <v>514</v>
      </c>
      <c r="CA100" s="211" t="s">
        <v>514</v>
      </c>
      <c r="CB100" s="211" t="s">
        <v>514</v>
      </c>
      <c r="CC100" s="211" t="s">
        <v>6434</v>
      </c>
      <c r="CD100" s="211" t="s">
        <v>6459</v>
      </c>
      <c r="CE100" s="211" t="s">
        <v>514</v>
      </c>
      <c r="CF100" s="211" t="s">
        <v>514</v>
      </c>
      <c r="CG100" s="211" t="s">
        <v>514</v>
      </c>
      <c r="CH100" s="287"/>
      <c r="CI100" s="287"/>
      <c r="CJ100" s="287"/>
      <c r="CK100" s="287"/>
      <c r="CL100" s="287"/>
      <c r="CM100" s="287"/>
      <c r="CN100" s="287"/>
      <c r="CO100" s="211" t="s">
        <v>5528</v>
      </c>
    </row>
    <row r="101" spans="1:93">
      <c r="A101" s="286" t="s">
        <v>945</v>
      </c>
      <c r="B101" s="211" t="s">
        <v>2654</v>
      </c>
      <c r="C101" s="211" t="s">
        <v>6483</v>
      </c>
      <c r="D101" s="211" t="s">
        <v>5156</v>
      </c>
      <c r="E101" s="211" t="s">
        <v>2479</v>
      </c>
      <c r="F101" s="211">
        <v>1</v>
      </c>
      <c r="G101" s="211" t="s">
        <v>514</v>
      </c>
      <c r="H101" s="211" t="s">
        <v>514</v>
      </c>
      <c r="I101" s="211" t="s">
        <v>514</v>
      </c>
      <c r="J101" s="211" t="s">
        <v>514</v>
      </c>
      <c r="K101" s="211" t="s">
        <v>514</v>
      </c>
      <c r="L101" s="211" t="s">
        <v>514</v>
      </c>
      <c r="M101" s="211" t="s">
        <v>514</v>
      </c>
      <c r="N101" s="211" t="s">
        <v>514</v>
      </c>
      <c r="O101" s="287"/>
      <c r="P101" s="287"/>
      <c r="Q101" s="287"/>
      <c r="R101" s="211" t="s">
        <v>514</v>
      </c>
      <c r="S101" s="211" t="s">
        <v>514</v>
      </c>
      <c r="T101" s="211" t="s">
        <v>514</v>
      </c>
      <c r="U101" s="211" t="s">
        <v>514</v>
      </c>
      <c r="V101" s="211" t="s">
        <v>514</v>
      </c>
      <c r="W101" s="211" t="s">
        <v>514</v>
      </c>
      <c r="X101" s="287"/>
      <c r="Y101" s="287"/>
      <c r="Z101" s="287"/>
      <c r="AA101" s="211">
        <v>2013</v>
      </c>
      <c r="AB101" s="211" t="b">
        <v>1</v>
      </c>
      <c r="AC101" s="211">
        <v>297</v>
      </c>
      <c r="AD101" s="211">
        <v>297</v>
      </c>
      <c r="AE101" s="287"/>
      <c r="AF101" s="287"/>
      <c r="AG101" s="287"/>
      <c r="AH101" s="211" t="s">
        <v>514</v>
      </c>
      <c r="AI101" s="211" t="s">
        <v>514</v>
      </c>
      <c r="AJ101" s="211" t="s">
        <v>514</v>
      </c>
      <c r="AK101" s="211" t="s">
        <v>514</v>
      </c>
      <c r="AL101" s="211" t="s">
        <v>514</v>
      </c>
      <c r="AM101" s="211" t="s">
        <v>514</v>
      </c>
      <c r="AN101" s="287"/>
      <c r="AO101" s="287"/>
      <c r="AP101" s="287"/>
      <c r="AQ101" s="287"/>
      <c r="AR101" s="287"/>
      <c r="AS101" s="287"/>
      <c r="AT101" s="211" t="s">
        <v>514</v>
      </c>
      <c r="AU101" s="211" t="s">
        <v>514</v>
      </c>
      <c r="AV101" s="211" t="s">
        <v>514</v>
      </c>
      <c r="AW101" s="211" t="s">
        <v>514</v>
      </c>
      <c r="AX101" s="211" t="s">
        <v>514</v>
      </c>
      <c r="AY101" s="211" t="s">
        <v>514</v>
      </c>
      <c r="AZ101" s="287"/>
      <c r="BA101" s="287"/>
      <c r="BB101" s="287"/>
      <c r="BC101" s="287"/>
      <c r="BD101" s="287"/>
      <c r="BE101" s="287"/>
      <c r="BF101" s="211" t="s">
        <v>514</v>
      </c>
      <c r="BG101" s="211" t="s">
        <v>514</v>
      </c>
      <c r="BH101" s="211" t="s">
        <v>514</v>
      </c>
      <c r="BI101" s="211" t="s">
        <v>514</v>
      </c>
      <c r="BJ101" s="211" t="s">
        <v>514</v>
      </c>
      <c r="BK101" s="211" t="s">
        <v>514</v>
      </c>
      <c r="BL101" s="287"/>
      <c r="BM101" s="287"/>
      <c r="BN101" s="287"/>
      <c r="BO101" s="211" t="s">
        <v>514</v>
      </c>
      <c r="BP101" s="211" t="s">
        <v>514</v>
      </c>
      <c r="BQ101" s="211">
        <v>2</v>
      </c>
      <c r="BR101" s="211" t="s">
        <v>2514</v>
      </c>
      <c r="BS101" s="211" t="s">
        <v>2480</v>
      </c>
      <c r="BT101" s="211" t="s">
        <v>514</v>
      </c>
      <c r="BU101" s="211" t="s">
        <v>514</v>
      </c>
      <c r="BV101" s="211" t="s">
        <v>514</v>
      </c>
      <c r="BW101" s="211" t="s">
        <v>514</v>
      </c>
      <c r="BX101" s="211" t="s">
        <v>514</v>
      </c>
      <c r="BY101" s="211" t="s">
        <v>514</v>
      </c>
      <c r="BZ101" s="211" t="s">
        <v>514</v>
      </c>
      <c r="CA101" s="211" t="s">
        <v>514</v>
      </c>
      <c r="CB101" s="211" t="s">
        <v>5528</v>
      </c>
      <c r="CC101" s="211" t="s">
        <v>514</v>
      </c>
      <c r="CD101" s="211" t="s">
        <v>514</v>
      </c>
      <c r="CE101" s="211" t="s">
        <v>514</v>
      </c>
      <c r="CF101" s="211" t="s">
        <v>514</v>
      </c>
      <c r="CG101" s="211" t="s">
        <v>514</v>
      </c>
      <c r="CH101" s="287"/>
      <c r="CI101" s="287"/>
      <c r="CJ101" s="287"/>
      <c r="CK101" s="287"/>
      <c r="CL101" s="287"/>
      <c r="CM101" s="287"/>
      <c r="CN101" s="287"/>
      <c r="CO101" s="211" t="s">
        <v>5528</v>
      </c>
    </row>
    <row r="102" spans="1:93">
      <c r="A102" s="286" t="s">
        <v>946</v>
      </c>
      <c r="B102" s="211" t="s">
        <v>2655</v>
      </c>
      <c r="C102" s="211" t="s">
        <v>2448</v>
      </c>
      <c r="D102" s="211" t="s">
        <v>2656</v>
      </c>
      <c r="E102" s="211" t="s">
        <v>2657</v>
      </c>
      <c r="F102" s="211">
        <v>1</v>
      </c>
      <c r="G102" s="211" t="s">
        <v>514</v>
      </c>
      <c r="H102" s="211" t="s">
        <v>514</v>
      </c>
      <c r="I102" s="211" t="s">
        <v>514</v>
      </c>
      <c r="J102" s="211" t="s">
        <v>514</v>
      </c>
      <c r="K102" s="211">
        <v>2013</v>
      </c>
      <c r="L102" s="211" t="b">
        <v>0</v>
      </c>
      <c r="M102" s="211">
        <v>8420</v>
      </c>
      <c r="N102" s="211">
        <v>7280</v>
      </c>
      <c r="O102" s="287"/>
      <c r="P102" s="287"/>
      <c r="Q102" s="287"/>
      <c r="R102" s="211" t="b">
        <v>0</v>
      </c>
      <c r="S102" s="211">
        <v>9070</v>
      </c>
      <c r="T102" s="211">
        <v>8090</v>
      </c>
      <c r="U102" s="211" t="b">
        <v>0</v>
      </c>
      <c r="V102" s="211">
        <v>6760</v>
      </c>
      <c r="W102" s="211">
        <v>6760</v>
      </c>
      <c r="X102" s="287"/>
      <c r="Y102" s="287"/>
      <c r="Z102" s="287"/>
      <c r="AA102" s="211" t="s">
        <v>514</v>
      </c>
      <c r="AB102" s="211" t="s">
        <v>514</v>
      </c>
      <c r="AC102" s="211" t="s">
        <v>514</v>
      </c>
      <c r="AD102" s="211" t="s">
        <v>514</v>
      </c>
      <c r="AE102" s="287"/>
      <c r="AF102" s="287"/>
      <c r="AG102" s="287"/>
      <c r="AH102" s="211" t="s">
        <v>514</v>
      </c>
      <c r="AI102" s="211" t="s">
        <v>514</v>
      </c>
      <c r="AJ102" s="211" t="s">
        <v>514</v>
      </c>
      <c r="AK102" s="211" t="s">
        <v>514</v>
      </c>
      <c r="AL102" s="211" t="s">
        <v>514</v>
      </c>
      <c r="AM102" s="211" t="s">
        <v>514</v>
      </c>
      <c r="AN102" s="287"/>
      <c r="AO102" s="287"/>
      <c r="AP102" s="287"/>
      <c r="AQ102" s="287"/>
      <c r="AR102" s="287"/>
      <c r="AS102" s="287"/>
      <c r="AT102" s="211" t="s">
        <v>514</v>
      </c>
      <c r="AU102" s="211" t="s">
        <v>514</v>
      </c>
      <c r="AV102" s="211" t="s">
        <v>514</v>
      </c>
      <c r="AW102" s="211" t="s">
        <v>514</v>
      </c>
      <c r="AX102" s="211" t="s">
        <v>514</v>
      </c>
      <c r="AY102" s="211" t="s">
        <v>514</v>
      </c>
      <c r="AZ102" s="287"/>
      <c r="BA102" s="287"/>
      <c r="BB102" s="287"/>
      <c r="BC102" s="287"/>
      <c r="BD102" s="287"/>
      <c r="BE102" s="287"/>
      <c r="BF102" s="211" t="s">
        <v>514</v>
      </c>
      <c r="BG102" s="211" t="s">
        <v>514</v>
      </c>
      <c r="BH102" s="211" t="s">
        <v>514</v>
      </c>
      <c r="BI102" s="211" t="s">
        <v>514</v>
      </c>
      <c r="BJ102" s="211" t="s">
        <v>514</v>
      </c>
      <c r="BK102" s="211" t="s">
        <v>514</v>
      </c>
      <c r="BL102" s="287"/>
      <c r="BM102" s="287"/>
      <c r="BN102" s="287"/>
      <c r="BO102" s="211" t="s">
        <v>514</v>
      </c>
      <c r="BP102" s="211" t="s">
        <v>514</v>
      </c>
      <c r="BQ102" s="211">
        <v>1</v>
      </c>
      <c r="BR102" s="211" t="s">
        <v>2658</v>
      </c>
      <c r="BS102" s="211" t="s">
        <v>514</v>
      </c>
      <c r="BT102" s="211" t="s">
        <v>514</v>
      </c>
      <c r="BU102" s="211" t="s">
        <v>514</v>
      </c>
      <c r="BV102" s="211" t="s">
        <v>514</v>
      </c>
      <c r="BW102" s="211" t="s">
        <v>514</v>
      </c>
      <c r="BX102" s="211" t="s">
        <v>514</v>
      </c>
      <c r="BY102" s="211" t="s">
        <v>514</v>
      </c>
      <c r="BZ102" s="211" t="s">
        <v>514</v>
      </c>
      <c r="CA102" s="211" t="s">
        <v>514</v>
      </c>
      <c r="CB102" s="211" t="s">
        <v>514</v>
      </c>
      <c r="CC102" s="211" t="s">
        <v>6434</v>
      </c>
      <c r="CD102" s="211" t="s">
        <v>5089</v>
      </c>
      <c r="CE102" s="211" t="s">
        <v>514</v>
      </c>
      <c r="CF102" s="211" t="s">
        <v>514</v>
      </c>
      <c r="CG102" s="211" t="s">
        <v>514</v>
      </c>
      <c r="CH102" s="287"/>
      <c r="CI102" s="287"/>
      <c r="CJ102" s="287"/>
      <c r="CK102" s="287"/>
      <c r="CL102" s="287"/>
      <c r="CM102" s="287"/>
      <c r="CN102" s="287"/>
      <c r="CO102" s="211" t="s">
        <v>5528</v>
      </c>
    </row>
    <row r="103" spans="1:93">
      <c r="A103" s="286" t="s">
        <v>947</v>
      </c>
      <c r="B103" s="211" t="s">
        <v>2659</v>
      </c>
      <c r="C103" s="211" t="s">
        <v>2448</v>
      </c>
      <c r="D103" s="211" t="s">
        <v>2660</v>
      </c>
      <c r="E103" s="211" t="s">
        <v>2661</v>
      </c>
      <c r="F103" s="211">
        <v>1</v>
      </c>
      <c r="G103" s="211" t="s">
        <v>514</v>
      </c>
      <c r="H103" s="211" t="s">
        <v>514</v>
      </c>
      <c r="I103" s="211" t="s">
        <v>514</v>
      </c>
      <c r="J103" s="211" t="s">
        <v>514</v>
      </c>
      <c r="K103" s="211">
        <v>2013</v>
      </c>
      <c r="L103" s="211" t="b">
        <v>0</v>
      </c>
      <c r="M103" s="211">
        <v>2970</v>
      </c>
      <c r="N103" s="211">
        <v>2960</v>
      </c>
      <c r="O103" s="287"/>
      <c r="P103" s="287"/>
      <c r="Q103" s="287"/>
      <c r="R103" s="211" t="b">
        <v>0</v>
      </c>
      <c r="S103" s="211">
        <v>2870</v>
      </c>
      <c r="T103" s="211">
        <v>2140</v>
      </c>
      <c r="U103" s="211" t="b">
        <v>0</v>
      </c>
      <c r="V103" s="211">
        <v>2130</v>
      </c>
      <c r="W103" s="211">
        <v>2130</v>
      </c>
      <c r="X103" s="287"/>
      <c r="Y103" s="287"/>
      <c r="Z103" s="287"/>
      <c r="AA103" s="211" t="s">
        <v>514</v>
      </c>
      <c r="AB103" s="211" t="s">
        <v>514</v>
      </c>
      <c r="AC103" s="211" t="s">
        <v>514</v>
      </c>
      <c r="AD103" s="211" t="s">
        <v>514</v>
      </c>
      <c r="AE103" s="287"/>
      <c r="AF103" s="287"/>
      <c r="AG103" s="287"/>
      <c r="AH103" s="211" t="s">
        <v>514</v>
      </c>
      <c r="AI103" s="211" t="s">
        <v>514</v>
      </c>
      <c r="AJ103" s="211" t="s">
        <v>514</v>
      </c>
      <c r="AK103" s="211" t="s">
        <v>514</v>
      </c>
      <c r="AL103" s="211" t="s">
        <v>514</v>
      </c>
      <c r="AM103" s="211" t="s">
        <v>514</v>
      </c>
      <c r="AN103" s="287"/>
      <c r="AO103" s="287"/>
      <c r="AP103" s="287"/>
      <c r="AQ103" s="287"/>
      <c r="AR103" s="287"/>
      <c r="AS103" s="287"/>
      <c r="AT103" s="211" t="s">
        <v>514</v>
      </c>
      <c r="AU103" s="211" t="s">
        <v>514</v>
      </c>
      <c r="AV103" s="211" t="s">
        <v>514</v>
      </c>
      <c r="AW103" s="211" t="s">
        <v>514</v>
      </c>
      <c r="AX103" s="211" t="s">
        <v>514</v>
      </c>
      <c r="AY103" s="211" t="s">
        <v>514</v>
      </c>
      <c r="AZ103" s="287"/>
      <c r="BA103" s="287"/>
      <c r="BB103" s="287"/>
      <c r="BC103" s="287"/>
      <c r="BD103" s="287"/>
      <c r="BE103" s="287"/>
      <c r="BF103" s="211" t="s">
        <v>514</v>
      </c>
      <c r="BG103" s="211" t="s">
        <v>514</v>
      </c>
      <c r="BH103" s="211" t="s">
        <v>514</v>
      </c>
      <c r="BI103" s="211" t="s">
        <v>514</v>
      </c>
      <c r="BJ103" s="211" t="s">
        <v>514</v>
      </c>
      <c r="BK103" s="211" t="s">
        <v>514</v>
      </c>
      <c r="BL103" s="287"/>
      <c r="BM103" s="287"/>
      <c r="BN103" s="287"/>
      <c r="BO103" s="211" t="s">
        <v>514</v>
      </c>
      <c r="BP103" s="211" t="s">
        <v>514</v>
      </c>
      <c r="BQ103" s="211">
        <v>1</v>
      </c>
      <c r="BR103" s="211" t="s">
        <v>2659</v>
      </c>
      <c r="BS103" s="211" t="s">
        <v>514</v>
      </c>
      <c r="BT103" s="211" t="s">
        <v>514</v>
      </c>
      <c r="BU103" s="211" t="s">
        <v>514</v>
      </c>
      <c r="BV103" s="211" t="s">
        <v>514</v>
      </c>
      <c r="BW103" s="211" t="s">
        <v>514</v>
      </c>
      <c r="BX103" s="211" t="s">
        <v>514</v>
      </c>
      <c r="BY103" s="211" t="s">
        <v>514</v>
      </c>
      <c r="BZ103" s="211" t="s">
        <v>514</v>
      </c>
      <c r="CA103" s="211" t="s">
        <v>514</v>
      </c>
      <c r="CB103" s="211" t="s">
        <v>514</v>
      </c>
      <c r="CC103" s="211" t="s">
        <v>6434</v>
      </c>
      <c r="CD103" s="211" t="s">
        <v>5089</v>
      </c>
      <c r="CE103" s="211" t="s">
        <v>514</v>
      </c>
      <c r="CF103" s="211" t="s">
        <v>514</v>
      </c>
      <c r="CG103" s="211" t="s">
        <v>514</v>
      </c>
      <c r="CH103" s="287"/>
      <c r="CI103" s="287"/>
      <c r="CJ103" s="287"/>
      <c r="CK103" s="287"/>
      <c r="CL103" s="287"/>
      <c r="CM103" s="287"/>
      <c r="CN103" s="287"/>
      <c r="CO103" s="211" t="s">
        <v>5528</v>
      </c>
    </row>
    <row r="104" spans="1:93">
      <c r="A104" s="286" t="s">
        <v>948</v>
      </c>
      <c r="B104" s="211" t="s">
        <v>2662</v>
      </c>
      <c r="C104" s="211" t="s">
        <v>2448</v>
      </c>
      <c r="D104" s="211" t="s">
        <v>6484</v>
      </c>
      <c r="E104" s="211" t="s">
        <v>5685</v>
      </c>
      <c r="F104" s="211">
        <v>1</v>
      </c>
      <c r="G104" s="211" t="s">
        <v>514</v>
      </c>
      <c r="H104" s="211" t="s">
        <v>514</v>
      </c>
      <c r="I104" s="211" t="s">
        <v>514</v>
      </c>
      <c r="J104" s="211" t="s">
        <v>514</v>
      </c>
      <c r="K104" s="211">
        <v>2013</v>
      </c>
      <c r="L104" s="211" t="b">
        <v>0</v>
      </c>
      <c r="M104" s="211">
        <v>37300</v>
      </c>
      <c r="N104" s="211">
        <v>37300</v>
      </c>
      <c r="O104" s="287"/>
      <c r="P104" s="287"/>
      <c r="Q104" s="287"/>
      <c r="R104" s="211" t="b">
        <v>0</v>
      </c>
      <c r="S104" s="211">
        <v>36600</v>
      </c>
      <c r="T104" s="211">
        <v>24100</v>
      </c>
      <c r="U104" s="211" t="b">
        <v>0</v>
      </c>
      <c r="V104" s="211">
        <v>21400</v>
      </c>
      <c r="W104" s="211">
        <v>21400</v>
      </c>
      <c r="X104" s="287"/>
      <c r="Y104" s="287"/>
      <c r="Z104" s="287"/>
      <c r="AA104" s="211" t="s">
        <v>514</v>
      </c>
      <c r="AB104" s="211" t="s">
        <v>514</v>
      </c>
      <c r="AC104" s="211" t="s">
        <v>514</v>
      </c>
      <c r="AD104" s="211" t="s">
        <v>514</v>
      </c>
      <c r="AE104" s="287"/>
      <c r="AF104" s="287"/>
      <c r="AG104" s="287"/>
      <c r="AH104" s="211" t="s">
        <v>514</v>
      </c>
      <c r="AI104" s="211" t="s">
        <v>514</v>
      </c>
      <c r="AJ104" s="211" t="s">
        <v>514</v>
      </c>
      <c r="AK104" s="211" t="s">
        <v>514</v>
      </c>
      <c r="AL104" s="211" t="s">
        <v>514</v>
      </c>
      <c r="AM104" s="211" t="s">
        <v>514</v>
      </c>
      <c r="AN104" s="287"/>
      <c r="AO104" s="287"/>
      <c r="AP104" s="287"/>
      <c r="AQ104" s="287"/>
      <c r="AR104" s="287"/>
      <c r="AS104" s="287"/>
      <c r="AT104" s="211" t="s">
        <v>514</v>
      </c>
      <c r="AU104" s="211" t="s">
        <v>514</v>
      </c>
      <c r="AV104" s="211" t="s">
        <v>514</v>
      </c>
      <c r="AW104" s="211" t="s">
        <v>514</v>
      </c>
      <c r="AX104" s="211" t="s">
        <v>514</v>
      </c>
      <c r="AY104" s="211" t="s">
        <v>514</v>
      </c>
      <c r="AZ104" s="287"/>
      <c r="BA104" s="287"/>
      <c r="BB104" s="287"/>
      <c r="BC104" s="287"/>
      <c r="BD104" s="287"/>
      <c r="BE104" s="287"/>
      <c r="BF104" s="211" t="s">
        <v>514</v>
      </c>
      <c r="BG104" s="211" t="s">
        <v>514</v>
      </c>
      <c r="BH104" s="211" t="s">
        <v>514</v>
      </c>
      <c r="BI104" s="211" t="s">
        <v>514</v>
      </c>
      <c r="BJ104" s="211" t="s">
        <v>514</v>
      </c>
      <c r="BK104" s="211" t="s">
        <v>514</v>
      </c>
      <c r="BL104" s="287"/>
      <c r="BM104" s="287"/>
      <c r="BN104" s="287"/>
      <c r="BO104" s="211" t="s">
        <v>514</v>
      </c>
      <c r="BP104" s="211" t="s">
        <v>514</v>
      </c>
      <c r="BQ104" s="211">
        <v>4</v>
      </c>
      <c r="BR104" s="211" t="s">
        <v>5159</v>
      </c>
      <c r="BS104" s="211" t="s">
        <v>5160</v>
      </c>
      <c r="BT104" s="211" t="s">
        <v>5161</v>
      </c>
      <c r="BU104" s="211" t="s">
        <v>5162</v>
      </c>
      <c r="BV104" s="211" t="s">
        <v>514</v>
      </c>
      <c r="BW104" s="211" t="s">
        <v>514</v>
      </c>
      <c r="BX104" s="211" t="s">
        <v>514</v>
      </c>
      <c r="BY104" s="211" t="s">
        <v>514</v>
      </c>
      <c r="BZ104" s="211" t="s">
        <v>514</v>
      </c>
      <c r="CA104" s="211" t="s">
        <v>514</v>
      </c>
      <c r="CB104" s="211" t="s">
        <v>514</v>
      </c>
      <c r="CC104" s="211" t="s">
        <v>6444</v>
      </c>
      <c r="CD104" s="211" t="s">
        <v>6485</v>
      </c>
      <c r="CE104" s="211" t="s">
        <v>514</v>
      </c>
      <c r="CF104" s="211" t="s">
        <v>514</v>
      </c>
      <c r="CG104" s="211" t="s">
        <v>514</v>
      </c>
      <c r="CH104" s="287"/>
      <c r="CI104" s="287"/>
      <c r="CJ104" s="287"/>
      <c r="CK104" s="287"/>
      <c r="CL104" s="287"/>
      <c r="CM104" s="287"/>
      <c r="CN104" s="287"/>
      <c r="CO104" s="211" t="s">
        <v>5528</v>
      </c>
    </row>
    <row r="105" spans="1:93">
      <c r="A105" s="286" t="s">
        <v>949</v>
      </c>
      <c r="B105" s="211" t="s">
        <v>2663</v>
      </c>
      <c r="C105" s="211" t="s">
        <v>2424</v>
      </c>
      <c r="D105" s="211" t="s">
        <v>2665</v>
      </c>
      <c r="E105" s="211" t="s">
        <v>5686</v>
      </c>
      <c r="F105" s="211" t="s">
        <v>514</v>
      </c>
      <c r="G105" s="211" t="s">
        <v>514</v>
      </c>
      <c r="H105" s="211">
        <v>1</v>
      </c>
      <c r="I105" s="211" t="s">
        <v>514</v>
      </c>
      <c r="J105" s="211" t="s">
        <v>514</v>
      </c>
      <c r="K105" s="211" t="s">
        <v>514</v>
      </c>
      <c r="L105" s="211" t="s">
        <v>514</v>
      </c>
      <c r="M105" s="211" t="s">
        <v>514</v>
      </c>
      <c r="N105" s="211" t="s">
        <v>514</v>
      </c>
      <c r="O105" s="287"/>
      <c r="P105" s="287"/>
      <c r="Q105" s="287"/>
      <c r="R105" s="211" t="s">
        <v>514</v>
      </c>
      <c r="S105" s="211" t="s">
        <v>514</v>
      </c>
      <c r="T105" s="211" t="s">
        <v>514</v>
      </c>
      <c r="U105" s="211" t="s">
        <v>514</v>
      </c>
      <c r="V105" s="211" t="s">
        <v>514</v>
      </c>
      <c r="W105" s="211" t="s">
        <v>514</v>
      </c>
      <c r="X105" s="287"/>
      <c r="Y105" s="287"/>
      <c r="Z105" s="287"/>
      <c r="AA105" s="211">
        <v>2013</v>
      </c>
      <c r="AB105" s="211" t="b">
        <v>0</v>
      </c>
      <c r="AC105" s="211">
        <v>4700</v>
      </c>
      <c r="AD105" s="211">
        <v>4700</v>
      </c>
      <c r="AE105" s="287"/>
      <c r="AF105" s="287"/>
      <c r="AG105" s="287"/>
      <c r="AH105" s="211" t="s">
        <v>514</v>
      </c>
      <c r="AI105" s="211" t="s">
        <v>514</v>
      </c>
      <c r="AJ105" s="211" t="s">
        <v>514</v>
      </c>
      <c r="AK105" s="211" t="s">
        <v>514</v>
      </c>
      <c r="AL105" s="211" t="s">
        <v>514</v>
      </c>
      <c r="AM105" s="211" t="s">
        <v>514</v>
      </c>
      <c r="AN105" s="287"/>
      <c r="AO105" s="287"/>
      <c r="AP105" s="287"/>
      <c r="AQ105" s="287"/>
      <c r="AR105" s="287"/>
      <c r="AS105" s="287"/>
      <c r="AT105" s="211" t="s">
        <v>514</v>
      </c>
      <c r="AU105" s="211" t="s">
        <v>514</v>
      </c>
      <c r="AV105" s="211" t="s">
        <v>514</v>
      </c>
      <c r="AW105" s="211" t="s">
        <v>514</v>
      </c>
      <c r="AX105" s="211" t="s">
        <v>514</v>
      </c>
      <c r="AY105" s="211" t="s">
        <v>514</v>
      </c>
      <c r="AZ105" s="287"/>
      <c r="BA105" s="287"/>
      <c r="BB105" s="287"/>
      <c r="BC105" s="287"/>
      <c r="BD105" s="287"/>
      <c r="BE105" s="287"/>
      <c r="BF105" s="211" t="s">
        <v>514</v>
      </c>
      <c r="BG105" s="211" t="s">
        <v>514</v>
      </c>
      <c r="BH105" s="211" t="s">
        <v>514</v>
      </c>
      <c r="BI105" s="211" t="s">
        <v>514</v>
      </c>
      <c r="BJ105" s="211" t="s">
        <v>514</v>
      </c>
      <c r="BK105" s="211" t="s">
        <v>514</v>
      </c>
      <c r="BL105" s="287"/>
      <c r="BM105" s="287"/>
      <c r="BN105" s="287"/>
      <c r="BO105" s="211" t="s">
        <v>514</v>
      </c>
      <c r="BP105" s="211" t="s">
        <v>514</v>
      </c>
      <c r="BQ105" s="211">
        <v>0</v>
      </c>
      <c r="BR105" s="211" t="s">
        <v>514</v>
      </c>
      <c r="BS105" s="211" t="s">
        <v>514</v>
      </c>
      <c r="BT105" s="211" t="s">
        <v>514</v>
      </c>
      <c r="BU105" s="211" t="s">
        <v>514</v>
      </c>
      <c r="BV105" s="211" t="s">
        <v>514</v>
      </c>
      <c r="BW105" s="211" t="s">
        <v>514</v>
      </c>
      <c r="BX105" s="211" t="s">
        <v>514</v>
      </c>
      <c r="BY105" s="211" t="s">
        <v>514</v>
      </c>
      <c r="BZ105" s="211" t="s">
        <v>514</v>
      </c>
      <c r="CA105" s="211" t="s">
        <v>514</v>
      </c>
      <c r="CB105" s="211" t="s">
        <v>514</v>
      </c>
      <c r="CC105" s="211" t="s">
        <v>514</v>
      </c>
      <c r="CD105" s="211" t="s">
        <v>514</v>
      </c>
      <c r="CE105" s="211" t="s">
        <v>514</v>
      </c>
      <c r="CF105" s="211" t="s">
        <v>514</v>
      </c>
      <c r="CG105" s="211" t="s">
        <v>514</v>
      </c>
      <c r="CH105" s="287"/>
      <c r="CI105" s="287"/>
      <c r="CJ105" s="287"/>
      <c r="CK105" s="287"/>
      <c r="CL105" s="287"/>
      <c r="CM105" s="287"/>
      <c r="CN105" s="287"/>
      <c r="CO105" s="211" t="s">
        <v>514</v>
      </c>
    </row>
    <row r="106" spans="1:93">
      <c r="A106" s="286" t="s">
        <v>950</v>
      </c>
      <c r="B106" s="211" t="s">
        <v>2664</v>
      </c>
      <c r="C106" s="211" t="s">
        <v>2424</v>
      </c>
      <c r="D106" s="211" t="s">
        <v>2665</v>
      </c>
      <c r="E106" s="211" t="s">
        <v>5687</v>
      </c>
      <c r="F106" s="211" t="s">
        <v>514</v>
      </c>
      <c r="G106" s="211" t="s">
        <v>514</v>
      </c>
      <c r="H106" s="211">
        <v>1</v>
      </c>
      <c r="I106" s="211" t="s">
        <v>514</v>
      </c>
      <c r="J106" s="211" t="s">
        <v>514</v>
      </c>
      <c r="K106" s="211" t="s">
        <v>514</v>
      </c>
      <c r="L106" s="211" t="s">
        <v>514</v>
      </c>
      <c r="M106" s="211" t="s">
        <v>514</v>
      </c>
      <c r="N106" s="211" t="s">
        <v>514</v>
      </c>
      <c r="O106" s="287"/>
      <c r="P106" s="287"/>
      <c r="Q106" s="287"/>
      <c r="R106" s="211" t="s">
        <v>514</v>
      </c>
      <c r="S106" s="211" t="s">
        <v>514</v>
      </c>
      <c r="T106" s="211" t="s">
        <v>514</v>
      </c>
      <c r="U106" s="211" t="s">
        <v>514</v>
      </c>
      <c r="V106" s="211" t="s">
        <v>514</v>
      </c>
      <c r="W106" s="211" t="s">
        <v>514</v>
      </c>
      <c r="X106" s="287"/>
      <c r="Y106" s="287"/>
      <c r="Z106" s="287"/>
      <c r="AA106" s="211">
        <v>2013</v>
      </c>
      <c r="AB106" s="211" t="b">
        <v>0</v>
      </c>
      <c r="AC106" s="211">
        <v>5510</v>
      </c>
      <c r="AD106" s="211">
        <v>5510</v>
      </c>
      <c r="AE106" s="287"/>
      <c r="AF106" s="287"/>
      <c r="AG106" s="287"/>
      <c r="AH106" s="211" t="b">
        <v>1</v>
      </c>
      <c r="AI106" s="211">
        <v>8850</v>
      </c>
      <c r="AJ106" s="211">
        <v>8850</v>
      </c>
      <c r="AK106" s="211" t="b">
        <v>1</v>
      </c>
      <c r="AL106" s="211">
        <v>8630</v>
      </c>
      <c r="AM106" s="211">
        <v>8630</v>
      </c>
      <c r="AN106" s="287"/>
      <c r="AO106" s="287"/>
      <c r="AP106" s="287"/>
      <c r="AQ106" s="287"/>
      <c r="AR106" s="287"/>
      <c r="AS106" s="287"/>
      <c r="AT106" s="211" t="s">
        <v>514</v>
      </c>
      <c r="AU106" s="211" t="s">
        <v>514</v>
      </c>
      <c r="AV106" s="211" t="s">
        <v>514</v>
      </c>
      <c r="AW106" s="211" t="s">
        <v>514</v>
      </c>
      <c r="AX106" s="211" t="s">
        <v>514</v>
      </c>
      <c r="AY106" s="211" t="s">
        <v>514</v>
      </c>
      <c r="AZ106" s="287"/>
      <c r="BA106" s="287"/>
      <c r="BB106" s="287"/>
      <c r="BC106" s="287"/>
      <c r="BD106" s="287"/>
      <c r="BE106" s="287"/>
      <c r="BF106" s="211" t="s">
        <v>514</v>
      </c>
      <c r="BG106" s="211" t="s">
        <v>514</v>
      </c>
      <c r="BH106" s="211" t="s">
        <v>514</v>
      </c>
      <c r="BI106" s="211" t="s">
        <v>514</v>
      </c>
      <c r="BJ106" s="211" t="s">
        <v>514</v>
      </c>
      <c r="BK106" s="211" t="s">
        <v>514</v>
      </c>
      <c r="BL106" s="287"/>
      <c r="BM106" s="287"/>
      <c r="BN106" s="287"/>
      <c r="BO106" s="211">
        <v>251</v>
      </c>
      <c r="BP106" s="211">
        <v>213</v>
      </c>
      <c r="BQ106" s="211">
        <v>0</v>
      </c>
      <c r="BR106" s="211" t="s">
        <v>514</v>
      </c>
      <c r="BS106" s="211" t="s">
        <v>514</v>
      </c>
      <c r="BT106" s="211" t="s">
        <v>514</v>
      </c>
      <c r="BU106" s="211" t="s">
        <v>514</v>
      </c>
      <c r="BV106" s="211" t="s">
        <v>514</v>
      </c>
      <c r="BW106" s="211" t="s">
        <v>514</v>
      </c>
      <c r="BX106" s="211" t="s">
        <v>514</v>
      </c>
      <c r="BY106" s="211" t="s">
        <v>514</v>
      </c>
      <c r="BZ106" s="211" t="s">
        <v>514</v>
      </c>
      <c r="CA106" s="211" t="s">
        <v>514</v>
      </c>
      <c r="CB106" s="211" t="s">
        <v>514</v>
      </c>
      <c r="CC106" s="211" t="s">
        <v>514</v>
      </c>
      <c r="CD106" s="211" t="s">
        <v>514</v>
      </c>
      <c r="CE106" s="211" t="s">
        <v>514</v>
      </c>
      <c r="CF106" s="211" t="s">
        <v>6431</v>
      </c>
      <c r="CG106" s="211" t="s">
        <v>6432</v>
      </c>
      <c r="CH106" s="287"/>
      <c r="CI106" s="287"/>
      <c r="CJ106" s="287"/>
      <c r="CK106" s="287"/>
      <c r="CL106" s="287"/>
      <c r="CM106" s="287"/>
      <c r="CN106" s="287"/>
      <c r="CO106" s="211" t="s">
        <v>5528</v>
      </c>
    </row>
    <row r="107" spans="1:93">
      <c r="A107" s="286" t="s">
        <v>951</v>
      </c>
      <c r="B107" s="211" t="s">
        <v>2666</v>
      </c>
      <c r="C107" s="211" t="s">
        <v>2448</v>
      </c>
      <c r="D107" s="211" t="s">
        <v>2667</v>
      </c>
      <c r="E107" s="211" t="s">
        <v>5688</v>
      </c>
      <c r="F107" s="211">
        <v>1</v>
      </c>
      <c r="G107" s="211" t="s">
        <v>514</v>
      </c>
      <c r="H107" s="211" t="s">
        <v>514</v>
      </c>
      <c r="I107" s="211" t="s">
        <v>514</v>
      </c>
      <c r="J107" s="211" t="s">
        <v>514</v>
      </c>
      <c r="K107" s="211">
        <v>2013</v>
      </c>
      <c r="L107" s="211" t="b">
        <v>0</v>
      </c>
      <c r="M107" s="211">
        <v>13300</v>
      </c>
      <c r="N107" s="211">
        <v>13200</v>
      </c>
      <c r="O107" s="287"/>
      <c r="P107" s="287"/>
      <c r="Q107" s="287"/>
      <c r="R107" s="211" t="b">
        <v>0</v>
      </c>
      <c r="S107" s="211">
        <v>9950</v>
      </c>
      <c r="T107" s="211">
        <v>8780</v>
      </c>
      <c r="U107" s="211" t="b">
        <v>0</v>
      </c>
      <c r="V107" s="211">
        <v>9540</v>
      </c>
      <c r="W107" s="211">
        <v>9540</v>
      </c>
      <c r="X107" s="287"/>
      <c r="Y107" s="287"/>
      <c r="Z107" s="287"/>
      <c r="AA107" s="211" t="s">
        <v>514</v>
      </c>
      <c r="AB107" s="211" t="s">
        <v>514</v>
      </c>
      <c r="AC107" s="211" t="s">
        <v>514</v>
      </c>
      <c r="AD107" s="211" t="s">
        <v>514</v>
      </c>
      <c r="AE107" s="287"/>
      <c r="AF107" s="287"/>
      <c r="AG107" s="287"/>
      <c r="AH107" s="211" t="s">
        <v>514</v>
      </c>
      <c r="AI107" s="211" t="s">
        <v>514</v>
      </c>
      <c r="AJ107" s="211" t="s">
        <v>514</v>
      </c>
      <c r="AK107" s="211" t="s">
        <v>514</v>
      </c>
      <c r="AL107" s="211" t="s">
        <v>514</v>
      </c>
      <c r="AM107" s="211" t="s">
        <v>514</v>
      </c>
      <c r="AN107" s="287"/>
      <c r="AO107" s="287"/>
      <c r="AP107" s="287"/>
      <c r="AQ107" s="287"/>
      <c r="AR107" s="287"/>
      <c r="AS107" s="287"/>
      <c r="AT107" s="211" t="s">
        <v>514</v>
      </c>
      <c r="AU107" s="211" t="s">
        <v>514</v>
      </c>
      <c r="AV107" s="211" t="s">
        <v>514</v>
      </c>
      <c r="AW107" s="211" t="s">
        <v>514</v>
      </c>
      <c r="AX107" s="211" t="s">
        <v>514</v>
      </c>
      <c r="AY107" s="211" t="s">
        <v>514</v>
      </c>
      <c r="AZ107" s="287"/>
      <c r="BA107" s="287"/>
      <c r="BB107" s="287"/>
      <c r="BC107" s="287"/>
      <c r="BD107" s="287"/>
      <c r="BE107" s="287"/>
      <c r="BF107" s="211" t="s">
        <v>514</v>
      </c>
      <c r="BG107" s="211" t="s">
        <v>514</v>
      </c>
      <c r="BH107" s="211" t="s">
        <v>514</v>
      </c>
      <c r="BI107" s="211" t="s">
        <v>514</v>
      </c>
      <c r="BJ107" s="211" t="s">
        <v>514</v>
      </c>
      <c r="BK107" s="211" t="s">
        <v>514</v>
      </c>
      <c r="BL107" s="287"/>
      <c r="BM107" s="287"/>
      <c r="BN107" s="287"/>
      <c r="BO107" s="211" t="s">
        <v>514</v>
      </c>
      <c r="BP107" s="211" t="s">
        <v>514</v>
      </c>
      <c r="BQ107" s="211">
        <v>1</v>
      </c>
      <c r="BR107" s="211" t="s">
        <v>2560</v>
      </c>
      <c r="BS107" s="211" t="s">
        <v>514</v>
      </c>
      <c r="BT107" s="211" t="s">
        <v>514</v>
      </c>
      <c r="BU107" s="211" t="s">
        <v>514</v>
      </c>
      <c r="BV107" s="211" t="s">
        <v>514</v>
      </c>
      <c r="BW107" s="211" t="s">
        <v>514</v>
      </c>
      <c r="BX107" s="211" t="s">
        <v>514</v>
      </c>
      <c r="BY107" s="211" t="s">
        <v>514</v>
      </c>
      <c r="BZ107" s="211" t="s">
        <v>514</v>
      </c>
      <c r="CA107" s="211" t="s">
        <v>514</v>
      </c>
      <c r="CB107" s="211" t="s">
        <v>514</v>
      </c>
      <c r="CC107" s="211" t="s">
        <v>6486</v>
      </c>
      <c r="CD107" s="211" t="s">
        <v>6487</v>
      </c>
      <c r="CE107" s="211" t="s">
        <v>514</v>
      </c>
      <c r="CF107" s="211" t="s">
        <v>514</v>
      </c>
      <c r="CG107" s="211" t="s">
        <v>514</v>
      </c>
      <c r="CH107" s="287"/>
      <c r="CI107" s="287"/>
      <c r="CJ107" s="287"/>
      <c r="CK107" s="287"/>
      <c r="CL107" s="287"/>
      <c r="CM107" s="287"/>
      <c r="CN107" s="287"/>
      <c r="CO107" s="211" t="s">
        <v>5528</v>
      </c>
    </row>
    <row r="108" spans="1:93">
      <c r="A108" s="286" t="s">
        <v>952</v>
      </c>
      <c r="B108" s="211" t="s">
        <v>2668</v>
      </c>
      <c r="C108" s="211" t="s">
        <v>2448</v>
      </c>
      <c r="D108" s="211" t="s">
        <v>2669</v>
      </c>
      <c r="E108" s="211" t="s">
        <v>2670</v>
      </c>
      <c r="F108" s="211">
        <v>1</v>
      </c>
      <c r="G108" s="211" t="s">
        <v>514</v>
      </c>
      <c r="H108" s="211" t="s">
        <v>514</v>
      </c>
      <c r="I108" s="211" t="s">
        <v>514</v>
      </c>
      <c r="J108" s="211" t="s">
        <v>514</v>
      </c>
      <c r="K108" s="211">
        <v>2013</v>
      </c>
      <c r="L108" s="211" t="b">
        <v>0</v>
      </c>
      <c r="M108" s="211">
        <v>16300</v>
      </c>
      <c r="N108" s="211">
        <v>16300</v>
      </c>
      <c r="O108" s="287"/>
      <c r="P108" s="287"/>
      <c r="Q108" s="287"/>
      <c r="R108" s="211" t="b">
        <v>0</v>
      </c>
      <c r="S108" s="211">
        <v>17300</v>
      </c>
      <c r="T108" s="211">
        <v>15500</v>
      </c>
      <c r="U108" s="211" t="b">
        <v>0</v>
      </c>
      <c r="V108" s="211">
        <v>16700</v>
      </c>
      <c r="W108" s="211">
        <v>16700</v>
      </c>
      <c r="X108" s="287"/>
      <c r="Y108" s="287"/>
      <c r="Z108" s="287"/>
      <c r="AA108" s="211" t="s">
        <v>514</v>
      </c>
      <c r="AB108" s="211" t="s">
        <v>514</v>
      </c>
      <c r="AC108" s="211" t="s">
        <v>514</v>
      </c>
      <c r="AD108" s="211" t="s">
        <v>514</v>
      </c>
      <c r="AE108" s="287"/>
      <c r="AF108" s="287"/>
      <c r="AG108" s="287"/>
      <c r="AH108" s="211" t="s">
        <v>514</v>
      </c>
      <c r="AI108" s="211" t="s">
        <v>514</v>
      </c>
      <c r="AJ108" s="211" t="s">
        <v>514</v>
      </c>
      <c r="AK108" s="211" t="s">
        <v>514</v>
      </c>
      <c r="AL108" s="211" t="s">
        <v>514</v>
      </c>
      <c r="AM108" s="211" t="s">
        <v>514</v>
      </c>
      <c r="AN108" s="287"/>
      <c r="AO108" s="287"/>
      <c r="AP108" s="287"/>
      <c r="AQ108" s="287"/>
      <c r="AR108" s="287"/>
      <c r="AS108" s="287"/>
      <c r="AT108" s="211" t="s">
        <v>514</v>
      </c>
      <c r="AU108" s="211" t="s">
        <v>514</v>
      </c>
      <c r="AV108" s="211" t="s">
        <v>514</v>
      </c>
      <c r="AW108" s="211" t="s">
        <v>514</v>
      </c>
      <c r="AX108" s="211" t="s">
        <v>514</v>
      </c>
      <c r="AY108" s="211" t="s">
        <v>514</v>
      </c>
      <c r="AZ108" s="287"/>
      <c r="BA108" s="287"/>
      <c r="BB108" s="287"/>
      <c r="BC108" s="287"/>
      <c r="BD108" s="287"/>
      <c r="BE108" s="287"/>
      <c r="BF108" s="211" t="s">
        <v>514</v>
      </c>
      <c r="BG108" s="211" t="s">
        <v>514</v>
      </c>
      <c r="BH108" s="211" t="s">
        <v>514</v>
      </c>
      <c r="BI108" s="211" t="s">
        <v>514</v>
      </c>
      <c r="BJ108" s="211" t="s">
        <v>514</v>
      </c>
      <c r="BK108" s="211" t="s">
        <v>514</v>
      </c>
      <c r="BL108" s="287"/>
      <c r="BM108" s="287"/>
      <c r="BN108" s="287"/>
      <c r="BO108" s="211" t="s">
        <v>514</v>
      </c>
      <c r="BP108" s="211" t="s">
        <v>514</v>
      </c>
      <c r="BQ108" s="211">
        <v>1</v>
      </c>
      <c r="BR108" s="211" t="s">
        <v>2560</v>
      </c>
      <c r="BS108" s="211" t="s">
        <v>514</v>
      </c>
      <c r="BT108" s="211" t="s">
        <v>514</v>
      </c>
      <c r="BU108" s="211" t="s">
        <v>514</v>
      </c>
      <c r="BV108" s="211" t="s">
        <v>514</v>
      </c>
      <c r="BW108" s="211" t="s">
        <v>514</v>
      </c>
      <c r="BX108" s="211" t="s">
        <v>514</v>
      </c>
      <c r="BY108" s="211" t="s">
        <v>514</v>
      </c>
      <c r="BZ108" s="211" t="s">
        <v>514</v>
      </c>
      <c r="CA108" s="211" t="s">
        <v>514</v>
      </c>
      <c r="CB108" s="211" t="s">
        <v>514</v>
      </c>
      <c r="CC108" s="211" t="s">
        <v>6488</v>
      </c>
      <c r="CD108" s="211" t="s">
        <v>6426</v>
      </c>
      <c r="CE108" s="211" t="s">
        <v>514</v>
      </c>
      <c r="CF108" s="211" t="s">
        <v>514</v>
      </c>
      <c r="CG108" s="211" t="s">
        <v>514</v>
      </c>
      <c r="CH108" s="287"/>
      <c r="CI108" s="287"/>
      <c r="CJ108" s="287"/>
      <c r="CK108" s="287"/>
      <c r="CL108" s="287"/>
      <c r="CM108" s="287"/>
      <c r="CN108" s="287"/>
      <c r="CO108" s="211" t="s">
        <v>5528</v>
      </c>
    </row>
    <row r="109" spans="1:93">
      <c r="A109" s="286" t="s">
        <v>953</v>
      </c>
      <c r="B109" s="211" t="s">
        <v>2671</v>
      </c>
      <c r="C109" s="211" t="s">
        <v>2448</v>
      </c>
      <c r="D109" s="211" t="s">
        <v>2672</v>
      </c>
      <c r="E109" s="211" t="s">
        <v>2673</v>
      </c>
      <c r="F109" s="211">
        <v>1</v>
      </c>
      <c r="G109" s="211" t="s">
        <v>514</v>
      </c>
      <c r="H109" s="211" t="s">
        <v>514</v>
      </c>
      <c r="I109" s="211" t="s">
        <v>514</v>
      </c>
      <c r="J109" s="211" t="s">
        <v>514</v>
      </c>
      <c r="K109" s="211">
        <v>2013</v>
      </c>
      <c r="L109" s="211" t="b">
        <v>0</v>
      </c>
      <c r="M109" s="211">
        <v>3570</v>
      </c>
      <c r="N109" s="211">
        <v>3560</v>
      </c>
      <c r="O109" s="287"/>
      <c r="P109" s="287"/>
      <c r="Q109" s="287"/>
      <c r="R109" s="211" t="b">
        <v>0</v>
      </c>
      <c r="S109" s="211">
        <v>2060</v>
      </c>
      <c r="T109" s="211">
        <v>1880</v>
      </c>
      <c r="U109" s="211" t="b">
        <v>0</v>
      </c>
      <c r="V109" s="211">
        <v>2060</v>
      </c>
      <c r="W109" s="211">
        <v>2060</v>
      </c>
      <c r="X109" s="287"/>
      <c r="Y109" s="287"/>
      <c r="Z109" s="287"/>
      <c r="AA109" s="211" t="s">
        <v>514</v>
      </c>
      <c r="AB109" s="211" t="s">
        <v>514</v>
      </c>
      <c r="AC109" s="211" t="s">
        <v>514</v>
      </c>
      <c r="AD109" s="211" t="s">
        <v>514</v>
      </c>
      <c r="AE109" s="287"/>
      <c r="AF109" s="287"/>
      <c r="AG109" s="287"/>
      <c r="AH109" s="211" t="s">
        <v>514</v>
      </c>
      <c r="AI109" s="211" t="s">
        <v>514</v>
      </c>
      <c r="AJ109" s="211" t="s">
        <v>514</v>
      </c>
      <c r="AK109" s="211" t="s">
        <v>514</v>
      </c>
      <c r="AL109" s="211" t="s">
        <v>514</v>
      </c>
      <c r="AM109" s="211" t="s">
        <v>514</v>
      </c>
      <c r="AN109" s="287"/>
      <c r="AO109" s="287"/>
      <c r="AP109" s="287"/>
      <c r="AQ109" s="287"/>
      <c r="AR109" s="287"/>
      <c r="AS109" s="287"/>
      <c r="AT109" s="211" t="s">
        <v>514</v>
      </c>
      <c r="AU109" s="211" t="s">
        <v>514</v>
      </c>
      <c r="AV109" s="211" t="s">
        <v>514</v>
      </c>
      <c r="AW109" s="211" t="s">
        <v>514</v>
      </c>
      <c r="AX109" s="211" t="s">
        <v>514</v>
      </c>
      <c r="AY109" s="211" t="s">
        <v>514</v>
      </c>
      <c r="AZ109" s="287"/>
      <c r="BA109" s="287"/>
      <c r="BB109" s="287"/>
      <c r="BC109" s="287"/>
      <c r="BD109" s="287"/>
      <c r="BE109" s="287"/>
      <c r="BF109" s="211" t="s">
        <v>514</v>
      </c>
      <c r="BG109" s="211" t="s">
        <v>514</v>
      </c>
      <c r="BH109" s="211" t="s">
        <v>514</v>
      </c>
      <c r="BI109" s="211" t="s">
        <v>514</v>
      </c>
      <c r="BJ109" s="211" t="s">
        <v>514</v>
      </c>
      <c r="BK109" s="211" t="s">
        <v>514</v>
      </c>
      <c r="BL109" s="287"/>
      <c r="BM109" s="287"/>
      <c r="BN109" s="287"/>
      <c r="BO109" s="211" t="s">
        <v>514</v>
      </c>
      <c r="BP109" s="211" t="s">
        <v>514</v>
      </c>
      <c r="BQ109" s="211">
        <v>0</v>
      </c>
      <c r="BR109" s="211" t="s">
        <v>514</v>
      </c>
      <c r="BS109" s="211" t="s">
        <v>514</v>
      </c>
      <c r="BT109" s="211" t="s">
        <v>514</v>
      </c>
      <c r="BU109" s="211" t="s">
        <v>514</v>
      </c>
      <c r="BV109" s="211" t="s">
        <v>514</v>
      </c>
      <c r="BW109" s="211" t="s">
        <v>514</v>
      </c>
      <c r="BX109" s="211" t="s">
        <v>514</v>
      </c>
      <c r="BY109" s="211" t="s">
        <v>514</v>
      </c>
      <c r="BZ109" s="211" t="s">
        <v>514</v>
      </c>
      <c r="CA109" s="211" t="s">
        <v>514</v>
      </c>
      <c r="CB109" s="211" t="s">
        <v>514</v>
      </c>
      <c r="CC109" s="211" t="s">
        <v>6444</v>
      </c>
      <c r="CD109" s="211" t="s">
        <v>6445</v>
      </c>
      <c r="CE109" s="211" t="s">
        <v>514</v>
      </c>
      <c r="CF109" s="211" t="s">
        <v>514</v>
      </c>
      <c r="CG109" s="211" t="s">
        <v>514</v>
      </c>
      <c r="CH109" s="287"/>
      <c r="CI109" s="287"/>
      <c r="CJ109" s="287"/>
      <c r="CK109" s="287"/>
      <c r="CL109" s="287"/>
      <c r="CM109" s="287"/>
      <c r="CN109" s="287"/>
      <c r="CO109" s="211" t="s">
        <v>5528</v>
      </c>
    </row>
    <row r="110" spans="1:93">
      <c r="A110" s="286" t="s">
        <v>954</v>
      </c>
      <c r="B110" s="211" t="s">
        <v>2674</v>
      </c>
      <c r="C110" s="211" t="s">
        <v>2448</v>
      </c>
      <c r="D110" s="211" t="s">
        <v>5163</v>
      </c>
      <c r="E110" s="211" t="s">
        <v>3048</v>
      </c>
      <c r="F110" s="211">
        <v>1</v>
      </c>
      <c r="G110" s="211" t="s">
        <v>514</v>
      </c>
      <c r="H110" s="211" t="s">
        <v>514</v>
      </c>
      <c r="I110" s="211" t="s">
        <v>514</v>
      </c>
      <c r="J110" s="211" t="s">
        <v>514</v>
      </c>
      <c r="K110" s="211">
        <v>2013</v>
      </c>
      <c r="L110" s="211" t="b">
        <v>0</v>
      </c>
      <c r="M110" s="211">
        <v>10500</v>
      </c>
      <c r="N110" s="211">
        <v>10500</v>
      </c>
      <c r="O110" s="287"/>
      <c r="P110" s="287"/>
      <c r="Q110" s="287"/>
      <c r="R110" s="211" t="s">
        <v>514</v>
      </c>
      <c r="S110" s="211" t="s">
        <v>514</v>
      </c>
      <c r="T110" s="211" t="s">
        <v>514</v>
      </c>
      <c r="U110" s="211" t="s">
        <v>514</v>
      </c>
      <c r="V110" s="211" t="s">
        <v>514</v>
      </c>
      <c r="W110" s="211" t="s">
        <v>514</v>
      </c>
      <c r="X110" s="287"/>
      <c r="Y110" s="287"/>
      <c r="Z110" s="287"/>
      <c r="AA110" s="211" t="s">
        <v>514</v>
      </c>
      <c r="AB110" s="211" t="s">
        <v>514</v>
      </c>
      <c r="AC110" s="211" t="s">
        <v>514</v>
      </c>
      <c r="AD110" s="211" t="s">
        <v>514</v>
      </c>
      <c r="AE110" s="287"/>
      <c r="AF110" s="287"/>
      <c r="AG110" s="287"/>
      <c r="AH110" s="211" t="s">
        <v>514</v>
      </c>
      <c r="AI110" s="211" t="s">
        <v>514</v>
      </c>
      <c r="AJ110" s="211" t="s">
        <v>514</v>
      </c>
      <c r="AK110" s="211" t="s">
        <v>514</v>
      </c>
      <c r="AL110" s="211" t="s">
        <v>514</v>
      </c>
      <c r="AM110" s="211" t="s">
        <v>514</v>
      </c>
      <c r="AN110" s="287"/>
      <c r="AO110" s="287"/>
      <c r="AP110" s="287"/>
      <c r="AQ110" s="287"/>
      <c r="AR110" s="287"/>
      <c r="AS110" s="287"/>
      <c r="AT110" s="211" t="s">
        <v>514</v>
      </c>
      <c r="AU110" s="211" t="s">
        <v>514</v>
      </c>
      <c r="AV110" s="211" t="s">
        <v>514</v>
      </c>
      <c r="AW110" s="211" t="s">
        <v>514</v>
      </c>
      <c r="AX110" s="211" t="s">
        <v>514</v>
      </c>
      <c r="AY110" s="211" t="s">
        <v>514</v>
      </c>
      <c r="AZ110" s="287"/>
      <c r="BA110" s="287"/>
      <c r="BB110" s="287"/>
      <c r="BC110" s="287"/>
      <c r="BD110" s="287"/>
      <c r="BE110" s="287"/>
      <c r="BF110" s="211" t="s">
        <v>514</v>
      </c>
      <c r="BG110" s="211" t="s">
        <v>514</v>
      </c>
      <c r="BH110" s="211" t="s">
        <v>514</v>
      </c>
      <c r="BI110" s="211" t="s">
        <v>514</v>
      </c>
      <c r="BJ110" s="211" t="s">
        <v>514</v>
      </c>
      <c r="BK110" s="211" t="s">
        <v>514</v>
      </c>
      <c r="BL110" s="287"/>
      <c r="BM110" s="287"/>
      <c r="BN110" s="287"/>
      <c r="BO110" s="211" t="s">
        <v>514</v>
      </c>
      <c r="BP110" s="211" t="s">
        <v>514</v>
      </c>
      <c r="BQ110" s="211">
        <v>1</v>
      </c>
      <c r="BR110" s="211" t="s">
        <v>5164</v>
      </c>
      <c r="BS110" s="211" t="s">
        <v>514</v>
      </c>
      <c r="BT110" s="211" t="s">
        <v>514</v>
      </c>
      <c r="BU110" s="211" t="s">
        <v>514</v>
      </c>
      <c r="BV110" s="211" t="s">
        <v>514</v>
      </c>
      <c r="BW110" s="211" t="s">
        <v>514</v>
      </c>
      <c r="BX110" s="211" t="s">
        <v>514</v>
      </c>
      <c r="BY110" s="211" t="s">
        <v>514</v>
      </c>
      <c r="BZ110" s="211" t="s">
        <v>514</v>
      </c>
      <c r="CA110" s="211" t="s">
        <v>514</v>
      </c>
      <c r="CB110" s="211" t="s">
        <v>514</v>
      </c>
      <c r="CC110" s="211" t="s">
        <v>514</v>
      </c>
      <c r="CD110" s="211" t="s">
        <v>514</v>
      </c>
      <c r="CE110" s="211" t="s">
        <v>514</v>
      </c>
      <c r="CF110" s="211" t="s">
        <v>514</v>
      </c>
      <c r="CG110" s="211" t="s">
        <v>514</v>
      </c>
      <c r="CH110" s="287"/>
      <c r="CI110" s="287"/>
      <c r="CJ110" s="287"/>
      <c r="CK110" s="287"/>
      <c r="CL110" s="287"/>
      <c r="CM110" s="287"/>
      <c r="CN110" s="287"/>
      <c r="CO110" s="211" t="s">
        <v>514</v>
      </c>
    </row>
    <row r="111" spans="1:93">
      <c r="A111" s="286" t="s">
        <v>955</v>
      </c>
      <c r="B111" s="211" t="s">
        <v>2675</v>
      </c>
      <c r="C111" s="211" t="s">
        <v>2424</v>
      </c>
      <c r="D111" s="211" t="s">
        <v>5165</v>
      </c>
      <c r="E111" s="211" t="s">
        <v>5689</v>
      </c>
      <c r="F111" s="211">
        <v>1</v>
      </c>
      <c r="G111" s="211" t="s">
        <v>514</v>
      </c>
      <c r="H111" s="211" t="s">
        <v>514</v>
      </c>
      <c r="I111" s="211" t="s">
        <v>514</v>
      </c>
      <c r="J111" s="211" t="s">
        <v>514</v>
      </c>
      <c r="K111" s="211">
        <v>2013</v>
      </c>
      <c r="L111" s="211" t="b">
        <v>1</v>
      </c>
      <c r="M111" s="211">
        <v>14200</v>
      </c>
      <c r="N111" s="211">
        <v>14100</v>
      </c>
      <c r="O111" s="287"/>
      <c r="P111" s="287"/>
      <c r="Q111" s="287"/>
      <c r="R111" s="211" t="s">
        <v>514</v>
      </c>
      <c r="S111" s="211" t="s">
        <v>514</v>
      </c>
      <c r="T111" s="211" t="s">
        <v>514</v>
      </c>
      <c r="U111" s="211" t="s">
        <v>514</v>
      </c>
      <c r="V111" s="211" t="s">
        <v>514</v>
      </c>
      <c r="W111" s="211" t="s">
        <v>514</v>
      </c>
      <c r="X111" s="287"/>
      <c r="Y111" s="287"/>
      <c r="Z111" s="287"/>
      <c r="AA111" s="211" t="s">
        <v>514</v>
      </c>
      <c r="AB111" s="211" t="s">
        <v>514</v>
      </c>
      <c r="AC111" s="211" t="s">
        <v>514</v>
      </c>
      <c r="AD111" s="211" t="s">
        <v>514</v>
      </c>
      <c r="AE111" s="287"/>
      <c r="AF111" s="287"/>
      <c r="AG111" s="287"/>
      <c r="AH111" s="211" t="s">
        <v>514</v>
      </c>
      <c r="AI111" s="211" t="s">
        <v>514</v>
      </c>
      <c r="AJ111" s="211" t="s">
        <v>514</v>
      </c>
      <c r="AK111" s="211" t="s">
        <v>514</v>
      </c>
      <c r="AL111" s="211" t="s">
        <v>514</v>
      </c>
      <c r="AM111" s="211" t="s">
        <v>514</v>
      </c>
      <c r="AN111" s="287"/>
      <c r="AO111" s="287"/>
      <c r="AP111" s="287"/>
      <c r="AQ111" s="287"/>
      <c r="AR111" s="287"/>
      <c r="AS111" s="287"/>
      <c r="AT111" s="211" t="s">
        <v>514</v>
      </c>
      <c r="AU111" s="211" t="s">
        <v>514</v>
      </c>
      <c r="AV111" s="211" t="s">
        <v>514</v>
      </c>
      <c r="AW111" s="211" t="s">
        <v>514</v>
      </c>
      <c r="AX111" s="211" t="s">
        <v>514</v>
      </c>
      <c r="AY111" s="211" t="s">
        <v>514</v>
      </c>
      <c r="AZ111" s="287"/>
      <c r="BA111" s="287"/>
      <c r="BB111" s="287"/>
      <c r="BC111" s="287"/>
      <c r="BD111" s="287"/>
      <c r="BE111" s="287"/>
      <c r="BF111" s="211" t="s">
        <v>514</v>
      </c>
      <c r="BG111" s="211" t="s">
        <v>514</v>
      </c>
      <c r="BH111" s="211" t="s">
        <v>514</v>
      </c>
      <c r="BI111" s="211" t="s">
        <v>514</v>
      </c>
      <c r="BJ111" s="211" t="s">
        <v>514</v>
      </c>
      <c r="BK111" s="211" t="s">
        <v>514</v>
      </c>
      <c r="BL111" s="287"/>
      <c r="BM111" s="287"/>
      <c r="BN111" s="287"/>
      <c r="BO111" s="211" t="s">
        <v>514</v>
      </c>
      <c r="BP111" s="211" t="s">
        <v>514</v>
      </c>
      <c r="BQ111" s="211">
        <v>0</v>
      </c>
      <c r="BR111" s="211" t="s">
        <v>514</v>
      </c>
      <c r="BS111" s="211" t="s">
        <v>514</v>
      </c>
      <c r="BT111" s="211" t="s">
        <v>514</v>
      </c>
      <c r="BU111" s="211" t="s">
        <v>514</v>
      </c>
      <c r="BV111" s="211" t="s">
        <v>514</v>
      </c>
      <c r="BW111" s="211" t="s">
        <v>514</v>
      </c>
      <c r="BX111" s="211" t="s">
        <v>514</v>
      </c>
      <c r="BY111" s="211" t="s">
        <v>514</v>
      </c>
      <c r="BZ111" s="211" t="s">
        <v>514</v>
      </c>
      <c r="CA111" s="211" t="s">
        <v>514</v>
      </c>
      <c r="CB111" s="211" t="s">
        <v>514</v>
      </c>
      <c r="CC111" s="211" t="s">
        <v>514</v>
      </c>
      <c r="CD111" s="211" t="s">
        <v>514</v>
      </c>
      <c r="CE111" s="211" t="s">
        <v>514</v>
      </c>
      <c r="CF111" s="211" t="s">
        <v>514</v>
      </c>
      <c r="CG111" s="211" t="s">
        <v>514</v>
      </c>
      <c r="CH111" s="287"/>
      <c r="CI111" s="287"/>
      <c r="CJ111" s="287"/>
      <c r="CK111" s="287"/>
      <c r="CL111" s="287"/>
      <c r="CM111" s="287"/>
      <c r="CN111" s="287"/>
      <c r="CO111" s="211" t="s">
        <v>514</v>
      </c>
    </row>
    <row r="112" spans="1:93">
      <c r="A112" s="286" t="s">
        <v>956</v>
      </c>
      <c r="B112" s="211" t="s">
        <v>2676</v>
      </c>
      <c r="C112" s="211" t="s">
        <v>2448</v>
      </c>
      <c r="D112" s="211" t="s">
        <v>2677</v>
      </c>
      <c r="E112" s="211" t="s">
        <v>5690</v>
      </c>
      <c r="F112" s="211">
        <v>1</v>
      </c>
      <c r="G112" s="211" t="s">
        <v>514</v>
      </c>
      <c r="H112" s="211" t="s">
        <v>514</v>
      </c>
      <c r="I112" s="211" t="s">
        <v>514</v>
      </c>
      <c r="J112" s="211" t="s">
        <v>514</v>
      </c>
      <c r="K112" s="211">
        <v>2013</v>
      </c>
      <c r="L112" s="211" t="b">
        <v>0</v>
      </c>
      <c r="M112" s="211">
        <v>6960</v>
      </c>
      <c r="N112" s="211">
        <v>6600</v>
      </c>
      <c r="O112" s="287"/>
      <c r="P112" s="287"/>
      <c r="Q112" s="287"/>
      <c r="R112" s="211" t="b">
        <v>0</v>
      </c>
      <c r="S112" s="211">
        <v>7470</v>
      </c>
      <c r="T112" s="211">
        <v>7190</v>
      </c>
      <c r="U112" s="211" t="b">
        <v>0</v>
      </c>
      <c r="V112" s="211">
        <v>6420</v>
      </c>
      <c r="W112" s="211">
        <v>6420</v>
      </c>
      <c r="X112" s="287"/>
      <c r="Y112" s="287"/>
      <c r="Z112" s="287"/>
      <c r="AA112" s="211" t="s">
        <v>514</v>
      </c>
      <c r="AB112" s="211" t="s">
        <v>514</v>
      </c>
      <c r="AC112" s="211" t="s">
        <v>514</v>
      </c>
      <c r="AD112" s="211" t="s">
        <v>514</v>
      </c>
      <c r="AE112" s="287"/>
      <c r="AF112" s="287"/>
      <c r="AG112" s="287"/>
      <c r="AH112" s="211" t="s">
        <v>514</v>
      </c>
      <c r="AI112" s="211" t="s">
        <v>514</v>
      </c>
      <c r="AJ112" s="211" t="s">
        <v>514</v>
      </c>
      <c r="AK112" s="211" t="s">
        <v>514</v>
      </c>
      <c r="AL112" s="211" t="s">
        <v>514</v>
      </c>
      <c r="AM112" s="211" t="s">
        <v>514</v>
      </c>
      <c r="AN112" s="287"/>
      <c r="AO112" s="287"/>
      <c r="AP112" s="287"/>
      <c r="AQ112" s="287"/>
      <c r="AR112" s="287"/>
      <c r="AS112" s="287"/>
      <c r="AT112" s="211" t="s">
        <v>514</v>
      </c>
      <c r="AU112" s="211" t="s">
        <v>514</v>
      </c>
      <c r="AV112" s="211" t="s">
        <v>514</v>
      </c>
      <c r="AW112" s="211" t="s">
        <v>514</v>
      </c>
      <c r="AX112" s="211" t="s">
        <v>514</v>
      </c>
      <c r="AY112" s="211" t="s">
        <v>514</v>
      </c>
      <c r="AZ112" s="287"/>
      <c r="BA112" s="287"/>
      <c r="BB112" s="287"/>
      <c r="BC112" s="287"/>
      <c r="BD112" s="287"/>
      <c r="BE112" s="287"/>
      <c r="BF112" s="211" t="s">
        <v>514</v>
      </c>
      <c r="BG112" s="211" t="s">
        <v>514</v>
      </c>
      <c r="BH112" s="211" t="s">
        <v>514</v>
      </c>
      <c r="BI112" s="211" t="s">
        <v>514</v>
      </c>
      <c r="BJ112" s="211" t="s">
        <v>514</v>
      </c>
      <c r="BK112" s="211" t="s">
        <v>514</v>
      </c>
      <c r="BL112" s="287"/>
      <c r="BM112" s="287"/>
      <c r="BN112" s="287"/>
      <c r="BO112" s="211" t="s">
        <v>514</v>
      </c>
      <c r="BP112" s="211" t="s">
        <v>514</v>
      </c>
      <c r="BQ112" s="211">
        <v>1</v>
      </c>
      <c r="BR112" s="211" t="s">
        <v>2676</v>
      </c>
      <c r="BS112" s="211" t="s">
        <v>514</v>
      </c>
      <c r="BT112" s="211" t="s">
        <v>514</v>
      </c>
      <c r="BU112" s="211" t="s">
        <v>514</v>
      </c>
      <c r="BV112" s="211" t="s">
        <v>514</v>
      </c>
      <c r="BW112" s="211" t="s">
        <v>514</v>
      </c>
      <c r="BX112" s="211" t="s">
        <v>514</v>
      </c>
      <c r="BY112" s="211" t="s">
        <v>514</v>
      </c>
      <c r="BZ112" s="211" t="s">
        <v>514</v>
      </c>
      <c r="CA112" s="211" t="s">
        <v>514</v>
      </c>
      <c r="CB112" s="211" t="s">
        <v>514</v>
      </c>
      <c r="CC112" s="211" t="s">
        <v>6434</v>
      </c>
      <c r="CD112" s="211" t="s">
        <v>5089</v>
      </c>
      <c r="CE112" s="211" t="s">
        <v>514</v>
      </c>
      <c r="CF112" s="211" t="s">
        <v>514</v>
      </c>
      <c r="CG112" s="211" t="s">
        <v>514</v>
      </c>
      <c r="CH112" s="287"/>
      <c r="CI112" s="287"/>
      <c r="CJ112" s="287"/>
      <c r="CK112" s="287"/>
      <c r="CL112" s="287"/>
      <c r="CM112" s="287"/>
      <c r="CN112" s="287"/>
      <c r="CO112" s="211" t="s">
        <v>5528</v>
      </c>
    </row>
    <row r="113" spans="1:93">
      <c r="A113" s="286" t="s">
        <v>957</v>
      </c>
      <c r="B113" s="211" t="s">
        <v>2678</v>
      </c>
      <c r="C113" s="211" t="s">
        <v>2881</v>
      </c>
      <c r="D113" s="211" t="s">
        <v>5166</v>
      </c>
      <c r="E113" s="211" t="s">
        <v>5691</v>
      </c>
      <c r="F113" s="211">
        <v>1</v>
      </c>
      <c r="G113" s="211" t="s">
        <v>514</v>
      </c>
      <c r="H113" s="211" t="s">
        <v>514</v>
      </c>
      <c r="I113" s="211" t="s">
        <v>514</v>
      </c>
      <c r="J113" s="211" t="s">
        <v>514</v>
      </c>
      <c r="K113" s="211">
        <v>2017</v>
      </c>
      <c r="L113" s="211" t="b">
        <v>0</v>
      </c>
      <c r="M113" s="211">
        <v>935</v>
      </c>
      <c r="N113" s="211">
        <v>912</v>
      </c>
      <c r="O113" s="287"/>
      <c r="P113" s="287"/>
      <c r="Q113" s="287"/>
      <c r="R113" s="211" t="s">
        <v>514</v>
      </c>
      <c r="S113" s="211" t="s">
        <v>514</v>
      </c>
      <c r="T113" s="211" t="s">
        <v>514</v>
      </c>
      <c r="U113" s="211" t="s">
        <v>514</v>
      </c>
      <c r="V113" s="211" t="s">
        <v>514</v>
      </c>
      <c r="W113" s="211" t="s">
        <v>514</v>
      </c>
      <c r="X113" s="287"/>
      <c r="Y113" s="287"/>
      <c r="Z113" s="287"/>
      <c r="AA113" s="211" t="s">
        <v>514</v>
      </c>
      <c r="AB113" s="211" t="s">
        <v>514</v>
      </c>
      <c r="AC113" s="211" t="s">
        <v>514</v>
      </c>
      <c r="AD113" s="211" t="s">
        <v>514</v>
      </c>
      <c r="AE113" s="287"/>
      <c r="AF113" s="287"/>
      <c r="AG113" s="287"/>
      <c r="AH113" s="211" t="s">
        <v>514</v>
      </c>
      <c r="AI113" s="211" t="s">
        <v>514</v>
      </c>
      <c r="AJ113" s="211" t="s">
        <v>514</v>
      </c>
      <c r="AK113" s="211" t="s">
        <v>514</v>
      </c>
      <c r="AL113" s="211" t="s">
        <v>514</v>
      </c>
      <c r="AM113" s="211" t="s">
        <v>514</v>
      </c>
      <c r="AN113" s="287"/>
      <c r="AO113" s="287"/>
      <c r="AP113" s="287"/>
      <c r="AQ113" s="287"/>
      <c r="AR113" s="287"/>
      <c r="AS113" s="287"/>
      <c r="AT113" s="211" t="s">
        <v>514</v>
      </c>
      <c r="AU113" s="211" t="s">
        <v>514</v>
      </c>
      <c r="AV113" s="211" t="s">
        <v>514</v>
      </c>
      <c r="AW113" s="211" t="s">
        <v>514</v>
      </c>
      <c r="AX113" s="211" t="s">
        <v>514</v>
      </c>
      <c r="AY113" s="211" t="s">
        <v>514</v>
      </c>
      <c r="AZ113" s="287"/>
      <c r="BA113" s="287"/>
      <c r="BB113" s="287"/>
      <c r="BC113" s="287"/>
      <c r="BD113" s="287"/>
      <c r="BE113" s="287"/>
      <c r="BF113" s="211" t="s">
        <v>514</v>
      </c>
      <c r="BG113" s="211" t="s">
        <v>514</v>
      </c>
      <c r="BH113" s="211" t="s">
        <v>514</v>
      </c>
      <c r="BI113" s="211" t="s">
        <v>514</v>
      </c>
      <c r="BJ113" s="211" t="s">
        <v>514</v>
      </c>
      <c r="BK113" s="211" t="s">
        <v>514</v>
      </c>
      <c r="BL113" s="287"/>
      <c r="BM113" s="287"/>
      <c r="BN113" s="287"/>
      <c r="BO113" s="211" t="s">
        <v>514</v>
      </c>
      <c r="BP113" s="211" t="s">
        <v>514</v>
      </c>
      <c r="BQ113" s="211">
        <v>0</v>
      </c>
      <c r="BR113" s="211" t="s">
        <v>514</v>
      </c>
      <c r="BS113" s="211" t="s">
        <v>514</v>
      </c>
      <c r="BT113" s="211" t="s">
        <v>514</v>
      </c>
      <c r="BU113" s="211" t="s">
        <v>514</v>
      </c>
      <c r="BV113" s="211" t="s">
        <v>514</v>
      </c>
      <c r="BW113" s="211" t="s">
        <v>514</v>
      </c>
      <c r="BX113" s="211" t="s">
        <v>514</v>
      </c>
      <c r="BY113" s="211" t="s">
        <v>514</v>
      </c>
      <c r="BZ113" s="211" t="s">
        <v>514</v>
      </c>
      <c r="CA113" s="211" t="s">
        <v>514</v>
      </c>
      <c r="CB113" s="211" t="s">
        <v>514</v>
      </c>
      <c r="CC113" s="211" t="s">
        <v>514</v>
      </c>
      <c r="CD113" s="211" t="s">
        <v>514</v>
      </c>
      <c r="CE113" s="211" t="s">
        <v>514</v>
      </c>
      <c r="CF113" s="211" t="s">
        <v>514</v>
      </c>
      <c r="CG113" s="211" t="s">
        <v>514</v>
      </c>
      <c r="CH113" s="287"/>
      <c r="CI113" s="287"/>
      <c r="CJ113" s="287"/>
      <c r="CK113" s="287"/>
      <c r="CL113" s="287"/>
      <c r="CM113" s="287"/>
      <c r="CN113" s="287"/>
      <c r="CO113" s="211" t="s">
        <v>514</v>
      </c>
    </row>
    <row r="114" spans="1:93">
      <c r="A114" s="286" t="s">
        <v>958</v>
      </c>
      <c r="B114" s="211" t="s">
        <v>2679</v>
      </c>
      <c r="C114" s="211" t="s">
        <v>2680</v>
      </c>
      <c r="D114" s="211" t="s">
        <v>6489</v>
      </c>
      <c r="E114" s="211" t="s">
        <v>2681</v>
      </c>
      <c r="F114" s="211">
        <v>1</v>
      </c>
      <c r="G114" s="211" t="s">
        <v>514</v>
      </c>
      <c r="H114" s="211" t="s">
        <v>514</v>
      </c>
      <c r="I114" s="211" t="s">
        <v>514</v>
      </c>
      <c r="J114" s="211" t="s">
        <v>514</v>
      </c>
      <c r="K114" s="211">
        <v>2013</v>
      </c>
      <c r="L114" s="211" t="b">
        <v>1</v>
      </c>
      <c r="M114" s="211">
        <v>13600</v>
      </c>
      <c r="N114" s="211">
        <v>13500</v>
      </c>
      <c r="O114" s="287"/>
      <c r="P114" s="287"/>
      <c r="Q114" s="287"/>
      <c r="R114" s="211" t="b">
        <v>1</v>
      </c>
      <c r="S114" s="211">
        <v>6150</v>
      </c>
      <c r="T114" s="211">
        <v>3240</v>
      </c>
      <c r="U114" s="211" t="b">
        <v>1</v>
      </c>
      <c r="V114" s="211">
        <v>3450</v>
      </c>
      <c r="W114" s="211">
        <v>3450</v>
      </c>
      <c r="X114" s="287"/>
      <c r="Y114" s="287"/>
      <c r="Z114" s="287"/>
      <c r="AA114" s="211" t="s">
        <v>514</v>
      </c>
      <c r="AB114" s="211" t="s">
        <v>514</v>
      </c>
      <c r="AC114" s="211" t="s">
        <v>514</v>
      </c>
      <c r="AD114" s="211" t="s">
        <v>514</v>
      </c>
      <c r="AE114" s="287"/>
      <c r="AF114" s="287"/>
      <c r="AG114" s="287"/>
      <c r="AH114" s="211" t="s">
        <v>514</v>
      </c>
      <c r="AI114" s="211" t="s">
        <v>514</v>
      </c>
      <c r="AJ114" s="211" t="s">
        <v>514</v>
      </c>
      <c r="AK114" s="211" t="s">
        <v>514</v>
      </c>
      <c r="AL114" s="211" t="s">
        <v>514</v>
      </c>
      <c r="AM114" s="211" t="s">
        <v>514</v>
      </c>
      <c r="AN114" s="287"/>
      <c r="AO114" s="287"/>
      <c r="AP114" s="287"/>
      <c r="AQ114" s="287"/>
      <c r="AR114" s="287"/>
      <c r="AS114" s="287"/>
      <c r="AT114" s="211" t="s">
        <v>514</v>
      </c>
      <c r="AU114" s="211" t="s">
        <v>514</v>
      </c>
      <c r="AV114" s="211" t="s">
        <v>514</v>
      </c>
      <c r="AW114" s="211" t="s">
        <v>514</v>
      </c>
      <c r="AX114" s="211" t="s">
        <v>514</v>
      </c>
      <c r="AY114" s="211" t="s">
        <v>514</v>
      </c>
      <c r="AZ114" s="287"/>
      <c r="BA114" s="287"/>
      <c r="BB114" s="287"/>
      <c r="BC114" s="287"/>
      <c r="BD114" s="287"/>
      <c r="BE114" s="287"/>
      <c r="BF114" s="211" t="s">
        <v>514</v>
      </c>
      <c r="BG114" s="211" t="s">
        <v>514</v>
      </c>
      <c r="BH114" s="211" t="s">
        <v>514</v>
      </c>
      <c r="BI114" s="211" t="s">
        <v>514</v>
      </c>
      <c r="BJ114" s="211" t="s">
        <v>514</v>
      </c>
      <c r="BK114" s="211" t="s">
        <v>514</v>
      </c>
      <c r="BL114" s="287"/>
      <c r="BM114" s="287"/>
      <c r="BN114" s="287"/>
      <c r="BO114" s="211" t="s">
        <v>514</v>
      </c>
      <c r="BP114" s="211" t="s">
        <v>514</v>
      </c>
      <c r="BQ114" s="211">
        <v>1</v>
      </c>
      <c r="BR114" s="211" t="s">
        <v>5102</v>
      </c>
      <c r="BS114" s="211" t="s">
        <v>514</v>
      </c>
      <c r="BT114" s="211" t="s">
        <v>514</v>
      </c>
      <c r="BU114" s="211" t="s">
        <v>514</v>
      </c>
      <c r="BV114" s="211" t="s">
        <v>514</v>
      </c>
      <c r="BW114" s="211" t="s">
        <v>514</v>
      </c>
      <c r="BX114" s="211" t="s">
        <v>514</v>
      </c>
      <c r="BY114" s="211" t="s">
        <v>514</v>
      </c>
      <c r="BZ114" s="211" t="s">
        <v>514</v>
      </c>
      <c r="CA114" s="211" t="s">
        <v>514</v>
      </c>
      <c r="CB114" s="211" t="s">
        <v>5528</v>
      </c>
      <c r="CC114" s="211" t="s">
        <v>514</v>
      </c>
      <c r="CD114" s="211" t="s">
        <v>514</v>
      </c>
      <c r="CE114" s="211" t="s">
        <v>514</v>
      </c>
      <c r="CF114" s="211" t="s">
        <v>514</v>
      </c>
      <c r="CG114" s="211" t="s">
        <v>514</v>
      </c>
      <c r="CH114" s="287"/>
      <c r="CI114" s="287"/>
      <c r="CJ114" s="287"/>
      <c r="CK114" s="287"/>
      <c r="CL114" s="287"/>
      <c r="CM114" s="287"/>
      <c r="CN114" s="287"/>
      <c r="CO114" s="211" t="s">
        <v>5528</v>
      </c>
    </row>
    <row r="115" spans="1:93">
      <c r="A115" s="286" t="s">
        <v>959</v>
      </c>
      <c r="B115" s="211" t="s">
        <v>2682</v>
      </c>
      <c r="C115" s="211" t="s">
        <v>2424</v>
      </c>
      <c r="D115" s="211" t="s">
        <v>2683</v>
      </c>
      <c r="E115" s="211" t="s">
        <v>2684</v>
      </c>
      <c r="F115" s="211">
        <v>1</v>
      </c>
      <c r="G115" s="211" t="s">
        <v>514</v>
      </c>
      <c r="H115" s="211" t="s">
        <v>514</v>
      </c>
      <c r="I115" s="211" t="s">
        <v>514</v>
      </c>
      <c r="J115" s="211" t="s">
        <v>514</v>
      </c>
      <c r="K115" s="211">
        <v>2013</v>
      </c>
      <c r="L115" s="211" t="b">
        <v>0</v>
      </c>
      <c r="M115" s="211">
        <v>9750</v>
      </c>
      <c r="N115" s="211">
        <v>9740</v>
      </c>
      <c r="O115" s="287"/>
      <c r="P115" s="287"/>
      <c r="Q115" s="287"/>
      <c r="R115" s="211" t="b">
        <v>0</v>
      </c>
      <c r="S115" s="211">
        <v>9110</v>
      </c>
      <c r="T115" s="211">
        <v>8060</v>
      </c>
      <c r="U115" s="211" t="b">
        <v>0</v>
      </c>
      <c r="V115" s="211">
        <v>8340</v>
      </c>
      <c r="W115" s="211">
        <v>8340</v>
      </c>
      <c r="X115" s="287"/>
      <c r="Y115" s="287"/>
      <c r="Z115" s="287"/>
      <c r="AA115" s="211" t="s">
        <v>514</v>
      </c>
      <c r="AB115" s="211" t="s">
        <v>514</v>
      </c>
      <c r="AC115" s="211" t="s">
        <v>514</v>
      </c>
      <c r="AD115" s="211" t="s">
        <v>514</v>
      </c>
      <c r="AE115" s="287"/>
      <c r="AF115" s="287"/>
      <c r="AG115" s="287"/>
      <c r="AH115" s="211" t="s">
        <v>514</v>
      </c>
      <c r="AI115" s="211" t="s">
        <v>514</v>
      </c>
      <c r="AJ115" s="211" t="s">
        <v>514</v>
      </c>
      <c r="AK115" s="211" t="s">
        <v>514</v>
      </c>
      <c r="AL115" s="211" t="s">
        <v>514</v>
      </c>
      <c r="AM115" s="211" t="s">
        <v>514</v>
      </c>
      <c r="AN115" s="287"/>
      <c r="AO115" s="287"/>
      <c r="AP115" s="287"/>
      <c r="AQ115" s="287"/>
      <c r="AR115" s="287"/>
      <c r="AS115" s="287"/>
      <c r="AT115" s="211" t="s">
        <v>514</v>
      </c>
      <c r="AU115" s="211" t="s">
        <v>514</v>
      </c>
      <c r="AV115" s="211" t="s">
        <v>514</v>
      </c>
      <c r="AW115" s="211" t="s">
        <v>514</v>
      </c>
      <c r="AX115" s="211" t="s">
        <v>514</v>
      </c>
      <c r="AY115" s="211" t="s">
        <v>514</v>
      </c>
      <c r="AZ115" s="287"/>
      <c r="BA115" s="287"/>
      <c r="BB115" s="287"/>
      <c r="BC115" s="287"/>
      <c r="BD115" s="287"/>
      <c r="BE115" s="287"/>
      <c r="BF115" s="211" t="s">
        <v>514</v>
      </c>
      <c r="BG115" s="211" t="s">
        <v>514</v>
      </c>
      <c r="BH115" s="211" t="s">
        <v>514</v>
      </c>
      <c r="BI115" s="211" t="s">
        <v>514</v>
      </c>
      <c r="BJ115" s="211" t="s">
        <v>514</v>
      </c>
      <c r="BK115" s="211" t="s">
        <v>514</v>
      </c>
      <c r="BL115" s="287"/>
      <c r="BM115" s="287"/>
      <c r="BN115" s="287"/>
      <c r="BO115" s="211" t="s">
        <v>514</v>
      </c>
      <c r="BP115" s="211" t="s">
        <v>514</v>
      </c>
      <c r="BQ115" s="211">
        <v>1</v>
      </c>
      <c r="BR115" s="211" t="s">
        <v>5167</v>
      </c>
      <c r="BS115" s="211" t="s">
        <v>514</v>
      </c>
      <c r="BT115" s="211" t="s">
        <v>514</v>
      </c>
      <c r="BU115" s="211" t="s">
        <v>514</v>
      </c>
      <c r="BV115" s="211" t="s">
        <v>514</v>
      </c>
      <c r="BW115" s="211" t="s">
        <v>514</v>
      </c>
      <c r="BX115" s="211" t="s">
        <v>514</v>
      </c>
      <c r="BY115" s="211" t="s">
        <v>514</v>
      </c>
      <c r="BZ115" s="211" t="s">
        <v>514</v>
      </c>
      <c r="CA115" s="211" t="s">
        <v>514</v>
      </c>
      <c r="CB115" s="211" t="s">
        <v>514</v>
      </c>
      <c r="CC115" s="211" t="s">
        <v>6490</v>
      </c>
      <c r="CD115" s="211" t="s">
        <v>6426</v>
      </c>
      <c r="CE115" s="211" t="s">
        <v>514</v>
      </c>
      <c r="CF115" s="211" t="s">
        <v>514</v>
      </c>
      <c r="CG115" s="211" t="s">
        <v>514</v>
      </c>
      <c r="CH115" s="287"/>
      <c r="CI115" s="287"/>
      <c r="CJ115" s="287"/>
      <c r="CK115" s="287"/>
      <c r="CL115" s="287"/>
      <c r="CM115" s="287"/>
      <c r="CN115" s="287"/>
      <c r="CO115" s="211" t="s">
        <v>5528</v>
      </c>
    </row>
    <row r="116" spans="1:93">
      <c r="A116" s="286" t="s">
        <v>960</v>
      </c>
      <c r="B116" s="211" t="s">
        <v>2685</v>
      </c>
      <c r="C116" s="211" t="s">
        <v>2484</v>
      </c>
      <c r="D116" s="211" t="s">
        <v>2686</v>
      </c>
      <c r="E116" s="211" t="s">
        <v>2687</v>
      </c>
      <c r="F116" s="211">
        <v>1</v>
      </c>
      <c r="G116" s="211" t="s">
        <v>514</v>
      </c>
      <c r="H116" s="211" t="s">
        <v>514</v>
      </c>
      <c r="I116" s="211" t="s">
        <v>514</v>
      </c>
      <c r="J116" s="211" t="s">
        <v>514</v>
      </c>
      <c r="K116" s="211">
        <v>2013</v>
      </c>
      <c r="L116" s="211" t="b">
        <v>0</v>
      </c>
      <c r="M116" s="211">
        <v>9990</v>
      </c>
      <c r="N116" s="211">
        <v>8960</v>
      </c>
      <c r="O116" s="287"/>
      <c r="P116" s="287"/>
      <c r="Q116" s="287"/>
      <c r="R116" s="211" t="b">
        <v>0</v>
      </c>
      <c r="S116" s="211">
        <v>5780</v>
      </c>
      <c r="T116" s="211">
        <v>3400</v>
      </c>
      <c r="U116" s="211" t="b">
        <v>0</v>
      </c>
      <c r="V116" s="211">
        <v>1320</v>
      </c>
      <c r="W116" s="211">
        <v>1320</v>
      </c>
      <c r="X116" s="287"/>
      <c r="Y116" s="287"/>
      <c r="Z116" s="287"/>
      <c r="AA116" s="211" t="s">
        <v>514</v>
      </c>
      <c r="AB116" s="211" t="s">
        <v>514</v>
      </c>
      <c r="AC116" s="211" t="s">
        <v>514</v>
      </c>
      <c r="AD116" s="211" t="s">
        <v>514</v>
      </c>
      <c r="AE116" s="287"/>
      <c r="AF116" s="287"/>
      <c r="AG116" s="287"/>
      <c r="AH116" s="211" t="s">
        <v>514</v>
      </c>
      <c r="AI116" s="211" t="s">
        <v>514</v>
      </c>
      <c r="AJ116" s="211" t="s">
        <v>514</v>
      </c>
      <c r="AK116" s="211" t="s">
        <v>514</v>
      </c>
      <c r="AL116" s="211" t="s">
        <v>514</v>
      </c>
      <c r="AM116" s="211" t="s">
        <v>514</v>
      </c>
      <c r="AN116" s="287"/>
      <c r="AO116" s="287"/>
      <c r="AP116" s="287"/>
      <c r="AQ116" s="287"/>
      <c r="AR116" s="287"/>
      <c r="AS116" s="287"/>
      <c r="AT116" s="211" t="s">
        <v>514</v>
      </c>
      <c r="AU116" s="211" t="s">
        <v>514</v>
      </c>
      <c r="AV116" s="211" t="s">
        <v>514</v>
      </c>
      <c r="AW116" s="211" t="s">
        <v>514</v>
      </c>
      <c r="AX116" s="211" t="s">
        <v>514</v>
      </c>
      <c r="AY116" s="211" t="s">
        <v>514</v>
      </c>
      <c r="AZ116" s="287"/>
      <c r="BA116" s="287"/>
      <c r="BB116" s="287"/>
      <c r="BC116" s="287"/>
      <c r="BD116" s="287"/>
      <c r="BE116" s="287"/>
      <c r="BF116" s="211" t="s">
        <v>514</v>
      </c>
      <c r="BG116" s="211" t="s">
        <v>514</v>
      </c>
      <c r="BH116" s="211" t="s">
        <v>514</v>
      </c>
      <c r="BI116" s="211" t="s">
        <v>514</v>
      </c>
      <c r="BJ116" s="211" t="s">
        <v>514</v>
      </c>
      <c r="BK116" s="211" t="s">
        <v>514</v>
      </c>
      <c r="BL116" s="287"/>
      <c r="BM116" s="287"/>
      <c r="BN116" s="287"/>
      <c r="BO116" s="211" t="s">
        <v>514</v>
      </c>
      <c r="BP116" s="211" t="s">
        <v>514</v>
      </c>
      <c r="BQ116" s="211">
        <v>1</v>
      </c>
      <c r="BR116" s="211" t="s">
        <v>2451</v>
      </c>
      <c r="BS116" s="211" t="s">
        <v>514</v>
      </c>
      <c r="BT116" s="211" t="s">
        <v>514</v>
      </c>
      <c r="BU116" s="211" t="s">
        <v>514</v>
      </c>
      <c r="BV116" s="211" t="s">
        <v>514</v>
      </c>
      <c r="BW116" s="211" t="s">
        <v>514</v>
      </c>
      <c r="BX116" s="211" t="s">
        <v>514</v>
      </c>
      <c r="BY116" s="211" t="s">
        <v>514</v>
      </c>
      <c r="BZ116" s="211" t="s">
        <v>514</v>
      </c>
      <c r="CA116" s="211" t="s">
        <v>514</v>
      </c>
      <c r="CB116" s="211" t="s">
        <v>514</v>
      </c>
      <c r="CC116" s="211" t="s">
        <v>6434</v>
      </c>
      <c r="CD116" s="211" t="s">
        <v>6491</v>
      </c>
      <c r="CE116" s="211" t="s">
        <v>514</v>
      </c>
      <c r="CF116" s="211" t="s">
        <v>514</v>
      </c>
      <c r="CG116" s="211" t="s">
        <v>514</v>
      </c>
      <c r="CH116" s="287"/>
      <c r="CI116" s="287"/>
      <c r="CJ116" s="287"/>
      <c r="CK116" s="287"/>
      <c r="CL116" s="287"/>
      <c r="CM116" s="287"/>
      <c r="CN116" s="287"/>
      <c r="CO116" s="211" t="s">
        <v>5528</v>
      </c>
    </row>
    <row r="117" spans="1:93">
      <c r="A117" s="286" t="s">
        <v>961</v>
      </c>
      <c r="B117" s="211" t="s">
        <v>2688</v>
      </c>
      <c r="C117" s="211" t="s">
        <v>2531</v>
      </c>
      <c r="D117" s="211" t="s">
        <v>2689</v>
      </c>
      <c r="E117" s="211" t="s">
        <v>5692</v>
      </c>
      <c r="F117" s="211">
        <v>1</v>
      </c>
      <c r="G117" s="211" t="s">
        <v>514</v>
      </c>
      <c r="H117" s="211" t="s">
        <v>514</v>
      </c>
      <c r="I117" s="211" t="s">
        <v>514</v>
      </c>
      <c r="J117" s="211" t="s">
        <v>514</v>
      </c>
      <c r="K117" s="211">
        <v>2013</v>
      </c>
      <c r="L117" s="211" t="b">
        <v>0</v>
      </c>
      <c r="M117" s="211">
        <v>6480</v>
      </c>
      <c r="N117" s="211">
        <v>5220</v>
      </c>
      <c r="O117" s="287"/>
      <c r="P117" s="287"/>
      <c r="Q117" s="287"/>
      <c r="R117" s="211" t="b">
        <v>0</v>
      </c>
      <c r="S117" s="211">
        <v>9350</v>
      </c>
      <c r="T117" s="211">
        <v>8000</v>
      </c>
      <c r="U117" s="211" t="b">
        <v>0</v>
      </c>
      <c r="V117" s="211">
        <v>8870</v>
      </c>
      <c r="W117" s="211">
        <v>8870</v>
      </c>
      <c r="X117" s="287"/>
      <c r="Y117" s="287"/>
      <c r="Z117" s="287"/>
      <c r="AA117" s="211" t="s">
        <v>514</v>
      </c>
      <c r="AB117" s="211" t="s">
        <v>514</v>
      </c>
      <c r="AC117" s="211" t="s">
        <v>514</v>
      </c>
      <c r="AD117" s="211" t="s">
        <v>514</v>
      </c>
      <c r="AE117" s="287"/>
      <c r="AF117" s="287"/>
      <c r="AG117" s="287"/>
      <c r="AH117" s="211" t="s">
        <v>514</v>
      </c>
      <c r="AI117" s="211" t="s">
        <v>514</v>
      </c>
      <c r="AJ117" s="211" t="s">
        <v>514</v>
      </c>
      <c r="AK117" s="211" t="s">
        <v>514</v>
      </c>
      <c r="AL117" s="211" t="s">
        <v>514</v>
      </c>
      <c r="AM117" s="211" t="s">
        <v>514</v>
      </c>
      <c r="AN117" s="287"/>
      <c r="AO117" s="287"/>
      <c r="AP117" s="287"/>
      <c r="AQ117" s="287"/>
      <c r="AR117" s="287"/>
      <c r="AS117" s="287"/>
      <c r="AT117" s="211" t="s">
        <v>514</v>
      </c>
      <c r="AU117" s="211" t="s">
        <v>514</v>
      </c>
      <c r="AV117" s="211" t="s">
        <v>514</v>
      </c>
      <c r="AW117" s="211" t="s">
        <v>514</v>
      </c>
      <c r="AX117" s="211" t="s">
        <v>514</v>
      </c>
      <c r="AY117" s="211" t="s">
        <v>514</v>
      </c>
      <c r="AZ117" s="287"/>
      <c r="BA117" s="287"/>
      <c r="BB117" s="287"/>
      <c r="BC117" s="287"/>
      <c r="BD117" s="287"/>
      <c r="BE117" s="287"/>
      <c r="BF117" s="211" t="s">
        <v>514</v>
      </c>
      <c r="BG117" s="211" t="s">
        <v>514</v>
      </c>
      <c r="BH117" s="211" t="s">
        <v>514</v>
      </c>
      <c r="BI117" s="211" t="s">
        <v>514</v>
      </c>
      <c r="BJ117" s="211" t="s">
        <v>514</v>
      </c>
      <c r="BK117" s="211" t="s">
        <v>514</v>
      </c>
      <c r="BL117" s="287"/>
      <c r="BM117" s="287"/>
      <c r="BN117" s="287"/>
      <c r="BO117" s="211" t="s">
        <v>514</v>
      </c>
      <c r="BP117" s="211" t="s">
        <v>514</v>
      </c>
      <c r="BQ117" s="211">
        <v>1</v>
      </c>
      <c r="BR117" s="211" t="s">
        <v>2690</v>
      </c>
      <c r="BS117" s="211" t="s">
        <v>514</v>
      </c>
      <c r="BT117" s="211" t="s">
        <v>514</v>
      </c>
      <c r="BU117" s="211" t="s">
        <v>514</v>
      </c>
      <c r="BV117" s="211" t="s">
        <v>514</v>
      </c>
      <c r="BW117" s="211" t="s">
        <v>514</v>
      </c>
      <c r="BX117" s="211" t="s">
        <v>514</v>
      </c>
      <c r="BY117" s="211" t="s">
        <v>514</v>
      </c>
      <c r="BZ117" s="211" t="s">
        <v>514</v>
      </c>
      <c r="CA117" s="211" t="s">
        <v>514</v>
      </c>
      <c r="CB117" s="211" t="s">
        <v>514</v>
      </c>
      <c r="CC117" s="211" t="s">
        <v>6492</v>
      </c>
      <c r="CD117" s="211" t="s">
        <v>6493</v>
      </c>
      <c r="CE117" s="211" t="s">
        <v>514</v>
      </c>
      <c r="CF117" s="211" t="s">
        <v>514</v>
      </c>
      <c r="CG117" s="211" t="s">
        <v>514</v>
      </c>
      <c r="CH117" s="287"/>
      <c r="CI117" s="287"/>
      <c r="CJ117" s="287"/>
      <c r="CK117" s="287"/>
      <c r="CL117" s="287"/>
      <c r="CM117" s="287"/>
      <c r="CN117" s="287"/>
      <c r="CO117" s="211" t="s">
        <v>5528</v>
      </c>
    </row>
    <row r="118" spans="1:93">
      <c r="A118" s="286" t="s">
        <v>962</v>
      </c>
      <c r="B118" s="211" t="s">
        <v>2691</v>
      </c>
      <c r="C118" s="211" t="s">
        <v>2448</v>
      </c>
      <c r="D118" s="211" t="s">
        <v>2692</v>
      </c>
      <c r="E118" s="211" t="s">
        <v>2693</v>
      </c>
      <c r="F118" s="211">
        <v>1</v>
      </c>
      <c r="G118" s="211" t="s">
        <v>514</v>
      </c>
      <c r="H118" s="211" t="s">
        <v>514</v>
      </c>
      <c r="I118" s="211" t="s">
        <v>514</v>
      </c>
      <c r="J118" s="211" t="s">
        <v>514</v>
      </c>
      <c r="K118" s="211">
        <v>2013</v>
      </c>
      <c r="L118" s="211" t="b">
        <v>0</v>
      </c>
      <c r="M118" s="211">
        <v>8210</v>
      </c>
      <c r="N118" s="211">
        <v>8200</v>
      </c>
      <c r="O118" s="287"/>
      <c r="P118" s="287"/>
      <c r="Q118" s="287"/>
      <c r="R118" s="211" t="b">
        <v>0</v>
      </c>
      <c r="S118" s="211">
        <v>10000</v>
      </c>
      <c r="T118" s="211">
        <v>9140</v>
      </c>
      <c r="U118" s="211" t="b">
        <v>0</v>
      </c>
      <c r="V118" s="211">
        <v>9550</v>
      </c>
      <c r="W118" s="211">
        <v>9550</v>
      </c>
      <c r="X118" s="287"/>
      <c r="Y118" s="287"/>
      <c r="Z118" s="287"/>
      <c r="AA118" s="211" t="s">
        <v>514</v>
      </c>
      <c r="AB118" s="211" t="s">
        <v>514</v>
      </c>
      <c r="AC118" s="211" t="s">
        <v>514</v>
      </c>
      <c r="AD118" s="211" t="s">
        <v>514</v>
      </c>
      <c r="AE118" s="287"/>
      <c r="AF118" s="287"/>
      <c r="AG118" s="287"/>
      <c r="AH118" s="211" t="s">
        <v>514</v>
      </c>
      <c r="AI118" s="211" t="s">
        <v>514</v>
      </c>
      <c r="AJ118" s="211" t="s">
        <v>514</v>
      </c>
      <c r="AK118" s="211" t="s">
        <v>514</v>
      </c>
      <c r="AL118" s="211" t="s">
        <v>514</v>
      </c>
      <c r="AM118" s="211" t="s">
        <v>514</v>
      </c>
      <c r="AN118" s="287"/>
      <c r="AO118" s="287"/>
      <c r="AP118" s="287"/>
      <c r="AQ118" s="287"/>
      <c r="AR118" s="287"/>
      <c r="AS118" s="287"/>
      <c r="AT118" s="211" t="s">
        <v>514</v>
      </c>
      <c r="AU118" s="211" t="s">
        <v>514</v>
      </c>
      <c r="AV118" s="211" t="s">
        <v>514</v>
      </c>
      <c r="AW118" s="211" t="s">
        <v>514</v>
      </c>
      <c r="AX118" s="211" t="s">
        <v>514</v>
      </c>
      <c r="AY118" s="211" t="s">
        <v>514</v>
      </c>
      <c r="AZ118" s="287"/>
      <c r="BA118" s="287"/>
      <c r="BB118" s="287"/>
      <c r="BC118" s="287"/>
      <c r="BD118" s="287"/>
      <c r="BE118" s="287"/>
      <c r="BF118" s="211" t="s">
        <v>514</v>
      </c>
      <c r="BG118" s="211" t="s">
        <v>514</v>
      </c>
      <c r="BH118" s="211" t="s">
        <v>514</v>
      </c>
      <c r="BI118" s="211" t="s">
        <v>514</v>
      </c>
      <c r="BJ118" s="211" t="s">
        <v>514</v>
      </c>
      <c r="BK118" s="211" t="s">
        <v>514</v>
      </c>
      <c r="BL118" s="287"/>
      <c r="BM118" s="287"/>
      <c r="BN118" s="287"/>
      <c r="BO118" s="211" t="s">
        <v>514</v>
      </c>
      <c r="BP118" s="211" t="s">
        <v>514</v>
      </c>
      <c r="BQ118" s="211">
        <v>1</v>
      </c>
      <c r="BR118" s="211" t="s">
        <v>2444</v>
      </c>
      <c r="BS118" s="211" t="s">
        <v>514</v>
      </c>
      <c r="BT118" s="211" t="s">
        <v>514</v>
      </c>
      <c r="BU118" s="211" t="s">
        <v>514</v>
      </c>
      <c r="BV118" s="211" t="s">
        <v>514</v>
      </c>
      <c r="BW118" s="211" t="s">
        <v>514</v>
      </c>
      <c r="BX118" s="211" t="s">
        <v>514</v>
      </c>
      <c r="BY118" s="211" t="s">
        <v>514</v>
      </c>
      <c r="BZ118" s="211" t="s">
        <v>514</v>
      </c>
      <c r="CA118" s="211" t="s">
        <v>514</v>
      </c>
      <c r="CB118" s="211" t="s">
        <v>514</v>
      </c>
      <c r="CC118" s="211" t="s">
        <v>6434</v>
      </c>
      <c r="CD118" s="211" t="s">
        <v>6494</v>
      </c>
      <c r="CE118" s="211" t="s">
        <v>514</v>
      </c>
      <c r="CF118" s="211" t="s">
        <v>514</v>
      </c>
      <c r="CG118" s="211" t="s">
        <v>514</v>
      </c>
      <c r="CH118" s="287"/>
      <c r="CI118" s="287"/>
      <c r="CJ118" s="287"/>
      <c r="CK118" s="287"/>
      <c r="CL118" s="287"/>
      <c r="CM118" s="287"/>
      <c r="CN118" s="287"/>
      <c r="CO118" s="211" t="s">
        <v>5528</v>
      </c>
    </row>
    <row r="119" spans="1:93">
      <c r="A119" s="286" t="s">
        <v>963</v>
      </c>
      <c r="B119" s="211" t="s">
        <v>2694</v>
      </c>
      <c r="C119" s="211" t="s">
        <v>2695</v>
      </c>
      <c r="D119" s="211" t="s">
        <v>2696</v>
      </c>
      <c r="E119" s="211" t="s">
        <v>2697</v>
      </c>
      <c r="F119" s="211">
        <v>1</v>
      </c>
      <c r="G119" s="211" t="s">
        <v>514</v>
      </c>
      <c r="H119" s="211" t="s">
        <v>514</v>
      </c>
      <c r="I119" s="211" t="s">
        <v>514</v>
      </c>
      <c r="J119" s="211" t="s">
        <v>514</v>
      </c>
      <c r="K119" s="211">
        <v>2013</v>
      </c>
      <c r="L119" s="211" t="b">
        <v>0</v>
      </c>
      <c r="M119" s="211">
        <v>560</v>
      </c>
      <c r="N119" s="211">
        <v>460</v>
      </c>
      <c r="O119" s="287"/>
      <c r="P119" s="287"/>
      <c r="Q119" s="287"/>
      <c r="R119" s="211" t="b">
        <v>0</v>
      </c>
      <c r="S119" s="211">
        <v>678</v>
      </c>
      <c r="T119" s="211">
        <v>598</v>
      </c>
      <c r="U119" s="211" t="b">
        <v>0</v>
      </c>
      <c r="V119" s="211">
        <v>512</v>
      </c>
      <c r="W119" s="211">
        <v>512</v>
      </c>
      <c r="X119" s="287"/>
      <c r="Y119" s="287"/>
      <c r="Z119" s="287"/>
      <c r="AA119" s="211" t="s">
        <v>514</v>
      </c>
      <c r="AB119" s="211" t="s">
        <v>514</v>
      </c>
      <c r="AC119" s="211" t="s">
        <v>514</v>
      </c>
      <c r="AD119" s="211" t="s">
        <v>514</v>
      </c>
      <c r="AE119" s="287"/>
      <c r="AF119" s="287"/>
      <c r="AG119" s="287"/>
      <c r="AH119" s="211" t="s">
        <v>514</v>
      </c>
      <c r="AI119" s="211" t="s">
        <v>514</v>
      </c>
      <c r="AJ119" s="211" t="s">
        <v>514</v>
      </c>
      <c r="AK119" s="211" t="s">
        <v>514</v>
      </c>
      <c r="AL119" s="211" t="s">
        <v>514</v>
      </c>
      <c r="AM119" s="211" t="s">
        <v>514</v>
      </c>
      <c r="AN119" s="287"/>
      <c r="AO119" s="287"/>
      <c r="AP119" s="287"/>
      <c r="AQ119" s="287"/>
      <c r="AR119" s="287"/>
      <c r="AS119" s="287"/>
      <c r="AT119" s="211" t="s">
        <v>514</v>
      </c>
      <c r="AU119" s="211" t="s">
        <v>514</v>
      </c>
      <c r="AV119" s="211" t="s">
        <v>514</v>
      </c>
      <c r="AW119" s="211" t="s">
        <v>514</v>
      </c>
      <c r="AX119" s="211" t="s">
        <v>514</v>
      </c>
      <c r="AY119" s="211" t="s">
        <v>514</v>
      </c>
      <c r="AZ119" s="287"/>
      <c r="BA119" s="287"/>
      <c r="BB119" s="287"/>
      <c r="BC119" s="287"/>
      <c r="BD119" s="287"/>
      <c r="BE119" s="287"/>
      <c r="BF119" s="211" t="s">
        <v>514</v>
      </c>
      <c r="BG119" s="211" t="s">
        <v>514</v>
      </c>
      <c r="BH119" s="211" t="s">
        <v>514</v>
      </c>
      <c r="BI119" s="211" t="s">
        <v>514</v>
      </c>
      <c r="BJ119" s="211" t="s">
        <v>514</v>
      </c>
      <c r="BK119" s="211" t="s">
        <v>514</v>
      </c>
      <c r="BL119" s="287"/>
      <c r="BM119" s="287"/>
      <c r="BN119" s="287"/>
      <c r="BO119" s="211" t="s">
        <v>514</v>
      </c>
      <c r="BP119" s="211" t="s">
        <v>514</v>
      </c>
      <c r="BQ119" s="211">
        <v>0</v>
      </c>
      <c r="BR119" s="211" t="s">
        <v>514</v>
      </c>
      <c r="BS119" s="211" t="s">
        <v>514</v>
      </c>
      <c r="BT119" s="211" t="s">
        <v>514</v>
      </c>
      <c r="BU119" s="211" t="s">
        <v>514</v>
      </c>
      <c r="BV119" s="211" t="s">
        <v>514</v>
      </c>
      <c r="BW119" s="211" t="s">
        <v>514</v>
      </c>
      <c r="BX119" s="211" t="s">
        <v>514</v>
      </c>
      <c r="BY119" s="211" t="s">
        <v>514</v>
      </c>
      <c r="BZ119" s="211" t="s">
        <v>514</v>
      </c>
      <c r="CA119" s="211" t="s">
        <v>514</v>
      </c>
      <c r="CB119" s="211" t="s">
        <v>514</v>
      </c>
      <c r="CC119" s="211" t="s">
        <v>6444</v>
      </c>
      <c r="CD119" s="211" t="s">
        <v>6445</v>
      </c>
      <c r="CE119" s="211" t="s">
        <v>514</v>
      </c>
      <c r="CF119" s="211" t="s">
        <v>514</v>
      </c>
      <c r="CG119" s="211" t="s">
        <v>514</v>
      </c>
      <c r="CH119" s="287"/>
      <c r="CI119" s="287"/>
      <c r="CJ119" s="287"/>
      <c r="CK119" s="287"/>
      <c r="CL119" s="287"/>
      <c r="CM119" s="287"/>
      <c r="CN119" s="287"/>
      <c r="CO119" s="211" t="s">
        <v>5528</v>
      </c>
    </row>
    <row r="120" spans="1:93">
      <c r="A120" s="286" t="s">
        <v>964</v>
      </c>
      <c r="B120" s="211" t="s">
        <v>6495</v>
      </c>
      <c r="C120" s="211" t="s">
        <v>6496</v>
      </c>
      <c r="D120" s="211" t="s">
        <v>5168</v>
      </c>
      <c r="E120" s="211" t="s">
        <v>5169</v>
      </c>
      <c r="F120" s="211">
        <v>1</v>
      </c>
      <c r="G120" s="211" t="s">
        <v>514</v>
      </c>
      <c r="H120" s="211" t="s">
        <v>514</v>
      </c>
      <c r="I120" s="211" t="s">
        <v>514</v>
      </c>
      <c r="J120" s="211" t="s">
        <v>514</v>
      </c>
      <c r="K120" s="211">
        <v>2013</v>
      </c>
      <c r="L120" s="211" t="b">
        <v>0</v>
      </c>
      <c r="M120" s="211">
        <v>21100</v>
      </c>
      <c r="N120" s="211">
        <v>21000</v>
      </c>
      <c r="O120" s="287"/>
      <c r="P120" s="287"/>
      <c r="Q120" s="287"/>
      <c r="R120" s="211" t="b">
        <v>0</v>
      </c>
      <c r="S120" s="211">
        <v>20500</v>
      </c>
      <c r="T120" s="211">
        <v>18800</v>
      </c>
      <c r="U120" s="211" t="b">
        <v>0</v>
      </c>
      <c r="V120" s="211">
        <v>17500</v>
      </c>
      <c r="W120" s="211">
        <v>17500</v>
      </c>
      <c r="X120" s="287"/>
      <c r="Y120" s="287"/>
      <c r="Z120" s="287"/>
      <c r="AA120" s="211" t="s">
        <v>514</v>
      </c>
      <c r="AB120" s="211" t="s">
        <v>514</v>
      </c>
      <c r="AC120" s="211" t="s">
        <v>514</v>
      </c>
      <c r="AD120" s="211" t="s">
        <v>514</v>
      </c>
      <c r="AE120" s="287"/>
      <c r="AF120" s="287"/>
      <c r="AG120" s="287"/>
      <c r="AH120" s="211" t="s">
        <v>514</v>
      </c>
      <c r="AI120" s="211" t="s">
        <v>514</v>
      </c>
      <c r="AJ120" s="211" t="s">
        <v>514</v>
      </c>
      <c r="AK120" s="211" t="s">
        <v>514</v>
      </c>
      <c r="AL120" s="211" t="s">
        <v>514</v>
      </c>
      <c r="AM120" s="211" t="s">
        <v>514</v>
      </c>
      <c r="AN120" s="287"/>
      <c r="AO120" s="287"/>
      <c r="AP120" s="287"/>
      <c r="AQ120" s="287"/>
      <c r="AR120" s="287"/>
      <c r="AS120" s="287"/>
      <c r="AT120" s="211" t="s">
        <v>514</v>
      </c>
      <c r="AU120" s="211" t="s">
        <v>514</v>
      </c>
      <c r="AV120" s="211" t="s">
        <v>514</v>
      </c>
      <c r="AW120" s="211" t="s">
        <v>514</v>
      </c>
      <c r="AX120" s="211" t="s">
        <v>514</v>
      </c>
      <c r="AY120" s="211" t="s">
        <v>514</v>
      </c>
      <c r="AZ120" s="287"/>
      <c r="BA120" s="287"/>
      <c r="BB120" s="287"/>
      <c r="BC120" s="287"/>
      <c r="BD120" s="287"/>
      <c r="BE120" s="287"/>
      <c r="BF120" s="211" t="s">
        <v>514</v>
      </c>
      <c r="BG120" s="211" t="s">
        <v>514</v>
      </c>
      <c r="BH120" s="211" t="s">
        <v>514</v>
      </c>
      <c r="BI120" s="211" t="s">
        <v>514</v>
      </c>
      <c r="BJ120" s="211" t="s">
        <v>514</v>
      </c>
      <c r="BK120" s="211" t="s">
        <v>514</v>
      </c>
      <c r="BL120" s="287"/>
      <c r="BM120" s="287"/>
      <c r="BN120" s="287"/>
      <c r="BO120" s="211" t="s">
        <v>514</v>
      </c>
      <c r="BP120" s="211" t="s">
        <v>514</v>
      </c>
      <c r="BQ120" s="211">
        <v>2</v>
      </c>
      <c r="BR120" s="211" t="s">
        <v>5170</v>
      </c>
      <c r="BS120" s="211" t="s">
        <v>5171</v>
      </c>
      <c r="BT120" s="211" t="s">
        <v>514</v>
      </c>
      <c r="BU120" s="211" t="s">
        <v>514</v>
      </c>
      <c r="BV120" s="211" t="s">
        <v>514</v>
      </c>
      <c r="BW120" s="211" t="s">
        <v>514</v>
      </c>
      <c r="BX120" s="211" t="s">
        <v>514</v>
      </c>
      <c r="BY120" s="211" t="s">
        <v>514</v>
      </c>
      <c r="BZ120" s="211" t="s">
        <v>514</v>
      </c>
      <c r="CA120" s="211" t="s">
        <v>514</v>
      </c>
      <c r="CB120" s="211" t="s">
        <v>514</v>
      </c>
      <c r="CC120" s="211" t="s">
        <v>6444</v>
      </c>
      <c r="CD120" s="211" t="s">
        <v>6445</v>
      </c>
      <c r="CE120" s="211" t="s">
        <v>514</v>
      </c>
      <c r="CF120" s="211" t="s">
        <v>514</v>
      </c>
      <c r="CG120" s="211" t="s">
        <v>514</v>
      </c>
      <c r="CH120" s="287"/>
      <c r="CI120" s="287"/>
      <c r="CJ120" s="287"/>
      <c r="CK120" s="287"/>
      <c r="CL120" s="287"/>
      <c r="CM120" s="287"/>
      <c r="CN120" s="287"/>
      <c r="CO120" s="211" t="s">
        <v>5528</v>
      </c>
    </row>
    <row r="121" spans="1:93">
      <c r="A121" s="286" t="s">
        <v>965</v>
      </c>
      <c r="B121" s="211" t="s">
        <v>2698</v>
      </c>
      <c r="C121" s="211" t="s">
        <v>2448</v>
      </c>
      <c r="D121" s="211" t="s">
        <v>5172</v>
      </c>
      <c r="E121" s="211" t="s">
        <v>5173</v>
      </c>
      <c r="F121" s="211">
        <v>1</v>
      </c>
      <c r="G121" s="211" t="s">
        <v>514</v>
      </c>
      <c r="H121" s="211" t="s">
        <v>514</v>
      </c>
      <c r="I121" s="211" t="s">
        <v>514</v>
      </c>
      <c r="J121" s="211" t="s">
        <v>514</v>
      </c>
      <c r="K121" s="211">
        <v>2013</v>
      </c>
      <c r="L121" s="211" t="b">
        <v>0</v>
      </c>
      <c r="M121" s="211">
        <v>3300</v>
      </c>
      <c r="N121" s="211">
        <v>3290</v>
      </c>
      <c r="O121" s="287"/>
      <c r="P121" s="287"/>
      <c r="Q121" s="287"/>
      <c r="R121" s="211" t="s">
        <v>514</v>
      </c>
      <c r="S121" s="211" t="s">
        <v>514</v>
      </c>
      <c r="T121" s="211" t="s">
        <v>514</v>
      </c>
      <c r="U121" s="211" t="s">
        <v>514</v>
      </c>
      <c r="V121" s="211" t="s">
        <v>514</v>
      </c>
      <c r="W121" s="211" t="s">
        <v>514</v>
      </c>
      <c r="X121" s="287"/>
      <c r="Y121" s="287"/>
      <c r="Z121" s="287"/>
      <c r="AA121" s="211" t="s">
        <v>514</v>
      </c>
      <c r="AB121" s="211" t="s">
        <v>514</v>
      </c>
      <c r="AC121" s="211" t="s">
        <v>514</v>
      </c>
      <c r="AD121" s="211" t="s">
        <v>514</v>
      </c>
      <c r="AE121" s="287"/>
      <c r="AF121" s="287"/>
      <c r="AG121" s="287"/>
      <c r="AH121" s="211" t="s">
        <v>514</v>
      </c>
      <c r="AI121" s="211" t="s">
        <v>514</v>
      </c>
      <c r="AJ121" s="211" t="s">
        <v>514</v>
      </c>
      <c r="AK121" s="211" t="s">
        <v>514</v>
      </c>
      <c r="AL121" s="211" t="s">
        <v>514</v>
      </c>
      <c r="AM121" s="211" t="s">
        <v>514</v>
      </c>
      <c r="AN121" s="287"/>
      <c r="AO121" s="287"/>
      <c r="AP121" s="287"/>
      <c r="AQ121" s="287"/>
      <c r="AR121" s="287"/>
      <c r="AS121" s="287"/>
      <c r="AT121" s="211" t="s">
        <v>514</v>
      </c>
      <c r="AU121" s="211" t="s">
        <v>514</v>
      </c>
      <c r="AV121" s="211" t="s">
        <v>514</v>
      </c>
      <c r="AW121" s="211" t="s">
        <v>514</v>
      </c>
      <c r="AX121" s="211" t="s">
        <v>514</v>
      </c>
      <c r="AY121" s="211" t="s">
        <v>514</v>
      </c>
      <c r="AZ121" s="287"/>
      <c r="BA121" s="287"/>
      <c r="BB121" s="287"/>
      <c r="BC121" s="287"/>
      <c r="BD121" s="287"/>
      <c r="BE121" s="287"/>
      <c r="BF121" s="211" t="s">
        <v>514</v>
      </c>
      <c r="BG121" s="211" t="s">
        <v>514</v>
      </c>
      <c r="BH121" s="211" t="s">
        <v>514</v>
      </c>
      <c r="BI121" s="211" t="s">
        <v>514</v>
      </c>
      <c r="BJ121" s="211" t="s">
        <v>514</v>
      </c>
      <c r="BK121" s="211" t="s">
        <v>514</v>
      </c>
      <c r="BL121" s="287"/>
      <c r="BM121" s="287"/>
      <c r="BN121" s="287"/>
      <c r="BO121" s="211" t="s">
        <v>514</v>
      </c>
      <c r="BP121" s="211" t="s">
        <v>514</v>
      </c>
      <c r="BQ121" s="211">
        <v>1</v>
      </c>
      <c r="BR121" s="211" t="s">
        <v>5174</v>
      </c>
      <c r="BS121" s="211" t="s">
        <v>514</v>
      </c>
      <c r="BT121" s="211" t="s">
        <v>514</v>
      </c>
      <c r="BU121" s="211" t="s">
        <v>514</v>
      </c>
      <c r="BV121" s="211" t="s">
        <v>514</v>
      </c>
      <c r="BW121" s="211" t="s">
        <v>514</v>
      </c>
      <c r="BX121" s="211" t="s">
        <v>514</v>
      </c>
      <c r="BY121" s="211" t="s">
        <v>514</v>
      </c>
      <c r="BZ121" s="211" t="s">
        <v>514</v>
      </c>
      <c r="CA121" s="211" t="s">
        <v>514</v>
      </c>
      <c r="CB121" s="211" t="s">
        <v>514</v>
      </c>
      <c r="CC121" s="211" t="s">
        <v>514</v>
      </c>
      <c r="CD121" s="211" t="s">
        <v>514</v>
      </c>
      <c r="CE121" s="211" t="s">
        <v>514</v>
      </c>
      <c r="CF121" s="211" t="s">
        <v>514</v>
      </c>
      <c r="CG121" s="211" t="s">
        <v>514</v>
      </c>
      <c r="CH121" s="287"/>
      <c r="CI121" s="287"/>
      <c r="CJ121" s="287"/>
      <c r="CK121" s="287"/>
      <c r="CL121" s="287"/>
      <c r="CM121" s="287"/>
      <c r="CN121" s="287"/>
      <c r="CO121" s="211" t="s">
        <v>514</v>
      </c>
    </row>
    <row r="122" spans="1:93">
      <c r="A122" s="286" t="s">
        <v>966</v>
      </c>
      <c r="B122" s="211" t="s">
        <v>2699</v>
      </c>
      <c r="C122" s="211" t="s">
        <v>2424</v>
      </c>
      <c r="D122" s="211" t="s">
        <v>2700</v>
      </c>
      <c r="E122" s="211" t="s">
        <v>5693</v>
      </c>
      <c r="F122" s="211">
        <v>1</v>
      </c>
      <c r="G122" s="211" t="s">
        <v>514</v>
      </c>
      <c r="H122" s="211" t="s">
        <v>514</v>
      </c>
      <c r="I122" s="211" t="s">
        <v>514</v>
      </c>
      <c r="J122" s="211" t="s">
        <v>514</v>
      </c>
      <c r="K122" s="211">
        <v>2013</v>
      </c>
      <c r="L122" s="211" t="b">
        <v>0</v>
      </c>
      <c r="M122" s="211">
        <v>84</v>
      </c>
      <c r="N122" s="211">
        <v>84</v>
      </c>
      <c r="O122" s="287"/>
      <c r="P122" s="287"/>
      <c r="Q122" s="287"/>
      <c r="R122" s="211" t="b">
        <v>0</v>
      </c>
      <c r="S122" s="211">
        <v>1600</v>
      </c>
      <c r="T122" s="211">
        <v>1540</v>
      </c>
      <c r="U122" s="211" t="b">
        <v>0</v>
      </c>
      <c r="V122" s="211">
        <v>1320</v>
      </c>
      <c r="W122" s="211">
        <v>1320</v>
      </c>
      <c r="X122" s="287"/>
      <c r="Y122" s="287"/>
      <c r="Z122" s="287"/>
      <c r="AA122" s="211" t="s">
        <v>514</v>
      </c>
      <c r="AB122" s="211" t="s">
        <v>514</v>
      </c>
      <c r="AC122" s="211" t="s">
        <v>514</v>
      </c>
      <c r="AD122" s="211" t="s">
        <v>514</v>
      </c>
      <c r="AE122" s="287"/>
      <c r="AF122" s="287"/>
      <c r="AG122" s="287"/>
      <c r="AH122" s="211" t="s">
        <v>514</v>
      </c>
      <c r="AI122" s="211" t="s">
        <v>514</v>
      </c>
      <c r="AJ122" s="211" t="s">
        <v>514</v>
      </c>
      <c r="AK122" s="211" t="s">
        <v>514</v>
      </c>
      <c r="AL122" s="211" t="s">
        <v>514</v>
      </c>
      <c r="AM122" s="211" t="s">
        <v>514</v>
      </c>
      <c r="AN122" s="287"/>
      <c r="AO122" s="287"/>
      <c r="AP122" s="287"/>
      <c r="AQ122" s="287"/>
      <c r="AR122" s="287"/>
      <c r="AS122" s="287"/>
      <c r="AT122" s="211" t="s">
        <v>514</v>
      </c>
      <c r="AU122" s="211" t="s">
        <v>514</v>
      </c>
      <c r="AV122" s="211" t="s">
        <v>514</v>
      </c>
      <c r="AW122" s="211" t="s">
        <v>514</v>
      </c>
      <c r="AX122" s="211" t="s">
        <v>514</v>
      </c>
      <c r="AY122" s="211" t="s">
        <v>514</v>
      </c>
      <c r="AZ122" s="287"/>
      <c r="BA122" s="287"/>
      <c r="BB122" s="287"/>
      <c r="BC122" s="287"/>
      <c r="BD122" s="287"/>
      <c r="BE122" s="287"/>
      <c r="BF122" s="211" t="s">
        <v>514</v>
      </c>
      <c r="BG122" s="211" t="s">
        <v>514</v>
      </c>
      <c r="BH122" s="211" t="s">
        <v>514</v>
      </c>
      <c r="BI122" s="211" t="s">
        <v>514</v>
      </c>
      <c r="BJ122" s="211" t="s">
        <v>514</v>
      </c>
      <c r="BK122" s="211" t="s">
        <v>514</v>
      </c>
      <c r="BL122" s="287"/>
      <c r="BM122" s="287"/>
      <c r="BN122" s="287"/>
      <c r="BO122" s="211" t="s">
        <v>514</v>
      </c>
      <c r="BP122" s="211" t="s">
        <v>514</v>
      </c>
      <c r="BQ122" s="211">
        <v>0</v>
      </c>
      <c r="BR122" s="211" t="s">
        <v>514</v>
      </c>
      <c r="BS122" s="211" t="s">
        <v>514</v>
      </c>
      <c r="BT122" s="211" t="s">
        <v>514</v>
      </c>
      <c r="BU122" s="211" t="s">
        <v>514</v>
      </c>
      <c r="BV122" s="211" t="s">
        <v>514</v>
      </c>
      <c r="BW122" s="211" t="s">
        <v>514</v>
      </c>
      <c r="BX122" s="211" t="s">
        <v>514</v>
      </c>
      <c r="BY122" s="211" t="s">
        <v>514</v>
      </c>
      <c r="BZ122" s="211" t="s">
        <v>514</v>
      </c>
      <c r="CA122" s="211" t="s">
        <v>514</v>
      </c>
      <c r="CB122" s="211" t="s">
        <v>514</v>
      </c>
      <c r="CC122" s="211" t="s">
        <v>514</v>
      </c>
      <c r="CD122" s="211" t="s">
        <v>514</v>
      </c>
      <c r="CE122" s="211" t="s">
        <v>514</v>
      </c>
      <c r="CF122" s="211" t="s">
        <v>514</v>
      </c>
      <c r="CG122" s="211" t="s">
        <v>514</v>
      </c>
      <c r="CH122" s="287"/>
      <c r="CI122" s="287"/>
      <c r="CJ122" s="287"/>
      <c r="CK122" s="287"/>
      <c r="CL122" s="287"/>
      <c r="CM122" s="287"/>
      <c r="CN122" s="287"/>
      <c r="CO122" s="211" t="s">
        <v>5528</v>
      </c>
    </row>
    <row r="123" spans="1:93">
      <c r="A123" s="286" t="s">
        <v>967</v>
      </c>
      <c r="B123" s="211" t="s">
        <v>2701</v>
      </c>
      <c r="C123" s="211" t="s">
        <v>2436</v>
      </c>
      <c r="D123" s="211" t="s">
        <v>2702</v>
      </c>
      <c r="E123" s="211" t="s">
        <v>5694</v>
      </c>
      <c r="F123" s="211">
        <v>1</v>
      </c>
      <c r="G123" s="211" t="s">
        <v>514</v>
      </c>
      <c r="H123" s="211" t="s">
        <v>514</v>
      </c>
      <c r="I123" s="211" t="s">
        <v>514</v>
      </c>
      <c r="J123" s="211" t="s">
        <v>514</v>
      </c>
      <c r="K123" s="211">
        <v>2013</v>
      </c>
      <c r="L123" s="211" t="b">
        <v>1</v>
      </c>
      <c r="M123" s="211">
        <v>7210</v>
      </c>
      <c r="N123" s="211">
        <v>7200</v>
      </c>
      <c r="O123" s="287"/>
      <c r="P123" s="287"/>
      <c r="Q123" s="287"/>
      <c r="R123" s="211" t="b">
        <v>1</v>
      </c>
      <c r="S123" s="211">
        <v>6840</v>
      </c>
      <c r="T123" s="211">
        <v>6790</v>
      </c>
      <c r="U123" s="211" t="b">
        <v>1</v>
      </c>
      <c r="V123" s="211">
        <v>5360</v>
      </c>
      <c r="W123" s="211">
        <v>5360</v>
      </c>
      <c r="X123" s="287"/>
      <c r="Y123" s="287"/>
      <c r="Z123" s="287"/>
      <c r="AA123" s="211" t="s">
        <v>514</v>
      </c>
      <c r="AB123" s="211" t="s">
        <v>514</v>
      </c>
      <c r="AC123" s="211" t="s">
        <v>514</v>
      </c>
      <c r="AD123" s="211" t="s">
        <v>514</v>
      </c>
      <c r="AE123" s="287"/>
      <c r="AF123" s="287"/>
      <c r="AG123" s="287"/>
      <c r="AH123" s="211" t="s">
        <v>514</v>
      </c>
      <c r="AI123" s="211" t="s">
        <v>514</v>
      </c>
      <c r="AJ123" s="211" t="s">
        <v>514</v>
      </c>
      <c r="AK123" s="211" t="s">
        <v>514</v>
      </c>
      <c r="AL123" s="211" t="s">
        <v>514</v>
      </c>
      <c r="AM123" s="211" t="s">
        <v>514</v>
      </c>
      <c r="AN123" s="287"/>
      <c r="AO123" s="287"/>
      <c r="AP123" s="287"/>
      <c r="AQ123" s="287"/>
      <c r="AR123" s="287"/>
      <c r="AS123" s="287"/>
      <c r="AT123" s="211" t="s">
        <v>514</v>
      </c>
      <c r="AU123" s="211" t="s">
        <v>514</v>
      </c>
      <c r="AV123" s="211" t="s">
        <v>514</v>
      </c>
      <c r="AW123" s="211" t="s">
        <v>514</v>
      </c>
      <c r="AX123" s="211" t="s">
        <v>514</v>
      </c>
      <c r="AY123" s="211" t="s">
        <v>514</v>
      </c>
      <c r="AZ123" s="287"/>
      <c r="BA123" s="287"/>
      <c r="BB123" s="287"/>
      <c r="BC123" s="287"/>
      <c r="BD123" s="287"/>
      <c r="BE123" s="287"/>
      <c r="BF123" s="211" t="s">
        <v>514</v>
      </c>
      <c r="BG123" s="211" t="s">
        <v>514</v>
      </c>
      <c r="BH123" s="211" t="s">
        <v>514</v>
      </c>
      <c r="BI123" s="211" t="s">
        <v>514</v>
      </c>
      <c r="BJ123" s="211" t="s">
        <v>514</v>
      </c>
      <c r="BK123" s="211" t="s">
        <v>514</v>
      </c>
      <c r="BL123" s="287"/>
      <c r="BM123" s="287"/>
      <c r="BN123" s="287"/>
      <c r="BO123" s="211" t="s">
        <v>514</v>
      </c>
      <c r="BP123" s="211" t="s">
        <v>514</v>
      </c>
      <c r="BQ123" s="211">
        <v>1</v>
      </c>
      <c r="BR123" s="211" t="s">
        <v>2703</v>
      </c>
      <c r="BS123" s="211" t="s">
        <v>514</v>
      </c>
      <c r="BT123" s="211" t="s">
        <v>514</v>
      </c>
      <c r="BU123" s="211" t="s">
        <v>514</v>
      </c>
      <c r="BV123" s="211" t="s">
        <v>514</v>
      </c>
      <c r="BW123" s="211" t="s">
        <v>514</v>
      </c>
      <c r="BX123" s="211" t="s">
        <v>514</v>
      </c>
      <c r="BY123" s="211" t="s">
        <v>514</v>
      </c>
      <c r="BZ123" s="211" t="s">
        <v>514</v>
      </c>
      <c r="CA123" s="211" t="s">
        <v>514</v>
      </c>
      <c r="CB123" s="211" t="s">
        <v>5528</v>
      </c>
      <c r="CC123" s="211" t="s">
        <v>514</v>
      </c>
      <c r="CD123" s="211" t="s">
        <v>514</v>
      </c>
      <c r="CE123" s="211" t="s">
        <v>514</v>
      </c>
      <c r="CF123" s="211" t="s">
        <v>514</v>
      </c>
      <c r="CG123" s="211" t="s">
        <v>514</v>
      </c>
      <c r="CH123" s="287"/>
      <c r="CI123" s="287"/>
      <c r="CJ123" s="287"/>
      <c r="CK123" s="287"/>
      <c r="CL123" s="287"/>
      <c r="CM123" s="287"/>
      <c r="CN123" s="287"/>
      <c r="CO123" s="211" t="s">
        <v>5528</v>
      </c>
    </row>
    <row r="124" spans="1:93">
      <c r="A124" s="286" t="s">
        <v>968</v>
      </c>
      <c r="B124" s="211" t="s">
        <v>2704</v>
      </c>
      <c r="C124" s="211" t="s">
        <v>2624</v>
      </c>
      <c r="D124" s="211" t="s">
        <v>2705</v>
      </c>
      <c r="E124" s="211" t="s">
        <v>5695</v>
      </c>
      <c r="F124" s="211">
        <v>1</v>
      </c>
      <c r="G124" s="211" t="s">
        <v>514</v>
      </c>
      <c r="H124" s="211" t="s">
        <v>514</v>
      </c>
      <c r="I124" s="211" t="s">
        <v>514</v>
      </c>
      <c r="J124" s="211" t="s">
        <v>514</v>
      </c>
      <c r="K124" s="211">
        <v>2013</v>
      </c>
      <c r="L124" s="211" t="b">
        <v>0</v>
      </c>
      <c r="M124" s="211">
        <v>52100</v>
      </c>
      <c r="N124" s="211">
        <v>52100</v>
      </c>
      <c r="O124" s="287"/>
      <c r="P124" s="287"/>
      <c r="Q124" s="287"/>
      <c r="R124" s="211" t="b">
        <v>0</v>
      </c>
      <c r="S124" s="211">
        <v>42700</v>
      </c>
      <c r="T124" s="211">
        <v>15000</v>
      </c>
      <c r="U124" s="211" t="b">
        <v>0</v>
      </c>
      <c r="V124" s="211">
        <v>9560</v>
      </c>
      <c r="W124" s="211">
        <v>1650</v>
      </c>
      <c r="X124" s="287"/>
      <c r="Y124" s="287"/>
      <c r="Z124" s="287"/>
      <c r="AA124" s="211" t="s">
        <v>514</v>
      </c>
      <c r="AB124" s="211" t="s">
        <v>514</v>
      </c>
      <c r="AC124" s="211" t="s">
        <v>514</v>
      </c>
      <c r="AD124" s="211" t="s">
        <v>514</v>
      </c>
      <c r="AE124" s="287"/>
      <c r="AF124" s="287"/>
      <c r="AG124" s="287"/>
      <c r="AH124" s="211" t="s">
        <v>514</v>
      </c>
      <c r="AI124" s="211" t="s">
        <v>514</v>
      </c>
      <c r="AJ124" s="211" t="s">
        <v>514</v>
      </c>
      <c r="AK124" s="211" t="s">
        <v>514</v>
      </c>
      <c r="AL124" s="211" t="s">
        <v>514</v>
      </c>
      <c r="AM124" s="211" t="s">
        <v>514</v>
      </c>
      <c r="AN124" s="287"/>
      <c r="AO124" s="287"/>
      <c r="AP124" s="287"/>
      <c r="AQ124" s="287"/>
      <c r="AR124" s="287"/>
      <c r="AS124" s="287"/>
      <c r="AT124" s="211" t="s">
        <v>514</v>
      </c>
      <c r="AU124" s="211" t="s">
        <v>514</v>
      </c>
      <c r="AV124" s="211" t="s">
        <v>514</v>
      </c>
      <c r="AW124" s="211" t="s">
        <v>514</v>
      </c>
      <c r="AX124" s="211" t="s">
        <v>514</v>
      </c>
      <c r="AY124" s="211" t="s">
        <v>514</v>
      </c>
      <c r="AZ124" s="287"/>
      <c r="BA124" s="287"/>
      <c r="BB124" s="287"/>
      <c r="BC124" s="287"/>
      <c r="BD124" s="287"/>
      <c r="BE124" s="287"/>
      <c r="BF124" s="211" t="s">
        <v>514</v>
      </c>
      <c r="BG124" s="211" t="s">
        <v>514</v>
      </c>
      <c r="BH124" s="211" t="s">
        <v>514</v>
      </c>
      <c r="BI124" s="211" t="s">
        <v>514</v>
      </c>
      <c r="BJ124" s="211" t="s">
        <v>514</v>
      </c>
      <c r="BK124" s="211" t="s">
        <v>514</v>
      </c>
      <c r="BL124" s="287"/>
      <c r="BM124" s="287"/>
      <c r="BN124" s="287"/>
      <c r="BO124" s="211" t="s">
        <v>514</v>
      </c>
      <c r="BP124" s="211" t="s">
        <v>514</v>
      </c>
      <c r="BQ124" s="211">
        <v>2</v>
      </c>
      <c r="BR124" s="211" t="s">
        <v>2560</v>
      </c>
      <c r="BS124" s="211" t="s">
        <v>5175</v>
      </c>
      <c r="BT124" s="211" t="s">
        <v>514</v>
      </c>
      <c r="BU124" s="211" t="s">
        <v>514</v>
      </c>
      <c r="BV124" s="211" t="s">
        <v>514</v>
      </c>
      <c r="BW124" s="211" t="s">
        <v>514</v>
      </c>
      <c r="BX124" s="211" t="s">
        <v>514</v>
      </c>
      <c r="BY124" s="211" t="s">
        <v>514</v>
      </c>
      <c r="BZ124" s="211" t="s">
        <v>514</v>
      </c>
      <c r="CA124" s="211" t="s">
        <v>514</v>
      </c>
      <c r="CB124" s="211" t="s">
        <v>514</v>
      </c>
      <c r="CC124" s="211" t="s">
        <v>514</v>
      </c>
      <c r="CD124" s="211" t="s">
        <v>514</v>
      </c>
      <c r="CE124" s="211" t="s">
        <v>514</v>
      </c>
      <c r="CF124" s="211" t="s">
        <v>514</v>
      </c>
      <c r="CG124" s="211" t="s">
        <v>514</v>
      </c>
      <c r="CH124" s="287"/>
      <c r="CI124" s="287"/>
      <c r="CJ124" s="287"/>
      <c r="CK124" s="287"/>
      <c r="CL124" s="287"/>
      <c r="CM124" s="287"/>
      <c r="CN124" s="287"/>
      <c r="CO124" s="211" t="s">
        <v>5528</v>
      </c>
    </row>
    <row r="125" spans="1:93">
      <c r="A125" s="286" t="s">
        <v>969</v>
      </c>
      <c r="B125" s="211" t="s">
        <v>5176</v>
      </c>
      <c r="C125" s="211" t="s">
        <v>2706</v>
      </c>
      <c r="D125" s="211" t="s">
        <v>2707</v>
      </c>
      <c r="E125" s="211" t="s">
        <v>5696</v>
      </c>
      <c r="F125" s="211">
        <v>1</v>
      </c>
      <c r="G125" s="211" t="s">
        <v>514</v>
      </c>
      <c r="H125" s="211" t="s">
        <v>514</v>
      </c>
      <c r="I125" s="211" t="s">
        <v>514</v>
      </c>
      <c r="J125" s="211" t="s">
        <v>514</v>
      </c>
      <c r="K125" s="211">
        <v>2013</v>
      </c>
      <c r="L125" s="211" t="b">
        <v>0</v>
      </c>
      <c r="M125" s="211">
        <v>35600</v>
      </c>
      <c r="N125" s="211">
        <v>29100</v>
      </c>
      <c r="O125" s="287"/>
      <c r="P125" s="287"/>
      <c r="Q125" s="287"/>
      <c r="R125" s="211" t="b">
        <v>0</v>
      </c>
      <c r="S125" s="211">
        <v>12200</v>
      </c>
      <c r="T125" s="211">
        <v>12100</v>
      </c>
      <c r="U125" s="211" t="b">
        <v>0</v>
      </c>
      <c r="V125" s="211">
        <v>12800</v>
      </c>
      <c r="W125" s="211">
        <v>12800</v>
      </c>
      <c r="X125" s="287"/>
      <c r="Y125" s="287"/>
      <c r="Z125" s="287"/>
      <c r="AA125" s="211" t="s">
        <v>514</v>
      </c>
      <c r="AB125" s="211" t="s">
        <v>514</v>
      </c>
      <c r="AC125" s="211" t="s">
        <v>514</v>
      </c>
      <c r="AD125" s="211" t="s">
        <v>514</v>
      </c>
      <c r="AE125" s="287"/>
      <c r="AF125" s="287"/>
      <c r="AG125" s="287"/>
      <c r="AH125" s="211" t="s">
        <v>514</v>
      </c>
      <c r="AI125" s="211" t="s">
        <v>514</v>
      </c>
      <c r="AJ125" s="211" t="s">
        <v>514</v>
      </c>
      <c r="AK125" s="211" t="s">
        <v>514</v>
      </c>
      <c r="AL125" s="211" t="s">
        <v>514</v>
      </c>
      <c r="AM125" s="211" t="s">
        <v>514</v>
      </c>
      <c r="AN125" s="287"/>
      <c r="AO125" s="287"/>
      <c r="AP125" s="287"/>
      <c r="AQ125" s="287"/>
      <c r="AR125" s="287"/>
      <c r="AS125" s="287"/>
      <c r="AT125" s="211" t="s">
        <v>514</v>
      </c>
      <c r="AU125" s="211" t="s">
        <v>514</v>
      </c>
      <c r="AV125" s="211" t="s">
        <v>514</v>
      </c>
      <c r="AW125" s="211" t="s">
        <v>514</v>
      </c>
      <c r="AX125" s="211" t="s">
        <v>514</v>
      </c>
      <c r="AY125" s="211" t="s">
        <v>514</v>
      </c>
      <c r="AZ125" s="287"/>
      <c r="BA125" s="287"/>
      <c r="BB125" s="287"/>
      <c r="BC125" s="287"/>
      <c r="BD125" s="287"/>
      <c r="BE125" s="287"/>
      <c r="BF125" s="211" t="s">
        <v>514</v>
      </c>
      <c r="BG125" s="211" t="s">
        <v>514</v>
      </c>
      <c r="BH125" s="211" t="s">
        <v>514</v>
      </c>
      <c r="BI125" s="211" t="s">
        <v>514</v>
      </c>
      <c r="BJ125" s="211" t="s">
        <v>514</v>
      </c>
      <c r="BK125" s="211" t="s">
        <v>514</v>
      </c>
      <c r="BL125" s="287"/>
      <c r="BM125" s="287"/>
      <c r="BN125" s="287"/>
      <c r="BO125" s="211" t="s">
        <v>514</v>
      </c>
      <c r="BP125" s="211" t="s">
        <v>514</v>
      </c>
      <c r="BQ125" s="211">
        <v>1</v>
      </c>
      <c r="BR125" s="211" t="s">
        <v>2708</v>
      </c>
      <c r="BS125" s="211" t="s">
        <v>514</v>
      </c>
      <c r="BT125" s="211" t="s">
        <v>514</v>
      </c>
      <c r="BU125" s="211" t="s">
        <v>514</v>
      </c>
      <c r="BV125" s="211" t="s">
        <v>514</v>
      </c>
      <c r="BW125" s="211" t="s">
        <v>514</v>
      </c>
      <c r="BX125" s="211" t="s">
        <v>514</v>
      </c>
      <c r="BY125" s="211" t="s">
        <v>514</v>
      </c>
      <c r="BZ125" s="211" t="s">
        <v>514</v>
      </c>
      <c r="CA125" s="211" t="s">
        <v>514</v>
      </c>
      <c r="CB125" s="211" t="s">
        <v>514</v>
      </c>
      <c r="CC125" s="211" t="s">
        <v>6497</v>
      </c>
      <c r="CD125" s="211" t="s">
        <v>6498</v>
      </c>
      <c r="CE125" s="211" t="s">
        <v>514</v>
      </c>
      <c r="CF125" s="211" t="s">
        <v>514</v>
      </c>
      <c r="CG125" s="211" t="s">
        <v>514</v>
      </c>
      <c r="CH125" s="287"/>
      <c r="CI125" s="287"/>
      <c r="CJ125" s="287"/>
      <c r="CK125" s="287"/>
      <c r="CL125" s="287"/>
      <c r="CM125" s="287"/>
      <c r="CN125" s="287"/>
      <c r="CO125" s="211" t="s">
        <v>5528</v>
      </c>
    </row>
    <row r="126" spans="1:93">
      <c r="A126" s="286" t="s">
        <v>970</v>
      </c>
      <c r="B126" s="211" t="s">
        <v>2709</v>
      </c>
      <c r="C126" s="211" t="s">
        <v>2710</v>
      </c>
      <c r="D126" s="211" t="s">
        <v>2711</v>
      </c>
      <c r="E126" s="211" t="s">
        <v>5697</v>
      </c>
      <c r="F126" s="211">
        <v>1</v>
      </c>
      <c r="G126" s="211" t="s">
        <v>514</v>
      </c>
      <c r="H126" s="211" t="s">
        <v>514</v>
      </c>
      <c r="I126" s="211" t="s">
        <v>514</v>
      </c>
      <c r="J126" s="211" t="s">
        <v>514</v>
      </c>
      <c r="K126" s="211">
        <v>2013</v>
      </c>
      <c r="L126" s="211" t="b">
        <v>0</v>
      </c>
      <c r="M126" s="211">
        <v>22700</v>
      </c>
      <c r="N126" s="211">
        <v>18400</v>
      </c>
      <c r="O126" s="287"/>
      <c r="P126" s="287"/>
      <c r="Q126" s="287"/>
      <c r="R126" s="211" t="b">
        <v>0</v>
      </c>
      <c r="S126" s="211">
        <v>18300</v>
      </c>
      <c r="T126" s="211">
        <v>17100</v>
      </c>
      <c r="U126" s="211" t="b">
        <v>0</v>
      </c>
      <c r="V126" s="211">
        <v>17000</v>
      </c>
      <c r="W126" s="211">
        <v>17000</v>
      </c>
      <c r="X126" s="287"/>
      <c r="Y126" s="287"/>
      <c r="Z126" s="287"/>
      <c r="AA126" s="211" t="s">
        <v>514</v>
      </c>
      <c r="AB126" s="211" t="s">
        <v>514</v>
      </c>
      <c r="AC126" s="211" t="s">
        <v>514</v>
      </c>
      <c r="AD126" s="211" t="s">
        <v>514</v>
      </c>
      <c r="AE126" s="287"/>
      <c r="AF126" s="287"/>
      <c r="AG126" s="287"/>
      <c r="AH126" s="211" t="s">
        <v>514</v>
      </c>
      <c r="AI126" s="211" t="s">
        <v>514</v>
      </c>
      <c r="AJ126" s="211" t="s">
        <v>514</v>
      </c>
      <c r="AK126" s="211" t="s">
        <v>514</v>
      </c>
      <c r="AL126" s="211" t="s">
        <v>514</v>
      </c>
      <c r="AM126" s="211" t="s">
        <v>514</v>
      </c>
      <c r="AN126" s="287"/>
      <c r="AO126" s="287"/>
      <c r="AP126" s="287"/>
      <c r="AQ126" s="287"/>
      <c r="AR126" s="287"/>
      <c r="AS126" s="287"/>
      <c r="AT126" s="211" t="s">
        <v>514</v>
      </c>
      <c r="AU126" s="211" t="s">
        <v>514</v>
      </c>
      <c r="AV126" s="211" t="s">
        <v>514</v>
      </c>
      <c r="AW126" s="211" t="s">
        <v>514</v>
      </c>
      <c r="AX126" s="211" t="s">
        <v>514</v>
      </c>
      <c r="AY126" s="211" t="s">
        <v>514</v>
      </c>
      <c r="AZ126" s="287"/>
      <c r="BA126" s="287"/>
      <c r="BB126" s="287"/>
      <c r="BC126" s="287"/>
      <c r="BD126" s="287"/>
      <c r="BE126" s="287"/>
      <c r="BF126" s="211" t="s">
        <v>514</v>
      </c>
      <c r="BG126" s="211" t="s">
        <v>514</v>
      </c>
      <c r="BH126" s="211" t="s">
        <v>514</v>
      </c>
      <c r="BI126" s="211" t="s">
        <v>514</v>
      </c>
      <c r="BJ126" s="211" t="s">
        <v>514</v>
      </c>
      <c r="BK126" s="211" t="s">
        <v>514</v>
      </c>
      <c r="BL126" s="287"/>
      <c r="BM126" s="287"/>
      <c r="BN126" s="287"/>
      <c r="BO126" s="211" t="s">
        <v>514</v>
      </c>
      <c r="BP126" s="211" t="s">
        <v>514</v>
      </c>
      <c r="BQ126" s="211">
        <v>2</v>
      </c>
      <c r="BR126" s="211" t="s">
        <v>2712</v>
      </c>
      <c r="BS126" s="211" t="s">
        <v>2713</v>
      </c>
      <c r="BT126" s="211" t="s">
        <v>514</v>
      </c>
      <c r="BU126" s="211" t="s">
        <v>514</v>
      </c>
      <c r="BV126" s="211" t="s">
        <v>514</v>
      </c>
      <c r="BW126" s="211" t="s">
        <v>514</v>
      </c>
      <c r="BX126" s="211" t="s">
        <v>514</v>
      </c>
      <c r="BY126" s="211" t="s">
        <v>514</v>
      </c>
      <c r="BZ126" s="211" t="s">
        <v>514</v>
      </c>
      <c r="CA126" s="211" t="s">
        <v>514</v>
      </c>
      <c r="CB126" s="211" t="s">
        <v>514</v>
      </c>
      <c r="CC126" s="211" t="s">
        <v>514</v>
      </c>
      <c r="CD126" s="211" t="s">
        <v>514</v>
      </c>
      <c r="CE126" s="211" t="s">
        <v>514</v>
      </c>
      <c r="CF126" s="211" t="s">
        <v>514</v>
      </c>
      <c r="CG126" s="211" t="s">
        <v>514</v>
      </c>
      <c r="CH126" s="287"/>
      <c r="CI126" s="287"/>
      <c r="CJ126" s="287"/>
      <c r="CK126" s="287"/>
      <c r="CL126" s="287"/>
      <c r="CM126" s="287"/>
      <c r="CN126" s="287"/>
      <c r="CO126" s="211" t="s">
        <v>5528</v>
      </c>
    </row>
    <row r="127" spans="1:93">
      <c r="A127" s="286" t="s">
        <v>971</v>
      </c>
      <c r="B127" s="211" t="s">
        <v>2714</v>
      </c>
      <c r="C127" s="211" t="s">
        <v>2424</v>
      </c>
      <c r="D127" s="211" t="s">
        <v>2715</v>
      </c>
      <c r="E127" s="211" t="s">
        <v>5698</v>
      </c>
      <c r="F127" s="211">
        <v>1</v>
      </c>
      <c r="G127" s="211" t="s">
        <v>514</v>
      </c>
      <c r="H127" s="211" t="s">
        <v>514</v>
      </c>
      <c r="I127" s="211" t="s">
        <v>514</v>
      </c>
      <c r="J127" s="211" t="s">
        <v>514</v>
      </c>
      <c r="K127" s="211">
        <v>2013</v>
      </c>
      <c r="L127" s="211" t="b">
        <v>0</v>
      </c>
      <c r="M127" s="211">
        <v>10700</v>
      </c>
      <c r="N127" s="211">
        <v>10700</v>
      </c>
      <c r="O127" s="287"/>
      <c r="P127" s="287"/>
      <c r="Q127" s="287"/>
      <c r="R127" s="211" t="b">
        <v>0</v>
      </c>
      <c r="S127" s="211">
        <v>13400</v>
      </c>
      <c r="T127" s="211">
        <v>11800</v>
      </c>
      <c r="U127" s="211" t="b">
        <v>0</v>
      </c>
      <c r="V127" s="211">
        <v>14400</v>
      </c>
      <c r="W127" s="211">
        <v>14400</v>
      </c>
      <c r="X127" s="287"/>
      <c r="Y127" s="287"/>
      <c r="Z127" s="287"/>
      <c r="AA127" s="211" t="s">
        <v>514</v>
      </c>
      <c r="AB127" s="211" t="s">
        <v>514</v>
      </c>
      <c r="AC127" s="211" t="s">
        <v>514</v>
      </c>
      <c r="AD127" s="211" t="s">
        <v>514</v>
      </c>
      <c r="AE127" s="287"/>
      <c r="AF127" s="287"/>
      <c r="AG127" s="287"/>
      <c r="AH127" s="211" t="s">
        <v>514</v>
      </c>
      <c r="AI127" s="211" t="s">
        <v>514</v>
      </c>
      <c r="AJ127" s="211" t="s">
        <v>514</v>
      </c>
      <c r="AK127" s="211" t="s">
        <v>514</v>
      </c>
      <c r="AL127" s="211" t="s">
        <v>514</v>
      </c>
      <c r="AM127" s="211" t="s">
        <v>514</v>
      </c>
      <c r="AN127" s="287"/>
      <c r="AO127" s="287"/>
      <c r="AP127" s="287"/>
      <c r="AQ127" s="287"/>
      <c r="AR127" s="287"/>
      <c r="AS127" s="287"/>
      <c r="AT127" s="211" t="s">
        <v>514</v>
      </c>
      <c r="AU127" s="211" t="s">
        <v>514</v>
      </c>
      <c r="AV127" s="211" t="s">
        <v>514</v>
      </c>
      <c r="AW127" s="211" t="s">
        <v>514</v>
      </c>
      <c r="AX127" s="211" t="s">
        <v>514</v>
      </c>
      <c r="AY127" s="211" t="s">
        <v>514</v>
      </c>
      <c r="AZ127" s="287"/>
      <c r="BA127" s="287"/>
      <c r="BB127" s="287"/>
      <c r="BC127" s="287"/>
      <c r="BD127" s="287"/>
      <c r="BE127" s="287"/>
      <c r="BF127" s="211" t="s">
        <v>514</v>
      </c>
      <c r="BG127" s="211" t="s">
        <v>514</v>
      </c>
      <c r="BH127" s="211" t="s">
        <v>514</v>
      </c>
      <c r="BI127" s="211" t="s">
        <v>514</v>
      </c>
      <c r="BJ127" s="211" t="s">
        <v>514</v>
      </c>
      <c r="BK127" s="211" t="s">
        <v>514</v>
      </c>
      <c r="BL127" s="287"/>
      <c r="BM127" s="287"/>
      <c r="BN127" s="287"/>
      <c r="BO127" s="211" t="s">
        <v>514</v>
      </c>
      <c r="BP127" s="211" t="s">
        <v>514</v>
      </c>
      <c r="BQ127" s="211">
        <v>1</v>
      </c>
      <c r="BR127" s="211" t="s">
        <v>2480</v>
      </c>
      <c r="BS127" s="211" t="s">
        <v>514</v>
      </c>
      <c r="BT127" s="211" t="s">
        <v>514</v>
      </c>
      <c r="BU127" s="211" t="s">
        <v>514</v>
      </c>
      <c r="BV127" s="211" t="s">
        <v>514</v>
      </c>
      <c r="BW127" s="211" t="s">
        <v>514</v>
      </c>
      <c r="BX127" s="211" t="s">
        <v>514</v>
      </c>
      <c r="BY127" s="211" t="s">
        <v>514</v>
      </c>
      <c r="BZ127" s="211" t="s">
        <v>514</v>
      </c>
      <c r="CA127" s="211" t="s">
        <v>514</v>
      </c>
      <c r="CB127" s="211" t="s">
        <v>514</v>
      </c>
      <c r="CC127" s="211" t="s">
        <v>6434</v>
      </c>
      <c r="CD127" s="211" t="s">
        <v>5089</v>
      </c>
      <c r="CE127" s="211" t="s">
        <v>514</v>
      </c>
      <c r="CF127" s="211" t="s">
        <v>514</v>
      </c>
      <c r="CG127" s="211" t="s">
        <v>514</v>
      </c>
      <c r="CH127" s="287"/>
      <c r="CI127" s="287"/>
      <c r="CJ127" s="287"/>
      <c r="CK127" s="287"/>
      <c r="CL127" s="287"/>
      <c r="CM127" s="287"/>
      <c r="CN127" s="287"/>
      <c r="CO127" s="211" t="s">
        <v>5528</v>
      </c>
    </row>
    <row r="128" spans="1:93">
      <c r="A128" s="286" t="s">
        <v>972</v>
      </c>
      <c r="B128" s="211" t="s">
        <v>2716</v>
      </c>
      <c r="C128" s="211" t="s">
        <v>2448</v>
      </c>
      <c r="D128" s="211" t="s">
        <v>2717</v>
      </c>
      <c r="E128" s="211" t="s">
        <v>2718</v>
      </c>
      <c r="F128" s="211">
        <v>1</v>
      </c>
      <c r="G128" s="211" t="s">
        <v>514</v>
      </c>
      <c r="H128" s="211" t="s">
        <v>514</v>
      </c>
      <c r="I128" s="211" t="s">
        <v>514</v>
      </c>
      <c r="J128" s="211" t="s">
        <v>514</v>
      </c>
      <c r="K128" s="211">
        <v>2013</v>
      </c>
      <c r="L128" s="211" t="b">
        <v>0</v>
      </c>
      <c r="M128" s="211">
        <v>7600</v>
      </c>
      <c r="N128" s="211">
        <v>7590</v>
      </c>
      <c r="O128" s="287"/>
      <c r="P128" s="287"/>
      <c r="Q128" s="287"/>
      <c r="R128" s="211" t="b">
        <v>0</v>
      </c>
      <c r="S128" s="211">
        <v>5460</v>
      </c>
      <c r="T128" s="211">
        <v>9850</v>
      </c>
      <c r="U128" s="211" t="b">
        <v>0</v>
      </c>
      <c r="V128" s="211">
        <v>6010</v>
      </c>
      <c r="W128" s="211">
        <v>6010</v>
      </c>
      <c r="X128" s="287"/>
      <c r="Y128" s="287"/>
      <c r="Z128" s="287"/>
      <c r="AA128" s="211" t="s">
        <v>514</v>
      </c>
      <c r="AB128" s="211" t="s">
        <v>514</v>
      </c>
      <c r="AC128" s="211" t="s">
        <v>514</v>
      </c>
      <c r="AD128" s="211" t="s">
        <v>514</v>
      </c>
      <c r="AE128" s="287"/>
      <c r="AF128" s="287"/>
      <c r="AG128" s="287"/>
      <c r="AH128" s="211" t="s">
        <v>514</v>
      </c>
      <c r="AI128" s="211" t="s">
        <v>514</v>
      </c>
      <c r="AJ128" s="211" t="s">
        <v>514</v>
      </c>
      <c r="AK128" s="211" t="s">
        <v>514</v>
      </c>
      <c r="AL128" s="211" t="s">
        <v>514</v>
      </c>
      <c r="AM128" s="211" t="s">
        <v>514</v>
      </c>
      <c r="AN128" s="287"/>
      <c r="AO128" s="287"/>
      <c r="AP128" s="287"/>
      <c r="AQ128" s="287"/>
      <c r="AR128" s="287"/>
      <c r="AS128" s="287"/>
      <c r="AT128" s="211" t="s">
        <v>514</v>
      </c>
      <c r="AU128" s="211" t="s">
        <v>514</v>
      </c>
      <c r="AV128" s="211" t="s">
        <v>514</v>
      </c>
      <c r="AW128" s="211" t="s">
        <v>514</v>
      </c>
      <c r="AX128" s="211" t="s">
        <v>514</v>
      </c>
      <c r="AY128" s="211" t="s">
        <v>514</v>
      </c>
      <c r="AZ128" s="287"/>
      <c r="BA128" s="287"/>
      <c r="BB128" s="287"/>
      <c r="BC128" s="287"/>
      <c r="BD128" s="287"/>
      <c r="BE128" s="287"/>
      <c r="BF128" s="211" t="s">
        <v>514</v>
      </c>
      <c r="BG128" s="211" t="s">
        <v>514</v>
      </c>
      <c r="BH128" s="211" t="s">
        <v>514</v>
      </c>
      <c r="BI128" s="211" t="s">
        <v>514</v>
      </c>
      <c r="BJ128" s="211" t="s">
        <v>514</v>
      </c>
      <c r="BK128" s="211" t="s">
        <v>514</v>
      </c>
      <c r="BL128" s="287"/>
      <c r="BM128" s="287"/>
      <c r="BN128" s="287"/>
      <c r="BO128" s="211" t="s">
        <v>514</v>
      </c>
      <c r="BP128" s="211" t="s">
        <v>514</v>
      </c>
      <c r="BQ128" s="211">
        <v>1</v>
      </c>
      <c r="BR128" s="211" t="s">
        <v>2719</v>
      </c>
      <c r="BS128" s="211" t="s">
        <v>514</v>
      </c>
      <c r="BT128" s="211" t="s">
        <v>514</v>
      </c>
      <c r="BU128" s="211" t="s">
        <v>514</v>
      </c>
      <c r="BV128" s="211" t="s">
        <v>514</v>
      </c>
      <c r="BW128" s="211" t="s">
        <v>514</v>
      </c>
      <c r="BX128" s="211" t="s">
        <v>514</v>
      </c>
      <c r="BY128" s="211" t="s">
        <v>514</v>
      </c>
      <c r="BZ128" s="211" t="s">
        <v>514</v>
      </c>
      <c r="CA128" s="211" t="s">
        <v>514</v>
      </c>
      <c r="CB128" s="211" t="s">
        <v>514</v>
      </c>
      <c r="CC128" s="211" t="s">
        <v>514</v>
      </c>
      <c r="CD128" s="211" t="s">
        <v>514</v>
      </c>
      <c r="CE128" s="211" t="s">
        <v>514</v>
      </c>
      <c r="CF128" s="211" t="s">
        <v>514</v>
      </c>
      <c r="CG128" s="211" t="s">
        <v>514</v>
      </c>
      <c r="CH128" s="287"/>
      <c r="CI128" s="287"/>
      <c r="CJ128" s="287"/>
      <c r="CK128" s="287"/>
      <c r="CL128" s="287"/>
      <c r="CM128" s="287"/>
      <c r="CN128" s="287"/>
      <c r="CO128" s="211" t="s">
        <v>5528</v>
      </c>
    </row>
    <row r="129" spans="1:93">
      <c r="A129" s="286" t="s">
        <v>973</v>
      </c>
      <c r="B129" s="211" t="s">
        <v>2720</v>
      </c>
      <c r="C129" s="211" t="s">
        <v>2448</v>
      </c>
      <c r="D129" s="211" t="s">
        <v>5177</v>
      </c>
      <c r="E129" s="211" t="s">
        <v>5178</v>
      </c>
      <c r="F129" s="211">
        <v>1</v>
      </c>
      <c r="G129" s="211" t="s">
        <v>514</v>
      </c>
      <c r="H129" s="211" t="s">
        <v>514</v>
      </c>
      <c r="I129" s="211" t="s">
        <v>514</v>
      </c>
      <c r="J129" s="211" t="s">
        <v>514</v>
      </c>
      <c r="K129" s="211">
        <v>2013</v>
      </c>
      <c r="L129" s="211" t="b">
        <v>0</v>
      </c>
      <c r="M129" s="211">
        <v>5590</v>
      </c>
      <c r="N129" s="211">
        <v>5580</v>
      </c>
      <c r="O129" s="287"/>
      <c r="P129" s="287"/>
      <c r="Q129" s="287"/>
      <c r="R129" s="211" t="s">
        <v>514</v>
      </c>
      <c r="S129" s="211" t="s">
        <v>514</v>
      </c>
      <c r="T129" s="211" t="s">
        <v>514</v>
      </c>
      <c r="U129" s="211" t="s">
        <v>514</v>
      </c>
      <c r="V129" s="211" t="s">
        <v>514</v>
      </c>
      <c r="W129" s="211" t="s">
        <v>514</v>
      </c>
      <c r="X129" s="287"/>
      <c r="Y129" s="287"/>
      <c r="Z129" s="287"/>
      <c r="AA129" s="211" t="s">
        <v>514</v>
      </c>
      <c r="AB129" s="211" t="s">
        <v>514</v>
      </c>
      <c r="AC129" s="211" t="s">
        <v>514</v>
      </c>
      <c r="AD129" s="211" t="s">
        <v>514</v>
      </c>
      <c r="AE129" s="287"/>
      <c r="AF129" s="287"/>
      <c r="AG129" s="287"/>
      <c r="AH129" s="211" t="s">
        <v>514</v>
      </c>
      <c r="AI129" s="211" t="s">
        <v>514</v>
      </c>
      <c r="AJ129" s="211" t="s">
        <v>514</v>
      </c>
      <c r="AK129" s="211" t="s">
        <v>514</v>
      </c>
      <c r="AL129" s="211" t="s">
        <v>514</v>
      </c>
      <c r="AM129" s="211" t="s">
        <v>514</v>
      </c>
      <c r="AN129" s="287"/>
      <c r="AO129" s="287"/>
      <c r="AP129" s="287"/>
      <c r="AQ129" s="287"/>
      <c r="AR129" s="287"/>
      <c r="AS129" s="287"/>
      <c r="AT129" s="211" t="s">
        <v>514</v>
      </c>
      <c r="AU129" s="211" t="s">
        <v>514</v>
      </c>
      <c r="AV129" s="211" t="s">
        <v>514</v>
      </c>
      <c r="AW129" s="211" t="s">
        <v>514</v>
      </c>
      <c r="AX129" s="211" t="s">
        <v>514</v>
      </c>
      <c r="AY129" s="211" t="s">
        <v>514</v>
      </c>
      <c r="AZ129" s="287"/>
      <c r="BA129" s="287"/>
      <c r="BB129" s="287"/>
      <c r="BC129" s="287"/>
      <c r="BD129" s="287"/>
      <c r="BE129" s="287"/>
      <c r="BF129" s="211" t="s">
        <v>514</v>
      </c>
      <c r="BG129" s="211" t="s">
        <v>514</v>
      </c>
      <c r="BH129" s="211" t="s">
        <v>514</v>
      </c>
      <c r="BI129" s="211" t="s">
        <v>514</v>
      </c>
      <c r="BJ129" s="211" t="s">
        <v>514</v>
      </c>
      <c r="BK129" s="211" t="s">
        <v>514</v>
      </c>
      <c r="BL129" s="287"/>
      <c r="BM129" s="287"/>
      <c r="BN129" s="287"/>
      <c r="BO129" s="211" t="s">
        <v>514</v>
      </c>
      <c r="BP129" s="211" t="s">
        <v>514</v>
      </c>
      <c r="BQ129" s="211">
        <v>1</v>
      </c>
      <c r="BR129" s="211" t="s">
        <v>5179</v>
      </c>
      <c r="BS129" s="211" t="s">
        <v>514</v>
      </c>
      <c r="BT129" s="211" t="s">
        <v>514</v>
      </c>
      <c r="BU129" s="211" t="s">
        <v>514</v>
      </c>
      <c r="BV129" s="211" t="s">
        <v>514</v>
      </c>
      <c r="BW129" s="211" t="s">
        <v>514</v>
      </c>
      <c r="BX129" s="211" t="s">
        <v>514</v>
      </c>
      <c r="BY129" s="211" t="s">
        <v>514</v>
      </c>
      <c r="BZ129" s="211" t="s">
        <v>514</v>
      </c>
      <c r="CA129" s="211" t="s">
        <v>514</v>
      </c>
      <c r="CB129" s="211" t="s">
        <v>514</v>
      </c>
      <c r="CC129" s="211" t="s">
        <v>514</v>
      </c>
      <c r="CD129" s="211" t="s">
        <v>514</v>
      </c>
      <c r="CE129" s="211" t="s">
        <v>514</v>
      </c>
      <c r="CF129" s="211" t="s">
        <v>514</v>
      </c>
      <c r="CG129" s="211" t="s">
        <v>514</v>
      </c>
      <c r="CH129" s="287"/>
      <c r="CI129" s="287"/>
      <c r="CJ129" s="287"/>
      <c r="CK129" s="287"/>
      <c r="CL129" s="287"/>
      <c r="CM129" s="287"/>
      <c r="CN129" s="287"/>
      <c r="CO129" s="211" t="s">
        <v>514</v>
      </c>
    </row>
    <row r="130" spans="1:93">
      <c r="A130" s="286" t="s">
        <v>974</v>
      </c>
      <c r="B130" s="211" t="s">
        <v>2721</v>
      </c>
      <c r="C130" s="211" t="s">
        <v>5180</v>
      </c>
      <c r="D130" s="211" t="s">
        <v>5181</v>
      </c>
      <c r="E130" s="211" t="s">
        <v>5182</v>
      </c>
      <c r="F130" s="211">
        <v>1</v>
      </c>
      <c r="G130" s="211" t="s">
        <v>514</v>
      </c>
      <c r="H130" s="211" t="s">
        <v>514</v>
      </c>
      <c r="I130" s="211" t="s">
        <v>514</v>
      </c>
      <c r="J130" s="211" t="s">
        <v>514</v>
      </c>
      <c r="K130" s="211" t="s">
        <v>514</v>
      </c>
      <c r="L130" s="211" t="s">
        <v>514</v>
      </c>
      <c r="M130" s="211" t="s">
        <v>514</v>
      </c>
      <c r="N130" s="211" t="s">
        <v>514</v>
      </c>
      <c r="O130" s="287"/>
      <c r="P130" s="287"/>
      <c r="Q130" s="287"/>
      <c r="R130" s="211" t="s">
        <v>514</v>
      </c>
      <c r="S130" s="211" t="s">
        <v>514</v>
      </c>
      <c r="T130" s="211" t="s">
        <v>514</v>
      </c>
      <c r="U130" s="211" t="s">
        <v>514</v>
      </c>
      <c r="V130" s="211" t="s">
        <v>514</v>
      </c>
      <c r="W130" s="211" t="s">
        <v>514</v>
      </c>
      <c r="X130" s="287"/>
      <c r="Y130" s="287"/>
      <c r="Z130" s="287"/>
      <c r="AA130" s="211" t="s">
        <v>514</v>
      </c>
      <c r="AB130" s="211" t="s">
        <v>514</v>
      </c>
      <c r="AC130" s="211" t="s">
        <v>514</v>
      </c>
      <c r="AD130" s="211" t="s">
        <v>514</v>
      </c>
      <c r="AE130" s="287"/>
      <c r="AF130" s="287"/>
      <c r="AG130" s="287"/>
      <c r="AH130" s="211" t="s">
        <v>514</v>
      </c>
      <c r="AI130" s="211" t="s">
        <v>514</v>
      </c>
      <c r="AJ130" s="211" t="s">
        <v>514</v>
      </c>
      <c r="AK130" s="211" t="s">
        <v>514</v>
      </c>
      <c r="AL130" s="211" t="s">
        <v>514</v>
      </c>
      <c r="AM130" s="211" t="s">
        <v>514</v>
      </c>
      <c r="AN130" s="287"/>
      <c r="AO130" s="287"/>
      <c r="AP130" s="287"/>
      <c r="AQ130" s="287"/>
      <c r="AR130" s="287"/>
      <c r="AS130" s="287"/>
      <c r="AT130" s="211" t="s">
        <v>514</v>
      </c>
      <c r="AU130" s="211" t="s">
        <v>514</v>
      </c>
      <c r="AV130" s="211" t="s">
        <v>514</v>
      </c>
      <c r="AW130" s="211" t="s">
        <v>514</v>
      </c>
      <c r="AX130" s="211" t="s">
        <v>514</v>
      </c>
      <c r="AY130" s="211" t="s">
        <v>514</v>
      </c>
      <c r="AZ130" s="287"/>
      <c r="BA130" s="287"/>
      <c r="BB130" s="287"/>
      <c r="BC130" s="287"/>
      <c r="BD130" s="287"/>
      <c r="BE130" s="287"/>
      <c r="BF130" s="211" t="s">
        <v>514</v>
      </c>
      <c r="BG130" s="211" t="s">
        <v>514</v>
      </c>
      <c r="BH130" s="211" t="s">
        <v>514</v>
      </c>
      <c r="BI130" s="211" t="s">
        <v>514</v>
      </c>
      <c r="BJ130" s="211" t="s">
        <v>514</v>
      </c>
      <c r="BK130" s="211" t="s">
        <v>514</v>
      </c>
      <c r="BL130" s="287"/>
      <c r="BM130" s="287"/>
      <c r="BN130" s="287"/>
      <c r="BO130" s="211" t="s">
        <v>514</v>
      </c>
      <c r="BP130" s="211" t="s">
        <v>514</v>
      </c>
      <c r="BQ130" s="211">
        <v>0</v>
      </c>
      <c r="BR130" s="211" t="s">
        <v>514</v>
      </c>
      <c r="BS130" s="211" t="s">
        <v>514</v>
      </c>
      <c r="BT130" s="211" t="s">
        <v>514</v>
      </c>
      <c r="BU130" s="211" t="s">
        <v>514</v>
      </c>
      <c r="BV130" s="211" t="s">
        <v>514</v>
      </c>
      <c r="BW130" s="211" t="s">
        <v>514</v>
      </c>
      <c r="BX130" s="211" t="s">
        <v>514</v>
      </c>
      <c r="BY130" s="211" t="s">
        <v>514</v>
      </c>
      <c r="BZ130" s="211" t="s">
        <v>514</v>
      </c>
      <c r="CA130" s="211" t="s">
        <v>514</v>
      </c>
      <c r="CB130" s="211" t="s">
        <v>514</v>
      </c>
      <c r="CC130" s="211" t="s">
        <v>514</v>
      </c>
      <c r="CD130" s="211" t="s">
        <v>514</v>
      </c>
      <c r="CE130" s="211" t="s">
        <v>514</v>
      </c>
      <c r="CF130" s="211" t="s">
        <v>514</v>
      </c>
      <c r="CG130" s="211" t="s">
        <v>514</v>
      </c>
      <c r="CH130" s="287"/>
      <c r="CI130" s="287"/>
      <c r="CJ130" s="287"/>
      <c r="CK130" s="287"/>
      <c r="CL130" s="287"/>
      <c r="CM130" s="287"/>
      <c r="CN130" s="287"/>
      <c r="CO130" s="211" t="s">
        <v>514</v>
      </c>
    </row>
    <row r="131" spans="1:93">
      <c r="A131" s="286" t="s">
        <v>975</v>
      </c>
      <c r="B131" s="211" t="s">
        <v>5183</v>
      </c>
      <c r="C131" s="211" t="s">
        <v>2448</v>
      </c>
      <c r="D131" s="211" t="s">
        <v>2722</v>
      </c>
      <c r="E131" s="211" t="s">
        <v>5699</v>
      </c>
      <c r="F131" s="211">
        <v>1</v>
      </c>
      <c r="G131" s="211" t="s">
        <v>514</v>
      </c>
      <c r="H131" s="211" t="s">
        <v>514</v>
      </c>
      <c r="I131" s="211" t="s">
        <v>514</v>
      </c>
      <c r="J131" s="211" t="s">
        <v>514</v>
      </c>
      <c r="K131" s="211">
        <v>2013</v>
      </c>
      <c r="L131" s="211" t="b">
        <v>0</v>
      </c>
      <c r="M131" s="211">
        <v>2920</v>
      </c>
      <c r="N131" s="211">
        <v>2540</v>
      </c>
      <c r="O131" s="287"/>
      <c r="P131" s="287"/>
      <c r="Q131" s="287"/>
      <c r="R131" s="211" t="b">
        <v>0</v>
      </c>
      <c r="S131" s="211">
        <v>2530</v>
      </c>
      <c r="T131" s="211">
        <v>2160</v>
      </c>
      <c r="U131" s="211" t="b">
        <v>0</v>
      </c>
      <c r="V131" s="211">
        <v>3380</v>
      </c>
      <c r="W131" s="211">
        <v>3380</v>
      </c>
      <c r="X131" s="287"/>
      <c r="Y131" s="287"/>
      <c r="Z131" s="287"/>
      <c r="AA131" s="211" t="s">
        <v>514</v>
      </c>
      <c r="AB131" s="211" t="s">
        <v>514</v>
      </c>
      <c r="AC131" s="211" t="s">
        <v>514</v>
      </c>
      <c r="AD131" s="211" t="s">
        <v>514</v>
      </c>
      <c r="AE131" s="287"/>
      <c r="AF131" s="287"/>
      <c r="AG131" s="287"/>
      <c r="AH131" s="211" t="s">
        <v>514</v>
      </c>
      <c r="AI131" s="211" t="s">
        <v>514</v>
      </c>
      <c r="AJ131" s="211" t="s">
        <v>514</v>
      </c>
      <c r="AK131" s="211" t="s">
        <v>514</v>
      </c>
      <c r="AL131" s="211" t="s">
        <v>514</v>
      </c>
      <c r="AM131" s="211" t="s">
        <v>514</v>
      </c>
      <c r="AN131" s="287"/>
      <c r="AO131" s="287"/>
      <c r="AP131" s="287"/>
      <c r="AQ131" s="287"/>
      <c r="AR131" s="287"/>
      <c r="AS131" s="287"/>
      <c r="AT131" s="211" t="s">
        <v>514</v>
      </c>
      <c r="AU131" s="211" t="s">
        <v>514</v>
      </c>
      <c r="AV131" s="211" t="s">
        <v>514</v>
      </c>
      <c r="AW131" s="211" t="s">
        <v>514</v>
      </c>
      <c r="AX131" s="211" t="s">
        <v>514</v>
      </c>
      <c r="AY131" s="211" t="s">
        <v>514</v>
      </c>
      <c r="AZ131" s="287"/>
      <c r="BA131" s="287"/>
      <c r="BB131" s="287"/>
      <c r="BC131" s="287"/>
      <c r="BD131" s="287"/>
      <c r="BE131" s="287"/>
      <c r="BF131" s="211" t="s">
        <v>514</v>
      </c>
      <c r="BG131" s="211" t="s">
        <v>514</v>
      </c>
      <c r="BH131" s="211" t="s">
        <v>514</v>
      </c>
      <c r="BI131" s="211" t="s">
        <v>514</v>
      </c>
      <c r="BJ131" s="211" t="s">
        <v>514</v>
      </c>
      <c r="BK131" s="211" t="s">
        <v>514</v>
      </c>
      <c r="BL131" s="287"/>
      <c r="BM131" s="287"/>
      <c r="BN131" s="287"/>
      <c r="BO131" s="211" t="s">
        <v>514</v>
      </c>
      <c r="BP131" s="211" t="s">
        <v>514</v>
      </c>
      <c r="BQ131" s="211">
        <v>1</v>
      </c>
      <c r="BR131" s="211" t="s">
        <v>2723</v>
      </c>
      <c r="BS131" s="211" t="s">
        <v>514</v>
      </c>
      <c r="BT131" s="211" t="s">
        <v>514</v>
      </c>
      <c r="BU131" s="211" t="s">
        <v>514</v>
      </c>
      <c r="BV131" s="211" t="s">
        <v>514</v>
      </c>
      <c r="BW131" s="211" t="s">
        <v>514</v>
      </c>
      <c r="BX131" s="211" t="s">
        <v>514</v>
      </c>
      <c r="BY131" s="211" t="s">
        <v>514</v>
      </c>
      <c r="BZ131" s="211" t="s">
        <v>514</v>
      </c>
      <c r="CA131" s="211" t="s">
        <v>514</v>
      </c>
      <c r="CB131" s="211" t="s">
        <v>514</v>
      </c>
      <c r="CC131" s="211" t="s">
        <v>514</v>
      </c>
      <c r="CD131" s="211" t="s">
        <v>514</v>
      </c>
      <c r="CE131" s="211" t="s">
        <v>514</v>
      </c>
      <c r="CF131" s="211" t="s">
        <v>514</v>
      </c>
      <c r="CG131" s="211" t="s">
        <v>514</v>
      </c>
      <c r="CH131" s="287"/>
      <c r="CI131" s="287"/>
      <c r="CJ131" s="287"/>
      <c r="CK131" s="287"/>
      <c r="CL131" s="287"/>
      <c r="CM131" s="287"/>
      <c r="CN131" s="287"/>
      <c r="CO131" s="211" t="s">
        <v>514</v>
      </c>
    </row>
    <row r="132" spans="1:93">
      <c r="A132" s="286" t="s">
        <v>976</v>
      </c>
      <c r="B132" s="211" t="s">
        <v>2724</v>
      </c>
      <c r="C132" s="211" t="s">
        <v>2725</v>
      </c>
      <c r="D132" s="211" t="s">
        <v>2726</v>
      </c>
      <c r="E132" s="211" t="s">
        <v>5700</v>
      </c>
      <c r="F132" s="211">
        <v>1</v>
      </c>
      <c r="G132" s="211" t="s">
        <v>514</v>
      </c>
      <c r="H132" s="211">
        <v>1</v>
      </c>
      <c r="I132" s="211" t="s">
        <v>514</v>
      </c>
      <c r="J132" s="211" t="s">
        <v>514</v>
      </c>
      <c r="K132" s="211">
        <v>2013</v>
      </c>
      <c r="L132" s="211" t="b">
        <v>0</v>
      </c>
      <c r="M132" s="211">
        <v>19000</v>
      </c>
      <c r="N132" s="211">
        <v>19000</v>
      </c>
      <c r="O132" s="287"/>
      <c r="P132" s="287"/>
      <c r="Q132" s="287"/>
      <c r="R132" s="211" t="b">
        <v>0</v>
      </c>
      <c r="S132" s="211">
        <v>21600</v>
      </c>
      <c r="T132" s="211">
        <v>19100</v>
      </c>
      <c r="U132" s="211" t="b">
        <v>0</v>
      </c>
      <c r="V132" s="211">
        <v>20200</v>
      </c>
      <c r="W132" s="211">
        <v>20200</v>
      </c>
      <c r="X132" s="287"/>
      <c r="Y132" s="287"/>
      <c r="Z132" s="287"/>
      <c r="AA132" s="211">
        <v>2013</v>
      </c>
      <c r="AB132" s="211" t="b">
        <v>0</v>
      </c>
      <c r="AC132" s="211">
        <v>507</v>
      </c>
      <c r="AD132" s="211">
        <v>507</v>
      </c>
      <c r="AE132" s="287"/>
      <c r="AF132" s="287"/>
      <c r="AG132" s="287"/>
      <c r="AH132" s="211" t="b">
        <v>0</v>
      </c>
      <c r="AI132" s="211">
        <v>364</v>
      </c>
      <c r="AJ132" s="211">
        <v>364</v>
      </c>
      <c r="AK132" s="211" t="b">
        <v>0</v>
      </c>
      <c r="AL132" s="211">
        <v>346</v>
      </c>
      <c r="AM132" s="211">
        <v>346</v>
      </c>
      <c r="AN132" s="287"/>
      <c r="AO132" s="287"/>
      <c r="AP132" s="287"/>
      <c r="AQ132" s="287"/>
      <c r="AR132" s="287"/>
      <c r="AS132" s="287"/>
      <c r="AT132" s="211" t="s">
        <v>514</v>
      </c>
      <c r="AU132" s="211" t="s">
        <v>514</v>
      </c>
      <c r="AV132" s="211" t="s">
        <v>514</v>
      </c>
      <c r="AW132" s="211" t="s">
        <v>514</v>
      </c>
      <c r="AX132" s="211" t="s">
        <v>514</v>
      </c>
      <c r="AY132" s="211" t="s">
        <v>514</v>
      </c>
      <c r="AZ132" s="287"/>
      <c r="BA132" s="287"/>
      <c r="BB132" s="287"/>
      <c r="BC132" s="287"/>
      <c r="BD132" s="287"/>
      <c r="BE132" s="287"/>
      <c r="BF132" s="211" t="s">
        <v>514</v>
      </c>
      <c r="BG132" s="211" t="s">
        <v>514</v>
      </c>
      <c r="BH132" s="211" t="s">
        <v>514</v>
      </c>
      <c r="BI132" s="211" t="s">
        <v>514</v>
      </c>
      <c r="BJ132" s="211" t="s">
        <v>514</v>
      </c>
      <c r="BK132" s="211" t="s">
        <v>514</v>
      </c>
      <c r="BL132" s="287"/>
      <c r="BM132" s="287"/>
      <c r="BN132" s="287"/>
      <c r="BO132" s="211">
        <v>105</v>
      </c>
      <c r="BP132" s="211">
        <v>105</v>
      </c>
      <c r="BQ132" s="211">
        <v>3</v>
      </c>
      <c r="BR132" s="211" t="s">
        <v>2727</v>
      </c>
      <c r="BS132" s="211" t="s">
        <v>2728</v>
      </c>
      <c r="BT132" s="211" t="s">
        <v>2729</v>
      </c>
      <c r="BU132" s="211" t="s">
        <v>514</v>
      </c>
      <c r="BV132" s="211" t="s">
        <v>514</v>
      </c>
      <c r="BW132" s="211" t="s">
        <v>514</v>
      </c>
      <c r="BX132" s="211" t="s">
        <v>514</v>
      </c>
      <c r="BY132" s="211" t="s">
        <v>514</v>
      </c>
      <c r="BZ132" s="211" t="s">
        <v>514</v>
      </c>
      <c r="CA132" s="211" t="s">
        <v>514</v>
      </c>
      <c r="CB132" s="211" t="s">
        <v>5528</v>
      </c>
      <c r="CC132" s="211" t="s">
        <v>514</v>
      </c>
      <c r="CD132" s="211" t="s">
        <v>514</v>
      </c>
      <c r="CE132" s="211" t="s">
        <v>514</v>
      </c>
      <c r="CF132" s="211" t="s">
        <v>6431</v>
      </c>
      <c r="CG132" s="211" t="s">
        <v>6499</v>
      </c>
      <c r="CH132" s="287"/>
      <c r="CI132" s="287"/>
      <c r="CJ132" s="287"/>
      <c r="CK132" s="287"/>
      <c r="CL132" s="287"/>
      <c r="CM132" s="287"/>
      <c r="CN132" s="287"/>
      <c r="CO132" s="211" t="s">
        <v>5528</v>
      </c>
    </row>
    <row r="133" spans="1:93">
      <c r="A133" s="286" t="s">
        <v>977</v>
      </c>
      <c r="B133" s="211" t="s">
        <v>2730</v>
      </c>
      <c r="C133" s="211" t="s">
        <v>2448</v>
      </c>
      <c r="D133" s="211" t="s">
        <v>6500</v>
      </c>
      <c r="E133" s="211" t="s">
        <v>5701</v>
      </c>
      <c r="F133" s="211">
        <v>1</v>
      </c>
      <c r="G133" s="211" t="s">
        <v>514</v>
      </c>
      <c r="H133" s="211" t="s">
        <v>514</v>
      </c>
      <c r="I133" s="211" t="s">
        <v>514</v>
      </c>
      <c r="J133" s="211" t="s">
        <v>514</v>
      </c>
      <c r="K133" s="211">
        <v>2013</v>
      </c>
      <c r="L133" s="211" t="b">
        <v>0</v>
      </c>
      <c r="M133" s="211">
        <v>7450</v>
      </c>
      <c r="N133" s="211">
        <v>7440</v>
      </c>
      <c r="O133" s="287"/>
      <c r="P133" s="287"/>
      <c r="Q133" s="287"/>
      <c r="R133" s="211" t="b">
        <v>0</v>
      </c>
      <c r="S133" s="211">
        <v>8760</v>
      </c>
      <c r="T133" s="211">
        <v>7730</v>
      </c>
      <c r="U133" s="211" t="b">
        <v>0</v>
      </c>
      <c r="V133" s="211">
        <v>8430</v>
      </c>
      <c r="W133" s="211">
        <v>8430</v>
      </c>
      <c r="X133" s="287"/>
      <c r="Y133" s="287"/>
      <c r="Z133" s="287"/>
      <c r="AA133" s="211" t="s">
        <v>514</v>
      </c>
      <c r="AB133" s="211" t="s">
        <v>514</v>
      </c>
      <c r="AC133" s="211" t="s">
        <v>514</v>
      </c>
      <c r="AD133" s="211" t="s">
        <v>514</v>
      </c>
      <c r="AE133" s="287"/>
      <c r="AF133" s="287"/>
      <c r="AG133" s="287"/>
      <c r="AH133" s="211" t="s">
        <v>514</v>
      </c>
      <c r="AI133" s="211" t="s">
        <v>514</v>
      </c>
      <c r="AJ133" s="211" t="s">
        <v>514</v>
      </c>
      <c r="AK133" s="211" t="s">
        <v>514</v>
      </c>
      <c r="AL133" s="211" t="s">
        <v>514</v>
      </c>
      <c r="AM133" s="211" t="s">
        <v>514</v>
      </c>
      <c r="AN133" s="287"/>
      <c r="AO133" s="287"/>
      <c r="AP133" s="287"/>
      <c r="AQ133" s="287"/>
      <c r="AR133" s="287"/>
      <c r="AS133" s="287"/>
      <c r="AT133" s="211" t="s">
        <v>514</v>
      </c>
      <c r="AU133" s="211" t="s">
        <v>514</v>
      </c>
      <c r="AV133" s="211" t="s">
        <v>514</v>
      </c>
      <c r="AW133" s="211" t="s">
        <v>514</v>
      </c>
      <c r="AX133" s="211" t="s">
        <v>514</v>
      </c>
      <c r="AY133" s="211" t="s">
        <v>514</v>
      </c>
      <c r="AZ133" s="287"/>
      <c r="BA133" s="287"/>
      <c r="BB133" s="287"/>
      <c r="BC133" s="287"/>
      <c r="BD133" s="287"/>
      <c r="BE133" s="287"/>
      <c r="BF133" s="211" t="s">
        <v>514</v>
      </c>
      <c r="BG133" s="211" t="s">
        <v>514</v>
      </c>
      <c r="BH133" s="211" t="s">
        <v>514</v>
      </c>
      <c r="BI133" s="211" t="s">
        <v>514</v>
      </c>
      <c r="BJ133" s="211" t="s">
        <v>514</v>
      </c>
      <c r="BK133" s="211" t="s">
        <v>514</v>
      </c>
      <c r="BL133" s="287"/>
      <c r="BM133" s="287"/>
      <c r="BN133" s="287"/>
      <c r="BO133" s="211" t="s">
        <v>514</v>
      </c>
      <c r="BP133" s="211" t="s">
        <v>514</v>
      </c>
      <c r="BQ133" s="211">
        <v>1</v>
      </c>
      <c r="BR133" s="211" t="s">
        <v>2490</v>
      </c>
      <c r="BS133" s="211" t="s">
        <v>514</v>
      </c>
      <c r="BT133" s="211" t="s">
        <v>514</v>
      </c>
      <c r="BU133" s="211" t="s">
        <v>514</v>
      </c>
      <c r="BV133" s="211" t="s">
        <v>514</v>
      </c>
      <c r="BW133" s="211" t="s">
        <v>514</v>
      </c>
      <c r="BX133" s="211" t="s">
        <v>514</v>
      </c>
      <c r="BY133" s="211" t="s">
        <v>514</v>
      </c>
      <c r="BZ133" s="211" t="s">
        <v>514</v>
      </c>
      <c r="CA133" s="211" t="s">
        <v>514</v>
      </c>
      <c r="CB133" s="211" t="s">
        <v>514</v>
      </c>
      <c r="CC133" s="211" t="s">
        <v>6501</v>
      </c>
      <c r="CD133" s="211" t="s">
        <v>5089</v>
      </c>
      <c r="CE133" s="211" t="s">
        <v>514</v>
      </c>
      <c r="CF133" s="211" t="s">
        <v>514</v>
      </c>
      <c r="CG133" s="211" t="s">
        <v>514</v>
      </c>
      <c r="CH133" s="287"/>
      <c r="CI133" s="287"/>
      <c r="CJ133" s="287"/>
      <c r="CK133" s="287"/>
      <c r="CL133" s="287"/>
      <c r="CM133" s="287"/>
      <c r="CN133" s="287"/>
      <c r="CO133" s="211" t="s">
        <v>5528</v>
      </c>
    </row>
    <row r="134" spans="1:93">
      <c r="A134" s="286" t="s">
        <v>978</v>
      </c>
      <c r="B134" s="211" t="s">
        <v>2731</v>
      </c>
      <c r="C134" s="211" t="s">
        <v>2484</v>
      </c>
      <c r="D134" s="211" t="s">
        <v>5184</v>
      </c>
      <c r="E134" s="211" t="s">
        <v>5702</v>
      </c>
      <c r="F134" s="211">
        <v>1</v>
      </c>
      <c r="G134" s="211" t="s">
        <v>514</v>
      </c>
      <c r="H134" s="211" t="s">
        <v>514</v>
      </c>
      <c r="I134" s="211" t="s">
        <v>514</v>
      </c>
      <c r="J134" s="211" t="s">
        <v>514</v>
      </c>
      <c r="K134" s="211" t="s">
        <v>514</v>
      </c>
      <c r="L134" s="211" t="s">
        <v>514</v>
      </c>
      <c r="M134" s="211" t="s">
        <v>514</v>
      </c>
      <c r="N134" s="211" t="s">
        <v>514</v>
      </c>
      <c r="O134" s="287"/>
      <c r="P134" s="287"/>
      <c r="Q134" s="287"/>
      <c r="R134" s="211" t="s">
        <v>514</v>
      </c>
      <c r="S134" s="211" t="s">
        <v>514</v>
      </c>
      <c r="T134" s="211" t="s">
        <v>514</v>
      </c>
      <c r="U134" s="211" t="s">
        <v>514</v>
      </c>
      <c r="V134" s="211" t="s">
        <v>514</v>
      </c>
      <c r="W134" s="211" t="s">
        <v>514</v>
      </c>
      <c r="X134" s="287"/>
      <c r="Y134" s="287"/>
      <c r="Z134" s="287"/>
      <c r="AA134" s="211" t="s">
        <v>514</v>
      </c>
      <c r="AB134" s="211" t="s">
        <v>514</v>
      </c>
      <c r="AC134" s="211" t="s">
        <v>514</v>
      </c>
      <c r="AD134" s="211" t="s">
        <v>514</v>
      </c>
      <c r="AE134" s="287"/>
      <c r="AF134" s="287"/>
      <c r="AG134" s="287"/>
      <c r="AH134" s="211" t="s">
        <v>514</v>
      </c>
      <c r="AI134" s="211" t="s">
        <v>514</v>
      </c>
      <c r="AJ134" s="211" t="s">
        <v>514</v>
      </c>
      <c r="AK134" s="211" t="s">
        <v>514</v>
      </c>
      <c r="AL134" s="211" t="s">
        <v>514</v>
      </c>
      <c r="AM134" s="211" t="s">
        <v>514</v>
      </c>
      <c r="AN134" s="287"/>
      <c r="AO134" s="287"/>
      <c r="AP134" s="287"/>
      <c r="AQ134" s="287"/>
      <c r="AR134" s="287"/>
      <c r="AS134" s="287"/>
      <c r="AT134" s="211" t="s">
        <v>514</v>
      </c>
      <c r="AU134" s="211" t="s">
        <v>514</v>
      </c>
      <c r="AV134" s="211" t="s">
        <v>514</v>
      </c>
      <c r="AW134" s="211" t="s">
        <v>514</v>
      </c>
      <c r="AX134" s="211" t="s">
        <v>514</v>
      </c>
      <c r="AY134" s="211" t="s">
        <v>514</v>
      </c>
      <c r="AZ134" s="287"/>
      <c r="BA134" s="287"/>
      <c r="BB134" s="287"/>
      <c r="BC134" s="287"/>
      <c r="BD134" s="287"/>
      <c r="BE134" s="287"/>
      <c r="BF134" s="211" t="s">
        <v>514</v>
      </c>
      <c r="BG134" s="211" t="s">
        <v>514</v>
      </c>
      <c r="BH134" s="211" t="s">
        <v>514</v>
      </c>
      <c r="BI134" s="211" t="s">
        <v>514</v>
      </c>
      <c r="BJ134" s="211" t="s">
        <v>514</v>
      </c>
      <c r="BK134" s="211" t="s">
        <v>514</v>
      </c>
      <c r="BL134" s="287"/>
      <c r="BM134" s="287"/>
      <c r="BN134" s="287"/>
      <c r="BO134" s="211" t="s">
        <v>514</v>
      </c>
      <c r="BP134" s="211" t="s">
        <v>514</v>
      </c>
      <c r="BQ134" s="211">
        <v>0</v>
      </c>
      <c r="BR134" s="211" t="s">
        <v>514</v>
      </c>
      <c r="BS134" s="211" t="s">
        <v>514</v>
      </c>
      <c r="BT134" s="211" t="s">
        <v>514</v>
      </c>
      <c r="BU134" s="211" t="s">
        <v>514</v>
      </c>
      <c r="BV134" s="211" t="s">
        <v>514</v>
      </c>
      <c r="BW134" s="211" t="s">
        <v>514</v>
      </c>
      <c r="BX134" s="211" t="s">
        <v>514</v>
      </c>
      <c r="BY134" s="211" t="s">
        <v>514</v>
      </c>
      <c r="BZ134" s="211" t="s">
        <v>514</v>
      </c>
      <c r="CA134" s="211" t="s">
        <v>514</v>
      </c>
      <c r="CB134" s="211" t="s">
        <v>514</v>
      </c>
      <c r="CC134" s="211" t="s">
        <v>514</v>
      </c>
      <c r="CD134" s="211" t="s">
        <v>514</v>
      </c>
      <c r="CE134" s="211" t="s">
        <v>514</v>
      </c>
      <c r="CF134" s="211" t="s">
        <v>514</v>
      </c>
      <c r="CG134" s="211" t="s">
        <v>514</v>
      </c>
      <c r="CH134" s="287"/>
      <c r="CI134" s="287"/>
      <c r="CJ134" s="287"/>
      <c r="CK134" s="287"/>
      <c r="CL134" s="287"/>
      <c r="CM134" s="287"/>
      <c r="CN134" s="287"/>
      <c r="CO134" s="211" t="s">
        <v>514</v>
      </c>
    </row>
    <row r="135" spans="1:93">
      <c r="A135" s="286" t="s">
        <v>979</v>
      </c>
      <c r="B135" s="211" t="s">
        <v>2732</v>
      </c>
      <c r="C135" s="211" t="s">
        <v>2424</v>
      </c>
      <c r="D135" s="211" t="s">
        <v>5185</v>
      </c>
      <c r="E135" s="211" t="s">
        <v>5703</v>
      </c>
      <c r="F135" s="211">
        <v>1</v>
      </c>
      <c r="G135" s="211" t="s">
        <v>514</v>
      </c>
      <c r="H135" s="211" t="s">
        <v>514</v>
      </c>
      <c r="I135" s="211" t="s">
        <v>514</v>
      </c>
      <c r="J135" s="211" t="s">
        <v>514</v>
      </c>
      <c r="K135" s="211" t="s">
        <v>514</v>
      </c>
      <c r="L135" s="211" t="s">
        <v>514</v>
      </c>
      <c r="M135" s="211" t="s">
        <v>514</v>
      </c>
      <c r="N135" s="211" t="s">
        <v>514</v>
      </c>
      <c r="O135" s="287"/>
      <c r="P135" s="287"/>
      <c r="Q135" s="287"/>
      <c r="R135" s="211" t="s">
        <v>514</v>
      </c>
      <c r="S135" s="211" t="s">
        <v>514</v>
      </c>
      <c r="T135" s="211" t="s">
        <v>514</v>
      </c>
      <c r="U135" s="211" t="s">
        <v>514</v>
      </c>
      <c r="V135" s="211" t="s">
        <v>514</v>
      </c>
      <c r="W135" s="211" t="s">
        <v>514</v>
      </c>
      <c r="X135" s="287"/>
      <c r="Y135" s="287"/>
      <c r="Z135" s="287"/>
      <c r="AA135" s="211" t="s">
        <v>514</v>
      </c>
      <c r="AB135" s="211" t="s">
        <v>514</v>
      </c>
      <c r="AC135" s="211" t="s">
        <v>514</v>
      </c>
      <c r="AD135" s="211" t="s">
        <v>514</v>
      </c>
      <c r="AE135" s="287"/>
      <c r="AF135" s="287"/>
      <c r="AG135" s="287"/>
      <c r="AH135" s="211" t="s">
        <v>514</v>
      </c>
      <c r="AI135" s="211" t="s">
        <v>514</v>
      </c>
      <c r="AJ135" s="211" t="s">
        <v>514</v>
      </c>
      <c r="AK135" s="211" t="s">
        <v>514</v>
      </c>
      <c r="AL135" s="211" t="s">
        <v>514</v>
      </c>
      <c r="AM135" s="211" t="s">
        <v>514</v>
      </c>
      <c r="AN135" s="287"/>
      <c r="AO135" s="287"/>
      <c r="AP135" s="287"/>
      <c r="AQ135" s="287"/>
      <c r="AR135" s="287"/>
      <c r="AS135" s="287"/>
      <c r="AT135" s="211" t="s">
        <v>514</v>
      </c>
      <c r="AU135" s="211" t="s">
        <v>514</v>
      </c>
      <c r="AV135" s="211" t="s">
        <v>514</v>
      </c>
      <c r="AW135" s="211" t="s">
        <v>514</v>
      </c>
      <c r="AX135" s="211" t="s">
        <v>514</v>
      </c>
      <c r="AY135" s="211" t="s">
        <v>514</v>
      </c>
      <c r="AZ135" s="287"/>
      <c r="BA135" s="287"/>
      <c r="BB135" s="287"/>
      <c r="BC135" s="287"/>
      <c r="BD135" s="287"/>
      <c r="BE135" s="287"/>
      <c r="BF135" s="211" t="s">
        <v>514</v>
      </c>
      <c r="BG135" s="211" t="s">
        <v>514</v>
      </c>
      <c r="BH135" s="211" t="s">
        <v>514</v>
      </c>
      <c r="BI135" s="211" t="s">
        <v>514</v>
      </c>
      <c r="BJ135" s="211" t="s">
        <v>514</v>
      </c>
      <c r="BK135" s="211" t="s">
        <v>514</v>
      </c>
      <c r="BL135" s="287"/>
      <c r="BM135" s="287"/>
      <c r="BN135" s="287"/>
      <c r="BO135" s="211" t="s">
        <v>514</v>
      </c>
      <c r="BP135" s="211" t="s">
        <v>514</v>
      </c>
      <c r="BQ135" s="211">
        <v>0</v>
      </c>
      <c r="BR135" s="211" t="s">
        <v>514</v>
      </c>
      <c r="BS135" s="211" t="s">
        <v>514</v>
      </c>
      <c r="BT135" s="211" t="s">
        <v>514</v>
      </c>
      <c r="BU135" s="211" t="s">
        <v>514</v>
      </c>
      <c r="BV135" s="211" t="s">
        <v>514</v>
      </c>
      <c r="BW135" s="211" t="s">
        <v>514</v>
      </c>
      <c r="BX135" s="211" t="s">
        <v>514</v>
      </c>
      <c r="BY135" s="211" t="s">
        <v>514</v>
      </c>
      <c r="BZ135" s="211" t="s">
        <v>514</v>
      </c>
      <c r="CA135" s="211" t="s">
        <v>514</v>
      </c>
      <c r="CB135" s="211" t="s">
        <v>514</v>
      </c>
      <c r="CC135" s="211" t="s">
        <v>514</v>
      </c>
      <c r="CD135" s="211" t="s">
        <v>514</v>
      </c>
      <c r="CE135" s="211" t="s">
        <v>514</v>
      </c>
      <c r="CF135" s="211" t="s">
        <v>514</v>
      </c>
      <c r="CG135" s="211" t="s">
        <v>514</v>
      </c>
      <c r="CH135" s="287"/>
      <c r="CI135" s="287"/>
      <c r="CJ135" s="287"/>
      <c r="CK135" s="287"/>
      <c r="CL135" s="287"/>
      <c r="CM135" s="287"/>
      <c r="CN135" s="287"/>
      <c r="CO135" s="211" t="s">
        <v>514</v>
      </c>
    </row>
    <row r="136" spans="1:93">
      <c r="A136" s="286" t="s">
        <v>980</v>
      </c>
      <c r="B136" s="211" t="s">
        <v>2733</v>
      </c>
      <c r="C136" s="211" t="s">
        <v>2448</v>
      </c>
      <c r="D136" s="211" t="s">
        <v>5186</v>
      </c>
      <c r="E136" s="211" t="s">
        <v>5704</v>
      </c>
      <c r="F136" s="211">
        <v>1</v>
      </c>
      <c r="G136" s="211" t="s">
        <v>514</v>
      </c>
      <c r="H136" s="211" t="s">
        <v>514</v>
      </c>
      <c r="I136" s="211" t="s">
        <v>514</v>
      </c>
      <c r="J136" s="211" t="s">
        <v>514</v>
      </c>
      <c r="K136" s="211">
        <v>2013</v>
      </c>
      <c r="L136" s="211" t="b">
        <v>0</v>
      </c>
      <c r="M136" s="211">
        <v>0</v>
      </c>
      <c r="N136" s="211">
        <v>0</v>
      </c>
      <c r="O136" s="287"/>
      <c r="P136" s="287"/>
      <c r="Q136" s="287"/>
      <c r="R136" s="211" t="s">
        <v>514</v>
      </c>
      <c r="S136" s="211" t="s">
        <v>514</v>
      </c>
      <c r="T136" s="211" t="s">
        <v>514</v>
      </c>
      <c r="U136" s="211" t="s">
        <v>514</v>
      </c>
      <c r="V136" s="211" t="s">
        <v>514</v>
      </c>
      <c r="W136" s="211" t="s">
        <v>514</v>
      </c>
      <c r="X136" s="287"/>
      <c r="Y136" s="287"/>
      <c r="Z136" s="287"/>
      <c r="AA136" s="211" t="s">
        <v>514</v>
      </c>
      <c r="AB136" s="211" t="s">
        <v>514</v>
      </c>
      <c r="AC136" s="211" t="s">
        <v>514</v>
      </c>
      <c r="AD136" s="211" t="s">
        <v>514</v>
      </c>
      <c r="AE136" s="287"/>
      <c r="AF136" s="287"/>
      <c r="AG136" s="287"/>
      <c r="AH136" s="211" t="s">
        <v>514</v>
      </c>
      <c r="AI136" s="211" t="s">
        <v>514</v>
      </c>
      <c r="AJ136" s="211" t="s">
        <v>514</v>
      </c>
      <c r="AK136" s="211" t="s">
        <v>514</v>
      </c>
      <c r="AL136" s="211" t="s">
        <v>514</v>
      </c>
      <c r="AM136" s="211" t="s">
        <v>514</v>
      </c>
      <c r="AN136" s="287"/>
      <c r="AO136" s="287"/>
      <c r="AP136" s="287"/>
      <c r="AQ136" s="287"/>
      <c r="AR136" s="287"/>
      <c r="AS136" s="287"/>
      <c r="AT136" s="211" t="s">
        <v>514</v>
      </c>
      <c r="AU136" s="211" t="s">
        <v>514</v>
      </c>
      <c r="AV136" s="211" t="s">
        <v>514</v>
      </c>
      <c r="AW136" s="211" t="s">
        <v>514</v>
      </c>
      <c r="AX136" s="211" t="s">
        <v>514</v>
      </c>
      <c r="AY136" s="211" t="s">
        <v>514</v>
      </c>
      <c r="AZ136" s="287"/>
      <c r="BA136" s="287"/>
      <c r="BB136" s="287"/>
      <c r="BC136" s="287"/>
      <c r="BD136" s="287"/>
      <c r="BE136" s="287"/>
      <c r="BF136" s="211" t="s">
        <v>514</v>
      </c>
      <c r="BG136" s="211" t="s">
        <v>514</v>
      </c>
      <c r="BH136" s="211" t="s">
        <v>514</v>
      </c>
      <c r="BI136" s="211" t="s">
        <v>514</v>
      </c>
      <c r="BJ136" s="211" t="s">
        <v>514</v>
      </c>
      <c r="BK136" s="211" t="s">
        <v>514</v>
      </c>
      <c r="BL136" s="287"/>
      <c r="BM136" s="287"/>
      <c r="BN136" s="287"/>
      <c r="BO136" s="211" t="s">
        <v>514</v>
      </c>
      <c r="BP136" s="211" t="s">
        <v>514</v>
      </c>
      <c r="BQ136" s="211">
        <v>1</v>
      </c>
      <c r="BR136" s="211" t="s">
        <v>5187</v>
      </c>
      <c r="BS136" s="211" t="s">
        <v>514</v>
      </c>
      <c r="BT136" s="211" t="s">
        <v>514</v>
      </c>
      <c r="BU136" s="211" t="s">
        <v>514</v>
      </c>
      <c r="BV136" s="211" t="s">
        <v>514</v>
      </c>
      <c r="BW136" s="211" t="s">
        <v>514</v>
      </c>
      <c r="BX136" s="211" t="s">
        <v>514</v>
      </c>
      <c r="BY136" s="211" t="s">
        <v>514</v>
      </c>
      <c r="BZ136" s="211" t="s">
        <v>514</v>
      </c>
      <c r="CA136" s="211" t="s">
        <v>514</v>
      </c>
      <c r="CB136" s="211" t="s">
        <v>514</v>
      </c>
      <c r="CC136" s="211" t="s">
        <v>514</v>
      </c>
      <c r="CD136" s="211" t="s">
        <v>514</v>
      </c>
      <c r="CE136" s="211" t="s">
        <v>514</v>
      </c>
      <c r="CF136" s="211" t="s">
        <v>514</v>
      </c>
      <c r="CG136" s="211" t="s">
        <v>514</v>
      </c>
      <c r="CH136" s="287"/>
      <c r="CI136" s="287"/>
      <c r="CJ136" s="287"/>
      <c r="CK136" s="287"/>
      <c r="CL136" s="287"/>
      <c r="CM136" s="287"/>
      <c r="CN136" s="287"/>
      <c r="CO136" s="211" t="s">
        <v>514</v>
      </c>
    </row>
    <row r="137" spans="1:93">
      <c r="A137" s="286" t="s">
        <v>981</v>
      </c>
      <c r="B137" s="211" t="s">
        <v>2734</v>
      </c>
      <c r="C137" s="211" t="s">
        <v>2448</v>
      </c>
      <c r="D137" s="211" t="s">
        <v>2735</v>
      </c>
      <c r="E137" s="211" t="s">
        <v>2736</v>
      </c>
      <c r="F137" s="211">
        <v>1</v>
      </c>
      <c r="G137" s="211" t="s">
        <v>514</v>
      </c>
      <c r="H137" s="211" t="s">
        <v>514</v>
      </c>
      <c r="I137" s="211" t="s">
        <v>514</v>
      </c>
      <c r="J137" s="211" t="s">
        <v>514</v>
      </c>
      <c r="K137" s="211">
        <v>2013</v>
      </c>
      <c r="L137" s="211" t="b">
        <v>0</v>
      </c>
      <c r="M137" s="211">
        <v>18300</v>
      </c>
      <c r="N137" s="211">
        <v>18300</v>
      </c>
      <c r="O137" s="287"/>
      <c r="P137" s="287"/>
      <c r="Q137" s="287"/>
      <c r="R137" s="211" t="b">
        <v>0</v>
      </c>
      <c r="S137" s="211">
        <v>17000</v>
      </c>
      <c r="T137" s="211">
        <v>16200</v>
      </c>
      <c r="U137" s="211" t="b">
        <v>0</v>
      </c>
      <c r="V137" s="211">
        <v>16100</v>
      </c>
      <c r="W137" s="211">
        <v>16100</v>
      </c>
      <c r="X137" s="287"/>
      <c r="Y137" s="287"/>
      <c r="Z137" s="287"/>
      <c r="AA137" s="211" t="s">
        <v>514</v>
      </c>
      <c r="AB137" s="211" t="s">
        <v>514</v>
      </c>
      <c r="AC137" s="211" t="s">
        <v>514</v>
      </c>
      <c r="AD137" s="211" t="s">
        <v>514</v>
      </c>
      <c r="AE137" s="287"/>
      <c r="AF137" s="287"/>
      <c r="AG137" s="287"/>
      <c r="AH137" s="211" t="s">
        <v>514</v>
      </c>
      <c r="AI137" s="211" t="s">
        <v>514</v>
      </c>
      <c r="AJ137" s="211" t="s">
        <v>514</v>
      </c>
      <c r="AK137" s="211" t="s">
        <v>514</v>
      </c>
      <c r="AL137" s="211" t="s">
        <v>514</v>
      </c>
      <c r="AM137" s="211" t="s">
        <v>514</v>
      </c>
      <c r="AN137" s="287"/>
      <c r="AO137" s="287"/>
      <c r="AP137" s="287"/>
      <c r="AQ137" s="287"/>
      <c r="AR137" s="287"/>
      <c r="AS137" s="287"/>
      <c r="AT137" s="211" t="s">
        <v>514</v>
      </c>
      <c r="AU137" s="211" t="s">
        <v>514</v>
      </c>
      <c r="AV137" s="211" t="s">
        <v>514</v>
      </c>
      <c r="AW137" s="211" t="s">
        <v>514</v>
      </c>
      <c r="AX137" s="211" t="s">
        <v>514</v>
      </c>
      <c r="AY137" s="211" t="s">
        <v>514</v>
      </c>
      <c r="AZ137" s="287"/>
      <c r="BA137" s="287"/>
      <c r="BB137" s="287"/>
      <c r="BC137" s="287"/>
      <c r="BD137" s="287"/>
      <c r="BE137" s="287"/>
      <c r="BF137" s="211" t="s">
        <v>514</v>
      </c>
      <c r="BG137" s="211" t="s">
        <v>514</v>
      </c>
      <c r="BH137" s="211" t="s">
        <v>514</v>
      </c>
      <c r="BI137" s="211" t="s">
        <v>514</v>
      </c>
      <c r="BJ137" s="211" t="s">
        <v>514</v>
      </c>
      <c r="BK137" s="211" t="s">
        <v>514</v>
      </c>
      <c r="BL137" s="287"/>
      <c r="BM137" s="287"/>
      <c r="BN137" s="287"/>
      <c r="BO137" s="211" t="s">
        <v>514</v>
      </c>
      <c r="BP137" s="211" t="s">
        <v>514</v>
      </c>
      <c r="BQ137" s="211">
        <v>1</v>
      </c>
      <c r="BR137" s="211" t="s">
        <v>2734</v>
      </c>
      <c r="BS137" s="211" t="s">
        <v>514</v>
      </c>
      <c r="BT137" s="211" t="s">
        <v>514</v>
      </c>
      <c r="BU137" s="211" t="s">
        <v>514</v>
      </c>
      <c r="BV137" s="211" t="s">
        <v>514</v>
      </c>
      <c r="BW137" s="211" t="s">
        <v>514</v>
      </c>
      <c r="BX137" s="211" t="s">
        <v>514</v>
      </c>
      <c r="BY137" s="211" t="s">
        <v>514</v>
      </c>
      <c r="BZ137" s="211" t="s">
        <v>514</v>
      </c>
      <c r="CA137" s="211" t="s">
        <v>514</v>
      </c>
      <c r="CB137" s="211" t="s">
        <v>514</v>
      </c>
      <c r="CC137" s="211" t="s">
        <v>514</v>
      </c>
      <c r="CD137" s="211" t="s">
        <v>514</v>
      </c>
      <c r="CE137" s="211" t="s">
        <v>514</v>
      </c>
      <c r="CF137" s="211" t="s">
        <v>514</v>
      </c>
      <c r="CG137" s="211" t="s">
        <v>514</v>
      </c>
      <c r="CH137" s="287"/>
      <c r="CI137" s="287"/>
      <c r="CJ137" s="287"/>
      <c r="CK137" s="287"/>
      <c r="CL137" s="287"/>
      <c r="CM137" s="287"/>
      <c r="CN137" s="287"/>
      <c r="CO137" s="211" t="s">
        <v>5528</v>
      </c>
    </row>
    <row r="138" spans="1:93">
      <c r="A138" s="286" t="s">
        <v>982</v>
      </c>
      <c r="B138" s="211" t="s">
        <v>2737</v>
      </c>
      <c r="C138" s="211" t="s">
        <v>2448</v>
      </c>
      <c r="D138" s="211" t="s">
        <v>2738</v>
      </c>
      <c r="E138" s="211" t="s">
        <v>2739</v>
      </c>
      <c r="F138" s="211">
        <v>1</v>
      </c>
      <c r="G138" s="211" t="s">
        <v>514</v>
      </c>
      <c r="H138" s="211" t="s">
        <v>514</v>
      </c>
      <c r="I138" s="211" t="s">
        <v>514</v>
      </c>
      <c r="J138" s="211" t="s">
        <v>514</v>
      </c>
      <c r="K138" s="211">
        <v>2013</v>
      </c>
      <c r="L138" s="211" t="b">
        <v>0</v>
      </c>
      <c r="M138" s="211">
        <v>4780</v>
      </c>
      <c r="N138" s="211">
        <v>4170</v>
      </c>
      <c r="O138" s="287"/>
      <c r="P138" s="287"/>
      <c r="Q138" s="287"/>
      <c r="R138" s="211" t="b">
        <v>0</v>
      </c>
      <c r="S138" s="211">
        <v>3830</v>
      </c>
      <c r="T138" s="211">
        <v>3500</v>
      </c>
      <c r="U138" s="211" t="b">
        <v>0</v>
      </c>
      <c r="V138" s="211">
        <v>3340</v>
      </c>
      <c r="W138" s="211">
        <v>3340</v>
      </c>
      <c r="X138" s="287"/>
      <c r="Y138" s="287"/>
      <c r="Z138" s="287"/>
      <c r="AA138" s="211" t="s">
        <v>514</v>
      </c>
      <c r="AB138" s="211" t="s">
        <v>514</v>
      </c>
      <c r="AC138" s="211" t="s">
        <v>514</v>
      </c>
      <c r="AD138" s="211" t="s">
        <v>514</v>
      </c>
      <c r="AE138" s="287"/>
      <c r="AF138" s="287"/>
      <c r="AG138" s="287"/>
      <c r="AH138" s="211" t="s">
        <v>514</v>
      </c>
      <c r="AI138" s="211" t="s">
        <v>514</v>
      </c>
      <c r="AJ138" s="211" t="s">
        <v>514</v>
      </c>
      <c r="AK138" s="211" t="s">
        <v>514</v>
      </c>
      <c r="AL138" s="211" t="s">
        <v>514</v>
      </c>
      <c r="AM138" s="211" t="s">
        <v>514</v>
      </c>
      <c r="AN138" s="287"/>
      <c r="AO138" s="287"/>
      <c r="AP138" s="287"/>
      <c r="AQ138" s="287"/>
      <c r="AR138" s="287"/>
      <c r="AS138" s="287"/>
      <c r="AT138" s="211" t="s">
        <v>514</v>
      </c>
      <c r="AU138" s="211" t="s">
        <v>514</v>
      </c>
      <c r="AV138" s="211" t="s">
        <v>514</v>
      </c>
      <c r="AW138" s="211" t="s">
        <v>514</v>
      </c>
      <c r="AX138" s="211" t="s">
        <v>514</v>
      </c>
      <c r="AY138" s="211" t="s">
        <v>514</v>
      </c>
      <c r="AZ138" s="287"/>
      <c r="BA138" s="287"/>
      <c r="BB138" s="287"/>
      <c r="BC138" s="287"/>
      <c r="BD138" s="287"/>
      <c r="BE138" s="287"/>
      <c r="BF138" s="211" t="s">
        <v>514</v>
      </c>
      <c r="BG138" s="211" t="s">
        <v>514</v>
      </c>
      <c r="BH138" s="211" t="s">
        <v>514</v>
      </c>
      <c r="BI138" s="211" t="s">
        <v>514</v>
      </c>
      <c r="BJ138" s="211" t="s">
        <v>514</v>
      </c>
      <c r="BK138" s="211" t="s">
        <v>514</v>
      </c>
      <c r="BL138" s="287"/>
      <c r="BM138" s="287"/>
      <c r="BN138" s="287"/>
      <c r="BO138" s="211" t="s">
        <v>514</v>
      </c>
      <c r="BP138" s="211" t="s">
        <v>514</v>
      </c>
      <c r="BQ138" s="211">
        <v>1</v>
      </c>
      <c r="BR138" s="211" t="s">
        <v>2737</v>
      </c>
      <c r="BS138" s="211" t="s">
        <v>514</v>
      </c>
      <c r="BT138" s="211" t="s">
        <v>514</v>
      </c>
      <c r="BU138" s="211" t="s">
        <v>514</v>
      </c>
      <c r="BV138" s="211" t="s">
        <v>514</v>
      </c>
      <c r="BW138" s="211" t="s">
        <v>514</v>
      </c>
      <c r="BX138" s="211" t="s">
        <v>514</v>
      </c>
      <c r="BY138" s="211" t="s">
        <v>514</v>
      </c>
      <c r="BZ138" s="211" t="s">
        <v>514</v>
      </c>
      <c r="CA138" s="211" t="s">
        <v>514</v>
      </c>
      <c r="CB138" s="211" t="s">
        <v>514</v>
      </c>
      <c r="CC138" s="211" t="s">
        <v>6434</v>
      </c>
      <c r="CD138" s="211" t="s">
        <v>5089</v>
      </c>
      <c r="CE138" s="211" t="s">
        <v>514</v>
      </c>
      <c r="CF138" s="211" t="s">
        <v>514</v>
      </c>
      <c r="CG138" s="211" t="s">
        <v>514</v>
      </c>
      <c r="CH138" s="287"/>
      <c r="CI138" s="287"/>
      <c r="CJ138" s="287"/>
      <c r="CK138" s="287"/>
      <c r="CL138" s="287"/>
      <c r="CM138" s="287"/>
      <c r="CN138" s="287"/>
      <c r="CO138" s="211" t="s">
        <v>5528</v>
      </c>
    </row>
    <row r="139" spans="1:93">
      <c r="A139" s="286" t="s">
        <v>983</v>
      </c>
      <c r="B139" s="211" t="s">
        <v>2740</v>
      </c>
      <c r="C139" s="211" t="s">
        <v>2448</v>
      </c>
      <c r="D139" s="211" t="s">
        <v>5188</v>
      </c>
      <c r="E139" s="211" t="s">
        <v>5189</v>
      </c>
      <c r="F139" s="211">
        <v>1</v>
      </c>
      <c r="G139" s="211" t="s">
        <v>514</v>
      </c>
      <c r="H139" s="211" t="s">
        <v>514</v>
      </c>
      <c r="I139" s="211" t="s">
        <v>514</v>
      </c>
      <c r="J139" s="211" t="s">
        <v>514</v>
      </c>
      <c r="K139" s="211" t="s">
        <v>514</v>
      </c>
      <c r="L139" s="211" t="s">
        <v>514</v>
      </c>
      <c r="M139" s="211" t="s">
        <v>514</v>
      </c>
      <c r="N139" s="211" t="s">
        <v>514</v>
      </c>
      <c r="O139" s="287"/>
      <c r="P139" s="287"/>
      <c r="Q139" s="287"/>
      <c r="R139" s="211" t="s">
        <v>514</v>
      </c>
      <c r="S139" s="211" t="s">
        <v>514</v>
      </c>
      <c r="T139" s="211" t="s">
        <v>514</v>
      </c>
      <c r="U139" s="211" t="s">
        <v>514</v>
      </c>
      <c r="V139" s="211" t="s">
        <v>514</v>
      </c>
      <c r="W139" s="211" t="s">
        <v>514</v>
      </c>
      <c r="X139" s="287"/>
      <c r="Y139" s="287"/>
      <c r="Z139" s="287"/>
      <c r="AA139" s="211" t="s">
        <v>514</v>
      </c>
      <c r="AB139" s="211" t="s">
        <v>514</v>
      </c>
      <c r="AC139" s="211" t="s">
        <v>514</v>
      </c>
      <c r="AD139" s="211" t="s">
        <v>514</v>
      </c>
      <c r="AE139" s="287"/>
      <c r="AF139" s="287"/>
      <c r="AG139" s="287"/>
      <c r="AH139" s="211" t="s">
        <v>514</v>
      </c>
      <c r="AI139" s="211" t="s">
        <v>514</v>
      </c>
      <c r="AJ139" s="211" t="s">
        <v>514</v>
      </c>
      <c r="AK139" s="211" t="s">
        <v>514</v>
      </c>
      <c r="AL139" s="211" t="s">
        <v>514</v>
      </c>
      <c r="AM139" s="211" t="s">
        <v>514</v>
      </c>
      <c r="AN139" s="287"/>
      <c r="AO139" s="287"/>
      <c r="AP139" s="287"/>
      <c r="AQ139" s="287"/>
      <c r="AR139" s="287"/>
      <c r="AS139" s="287"/>
      <c r="AT139" s="211" t="s">
        <v>514</v>
      </c>
      <c r="AU139" s="211" t="s">
        <v>514</v>
      </c>
      <c r="AV139" s="211" t="s">
        <v>514</v>
      </c>
      <c r="AW139" s="211" t="s">
        <v>514</v>
      </c>
      <c r="AX139" s="211" t="s">
        <v>514</v>
      </c>
      <c r="AY139" s="211" t="s">
        <v>514</v>
      </c>
      <c r="AZ139" s="287"/>
      <c r="BA139" s="287"/>
      <c r="BB139" s="287"/>
      <c r="BC139" s="287"/>
      <c r="BD139" s="287"/>
      <c r="BE139" s="287"/>
      <c r="BF139" s="211" t="s">
        <v>514</v>
      </c>
      <c r="BG139" s="211" t="s">
        <v>514</v>
      </c>
      <c r="BH139" s="211" t="s">
        <v>514</v>
      </c>
      <c r="BI139" s="211" t="s">
        <v>514</v>
      </c>
      <c r="BJ139" s="211" t="s">
        <v>514</v>
      </c>
      <c r="BK139" s="211" t="s">
        <v>514</v>
      </c>
      <c r="BL139" s="287"/>
      <c r="BM139" s="287"/>
      <c r="BN139" s="287"/>
      <c r="BO139" s="211" t="s">
        <v>514</v>
      </c>
      <c r="BP139" s="211" t="s">
        <v>514</v>
      </c>
      <c r="BQ139" s="211">
        <v>1</v>
      </c>
      <c r="BR139" s="211" t="s">
        <v>2784</v>
      </c>
      <c r="BS139" s="211" t="s">
        <v>514</v>
      </c>
      <c r="BT139" s="211" t="s">
        <v>514</v>
      </c>
      <c r="BU139" s="211" t="s">
        <v>514</v>
      </c>
      <c r="BV139" s="211" t="s">
        <v>514</v>
      </c>
      <c r="BW139" s="211" t="s">
        <v>514</v>
      </c>
      <c r="BX139" s="211" t="s">
        <v>514</v>
      </c>
      <c r="BY139" s="211" t="s">
        <v>514</v>
      </c>
      <c r="BZ139" s="211" t="s">
        <v>514</v>
      </c>
      <c r="CA139" s="211" t="s">
        <v>514</v>
      </c>
      <c r="CB139" s="211" t="s">
        <v>514</v>
      </c>
      <c r="CC139" s="211" t="s">
        <v>514</v>
      </c>
      <c r="CD139" s="211" t="s">
        <v>514</v>
      </c>
      <c r="CE139" s="211" t="s">
        <v>514</v>
      </c>
      <c r="CF139" s="211" t="s">
        <v>514</v>
      </c>
      <c r="CG139" s="211" t="s">
        <v>514</v>
      </c>
      <c r="CH139" s="287"/>
      <c r="CI139" s="287"/>
      <c r="CJ139" s="287"/>
      <c r="CK139" s="287"/>
      <c r="CL139" s="287"/>
      <c r="CM139" s="287"/>
      <c r="CN139" s="287"/>
      <c r="CO139" s="211" t="s">
        <v>514</v>
      </c>
    </row>
    <row r="140" spans="1:93">
      <c r="A140" s="286" t="s">
        <v>984</v>
      </c>
      <c r="B140" s="211" t="s">
        <v>2741</v>
      </c>
      <c r="C140" s="211" t="s">
        <v>2448</v>
      </c>
      <c r="D140" s="211" t="s">
        <v>2742</v>
      </c>
      <c r="E140" s="211" t="s">
        <v>5705</v>
      </c>
      <c r="F140" s="211">
        <v>1</v>
      </c>
      <c r="G140" s="211" t="s">
        <v>514</v>
      </c>
      <c r="H140" s="211">
        <v>1</v>
      </c>
      <c r="I140" s="211" t="s">
        <v>514</v>
      </c>
      <c r="J140" s="211" t="s">
        <v>514</v>
      </c>
      <c r="K140" s="211">
        <v>2018</v>
      </c>
      <c r="L140" s="211" t="b">
        <v>0</v>
      </c>
      <c r="M140" s="211">
        <v>29300</v>
      </c>
      <c r="N140" s="211">
        <v>29000</v>
      </c>
      <c r="O140" s="287"/>
      <c r="P140" s="287"/>
      <c r="Q140" s="287"/>
      <c r="R140" s="211" t="b">
        <v>0</v>
      </c>
      <c r="S140" s="211">
        <v>30400</v>
      </c>
      <c r="T140" s="211">
        <v>28900</v>
      </c>
      <c r="U140" s="211" t="b">
        <v>0</v>
      </c>
      <c r="V140" s="211">
        <v>28400</v>
      </c>
      <c r="W140" s="211">
        <v>28400</v>
      </c>
      <c r="X140" s="287"/>
      <c r="Y140" s="287"/>
      <c r="Z140" s="287"/>
      <c r="AA140" s="211">
        <v>2013</v>
      </c>
      <c r="AB140" s="211" t="b">
        <v>1</v>
      </c>
      <c r="AC140" s="211">
        <v>991</v>
      </c>
      <c r="AD140" s="211">
        <v>991</v>
      </c>
      <c r="AE140" s="287"/>
      <c r="AF140" s="287"/>
      <c r="AG140" s="287"/>
      <c r="AH140" s="211" t="b">
        <v>0</v>
      </c>
      <c r="AI140" s="211">
        <v>1840</v>
      </c>
      <c r="AJ140" s="211">
        <v>1840</v>
      </c>
      <c r="AK140" s="211" t="b">
        <v>0</v>
      </c>
      <c r="AL140" s="211">
        <v>1660</v>
      </c>
      <c r="AM140" s="211">
        <v>1660</v>
      </c>
      <c r="AN140" s="287"/>
      <c r="AO140" s="287"/>
      <c r="AP140" s="287"/>
      <c r="AQ140" s="287"/>
      <c r="AR140" s="287"/>
      <c r="AS140" s="287"/>
      <c r="AT140" s="211" t="s">
        <v>514</v>
      </c>
      <c r="AU140" s="211" t="s">
        <v>514</v>
      </c>
      <c r="AV140" s="211" t="s">
        <v>514</v>
      </c>
      <c r="AW140" s="211" t="s">
        <v>514</v>
      </c>
      <c r="AX140" s="211" t="s">
        <v>514</v>
      </c>
      <c r="AY140" s="211" t="s">
        <v>514</v>
      </c>
      <c r="AZ140" s="287"/>
      <c r="BA140" s="287"/>
      <c r="BB140" s="287"/>
      <c r="BC140" s="287"/>
      <c r="BD140" s="287"/>
      <c r="BE140" s="287"/>
      <c r="BF140" s="211" t="s">
        <v>514</v>
      </c>
      <c r="BG140" s="211" t="s">
        <v>514</v>
      </c>
      <c r="BH140" s="211" t="s">
        <v>514</v>
      </c>
      <c r="BI140" s="211" t="s">
        <v>514</v>
      </c>
      <c r="BJ140" s="211" t="s">
        <v>514</v>
      </c>
      <c r="BK140" s="211" t="s">
        <v>514</v>
      </c>
      <c r="BL140" s="287"/>
      <c r="BM140" s="287"/>
      <c r="BN140" s="287"/>
      <c r="BO140" s="211">
        <v>133</v>
      </c>
      <c r="BP140" s="211">
        <v>57</v>
      </c>
      <c r="BQ140" s="211">
        <v>1</v>
      </c>
      <c r="BR140" s="211" t="s">
        <v>2653</v>
      </c>
      <c r="BS140" s="211" t="s">
        <v>514</v>
      </c>
      <c r="BT140" s="211" t="s">
        <v>514</v>
      </c>
      <c r="BU140" s="211" t="s">
        <v>514</v>
      </c>
      <c r="BV140" s="211" t="s">
        <v>514</v>
      </c>
      <c r="BW140" s="211" t="s">
        <v>514</v>
      </c>
      <c r="BX140" s="211" t="s">
        <v>514</v>
      </c>
      <c r="BY140" s="211" t="s">
        <v>514</v>
      </c>
      <c r="BZ140" s="211" t="s">
        <v>514</v>
      </c>
      <c r="CA140" s="211" t="s">
        <v>514</v>
      </c>
      <c r="CB140" s="211" t="s">
        <v>5528</v>
      </c>
      <c r="CC140" s="211" t="s">
        <v>514</v>
      </c>
      <c r="CD140" s="211" t="s">
        <v>514</v>
      </c>
      <c r="CE140" s="211" t="s">
        <v>514</v>
      </c>
      <c r="CF140" s="211" t="s">
        <v>6431</v>
      </c>
      <c r="CG140" s="211" t="s">
        <v>6432</v>
      </c>
      <c r="CH140" s="287"/>
      <c r="CI140" s="287"/>
      <c r="CJ140" s="287"/>
      <c r="CK140" s="287"/>
      <c r="CL140" s="287"/>
      <c r="CM140" s="287"/>
      <c r="CN140" s="287"/>
      <c r="CO140" s="211" t="s">
        <v>5528</v>
      </c>
    </row>
    <row r="141" spans="1:93">
      <c r="A141" s="286" t="s">
        <v>985</v>
      </c>
      <c r="B141" s="211" t="s">
        <v>6502</v>
      </c>
      <c r="C141" s="211" t="s">
        <v>2448</v>
      </c>
      <c r="D141" s="211" t="s">
        <v>5190</v>
      </c>
      <c r="E141" s="211" t="s">
        <v>5191</v>
      </c>
      <c r="F141" s="211">
        <v>1</v>
      </c>
      <c r="G141" s="211" t="s">
        <v>514</v>
      </c>
      <c r="H141" s="211" t="s">
        <v>514</v>
      </c>
      <c r="I141" s="211" t="s">
        <v>514</v>
      </c>
      <c r="J141" s="211" t="s">
        <v>514</v>
      </c>
      <c r="K141" s="211">
        <v>2013</v>
      </c>
      <c r="L141" s="211" t="b">
        <v>0</v>
      </c>
      <c r="M141" s="211">
        <v>26100</v>
      </c>
      <c r="N141" s="211">
        <v>26100</v>
      </c>
      <c r="O141" s="287"/>
      <c r="P141" s="287"/>
      <c r="Q141" s="287"/>
      <c r="R141" s="211" t="s">
        <v>514</v>
      </c>
      <c r="S141" s="211" t="s">
        <v>514</v>
      </c>
      <c r="T141" s="211" t="s">
        <v>514</v>
      </c>
      <c r="U141" s="211" t="s">
        <v>514</v>
      </c>
      <c r="V141" s="211" t="s">
        <v>514</v>
      </c>
      <c r="W141" s="211" t="s">
        <v>514</v>
      </c>
      <c r="X141" s="287"/>
      <c r="Y141" s="287"/>
      <c r="Z141" s="287"/>
      <c r="AA141" s="211" t="s">
        <v>514</v>
      </c>
      <c r="AB141" s="211" t="s">
        <v>514</v>
      </c>
      <c r="AC141" s="211" t="s">
        <v>514</v>
      </c>
      <c r="AD141" s="211" t="s">
        <v>514</v>
      </c>
      <c r="AE141" s="287"/>
      <c r="AF141" s="287"/>
      <c r="AG141" s="287"/>
      <c r="AH141" s="211" t="s">
        <v>514</v>
      </c>
      <c r="AI141" s="211" t="s">
        <v>514</v>
      </c>
      <c r="AJ141" s="211" t="s">
        <v>514</v>
      </c>
      <c r="AK141" s="211" t="s">
        <v>514</v>
      </c>
      <c r="AL141" s="211" t="s">
        <v>514</v>
      </c>
      <c r="AM141" s="211" t="s">
        <v>514</v>
      </c>
      <c r="AN141" s="287"/>
      <c r="AO141" s="287"/>
      <c r="AP141" s="287"/>
      <c r="AQ141" s="287"/>
      <c r="AR141" s="287"/>
      <c r="AS141" s="287"/>
      <c r="AT141" s="211" t="s">
        <v>514</v>
      </c>
      <c r="AU141" s="211" t="s">
        <v>514</v>
      </c>
      <c r="AV141" s="211" t="s">
        <v>514</v>
      </c>
      <c r="AW141" s="211" t="s">
        <v>514</v>
      </c>
      <c r="AX141" s="211" t="s">
        <v>514</v>
      </c>
      <c r="AY141" s="211" t="s">
        <v>514</v>
      </c>
      <c r="AZ141" s="287"/>
      <c r="BA141" s="287"/>
      <c r="BB141" s="287"/>
      <c r="BC141" s="287"/>
      <c r="BD141" s="287"/>
      <c r="BE141" s="287"/>
      <c r="BF141" s="211" t="s">
        <v>514</v>
      </c>
      <c r="BG141" s="211" t="s">
        <v>514</v>
      </c>
      <c r="BH141" s="211" t="s">
        <v>514</v>
      </c>
      <c r="BI141" s="211" t="s">
        <v>514</v>
      </c>
      <c r="BJ141" s="211" t="s">
        <v>514</v>
      </c>
      <c r="BK141" s="211" t="s">
        <v>514</v>
      </c>
      <c r="BL141" s="287"/>
      <c r="BM141" s="287"/>
      <c r="BN141" s="287"/>
      <c r="BO141" s="211" t="s">
        <v>514</v>
      </c>
      <c r="BP141" s="211" t="s">
        <v>514</v>
      </c>
      <c r="BQ141" s="211">
        <v>1</v>
      </c>
      <c r="BR141" s="211" t="s">
        <v>2653</v>
      </c>
      <c r="BS141" s="211" t="s">
        <v>514</v>
      </c>
      <c r="BT141" s="211" t="s">
        <v>514</v>
      </c>
      <c r="BU141" s="211" t="s">
        <v>514</v>
      </c>
      <c r="BV141" s="211" t="s">
        <v>514</v>
      </c>
      <c r="BW141" s="211" t="s">
        <v>514</v>
      </c>
      <c r="BX141" s="211" t="s">
        <v>514</v>
      </c>
      <c r="BY141" s="211" t="s">
        <v>514</v>
      </c>
      <c r="BZ141" s="211" t="s">
        <v>514</v>
      </c>
      <c r="CA141" s="211" t="s">
        <v>514</v>
      </c>
      <c r="CB141" s="211" t="s">
        <v>514</v>
      </c>
      <c r="CC141" s="211" t="s">
        <v>514</v>
      </c>
      <c r="CD141" s="211" t="s">
        <v>514</v>
      </c>
      <c r="CE141" s="211" t="s">
        <v>514</v>
      </c>
      <c r="CF141" s="211" t="s">
        <v>514</v>
      </c>
      <c r="CG141" s="211" t="s">
        <v>514</v>
      </c>
      <c r="CH141" s="287"/>
      <c r="CI141" s="287"/>
      <c r="CJ141" s="287"/>
      <c r="CK141" s="287"/>
      <c r="CL141" s="287"/>
      <c r="CM141" s="287"/>
      <c r="CN141" s="287"/>
      <c r="CO141" s="211" t="s">
        <v>514</v>
      </c>
    </row>
    <row r="142" spans="1:93">
      <c r="A142" s="286" t="s">
        <v>986</v>
      </c>
      <c r="B142" s="211" t="s">
        <v>2743</v>
      </c>
      <c r="C142" s="211" t="s">
        <v>2531</v>
      </c>
      <c r="D142" s="211" t="s">
        <v>5192</v>
      </c>
      <c r="E142" s="211" t="s">
        <v>5193</v>
      </c>
      <c r="F142" s="211">
        <v>1</v>
      </c>
      <c r="G142" s="211" t="s">
        <v>514</v>
      </c>
      <c r="H142" s="211" t="s">
        <v>514</v>
      </c>
      <c r="I142" s="211" t="s">
        <v>514</v>
      </c>
      <c r="J142" s="211" t="s">
        <v>514</v>
      </c>
      <c r="K142" s="211">
        <v>2013</v>
      </c>
      <c r="L142" s="211" t="b">
        <v>0</v>
      </c>
      <c r="M142" s="211">
        <v>485</v>
      </c>
      <c r="N142" s="211">
        <v>484</v>
      </c>
      <c r="O142" s="287"/>
      <c r="P142" s="287"/>
      <c r="Q142" s="287"/>
      <c r="R142" s="211" t="s">
        <v>514</v>
      </c>
      <c r="S142" s="211" t="s">
        <v>514</v>
      </c>
      <c r="T142" s="211" t="s">
        <v>514</v>
      </c>
      <c r="U142" s="211" t="s">
        <v>514</v>
      </c>
      <c r="V142" s="211" t="s">
        <v>514</v>
      </c>
      <c r="W142" s="211" t="s">
        <v>514</v>
      </c>
      <c r="X142" s="287"/>
      <c r="Y142" s="287"/>
      <c r="Z142" s="287"/>
      <c r="AA142" s="211" t="s">
        <v>514</v>
      </c>
      <c r="AB142" s="211" t="s">
        <v>514</v>
      </c>
      <c r="AC142" s="211" t="s">
        <v>514</v>
      </c>
      <c r="AD142" s="211" t="s">
        <v>514</v>
      </c>
      <c r="AE142" s="287"/>
      <c r="AF142" s="287"/>
      <c r="AG142" s="287"/>
      <c r="AH142" s="211" t="s">
        <v>514</v>
      </c>
      <c r="AI142" s="211" t="s">
        <v>514</v>
      </c>
      <c r="AJ142" s="211" t="s">
        <v>514</v>
      </c>
      <c r="AK142" s="211" t="s">
        <v>514</v>
      </c>
      <c r="AL142" s="211" t="s">
        <v>514</v>
      </c>
      <c r="AM142" s="211" t="s">
        <v>514</v>
      </c>
      <c r="AN142" s="287"/>
      <c r="AO142" s="287"/>
      <c r="AP142" s="287"/>
      <c r="AQ142" s="287"/>
      <c r="AR142" s="287"/>
      <c r="AS142" s="287"/>
      <c r="AT142" s="211" t="s">
        <v>514</v>
      </c>
      <c r="AU142" s="211" t="s">
        <v>514</v>
      </c>
      <c r="AV142" s="211" t="s">
        <v>514</v>
      </c>
      <c r="AW142" s="211" t="s">
        <v>514</v>
      </c>
      <c r="AX142" s="211" t="s">
        <v>514</v>
      </c>
      <c r="AY142" s="211" t="s">
        <v>514</v>
      </c>
      <c r="AZ142" s="287"/>
      <c r="BA142" s="287"/>
      <c r="BB142" s="287"/>
      <c r="BC142" s="287"/>
      <c r="BD142" s="287"/>
      <c r="BE142" s="287"/>
      <c r="BF142" s="211" t="s">
        <v>514</v>
      </c>
      <c r="BG142" s="211" t="s">
        <v>514</v>
      </c>
      <c r="BH142" s="211" t="s">
        <v>514</v>
      </c>
      <c r="BI142" s="211" t="s">
        <v>514</v>
      </c>
      <c r="BJ142" s="211" t="s">
        <v>514</v>
      </c>
      <c r="BK142" s="211" t="s">
        <v>514</v>
      </c>
      <c r="BL142" s="287"/>
      <c r="BM142" s="287"/>
      <c r="BN142" s="287"/>
      <c r="BO142" s="211" t="s">
        <v>514</v>
      </c>
      <c r="BP142" s="211" t="s">
        <v>514</v>
      </c>
      <c r="BQ142" s="211">
        <v>0</v>
      </c>
      <c r="BR142" s="211" t="s">
        <v>514</v>
      </c>
      <c r="BS142" s="211" t="s">
        <v>514</v>
      </c>
      <c r="BT142" s="211" t="s">
        <v>514</v>
      </c>
      <c r="BU142" s="211" t="s">
        <v>514</v>
      </c>
      <c r="BV142" s="211" t="s">
        <v>514</v>
      </c>
      <c r="BW142" s="211" t="s">
        <v>514</v>
      </c>
      <c r="BX142" s="211" t="s">
        <v>514</v>
      </c>
      <c r="BY142" s="211" t="s">
        <v>514</v>
      </c>
      <c r="BZ142" s="211" t="s">
        <v>514</v>
      </c>
      <c r="CA142" s="211" t="s">
        <v>514</v>
      </c>
      <c r="CB142" s="211" t="s">
        <v>514</v>
      </c>
      <c r="CC142" s="211" t="s">
        <v>514</v>
      </c>
      <c r="CD142" s="211" t="s">
        <v>514</v>
      </c>
      <c r="CE142" s="211" t="s">
        <v>514</v>
      </c>
      <c r="CF142" s="211" t="s">
        <v>514</v>
      </c>
      <c r="CG142" s="211" t="s">
        <v>514</v>
      </c>
      <c r="CH142" s="287"/>
      <c r="CI142" s="287"/>
      <c r="CJ142" s="287"/>
      <c r="CK142" s="287"/>
      <c r="CL142" s="287"/>
      <c r="CM142" s="287"/>
      <c r="CN142" s="287"/>
      <c r="CO142" s="211" t="s">
        <v>514</v>
      </c>
    </row>
    <row r="143" spans="1:93">
      <c r="A143" s="286" t="s">
        <v>987</v>
      </c>
      <c r="B143" s="211" t="s">
        <v>2744</v>
      </c>
      <c r="C143" s="211" t="s">
        <v>2448</v>
      </c>
      <c r="D143" s="211" t="s">
        <v>2745</v>
      </c>
      <c r="E143" s="211" t="s">
        <v>2746</v>
      </c>
      <c r="F143" s="211">
        <v>1</v>
      </c>
      <c r="G143" s="211" t="s">
        <v>514</v>
      </c>
      <c r="H143" s="211" t="s">
        <v>514</v>
      </c>
      <c r="I143" s="211" t="s">
        <v>514</v>
      </c>
      <c r="J143" s="211" t="s">
        <v>514</v>
      </c>
      <c r="K143" s="211">
        <v>2013</v>
      </c>
      <c r="L143" s="211" t="b">
        <v>0</v>
      </c>
      <c r="M143" s="211">
        <v>596</v>
      </c>
      <c r="N143" s="211">
        <v>595</v>
      </c>
      <c r="O143" s="287"/>
      <c r="P143" s="287"/>
      <c r="Q143" s="287"/>
      <c r="R143" s="211" t="b">
        <v>0</v>
      </c>
      <c r="S143" s="211">
        <v>386</v>
      </c>
      <c r="T143" s="211">
        <v>351</v>
      </c>
      <c r="U143" s="211" t="b">
        <v>0</v>
      </c>
      <c r="V143" s="211">
        <v>362</v>
      </c>
      <c r="W143" s="211">
        <v>362</v>
      </c>
      <c r="X143" s="287"/>
      <c r="Y143" s="287"/>
      <c r="Z143" s="287"/>
      <c r="AA143" s="211" t="s">
        <v>514</v>
      </c>
      <c r="AB143" s="211" t="s">
        <v>514</v>
      </c>
      <c r="AC143" s="211" t="s">
        <v>514</v>
      </c>
      <c r="AD143" s="211" t="s">
        <v>514</v>
      </c>
      <c r="AE143" s="287"/>
      <c r="AF143" s="287"/>
      <c r="AG143" s="287"/>
      <c r="AH143" s="211" t="s">
        <v>514</v>
      </c>
      <c r="AI143" s="211" t="s">
        <v>514</v>
      </c>
      <c r="AJ143" s="211" t="s">
        <v>514</v>
      </c>
      <c r="AK143" s="211" t="s">
        <v>514</v>
      </c>
      <c r="AL143" s="211" t="s">
        <v>514</v>
      </c>
      <c r="AM143" s="211" t="s">
        <v>514</v>
      </c>
      <c r="AN143" s="287"/>
      <c r="AO143" s="287"/>
      <c r="AP143" s="287"/>
      <c r="AQ143" s="287"/>
      <c r="AR143" s="287"/>
      <c r="AS143" s="287"/>
      <c r="AT143" s="211" t="s">
        <v>514</v>
      </c>
      <c r="AU143" s="211" t="s">
        <v>514</v>
      </c>
      <c r="AV143" s="211" t="s">
        <v>514</v>
      </c>
      <c r="AW143" s="211" t="s">
        <v>514</v>
      </c>
      <c r="AX143" s="211" t="s">
        <v>514</v>
      </c>
      <c r="AY143" s="211" t="s">
        <v>514</v>
      </c>
      <c r="AZ143" s="287"/>
      <c r="BA143" s="287"/>
      <c r="BB143" s="287"/>
      <c r="BC143" s="287"/>
      <c r="BD143" s="287"/>
      <c r="BE143" s="287"/>
      <c r="BF143" s="211" t="s">
        <v>514</v>
      </c>
      <c r="BG143" s="211" t="s">
        <v>514</v>
      </c>
      <c r="BH143" s="211" t="s">
        <v>514</v>
      </c>
      <c r="BI143" s="211" t="s">
        <v>514</v>
      </c>
      <c r="BJ143" s="211" t="s">
        <v>514</v>
      </c>
      <c r="BK143" s="211" t="s">
        <v>514</v>
      </c>
      <c r="BL143" s="287"/>
      <c r="BM143" s="287"/>
      <c r="BN143" s="287"/>
      <c r="BO143" s="211" t="s">
        <v>514</v>
      </c>
      <c r="BP143" s="211" t="s">
        <v>514</v>
      </c>
      <c r="BQ143" s="211">
        <v>0</v>
      </c>
      <c r="BR143" s="211" t="s">
        <v>514</v>
      </c>
      <c r="BS143" s="211" t="s">
        <v>514</v>
      </c>
      <c r="BT143" s="211" t="s">
        <v>514</v>
      </c>
      <c r="BU143" s="211" t="s">
        <v>514</v>
      </c>
      <c r="BV143" s="211" t="s">
        <v>514</v>
      </c>
      <c r="BW143" s="211" t="s">
        <v>514</v>
      </c>
      <c r="BX143" s="211" t="s">
        <v>514</v>
      </c>
      <c r="BY143" s="211" t="s">
        <v>514</v>
      </c>
      <c r="BZ143" s="211" t="s">
        <v>514</v>
      </c>
      <c r="CA143" s="211" t="s">
        <v>514</v>
      </c>
      <c r="CB143" s="211" t="s">
        <v>514</v>
      </c>
      <c r="CC143" s="211" t="s">
        <v>6444</v>
      </c>
      <c r="CD143" s="211" t="s">
        <v>6485</v>
      </c>
      <c r="CE143" s="211" t="s">
        <v>514</v>
      </c>
      <c r="CF143" s="211" t="s">
        <v>514</v>
      </c>
      <c r="CG143" s="211" t="s">
        <v>514</v>
      </c>
      <c r="CH143" s="287"/>
      <c r="CI143" s="287"/>
      <c r="CJ143" s="287"/>
      <c r="CK143" s="287"/>
      <c r="CL143" s="287"/>
      <c r="CM143" s="287"/>
      <c r="CN143" s="287"/>
      <c r="CO143" s="211" t="s">
        <v>5528</v>
      </c>
    </row>
    <row r="144" spans="1:93">
      <c r="A144" s="286" t="s">
        <v>988</v>
      </c>
      <c r="B144" s="211" t="s">
        <v>2747</v>
      </c>
      <c r="C144" s="211" t="s">
        <v>2553</v>
      </c>
      <c r="D144" s="211" t="s">
        <v>6046</v>
      </c>
      <c r="E144" s="211" t="s">
        <v>5194</v>
      </c>
      <c r="F144" s="211">
        <v>1</v>
      </c>
      <c r="G144" s="211" t="s">
        <v>514</v>
      </c>
      <c r="H144" s="211" t="s">
        <v>514</v>
      </c>
      <c r="I144" s="211" t="s">
        <v>514</v>
      </c>
      <c r="J144" s="211" t="s">
        <v>514</v>
      </c>
      <c r="K144" s="211">
        <v>2013</v>
      </c>
      <c r="L144" s="211" t="b">
        <v>0</v>
      </c>
      <c r="M144" s="211">
        <v>42200</v>
      </c>
      <c r="N144" s="211">
        <v>42100</v>
      </c>
      <c r="O144" s="287"/>
      <c r="P144" s="287"/>
      <c r="Q144" s="287"/>
      <c r="R144" s="211" t="b">
        <v>0</v>
      </c>
      <c r="S144" s="211">
        <v>34300</v>
      </c>
      <c r="T144" s="211">
        <v>27300</v>
      </c>
      <c r="U144" s="211" t="b">
        <v>0</v>
      </c>
      <c r="V144" s="211">
        <v>1830</v>
      </c>
      <c r="W144" s="211">
        <v>1830</v>
      </c>
      <c r="X144" s="287"/>
      <c r="Y144" s="287"/>
      <c r="Z144" s="287"/>
      <c r="AA144" s="211" t="s">
        <v>514</v>
      </c>
      <c r="AB144" s="211" t="s">
        <v>514</v>
      </c>
      <c r="AC144" s="211" t="s">
        <v>514</v>
      </c>
      <c r="AD144" s="211" t="s">
        <v>514</v>
      </c>
      <c r="AE144" s="287"/>
      <c r="AF144" s="287"/>
      <c r="AG144" s="287"/>
      <c r="AH144" s="211" t="s">
        <v>514</v>
      </c>
      <c r="AI144" s="211" t="s">
        <v>514</v>
      </c>
      <c r="AJ144" s="211" t="s">
        <v>514</v>
      </c>
      <c r="AK144" s="211" t="s">
        <v>514</v>
      </c>
      <c r="AL144" s="211" t="s">
        <v>514</v>
      </c>
      <c r="AM144" s="211" t="s">
        <v>514</v>
      </c>
      <c r="AN144" s="287"/>
      <c r="AO144" s="287"/>
      <c r="AP144" s="287"/>
      <c r="AQ144" s="287"/>
      <c r="AR144" s="287"/>
      <c r="AS144" s="287"/>
      <c r="AT144" s="211" t="s">
        <v>514</v>
      </c>
      <c r="AU144" s="211" t="s">
        <v>514</v>
      </c>
      <c r="AV144" s="211" t="s">
        <v>514</v>
      </c>
      <c r="AW144" s="211" t="s">
        <v>514</v>
      </c>
      <c r="AX144" s="211" t="s">
        <v>514</v>
      </c>
      <c r="AY144" s="211" t="s">
        <v>514</v>
      </c>
      <c r="AZ144" s="287"/>
      <c r="BA144" s="287"/>
      <c r="BB144" s="287"/>
      <c r="BC144" s="287"/>
      <c r="BD144" s="287"/>
      <c r="BE144" s="287"/>
      <c r="BF144" s="211" t="s">
        <v>514</v>
      </c>
      <c r="BG144" s="211" t="s">
        <v>514</v>
      </c>
      <c r="BH144" s="211" t="s">
        <v>514</v>
      </c>
      <c r="BI144" s="211" t="s">
        <v>514</v>
      </c>
      <c r="BJ144" s="211" t="s">
        <v>514</v>
      </c>
      <c r="BK144" s="211" t="s">
        <v>514</v>
      </c>
      <c r="BL144" s="287"/>
      <c r="BM144" s="287"/>
      <c r="BN144" s="287"/>
      <c r="BO144" s="211" t="s">
        <v>514</v>
      </c>
      <c r="BP144" s="211" t="s">
        <v>514</v>
      </c>
      <c r="BQ144" s="211">
        <v>3</v>
      </c>
      <c r="BR144" s="211" t="s">
        <v>5195</v>
      </c>
      <c r="BS144" s="211" t="s">
        <v>6503</v>
      </c>
      <c r="BT144" s="211" t="s">
        <v>6504</v>
      </c>
      <c r="BU144" s="211" t="s">
        <v>514</v>
      </c>
      <c r="BV144" s="211" t="s">
        <v>514</v>
      </c>
      <c r="BW144" s="211" t="s">
        <v>514</v>
      </c>
      <c r="BX144" s="211" t="s">
        <v>514</v>
      </c>
      <c r="BY144" s="211" t="s">
        <v>514</v>
      </c>
      <c r="BZ144" s="211" t="s">
        <v>514</v>
      </c>
      <c r="CA144" s="211" t="s">
        <v>514</v>
      </c>
      <c r="CB144" s="211" t="s">
        <v>514</v>
      </c>
      <c r="CC144" s="211" t="s">
        <v>6444</v>
      </c>
      <c r="CD144" s="211" t="s">
        <v>6445</v>
      </c>
      <c r="CE144" s="211" t="s">
        <v>514</v>
      </c>
      <c r="CF144" s="211" t="s">
        <v>514</v>
      </c>
      <c r="CG144" s="211" t="s">
        <v>514</v>
      </c>
      <c r="CH144" s="287"/>
      <c r="CI144" s="287"/>
      <c r="CJ144" s="287"/>
      <c r="CK144" s="287"/>
      <c r="CL144" s="287"/>
      <c r="CM144" s="287"/>
      <c r="CN144" s="287"/>
      <c r="CO144" s="211" t="s">
        <v>5528</v>
      </c>
    </row>
    <row r="145" spans="1:93">
      <c r="A145" s="286" t="s">
        <v>989</v>
      </c>
      <c r="B145" s="211" t="s">
        <v>2748</v>
      </c>
      <c r="C145" s="211" t="s">
        <v>2484</v>
      </c>
      <c r="D145" s="211" t="s">
        <v>2749</v>
      </c>
      <c r="E145" s="211" t="s">
        <v>2750</v>
      </c>
      <c r="F145" s="211">
        <v>1</v>
      </c>
      <c r="G145" s="211" t="s">
        <v>514</v>
      </c>
      <c r="H145" s="211" t="s">
        <v>514</v>
      </c>
      <c r="I145" s="211" t="s">
        <v>514</v>
      </c>
      <c r="J145" s="211" t="s">
        <v>514</v>
      </c>
      <c r="K145" s="211">
        <v>2013</v>
      </c>
      <c r="L145" s="211" t="b">
        <v>0</v>
      </c>
      <c r="M145" s="211">
        <v>6830</v>
      </c>
      <c r="N145" s="211">
        <v>6820</v>
      </c>
      <c r="O145" s="287"/>
      <c r="P145" s="287"/>
      <c r="Q145" s="287"/>
      <c r="R145" s="211" t="b">
        <v>0</v>
      </c>
      <c r="S145" s="211">
        <v>3180</v>
      </c>
      <c r="T145" s="211">
        <v>2930</v>
      </c>
      <c r="U145" s="211" t="b">
        <v>0</v>
      </c>
      <c r="V145" s="211">
        <v>718</v>
      </c>
      <c r="W145" s="211">
        <v>718</v>
      </c>
      <c r="X145" s="287"/>
      <c r="Y145" s="287"/>
      <c r="Z145" s="287"/>
      <c r="AA145" s="211" t="s">
        <v>514</v>
      </c>
      <c r="AB145" s="211" t="s">
        <v>514</v>
      </c>
      <c r="AC145" s="211" t="s">
        <v>514</v>
      </c>
      <c r="AD145" s="211" t="s">
        <v>514</v>
      </c>
      <c r="AE145" s="287"/>
      <c r="AF145" s="287"/>
      <c r="AG145" s="287"/>
      <c r="AH145" s="211" t="s">
        <v>514</v>
      </c>
      <c r="AI145" s="211" t="s">
        <v>514</v>
      </c>
      <c r="AJ145" s="211" t="s">
        <v>514</v>
      </c>
      <c r="AK145" s="211" t="s">
        <v>514</v>
      </c>
      <c r="AL145" s="211" t="s">
        <v>514</v>
      </c>
      <c r="AM145" s="211" t="s">
        <v>514</v>
      </c>
      <c r="AN145" s="287"/>
      <c r="AO145" s="287"/>
      <c r="AP145" s="287"/>
      <c r="AQ145" s="287"/>
      <c r="AR145" s="287"/>
      <c r="AS145" s="287"/>
      <c r="AT145" s="211" t="s">
        <v>514</v>
      </c>
      <c r="AU145" s="211" t="s">
        <v>514</v>
      </c>
      <c r="AV145" s="211" t="s">
        <v>514</v>
      </c>
      <c r="AW145" s="211" t="s">
        <v>514</v>
      </c>
      <c r="AX145" s="211" t="s">
        <v>514</v>
      </c>
      <c r="AY145" s="211" t="s">
        <v>514</v>
      </c>
      <c r="AZ145" s="287"/>
      <c r="BA145" s="287"/>
      <c r="BB145" s="287"/>
      <c r="BC145" s="287"/>
      <c r="BD145" s="287"/>
      <c r="BE145" s="287"/>
      <c r="BF145" s="211" t="s">
        <v>514</v>
      </c>
      <c r="BG145" s="211" t="s">
        <v>514</v>
      </c>
      <c r="BH145" s="211" t="s">
        <v>514</v>
      </c>
      <c r="BI145" s="211" t="s">
        <v>514</v>
      </c>
      <c r="BJ145" s="211" t="s">
        <v>514</v>
      </c>
      <c r="BK145" s="211" t="s">
        <v>514</v>
      </c>
      <c r="BL145" s="287"/>
      <c r="BM145" s="287"/>
      <c r="BN145" s="287"/>
      <c r="BO145" s="211" t="s">
        <v>514</v>
      </c>
      <c r="BP145" s="211" t="s">
        <v>514</v>
      </c>
      <c r="BQ145" s="211">
        <v>0</v>
      </c>
      <c r="BR145" s="211" t="s">
        <v>514</v>
      </c>
      <c r="BS145" s="211" t="s">
        <v>514</v>
      </c>
      <c r="BT145" s="211" t="s">
        <v>514</v>
      </c>
      <c r="BU145" s="211" t="s">
        <v>514</v>
      </c>
      <c r="BV145" s="211" t="s">
        <v>514</v>
      </c>
      <c r="BW145" s="211" t="s">
        <v>514</v>
      </c>
      <c r="BX145" s="211" t="s">
        <v>514</v>
      </c>
      <c r="BY145" s="211" t="s">
        <v>514</v>
      </c>
      <c r="BZ145" s="211" t="s">
        <v>514</v>
      </c>
      <c r="CA145" s="211" t="s">
        <v>514</v>
      </c>
      <c r="CB145" s="211" t="s">
        <v>514</v>
      </c>
      <c r="CC145" s="211" t="s">
        <v>6444</v>
      </c>
      <c r="CD145" s="211" t="s">
        <v>6445</v>
      </c>
      <c r="CE145" s="211" t="s">
        <v>514</v>
      </c>
      <c r="CF145" s="211" t="s">
        <v>514</v>
      </c>
      <c r="CG145" s="211" t="s">
        <v>514</v>
      </c>
      <c r="CH145" s="287"/>
      <c r="CI145" s="287"/>
      <c r="CJ145" s="287"/>
      <c r="CK145" s="287"/>
      <c r="CL145" s="287"/>
      <c r="CM145" s="287"/>
      <c r="CN145" s="287"/>
      <c r="CO145" s="211" t="s">
        <v>5528</v>
      </c>
    </row>
    <row r="146" spans="1:93">
      <c r="A146" s="286" t="s">
        <v>990</v>
      </c>
      <c r="B146" s="211" t="s">
        <v>5196</v>
      </c>
      <c r="C146" s="211" t="s">
        <v>2448</v>
      </c>
      <c r="D146" s="211" t="s">
        <v>3763</v>
      </c>
      <c r="E146" s="211" t="s">
        <v>5706</v>
      </c>
      <c r="F146" s="211">
        <v>1</v>
      </c>
      <c r="G146" s="211" t="s">
        <v>514</v>
      </c>
      <c r="H146" s="211" t="s">
        <v>514</v>
      </c>
      <c r="I146" s="211" t="s">
        <v>514</v>
      </c>
      <c r="J146" s="211" t="s">
        <v>514</v>
      </c>
      <c r="K146" s="211">
        <v>2013</v>
      </c>
      <c r="L146" s="211" t="b">
        <v>1</v>
      </c>
      <c r="M146" s="211">
        <v>7690</v>
      </c>
      <c r="N146" s="211">
        <v>7670</v>
      </c>
      <c r="O146" s="287"/>
      <c r="P146" s="287"/>
      <c r="Q146" s="287"/>
      <c r="R146" s="211" t="s">
        <v>514</v>
      </c>
      <c r="S146" s="211" t="s">
        <v>514</v>
      </c>
      <c r="T146" s="211" t="s">
        <v>514</v>
      </c>
      <c r="U146" s="211" t="s">
        <v>514</v>
      </c>
      <c r="V146" s="211" t="s">
        <v>514</v>
      </c>
      <c r="W146" s="211" t="s">
        <v>514</v>
      </c>
      <c r="X146" s="287"/>
      <c r="Y146" s="287"/>
      <c r="Z146" s="287"/>
      <c r="AA146" s="211" t="s">
        <v>514</v>
      </c>
      <c r="AB146" s="211" t="s">
        <v>514</v>
      </c>
      <c r="AC146" s="211" t="s">
        <v>514</v>
      </c>
      <c r="AD146" s="211" t="s">
        <v>514</v>
      </c>
      <c r="AE146" s="287"/>
      <c r="AF146" s="287"/>
      <c r="AG146" s="287"/>
      <c r="AH146" s="211" t="s">
        <v>514</v>
      </c>
      <c r="AI146" s="211" t="s">
        <v>514</v>
      </c>
      <c r="AJ146" s="211" t="s">
        <v>514</v>
      </c>
      <c r="AK146" s="211" t="s">
        <v>514</v>
      </c>
      <c r="AL146" s="211" t="s">
        <v>514</v>
      </c>
      <c r="AM146" s="211" t="s">
        <v>514</v>
      </c>
      <c r="AN146" s="287"/>
      <c r="AO146" s="287"/>
      <c r="AP146" s="287"/>
      <c r="AQ146" s="287"/>
      <c r="AR146" s="287"/>
      <c r="AS146" s="287"/>
      <c r="AT146" s="211" t="s">
        <v>514</v>
      </c>
      <c r="AU146" s="211" t="s">
        <v>514</v>
      </c>
      <c r="AV146" s="211" t="s">
        <v>514</v>
      </c>
      <c r="AW146" s="211" t="s">
        <v>514</v>
      </c>
      <c r="AX146" s="211" t="s">
        <v>514</v>
      </c>
      <c r="AY146" s="211" t="s">
        <v>514</v>
      </c>
      <c r="AZ146" s="287"/>
      <c r="BA146" s="287"/>
      <c r="BB146" s="287"/>
      <c r="BC146" s="287"/>
      <c r="BD146" s="287"/>
      <c r="BE146" s="287"/>
      <c r="BF146" s="211" t="s">
        <v>514</v>
      </c>
      <c r="BG146" s="211" t="s">
        <v>514</v>
      </c>
      <c r="BH146" s="211" t="s">
        <v>514</v>
      </c>
      <c r="BI146" s="211" t="s">
        <v>514</v>
      </c>
      <c r="BJ146" s="211" t="s">
        <v>514</v>
      </c>
      <c r="BK146" s="211" t="s">
        <v>514</v>
      </c>
      <c r="BL146" s="287"/>
      <c r="BM146" s="287"/>
      <c r="BN146" s="287"/>
      <c r="BO146" s="211" t="s">
        <v>514</v>
      </c>
      <c r="BP146" s="211" t="s">
        <v>514</v>
      </c>
      <c r="BQ146" s="211">
        <v>0</v>
      </c>
      <c r="BR146" s="211" t="s">
        <v>514</v>
      </c>
      <c r="BS146" s="211" t="s">
        <v>514</v>
      </c>
      <c r="BT146" s="211" t="s">
        <v>514</v>
      </c>
      <c r="BU146" s="211" t="s">
        <v>514</v>
      </c>
      <c r="BV146" s="211" t="s">
        <v>514</v>
      </c>
      <c r="BW146" s="211" t="s">
        <v>514</v>
      </c>
      <c r="BX146" s="211" t="s">
        <v>514</v>
      </c>
      <c r="BY146" s="211" t="s">
        <v>514</v>
      </c>
      <c r="BZ146" s="211" t="s">
        <v>514</v>
      </c>
      <c r="CA146" s="211" t="s">
        <v>514</v>
      </c>
      <c r="CB146" s="211" t="s">
        <v>514</v>
      </c>
      <c r="CC146" s="211" t="s">
        <v>514</v>
      </c>
      <c r="CD146" s="211" t="s">
        <v>514</v>
      </c>
      <c r="CE146" s="211" t="s">
        <v>514</v>
      </c>
      <c r="CF146" s="211" t="s">
        <v>514</v>
      </c>
      <c r="CG146" s="211" t="s">
        <v>514</v>
      </c>
      <c r="CH146" s="287"/>
      <c r="CI146" s="287"/>
      <c r="CJ146" s="287"/>
      <c r="CK146" s="287"/>
      <c r="CL146" s="287"/>
      <c r="CM146" s="287"/>
      <c r="CN146" s="287"/>
      <c r="CO146" s="211" t="s">
        <v>514</v>
      </c>
    </row>
    <row r="147" spans="1:93">
      <c r="A147" s="286" t="s">
        <v>991</v>
      </c>
      <c r="B147" s="211" t="s">
        <v>6505</v>
      </c>
      <c r="C147" s="211" t="s">
        <v>2436</v>
      </c>
      <c r="D147" s="211" t="s">
        <v>6907</v>
      </c>
      <c r="E147" s="211" t="s">
        <v>5197</v>
      </c>
      <c r="F147" s="211">
        <v>1</v>
      </c>
      <c r="G147" s="211" t="s">
        <v>514</v>
      </c>
      <c r="H147" s="211" t="s">
        <v>514</v>
      </c>
      <c r="I147" s="211" t="s">
        <v>514</v>
      </c>
      <c r="J147" s="211" t="s">
        <v>514</v>
      </c>
      <c r="K147" s="211">
        <v>2013</v>
      </c>
      <c r="L147" s="211" t="b">
        <v>0</v>
      </c>
      <c r="M147" s="211">
        <v>3230</v>
      </c>
      <c r="N147" s="211">
        <v>3220</v>
      </c>
      <c r="O147" s="287"/>
      <c r="P147" s="287"/>
      <c r="Q147" s="287"/>
      <c r="R147" s="211" t="b">
        <v>0</v>
      </c>
      <c r="S147" s="211">
        <v>2390</v>
      </c>
      <c r="T147" s="211">
        <v>2190</v>
      </c>
      <c r="U147" s="211" t="b">
        <v>0</v>
      </c>
      <c r="V147" s="211">
        <v>3090</v>
      </c>
      <c r="W147" s="211">
        <v>3090</v>
      </c>
      <c r="X147" s="287"/>
      <c r="Y147" s="287"/>
      <c r="Z147" s="287"/>
      <c r="AA147" s="211" t="s">
        <v>514</v>
      </c>
      <c r="AB147" s="211" t="s">
        <v>514</v>
      </c>
      <c r="AC147" s="211" t="s">
        <v>514</v>
      </c>
      <c r="AD147" s="211" t="s">
        <v>514</v>
      </c>
      <c r="AE147" s="287"/>
      <c r="AF147" s="287"/>
      <c r="AG147" s="287"/>
      <c r="AH147" s="211" t="s">
        <v>514</v>
      </c>
      <c r="AI147" s="211" t="s">
        <v>514</v>
      </c>
      <c r="AJ147" s="211" t="s">
        <v>514</v>
      </c>
      <c r="AK147" s="211" t="s">
        <v>514</v>
      </c>
      <c r="AL147" s="211" t="s">
        <v>514</v>
      </c>
      <c r="AM147" s="211" t="s">
        <v>514</v>
      </c>
      <c r="AN147" s="287"/>
      <c r="AO147" s="287"/>
      <c r="AP147" s="287"/>
      <c r="AQ147" s="287"/>
      <c r="AR147" s="287"/>
      <c r="AS147" s="287"/>
      <c r="AT147" s="211" t="s">
        <v>514</v>
      </c>
      <c r="AU147" s="211" t="s">
        <v>514</v>
      </c>
      <c r="AV147" s="211" t="s">
        <v>514</v>
      </c>
      <c r="AW147" s="211" t="s">
        <v>514</v>
      </c>
      <c r="AX147" s="211" t="s">
        <v>514</v>
      </c>
      <c r="AY147" s="211" t="s">
        <v>514</v>
      </c>
      <c r="AZ147" s="287"/>
      <c r="BA147" s="287"/>
      <c r="BB147" s="287"/>
      <c r="BC147" s="287"/>
      <c r="BD147" s="287"/>
      <c r="BE147" s="287"/>
      <c r="BF147" s="211" t="s">
        <v>514</v>
      </c>
      <c r="BG147" s="211" t="s">
        <v>514</v>
      </c>
      <c r="BH147" s="211" t="s">
        <v>514</v>
      </c>
      <c r="BI147" s="211" t="s">
        <v>514</v>
      </c>
      <c r="BJ147" s="211" t="s">
        <v>514</v>
      </c>
      <c r="BK147" s="211" t="s">
        <v>514</v>
      </c>
      <c r="BL147" s="287"/>
      <c r="BM147" s="287"/>
      <c r="BN147" s="287"/>
      <c r="BO147" s="211" t="s">
        <v>514</v>
      </c>
      <c r="BP147" s="211" t="s">
        <v>514</v>
      </c>
      <c r="BQ147" s="211">
        <v>0</v>
      </c>
      <c r="BR147" s="211" t="s">
        <v>514</v>
      </c>
      <c r="BS147" s="211" t="s">
        <v>514</v>
      </c>
      <c r="BT147" s="211" t="s">
        <v>514</v>
      </c>
      <c r="BU147" s="211" t="s">
        <v>514</v>
      </c>
      <c r="BV147" s="211" t="s">
        <v>514</v>
      </c>
      <c r="BW147" s="211" t="s">
        <v>514</v>
      </c>
      <c r="BX147" s="211" t="s">
        <v>514</v>
      </c>
      <c r="BY147" s="211" t="s">
        <v>514</v>
      </c>
      <c r="BZ147" s="211" t="s">
        <v>514</v>
      </c>
      <c r="CA147" s="211" t="s">
        <v>514</v>
      </c>
      <c r="CB147" s="211" t="s">
        <v>514</v>
      </c>
      <c r="CC147" s="211" t="s">
        <v>514</v>
      </c>
      <c r="CD147" s="211" t="s">
        <v>514</v>
      </c>
      <c r="CE147" s="211" t="s">
        <v>514</v>
      </c>
      <c r="CF147" s="211" t="s">
        <v>514</v>
      </c>
      <c r="CG147" s="211" t="s">
        <v>514</v>
      </c>
      <c r="CH147" s="287"/>
      <c r="CI147" s="287"/>
      <c r="CJ147" s="287"/>
      <c r="CK147" s="287"/>
      <c r="CL147" s="287"/>
      <c r="CM147" s="287"/>
      <c r="CN147" s="287"/>
      <c r="CO147" s="211" t="s">
        <v>5528</v>
      </c>
    </row>
    <row r="148" spans="1:93">
      <c r="A148" s="286" t="s">
        <v>992</v>
      </c>
      <c r="B148" s="211" t="s">
        <v>2751</v>
      </c>
      <c r="C148" s="211" t="s">
        <v>2531</v>
      </c>
      <c r="D148" s="211" t="s">
        <v>6506</v>
      </c>
      <c r="E148" s="211" t="s">
        <v>5198</v>
      </c>
      <c r="F148" s="211">
        <v>1</v>
      </c>
      <c r="G148" s="211" t="s">
        <v>514</v>
      </c>
      <c r="H148" s="211" t="s">
        <v>514</v>
      </c>
      <c r="I148" s="211" t="s">
        <v>514</v>
      </c>
      <c r="J148" s="211" t="s">
        <v>514</v>
      </c>
      <c r="K148" s="211">
        <v>2013</v>
      </c>
      <c r="L148" s="211" t="b">
        <v>0</v>
      </c>
      <c r="M148" s="211">
        <v>16800</v>
      </c>
      <c r="N148" s="211">
        <v>15100</v>
      </c>
      <c r="O148" s="287"/>
      <c r="P148" s="287"/>
      <c r="Q148" s="287"/>
      <c r="R148" s="211" t="b">
        <v>0</v>
      </c>
      <c r="S148" s="211">
        <v>16300</v>
      </c>
      <c r="T148" s="211">
        <v>16300</v>
      </c>
      <c r="U148" s="211" t="b">
        <v>0</v>
      </c>
      <c r="V148" s="211">
        <v>18400</v>
      </c>
      <c r="W148" s="211">
        <v>18400</v>
      </c>
      <c r="X148" s="287"/>
      <c r="Y148" s="287"/>
      <c r="Z148" s="287"/>
      <c r="AA148" s="211" t="s">
        <v>514</v>
      </c>
      <c r="AB148" s="211" t="s">
        <v>514</v>
      </c>
      <c r="AC148" s="211" t="s">
        <v>514</v>
      </c>
      <c r="AD148" s="211" t="s">
        <v>514</v>
      </c>
      <c r="AE148" s="287"/>
      <c r="AF148" s="287"/>
      <c r="AG148" s="287"/>
      <c r="AH148" s="211" t="s">
        <v>514</v>
      </c>
      <c r="AI148" s="211" t="s">
        <v>514</v>
      </c>
      <c r="AJ148" s="211" t="s">
        <v>514</v>
      </c>
      <c r="AK148" s="211" t="s">
        <v>514</v>
      </c>
      <c r="AL148" s="211" t="s">
        <v>514</v>
      </c>
      <c r="AM148" s="211" t="s">
        <v>514</v>
      </c>
      <c r="AN148" s="287"/>
      <c r="AO148" s="287"/>
      <c r="AP148" s="287"/>
      <c r="AQ148" s="287"/>
      <c r="AR148" s="287"/>
      <c r="AS148" s="287"/>
      <c r="AT148" s="211" t="s">
        <v>514</v>
      </c>
      <c r="AU148" s="211" t="s">
        <v>514</v>
      </c>
      <c r="AV148" s="211" t="s">
        <v>514</v>
      </c>
      <c r="AW148" s="211" t="s">
        <v>514</v>
      </c>
      <c r="AX148" s="211" t="s">
        <v>514</v>
      </c>
      <c r="AY148" s="211" t="s">
        <v>514</v>
      </c>
      <c r="AZ148" s="287"/>
      <c r="BA148" s="287"/>
      <c r="BB148" s="287"/>
      <c r="BC148" s="287"/>
      <c r="BD148" s="287"/>
      <c r="BE148" s="287"/>
      <c r="BF148" s="211" t="s">
        <v>514</v>
      </c>
      <c r="BG148" s="211" t="s">
        <v>514</v>
      </c>
      <c r="BH148" s="211" t="s">
        <v>514</v>
      </c>
      <c r="BI148" s="211" t="s">
        <v>514</v>
      </c>
      <c r="BJ148" s="211" t="s">
        <v>514</v>
      </c>
      <c r="BK148" s="211" t="s">
        <v>514</v>
      </c>
      <c r="BL148" s="287"/>
      <c r="BM148" s="287"/>
      <c r="BN148" s="287"/>
      <c r="BO148" s="211" t="s">
        <v>514</v>
      </c>
      <c r="BP148" s="211" t="s">
        <v>514</v>
      </c>
      <c r="BQ148" s="211">
        <v>1</v>
      </c>
      <c r="BR148" s="211" t="s">
        <v>2514</v>
      </c>
      <c r="BS148" s="211" t="s">
        <v>514</v>
      </c>
      <c r="BT148" s="211" t="s">
        <v>514</v>
      </c>
      <c r="BU148" s="211" t="s">
        <v>514</v>
      </c>
      <c r="BV148" s="211" t="s">
        <v>514</v>
      </c>
      <c r="BW148" s="211" t="s">
        <v>514</v>
      </c>
      <c r="BX148" s="211" t="s">
        <v>514</v>
      </c>
      <c r="BY148" s="211" t="s">
        <v>514</v>
      </c>
      <c r="BZ148" s="211" t="s">
        <v>514</v>
      </c>
      <c r="CA148" s="211" t="s">
        <v>514</v>
      </c>
      <c r="CB148" s="211" t="s">
        <v>514</v>
      </c>
      <c r="CC148" s="211" t="s">
        <v>6434</v>
      </c>
      <c r="CD148" s="211" t="s">
        <v>6507</v>
      </c>
      <c r="CE148" s="211" t="s">
        <v>514</v>
      </c>
      <c r="CF148" s="211" t="s">
        <v>514</v>
      </c>
      <c r="CG148" s="211" t="s">
        <v>514</v>
      </c>
      <c r="CH148" s="287"/>
      <c r="CI148" s="287"/>
      <c r="CJ148" s="287"/>
      <c r="CK148" s="287"/>
      <c r="CL148" s="287"/>
      <c r="CM148" s="287"/>
      <c r="CN148" s="287"/>
      <c r="CO148" s="211" t="s">
        <v>5528</v>
      </c>
    </row>
    <row r="149" spans="1:93">
      <c r="A149" s="286" t="s">
        <v>993</v>
      </c>
      <c r="B149" s="211" t="s">
        <v>2752</v>
      </c>
      <c r="C149" s="211" t="s">
        <v>2448</v>
      </c>
      <c r="D149" s="211" t="s">
        <v>5199</v>
      </c>
      <c r="E149" s="211" t="s">
        <v>5200</v>
      </c>
      <c r="F149" s="211">
        <v>1</v>
      </c>
      <c r="G149" s="211" t="s">
        <v>514</v>
      </c>
      <c r="H149" s="211" t="s">
        <v>514</v>
      </c>
      <c r="I149" s="211" t="s">
        <v>514</v>
      </c>
      <c r="J149" s="211" t="s">
        <v>514</v>
      </c>
      <c r="K149" s="211">
        <v>2013</v>
      </c>
      <c r="L149" s="211" t="b">
        <v>0</v>
      </c>
      <c r="M149" s="211">
        <v>8240</v>
      </c>
      <c r="N149" s="211">
        <v>8230</v>
      </c>
      <c r="O149" s="287"/>
      <c r="P149" s="287"/>
      <c r="Q149" s="287"/>
      <c r="R149" s="211" t="s">
        <v>514</v>
      </c>
      <c r="S149" s="211" t="s">
        <v>514</v>
      </c>
      <c r="T149" s="211" t="s">
        <v>514</v>
      </c>
      <c r="U149" s="211" t="s">
        <v>514</v>
      </c>
      <c r="V149" s="211" t="s">
        <v>514</v>
      </c>
      <c r="W149" s="211" t="s">
        <v>514</v>
      </c>
      <c r="X149" s="287"/>
      <c r="Y149" s="287"/>
      <c r="Z149" s="287"/>
      <c r="AA149" s="211" t="s">
        <v>514</v>
      </c>
      <c r="AB149" s="211" t="s">
        <v>514</v>
      </c>
      <c r="AC149" s="211" t="s">
        <v>514</v>
      </c>
      <c r="AD149" s="211" t="s">
        <v>514</v>
      </c>
      <c r="AE149" s="287"/>
      <c r="AF149" s="287"/>
      <c r="AG149" s="287"/>
      <c r="AH149" s="211" t="s">
        <v>514</v>
      </c>
      <c r="AI149" s="211" t="s">
        <v>514</v>
      </c>
      <c r="AJ149" s="211" t="s">
        <v>514</v>
      </c>
      <c r="AK149" s="211" t="s">
        <v>514</v>
      </c>
      <c r="AL149" s="211" t="s">
        <v>514</v>
      </c>
      <c r="AM149" s="211" t="s">
        <v>514</v>
      </c>
      <c r="AN149" s="287"/>
      <c r="AO149" s="287"/>
      <c r="AP149" s="287"/>
      <c r="AQ149" s="287"/>
      <c r="AR149" s="287"/>
      <c r="AS149" s="287"/>
      <c r="AT149" s="211" t="s">
        <v>514</v>
      </c>
      <c r="AU149" s="211" t="s">
        <v>514</v>
      </c>
      <c r="AV149" s="211" t="s">
        <v>514</v>
      </c>
      <c r="AW149" s="211" t="s">
        <v>514</v>
      </c>
      <c r="AX149" s="211" t="s">
        <v>514</v>
      </c>
      <c r="AY149" s="211" t="s">
        <v>514</v>
      </c>
      <c r="AZ149" s="287"/>
      <c r="BA149" s="287"/>
      <c r="BB149" s="287"/>
      <c r="BC149" s="287"/>
      <c r="BD149" s="287"/>
      <c r="BE149" s="287"/>
      <c r="BF149" s="211" t="s">
        <v>514</v>
      </c>
      <c r="BG149" s="211" t="s">
        <v>514</v>
      </c>
      <c r="BH149" s="211" t="s">
        <v>514</v>
      </c>
      <c r="BI149" s="211" t="s">
        <v>514</v>
      </c>
      <c r="BJ149" s="211" t="s">
        <v>514</v>
      </c>
      <c r="BK149" s="211" t="s">
        <v>514</v>
      </c>
      <c r="BL149" s="287"/>
      <c r="BM149" s="287"/>
      <c r="BN149" s="287"/>
      <c r="BO149" s="211" t="s">
        <v>514</v>
      </c>
      <c r="BP149" s="211" t="s">
        <v>514</v>
      </c>
      <c r="BQ149" s="211">
        <v>0</v>
      </c>
      <c r="BR149" s="211" t="s">
        <v>514</v>
      </c>
      <c r="BS149" s="211" t="s">
        <v>514</v>
      </c>
      <c r="BT149" s="211" t="s">
        <v>514</v>
      </c>
      <c r="BU149" s="211" t="s">
        <v>514</v>
      </c>
      <c r="BV149" s="211" t="s">
        <v>514</v>
      </c>
      <c r="BW149" s="211" t="s">
        <v>514</v>
      </c>
      <c r="BX149" s="211" t="s">
        <v>514</v>
      </c>
      <c r="BY149" s="211" t="s">
        <v>514</v>
      </c>
      <c r="BZ149" s="211" t="s">
        <v>514</v>
      </c>
      <c r="CA149" s="211" t="s">
        <v>514</v>
      </c>
      <c r="CB149" s="211" t="s">
        <v>514</v>
      </c>
      <c r="CC149" s="211" t="s">
        <v>514</v>
      </c>
      <c r="CD149" s="211" t="s">
        <v>514</v>
      </c>
      <c r="CE149" s="211" t="s">
        <v>514</v>
      </c>
      <c r="CF149" s="211" t="s">
        <v>514</v>
      </c>
      <c r="CG149" s="211" t="s">
        <v>514</v>
      </c>
      <c r="CH149" s="287"/>
      <c r="CI149" s="287"/>
      <c r="CJ149" s="287"/>
      <c r="CK149" s="287"/>
      <c r="CL149" s="287"/>
      <c r="CM149" s="287"/>
      <c r="CN149" s="287"/>
      <c r="CO149" s="211" t="s">
        <v>514</v>
      </c>
    </row>
    <row r="150" spans="1:93">
      <c r="A150" s="286" t="s">
        <v>994</v>
      </c>
      <c r="B150" s="211" t="s">
        <v>2753</v>
      </c>
      <c r="C150" s="211" t="s">
        <v>2448</v>
      </c>
      <c r="D150" s="211" t="s">
        <v>2754</v>
      </c>
      <c r="E150" s="211" t="s">
        <v>2755</v>
      </c>
      <c r="F150" s="211">
        <v>1</v>
      </c>
      <c r="G150" s="211" t="s">
        <v>514</v>
      </c>
      <c r="H150" s="211" t="s">
        <v>514</v>
      </c>
      <c r="I150" s="211" t="s">
        <v>514</v>
      </c>
      <c r="J150" s="211" t="s">
        <v>514</v>
      </c>
      <c r="K150" s="211">
        <v>2013</v>
      </c>
      <c r="L150" s="211" t="b">
        <v>0</v>
      </c>
      <c r="M150" s="211">
        <v>3760</v>
      </c>
      <c r="N150" s="211">
        <v>3750</v>
      </c>
      <c r="O150" s="287"/>
      <c r="P150" s="287"/>
      <c r="Q150" s="287"/>
      <c r="R150" s="211" t="b">
        <v>0</v>
      </c>
      <c r="S150" s="211">
        <v>2850</v>
      </c>
      <c r="T150" s="211">
        <v>2450</v>
      </c>
      <c r="U150" s="211" t="b">
        <v>0</v>
      </c>
      <c r="V150" s="211">
        <v>2550</v>
      </c>
      <c r="W150" s="211">
        <v>2550</v>
      </c>
      <c r="X150" s="287"/>
      <c r="Y150" s="287"/>
      <c r="Z150" s="287"/>
      <c r="AA150" s="211" t="s">
        <v>514</v>
      </c>
      <c r="AB150" s="211" t="s">
        <v>514</v>
      </c>
      <c r="AC150" s="211" t="s">
        <v>514</v>
      </c>
      <c r="AD150" s="211" t="s">
        <v>514</v>
      </c>
      <c r="AE150" s="287"/>
      <c r="AF150" s="287"/>
      <c r="AG150" s="287"/>
      <c r="AH150" s="211" t="s">
        <v>514</v>
      </c>
      <c r="AI150" s="211" t="s">
        <v>514</v>
      </c>
      <c r="AJ150" s="211" t="s">
        <v>514</v>
      </c>
      <c r="AK150" s="211" t="s">
        <v>514</v>
      </c>
      <c r="AL150" s="211" t="s">
        <v>514</v>
      </c>
      <c r="AM150" s="211" t="s">
        <v>514</v>
      </c>
      <c r="AN150" s="287"/>
      <c r="AO150" s="287"/>
      <c r="AP150" s="287"/>
      <c r="AQ150" s="287"/>
      <c r="AR150" s="287"/>
      <c r="AS150" s="287"/>
      <c r="AT150" s="211" t="s">
        <v>514</v>
      </c>
      <c r="AU150" s="211" t="s">
        <v>514</v>
      </c>
      <c r="AV150" s="211" t="s">
        <v>514</v>
      </c>
      <c r="AW150" s="211" t="s">
        <v>514</v>
      </c>
      <c r="AX150" s="211" t="s">
        <v>514</v>
      </c>
      <c r="AY150" s="211" t="s">
        <v>514</v>
      </c>
      <c r="AZ150" s="287"/>
      <c r="BA150" s="287"/>
      <c r="BB150" s="287"/>
      <c r="BC150" s="287"/>
      <c r="BD150" s="287"/>
      <c r="BE150" s="287"/>
      <c r="BF150" s="211" t="s">
        <v>514</v>
      </c>
      <c r="BG150" s="211" t="s">
        <v>514</v>
      </c>
      <c r="BH150" s="211" t="s">
        <v>514</v>
      </c>
      <c r="BI150" s="211" t="s">
        <v>514</v>
      </c>
      <c r="BJ150" s="211" t="s">
        <v>514</v>
      </c>
      <c r="BK150" s="211" t="s">
        <v>514</v>
      </c>
      <c r="BL150" s="287"/>
      <c r="BM150" s="287"/>
      <c r="BN150" s="287"/>
      <c r="BO150" s="211" t="s">
        <v>514</v>
      </c>
      <c r="BP150" s="211" t="s">
        <v>514</v>
      </c>
      <c r="BQ150" s="211">
        <v>1</v>
      </c>
      <c r="BR150" s="211" t="s">
        <v>2756</v>
      </c>
      <c r="BS150" s="211" t="s">
        <v>514</v>
      </c>
      <c r="BT150" s="211" t="s">
        <v>514</v>
      </c>
      <c r="BU150" s="211" t="s">
        <v>514</v>
      </c>
      <c r="BV150" s="211" t="s">
        <v>514</v>
      </c>
      <c r="BW150" s="211" t="s">
        <v>514</v>
      </c>
      <c r="BX150" s="211" t="s">
        <v>514</v>
      </c>
      <c r="BY150" s="211" t="s">
        <v>514</v>
      </c>
      <c r="BZ150" s="211" t="s">
        <v>514</v>
      </c>
      <c r="CA150" s="211" t="s">
        <v>514</v>
      </c>
      <c r="CB150" s="211" t="s">
        <v>514</v>
      </c>
      <c r="CC150" s="211" t="s">
        <v>514</v>
      </c>
      <c r="CD150" s="211" t="s">
        <v>514</v>
      </c>
      <c r="CE150" s="211" t="s">
        <v>514</v>
      </c>
      <c r="CF150" s="211" t="s">
        <v>514</v>
      </c>
      <c r="CG150" s="211" t="s">
        <v>514</v>
      </c>
      <c r="CH150" s="287"/>
      <c r="CI150" s="287"/>
      <c r="CJ150" s="287"/>
      <c r="CK150" s="287"/>
      <c r="CL150" s="287"/>
      <c r="CM150" s="287"/>
      <c r="CN150" s="287"/>
      <c r="CO150" s="211" t="s">
        <v>514</v>
      </c>
    </row>
    <row r="151" spans="1:93">
      <c r="A151" s="286" t="s">
        <v>995</v>
      </c>
      <c r="B151" s="211" t="s">
        <v>2757</v>
      </c>
      <c r="C151" s="211" t="s">
        <v>2448</v>
      </c>
      <c r="D151" s="211" t="s">
        <v>5201</v>
      </c>
      <c r="E151" s="211" t="s">
        <v>5202</v>
      </c>
      <c r="F151" s="211">
        <v>1</v>
      </c>
      <c r="G151" s="211" t="s">
        <v>514</v>
      </c>
      <c r="H151" s="211" t="s">
        <v>514</v>
      </c>
      <c r="I151" s="211" t="s">
        <v>514</v>
      </c>
      <c r="J151" s="211" t="s">
        <v>514</v>
      </c>
      <c r="K151" s="211">
        <v>2013</v>
      </c>
      <c r="L151" s="211" t="b">
        <v>0</v>
      </c>
      <c r="M151" s="211">
        <v>4320</v>
      </c>
      <c r="N151" s="211">
        <v>3630</v>
      </c>
      <c r="O151" s="287"/>
      <c r="P151" s="287"/>
      <c r="Q151" s="287"/>
      <c r="R151" s="211" t="s">
        <v>514</v>
      </c>
      <c r="S151" s="211" t="s">
        <v>514</v>
      </c>
      <c r="T151" s="211" t="s">
        <v>514</v>
      </c>
      <c r="U151" s="211" t="s">
        <v>514</v>
      </c>
      <c r="V151" s="211" t="s">
        <v>514</v>
      </c>
      <c r="W151" s="211" t="s">
        <v>514</v>
      </c>
      <c r="X151" s="287"/>
      <c r="Y151" s="287"/>
      <c r="Z151" s="287"/>
      <c r="AA151" s="211" t="s">
        <v>514</v>
      </c>
      <c r="AB151" s="211" t="s">
        <v>514</v>
      </c>
      <c r="AC151" s="211" t="s">
        <v>514</v>
      </c>
      <c r="AD151" s="211" t="s">
        <v>514</v>
      </c>
      <c r="AE151" s="287"/>
      <c r="AF151" s="287"/>
      <c r="AG151" s="287"/>
      <c r="AH151" s="211" t="s">
        <v>514</v>
      </c>
      <c r="AI151" s="211" t="s">
        <v>514</v>
      </c>
      <c r="AJ151" s="211" t="s">
        <v>514</v>
      </c>
      <c r="AK151" s="211" t="s">
        <v>514</v>
      </c>
      <c r="AL151" s="211" t="s">
        <v>514</v>
      </c>
      <c r="AM151" s="211" t="s">
        <v>514</v>
      </c>
      <c r="AN151" s="287"/>
      <c r="AO151" s="287"/>
      <c r="AP151" s="287"/>
      <c r="AQ151" s="287"/>
      <c r="AR151" s="287"/>
      <c r="AS151" s="287"/>
      <c r="AT151" s="211" t="s">
        <v>514</v>
      </c>
      <c r="AU151" s="211" t="s">
        <v>514</v>
      </c>
      <c r="AV151" s="211" t="s">
        <v>514</v>
      </c>
      <c r="AW151" s="211" t="s">
        <v>514</v>
      </c>
      <c r="AX151" s="211" t="s">
        <v>514</v>
      </c>
      <c r="AY151" s="211" t="s">
        <v>514</v>
      </c>
      <c r="AZ151" s="287"/>
      <c r="BA151" s="287"/>
      <c r="BB151" s="287"/>
      <c r="BC151" s="287"/>
      <c r="BD151" s="287"/>
      <c r="BE151" s="287"/>
      <c r="BF151" s="211" t="s">
        <v>514</v>
      </c>
      <c r="BG151" s="211" t="s">
        <v>514</v>
      </c>
      <c r="BH151" s="211" t="s">
        <v>514</v>
      </c>
      <c r="BI151" s="211" t="s">
        <v>514</v>
      </c>
      <c r="BJ151" s="211" t="s">
        <v>514</v>
      </c>
      <c r="BK151" s="211" t="s">
        <v>514</v>
      </c>
      <c r="BL151" s="287"/>
      <c r="BM151" s="287"/>
      <c r="BN151" s="287"/>
      <c r="BO151" s="211" t="s">
        <v>514</v>
      </c>
      <c r="BP151" s="211" t="s">
        <v>514</v>
      </c>
      <c r="BQ151" s="211">
        <v>1</v>
      </c>
      <c r="BR151" s="211" t="s">
        <v>3697</v>
      </c>
      <c r="BS151" s="211" t="s">
        <v>514</v>
      </c>
      <c r="BT151" s="211" t="s">
        <v>514</v>
      </c>
      <c r="BU151" s="211" t="s">
        <v>514</v>
      </c>
      <c r="BV151" s="211" t="s">
        <v>514</v>
      </c>
      <c r="BW151" s="211" t="s">
        <v>514</v>
      </c>
      <c r="BX151" s="211" t="s">
        <v>514</v>
      </c>
      <c r="BY151" s="211" t="s">
        <v>514</v>
      </c>
      <c r="BZ151" s="211" t="s">
        <v>514</v>
      </c>
      <c r="CA151" s="211" t="s">
        <v>514</v>
      </c>
      <c r="CB151" s="211" t="s">
        <v>514</v>
      </c>
      <c r="CC151" s="211" t="s">
        <v>514</v>
      </c>
      <c r="CD151" s="211" t="s">
        <v>514</v>
      </c>
      <c r="CE151" s="211" t="s">
        <v>514</v>
      </c>
      <c r="CF151" s="211" t="s">
        <v>514</v>
      </c>
      <c r="CG151" s="211" t="s">
        <v>514</v>
      </c>
      <c r="CH151" s="287"/>
      <c r="CI151" s="287"/>
      <c r="CJ151" s="287"/>
      <c r="CK151" s="287"/>
      <c r="CL151" s="287"/>
      <c r="CM151" s="287"/>
      <c r="CN151" s="287"/>
      <c r="CO151" s="211" t="s">
        <v>514</v>
      </c>
    </row>
    <row r="152" spans="1:93">
      <c r="A152" s="286" t="s">
        <v>996</v>
      </c>
      <c r="B152" s="211" t="s">
        <v>2758</v>
      </c>
      <c r="C152" s="211" t="s">
        <v>2531</v>
      </c>
      <c r="D152" s="211" t="s">
        <v>2759</v>
      </c>
      <c r="E152" s="211" t="s">
        <v>2760</v>
      </c>
      <c r="F152" s="211">
        <v>1</v>
      </c>
      <c r="G152" s="211" t="s">
        <v>514</v>
      </c>
      <c r="H152" s="211" t="s">
        <v>514</v>
      </c>
      <c r="I152" s="211" t="s">
        <v>514</v>
      </c>
      <c r="J152" s="211" t="s">
        <v>514</v>
      </c>
      <c r="K152" s="211">
        <v>2013</v>
      </c>
      <c r="L152" s="211" t="b">
        <v>0</v>
      </c>
      <c r="M152" s="211">
        <v>41300</v>
      </c>
      <c r="N152" s="211">
        <v>41300</v>
      </c>
      <c r="O152" s="287"/>
      <c r="P152" s="287"/>
      <c r="Q152" s="287"/>
      <c r="R152" s="211" t="b">
        <v>0</v>
      </c>
      <c r="S152" s="211">
        <v>35700</v>
      </c>
      <c r="T152" s="211">
        <v>31800</v>
      </c>
      <c r="U152" s="211" t="b">
        <v>0</v>
      </c>
      <c r="V152" s="211">
        <v>33700</v>
      </c>
      <c r="W152" s="211">
        <v>33700</v>
      </c>
      <c r="X152" s="287"/>
      <c r="Y152" s="287"/>
      <c r="Z152" s="287"/>
      <c r="AA152" s="211" t="s">
        <v>514</v>
      </c>
      <c r="AB152" s="211" t="s">
        <v>514</v>
      </c>
      <c r="AC152" s="211" t="s">
        <v>514</v>
      </c>
      <c r="AD152" s="211" t="s">
        <v>514</v>
      </c>
      <c r="AE152" s="287"/>
      <c r="AF152" s="287"/>
      <c r="AG152" s="287"/>
      <c r="AH152" s="211" t="s">
        <v>514</v>
      </c>
      <c r="AI152" s="211" t="s">
        <v>514</v>
      </c>
      <c r="AJ152" s="211" t="s">
        <v>514</v>
      </c>
      <c r="AK152" s="211" t="s">
        <v>514</v>
      </c>
      <c r="AL152" s="211" t="s">
        <v>514</v>
      </c>
      <c r="AM152" s="211" t="s">
        <v>514</v>
      </c>
      <c r="AN152" s="287"/>
      <c r="AO152" s="287"/>
      <c r="AP152" s="287"/>
      <c r="AQ152" s="287"/>
      <c r="AR152" s="287"/>
      <c r="AS152" s="287"/>
      <c r="AT152" s="211" t="s">
        <v>514</v>
      </c>
      <c r="AU152" s="211" t="s">
        <v>514</v>
      </c>
      <c r="AV152" s="211" t="s">
        <v>514</v>
      </c>
      <c r="AW152" s="211" t="s">
        <v>514</v>
      </c>
      <c r="AX152" s="211" t="s">
        <v>514</v>
      </c>
      <c r="AY152" s="211" t="s">
        <v>514</v>
      </c>
      <c r="AZ152" s="287"/>
      <c r="BA152" s="287"/>
      <c r="BB152" s="287"/>
      <c r="BC152" s="287"/>
      <c r="BD152" s="287"/>
      <c r="BE152" s="287"/>
      <c r="BF152" s="211" t="s">
        <v>514</v>
      </c>
      <c r="BG152" s="211" t="s">
        <v>514</v>
      </c>
      <c r="BH152" s="211" t="s">
        <v>514</v>
      </c>
      <c r="BI152" s="211" t="s">
        <v>514</v>
      </c>
      <c r="BJ152" s="211" t="s">
        <v>514</v>
      </c>
      <c r="BK152" s="211" t="s">
        <v>514</v>
      </c>
      <c r="BL152" s="287"/>
      <c r="BM152" s="287"/>
      <c r="BN152" s="287"/>
      <c r="BO152" s="211" t="s">
        <v>514</v>
      </c>
      <c r="BP152" s="211" t="s">
        <v>514</v>
      </c>
      <c r="BQ152" s="211">
        <v>2</v>
      </c>
      <c r="BR152" s="211" t="s">
        <v>2761</v>
      </c>
      <c r="BS152" s="211" t="s">
        <v>2762</v>
      </c>
      <c r="BT152" s="211" t="s">
        <v>514</v>
      </c>
      <c r="BU152" s="211" t="s">
        <v>514</v>
      </c>
      <c r="BV152" s="211" t="s">
        <v>514</v>
      </c>
      <c r="BW152" s="211" t="s">
        <v>514</v>
      </c>
      <c r="BX152" s="211" t="s">
        <v>514</v>
      </c>
      <c r="BY152" s="211" t="s">
        <v>514</v>
      </c>
      <c r="BZ152" s="211" t="s">
        <v>514</v>
      </c>
      <c r="CA152" s="211" t="s">
        <v>514</v>
      </c>
      <c r="CB152" s="211" t="s">
        <v>514</v>
      </c>
      <c r="CC152" s="211" t="s">
        <v>514</v>
      </c>
      <c r="CD152" s="211" t="s">
        <v>514</v>
      </c>
      <c r="CE152" s="211" t="s">
        <v>514</v>
      </c>
      <c r="CF152" s="211" t="s">
        <v>514</v>
      </c>
      <c r="CG152" s="211" t="s">
        <v>514</v>
      </c>
      <c r="CH152" s="287"/>
      <c r="CI152" s="287"/>
      <c r="CJ152" s="287"/>
      <c r="CK152" s="287"/>
      <c r="CL152" s="287"/>
      <c r="CM152" s="287"/>
      <c r="CN152" s="287"/>
      <c r="CO152" s="211" t="s">
        <v>5528</v>
      </c>
    </row>
    <row r="153" spans="1:93">
      <c r="A153" s="286" t="s">
        <v>997</v>
      </c>
      <c r="B153" s="211" t="s">
        <v>2763</v>
      </c>
      <c r="C153" s="211" t="s">
        <v>2764</v>
      </c>
      <c r="D153" s="211" t="s">
        <v>2765</v>
      </c>
      <c r="E153" s="211" t="s">
        <v>2766</v>
      </c>
      <c r="F153" s="211">
        <v>1</v>
      </c>
      <c r="G153" s="211" t="s">
        <v>514</v>
      </c>
      <c r="H153" s="211">
        <v>1</v>
      </c>
      <c r="I153" s="211" t="s">
        <v>514</v>
      </c>
      <c r="J153" s="211" t="s">
        <v>514</v>
      </c>
      <c r="K153" s="211">
        <v>2013</v>
      </c>
      <c r="L153" s="211" t="b">
        <v>0</v>
      </c>
      <c r="M153" s="211">
        <v>23000</v>
      </c>
      <c r="N153" s="211">
        <v>19400</v>
      </c>
      <c r="O153" s="287"/>
      <c r="P153" s="287"/>
      <c r="Q153" s="287"/>
      <c r="R153" s="211" t="b">
        <v>0</v>
      </c>
      <c r="S153" s="211">
        <v>22800</v>
      </c>
      <c r="T153" s="211">
        <v>20300</v>
      </c>
      <c r="U153" s="211" t="b">
        <v>0</v>
      </c>
      <c r="V153" s="211">
        <v>21400</v>
      </c>
      <c r="W153" s="211">
        <v>21400</v>
      </c>
      <c r="X153" s="287"/>
      <c r="Y153" s="287"/>
      <c r="Z153" s="287"/>
      <c r="AA153" s="211">
        <v>2013</v>
      </c>
      <c r="AB153" s="211" t="b">
        <v>0</v>
      </c>
      <c r="AC153" s="211">
        <v>445</v>
      </c>
      <c r="AD153" s="211">
        <v>445</v>
      </c>
      <c r="AE153" s="287"/>
      <c r="AF153" s="287"/>
      <c r="AG153" s="287"/>
      <c r="AH153" s="211" t="b">
        <v>0</v>
      </c>
      <c r="AI153" s="211">
        <v>594</v>
      </c>
      <c r="AJ153" s="211">
        <v>594</v>
      </c>
      <c r="AK153" s="211" t="b">
        <v>0</v>
      </c>
      <c r="AL153" s="211">
        <v>594</v>
      </c>
      <c r="AM153" s="211">
        <v>594</v>
      </c>
      <c r="AN153" s="287"/>
      <c r="AO153" s="287"/>
      <c r="AP153" s="287"/>
      <c r="AQ153" s="287"/>
      <c r="AR153" s="287"/>
      <c r="AS153" s="287"/>
      <c r="AT153" s="211" t="s">
        <v>514</v>
      </c>
      <c r="AU153" s="211" t="s">
        <v>514</v>
      </c>
      <c r="AV153" s="211" t="s">
        <v>514</v>
      </c>
      <c r="AW153" s="211" t="s">
        <v>514</v>
      </c>
      <c r="AX153" s="211" t="s">
        <v>514</v>
      </c>
      <c r="AY153" s="211" t="s">
        <v>514</v>
      </c>
      <c r="AZ153" s="287"/>
      <c r="BA153" s="287"/>
      <c r="BB153" s="287"/>
      <c r="BC153" s="287"/>
      <c r="BD153" s="287"/>
      <c r="BE153" s="287"/>
      <c r="BF153" s="211" t="s">
        <v>514</v>
      </c>
      <c r="BG153" s="211" t="s">
        <v>514</v>
      </c>
      <c r="BH153" s="211" t="s">
        <v>514</v>
      </c>
      <c r="BI153" s="211" t="s">
        <v>514</v>
      </c>
      <c r="BJ153" s="211" t="s">
        <v>514</v>
      </c>
      <c r="BK153" s="211" t="s">
        <v>514</v>
      </c>
      <c r="BL153" s="287"/>
      <c r="BM153" s="287"/>
      <c r="BN153" s="287"/>
      <c r="BO153" s="211">
        <v>212</v>
      </c>
      <c r="BP153" s="211">
        <v>212</v>
      </c>
      <c r="BQ153" s="211">
        <v>3</v>
      </c>
      <c r="BR153" s="211" t="s">
        <v>2768</v>
      </c>
      <c r="BS153" s="211" t="s">
        <v>2767</v>
      </c>
      <c r="BT153" s="211" t="s">
        <v>5203</v>
      </c>
      <c r="BU153" s="211" t="s">
        <v>514</v>
      </c>
      <c r="BV153" s="211" t="s">
        <v>514</v>
      </c>
      <c r="BW153" s="211" t="s">
        <v>514</v>
      </c>
      <c r="BX153" s="211" t="s">
        <v>514</v>
      </c>
      <c r="BY153" s="211" t="s">
        <v>514</v>
      </c>
      <c r="BZ153" s="211" t="s">
        <v>514</v>
      </c>
      <c r="CA153" s="211" t="s">
        <v>514</v>
      </c>
      <c r="CB153" s="211" t="s">
        <v>514</v>
      </c>
      <c r="CC153" s="211" t="s">
        <v>6444</v>
      </c>
      <c r="CD153" s="211" t="s">
        <v>6485</v>
      </c>
      <c r="CE153" s="211" t="s">
        <v>514</v>
      </c>
      <c r="CF153" s="211" t="s">
        <v>6431</v>
      </c>
      <c r="CG153" s="211" t="s">
        <v>6441</v>
      </c>
      <c r="CH153" s="287"/>
      <c r="CI153" s="287"/>
      <c r="CJ153" s="287"/>
      <c r="CK153" s="287"/>
      <c r="CL153" s="287"/>
      <c r="CM153" s="287"/>
      <c r="CN153" s="287"/>
      <c r="CO153" s="211" t="s">
        <v>5528</v>
      </c>
    </row>
    <row r="154" spans="1:93">
      <c r="A154" s="286" t="s">
        <v>998</v>
      </c>
      <c r="B154" s="211" t="s">
        <v>2769</v>
      </c>
      <c r="C154" s="211" t="s">
        <v>2764</v>
      </c>
      <c r="D154" s="211" t="s">
        <v>2770</v>
      </c>
      <c r="E154" s="211" t="s">
        <v>2771</v>
      </c>
      <c r="F154" s="211">
        <v>1</v>
      </c>
      <c r="G154" s="211" t="s">
        <v>514</v>
      </c>
      <c r="H154" s="211">
        <v>1</v>
      </c>
      <c r="I154" s="211" t="s">
        <v>514</v>
      </c>
      <c r="J154" s="211" t="s">
        <v>514</v>
      </c>
      <c r="K154" s="211">
        <v>2013</v>
      </c>
      <c r="L154" s="211" t="b">
        <v>0</v>
      </c>
      <c r="M154" s="211">
        <v>9340</v>
      </c>
      <c r="N154" s="211">
        <v>8080</v>
      </c>
      <c r="O154" s="287"/>
      <c r="P154" s="287"/>
      <c r="Q154" s="287"/>
      <c r="R154" s="211" t="b">
        <v>0</v>
      </c>
      <c r="S154" s="211">
        <v>7050</v>
      </c>
      <c r="T154" s="211">
        <v>3660</v>
      </c>
      <c r="U154" s="211" t="b">
        <v>0</v>
      </c>
      <c r="V154" s="211">
        <v>3660</v>
      </c>
      <c r="W154" s="211">
        <v>3660</v>
      </c>
      <c r="X154" s="287"/>
      <c r="Y154" s="287"/>
      <c r="Z154" s="287"/>
      <c r="AA154" s="211">
        <v>2013</v>
      </c>
      <c r="AB154" s="211" t="b">
        <v>0</v>
      </c>
      <c r="AC154" s="211">
        <v>646</v>
      </c>
      <c r="AD154" s="211">
        <v>646</v>
      </c>
      <c r="AE154" s="287"/>
      <c r="AF154" s="287"/>
      <c r="AG154" s="287"/>
      <c r="AH154" s="211" t="b">
        <v>0</v>
      </c>
      <c r="AI154" s="211">
        <v>532</v>
      </c>
      <c r="AJ154" s="211">
        <v>532</v>
      </c>
      <c r="AK154" s="211" t="b">
        <v>0</v>
      </c>
      <c r="AL154" s="211">
        <v>528</v>
      </c>
      <c r="AM154" s="211">
        <v>528</v>
      </c>
      <c r="AN154" s="287"/>
      <c r="AO154" s="287"/>
      <c r="AP154" s="287"/>
      <c r="AQ154" s="287"/>
      <c r="AR154" s="287"/>
      <c r="AS154" s="287"/>
      <c r="AT154" s="211" t="s">
        <v>514</v>
      </c>
      <c r="AU154" s="211" t="s">
        <v>514</v>
      </c>
      <c r="AV154" s="211" t="s">
        <v>514</v>
      </c>
      <c r="AW154" s="211" t="s">
        <v>514</v>
      </c>
      <c r="AX154" s="211" t="s">
        <v>514</v>
      </c>
      <c r="AY154" s="211" t="s">
        <v>514</v>
      </c>
      <c r="AZ154" s="287"/>
      <c r="BA154" s="287"/>
      <c r="BB154" s="287"/>
      <c r="BC154" s="287"/>
      <c r="BD154" s="287"/>
      <c r="BE154" s="287"/>
      <c r="BF154" s="211" t="s">
        <v>514</v>
      </c>
      <c r="BG154" s="211" t="s">
        <v>514</v>
      </c>
      <c r="BH154" s="211" t="s">
        <v>514</v>
      </c>
      <c r="BI154" s="211" t="s">
        <v>514</v>
      </c>
      <c r="BJ154" s="211" t="s">
        <v>514</v>
      </c>
      <c r="BK154" s="211" t="s">
        <v>514</v>
      </c>
      <c r="BL154" s="287"/>
      <c r="BM154" s="287"/>
      <c r="BN154" s="287"/>
      <c r="BO154" s="211">
        <v>158</v>
      </c>
      <c r="BP154" s="211">
        <v>158</v>
      </c>
      <c r="BQ154" s="211">
        <v>0</v>
      </c>
      <c r="BR154" s="211" t="s">
        <v>514</v>
      </c>
      <c r="BS154" s="211" t="s">
        <v>514</v>
      </c>
      <c r="BT154" s="211" t="s">
        <v>514</v>
      </c>
      <c r="BU154" s="211" t="s">
        <v>514</v>
      </c>
      <c r="BV154" s="211" t="s">
        <v>514</v>
      </c>
      <c r="BW154" s="211" t="s">
        <v>514</v>
      </c>
      <c r="BX154" s="211" t="s">
        <v>514</v>
      </c>
      <c r="BY154" s="211" t="s">
        <v>514</v>
      </c>
      <c r="BZ154" s="211" t="s">
        <v>514</v>
      </c>
      <c r="CA154" s="211" t="s">
        <v>514</v>
      </c>
      <c r="CB154" s="211" t="s">
        <v>514</v>
      </c>
      <c r="CC154" s="211" t="s">
        <v>514</v>
      </c>
      <c r="CD154" s="211" t="s">
        <v>514</v>
      </c>
      <c r="CE154" s="211" t="s">
        <v>514</v>
      </c>
      <c r="CF154" s="211" t="s">
        <v>514</v>
      </c>
      <c r="CG154" s="211" t="s">
        <v>514</v>
      </c>
      <c r="CH154" s="287"/>
      <c r="CI154" s="287"/>
      <c r="CJ154" s="287"/>
      <c r="CK154" s="287"/>
      <c r="CL154" s="287"/>
      <c r="CM154" s="287"/>
      <c r="CN154" s="287"/>
      <c r="CO154" s="211" t="s">
        <v>5528</v>
      </c>
    </row>
    <row r="155" spans="1:93">
      <c r="A155" s="286" t="s">
        <v>999</v>
      </c>
      <c r="B155" s="211" t="s">
        <v>2772</v>
      </c>
      <c r="C155" s="211" t="s">
        <v>2484</v>
      </c>
      <c r="D155" s="211" t="s">
        <v>6508</v>
      </c>
      <c r="E155" s="211" t="s">
        <v>5707</v>
      </c>
      <c r="F155" s="211">
        <v>1</v>
      </c>
      <c r="G155" s="211" t="s">
        <v>514</v>
      </c>
      <c r="H155" s="211" t="s">
        <v>514</v>
      </c>
      <c r="I155" s="211" t="s">
        <v>514</v>
      </c>
      <c r="J155" s="211" t="s">
        <v>514</v>
      </c>
      <c r="K155" s="211">
        <v>2013</v>
      </c>
      <c r="L155" s="211" t="b">
        <v>0</v>
      </c>
      <c r="M155" s="211">
        <v>3550</v>
      </c>
      <c r="N155" s="211">
        <v>2900</v>
      </c>
      <c r="O155" s="287"/>
      <c r="P155" s="287"/>
      <c r="Q155" s="287"/>
      <c r="R155" s="211" t="b">
        <v>0</v>
      </c>
      <c r="S155" s="211">
        <v>3050</v>
      </c>
      <c r="T155" s="211">
        <v>2670</v>
      </c>
      <c r="U155" s="211" t="b">
        <v>0</v>
      </c>
      <c r="V155" s="211">
        <v>2930</v>
      </c>
      <c r="W155" s="211">
        <v>2930</v>
      </c>
      <c r="X155" s="287"/>
      <c r="Y155" s="287"/>
      <c r="Z155" s="287"/>
      <c r="AA155" s="211" t="s">
        <v>514</v>
      </c>
      <c r="AB155" s="211" t="s">
        <v>514</v>
      </c>
      <c r="AC155" s="211" t="s">
        <v>514</v>
      </c>
      <c r="AD155" s="211" t="s">
        <v>514</v>
      </c>
      <c r="AE155" s="287"/>
      <c r="AF155" s="287"/>
      <c r="AG155" s="287"/>
      <c r="AH155" s="211" t="s">
        <v>514</v>
      </c>
      <c r="AI155" s="211" t="s">
        <v>514</v>
      </c>
      <c r="AJ155" s="211" t="s">
        <v>514</v>
      </c>
      <c r="AK155" s="211" t="s">
        <v>514</v>
      </c>
      <c r="AL155" s="211" t="s">
        <v>514</v>
      </c>
      <c r="AM155" s="211" t="s">
        <v>514</v>
      </c>
      <c r="AN155" s="287"/>
      <c r="AO155" s="287"/>
      <c r="AP155" s="287"/>
      <c r="AQ155" s="287"/>
      <c r="AR155" s="287"/>
      <c r="AS155" s="287"/>
      <c r="AT155" s="211" t="s">
        <v>514</v>
      </c>
      <c r="AU155" s="211" t="s">
        <v>514</v>
      </c>
      <c r="AV155" s="211" t="s">
        <v>514</v>
      </c>
      <c r="AW155" s="211" t="s">
        <v>514</v>
      </c>
      <c r="AX155" s="211" t="s">
        <v>514</v>
      </c>
      <c r="AY155" s="211" t="s">
        <v>514</v>
      </c>
      <c r="AZ155" s="287"/>
      <c r="BA155" s="287"/>
      <c r="BB155" s="287"/>
      <c r="BC155" s="287"/>
      <c r="BD155" s="287"/>
      <c r="BE155" s="287"/>
      <c r="BF155" s="211" t="s">
        <v>514</v>
      </c>
      <c r="BG155" s="211" t="s">
        <v>514</v>
      </c>
      <c r="BH155" s="211" t="s">
        <v>514</v>
      </c>
      <c r="BI155" s="211" t="s">
        <v>514</v>
      </c>
      <c r="BJ155" s="211" t="s">
        <v>514</v>
      </c>
      <c r="BK155" s="211" t="s">
        <v>514</v>
      </c>
      <c r="BL155" s="287"/>
      <c r="BM155" s="287"/>
      <c r="BN155" s="287"/>
      <c r="BO155" s="211" t="s">
        <v>514</v>
      </c>
      <c r="BP155" s="211" t="s">
        <v>514</v>
      </c>
      <c r="BQ155" s="211">
        <v>1</v>
      </c>
      <c r="BR155" s="211" t="s">
        <v>2773</v>
      </c>
      <c r="BS155" s="211" t="s">
        <v>514</v>
      </c>
      <c r="BT155" s="211" t="s">
        <v>514</v>
      </c>
      <c r="BU155" s="211" t="s">
        <v>514</v>
      </c>
      <c r="BV155" s="211" t="s">
        <v>514</v>
      </c>
      <c r="BW155" s="211" t="s">
        <v>514</v>
      </c>
      <c r="BX155" s="211" t="s">
        <v>514</v>
      </c>
      <c r="BY155" s="211" t="s">
        <v>514</v>
      </c>
      <c r="BZ155" s="211" t="s">
        <v>514</v>
      </c>
      <c r="CA155" s="211" t="s">
        <v>514</v>
      </c>
      <c r="CB155" s="211" t="s">
        <v>514</v>
      </c>
      <c r="CC155" s="211" t="s">
        <v>6444</v>
      </c>
      <c r="CD155" s="211" t="s">
        <v>6445</v>
      </c>
      <c r="CE155" s="211" t="s">
        <v>514</v>
      </c>
      <c r="CF155" s="211" t="s">
        <v>514</v>
      </c>
      <c r="CG155" s="211" t="s">
        <v>514</v>
      </c>
      <c r="CH155" s="287"/>
      <c r="CI155" s="287"/>
      <c r="CJ155" s="287"/>
      <c r="CK155" s="287"/>
      <c r="CL155" s="287"/>
      <c r="CM155" s="287"/>
      <c r="CN155" s="287"/>
      <c r="CO155" s="211" t="s">
        <v>5528</v>
      </c>
    </row>
    <row r="156" spans="1:93">
      <c r="A156" s="286" t="s">
        <v>1000</v>
      </c>
      <c r="B156" s="211" t="s">
        <v>2774</v>
      </c>
      <c r="C156" s="211" t="s">
        <v>6509</v>
      </c>
      <c r="D156" s="211" t="s">
        <v>5156</v>
      </c>
      <c r="E156" s="211" t="s">
        <v>6510</v>
      </c>
      <c r="F156" s="211">
        <v>1</v>
      </c>
      <c r="G156" s="211" t="s">
        <v>514</v>
      </c>
      <c r="H156" s="211" t="s">
        <v>514</v>
      </c>
      <c r="I156" s="211" t="s">
        <v>514</v>
      </c>
      <c r="J156" s="211" t="s">
        <v>514</v>
      </c>
      <c r="K156" s="211">
        <v>2013</v>
      </c>
      <c r="L156" s="211" t="b">
        <v>0</v>
      </c>
      <c r="M156" s="211">
        <v>12400</v>
      </c>
      <c r="N156" s="211">
        <v>12400</v>
      </c>
      <c r="O156" s="287"/>
      <c r="P156" s="287"/>
      <c r="Q156" s="287"/>
      <c r="R156" s="211" t="b">
        <v>0</v>
      </c>
      <c r="S156" s="211">
        <v>8410</v>
      </c>
      <c r="T156" s="211">
        <v>2120</v>
      </c>
      <c r="U156" s="211" t="b">
        <v>0</v>
      </c>
      <c r="V156" s="211">
        <v>2010</v>
      </c>
      <c r="W156" s="211">
        <v>2010</v>
      </c>
      <c r="X156" s="287"/>
      <c r="Y156" s="287"/>
      <c r="Z156" s="287"/>
      <c r="AA156" s="211" t="s">
        <v>514</v>
      </c>
      <c r="AB156" s="211" t="s">
        <v>514</v>
      </c>
      <c r="AC156" s="211" t="s">
        <v>514</v>
      </c>
      <c r="AD156" s="211" t="s">
        <v>514</v>
      </c>
      <c r="AE156" s="287"/>
      <c r="AF156" s="287"/>
      <c r="AG156" s="287"/>
      <c r="AH156" s="211" t="s">
        <v>514</v>
      </c>
      <c r="AI156" s="211" t="s">
        <v>514</v>
      </c>
      <c r="AJ156" s="211" t="s">
        <v>514</v>
      </c>
      <c r="AK156" s="211" t="s">
        <v>514</v>
      </c>
      <c r="AL156" s="211" t="s">
        <v>514</v>
      </c>
      <c r="AM156" s="211" t="s">
        <v>514</v>
      </c>
      <c r="AN156" s="287"/>
      <c r="AO156" s="287"/>
      <c r="AP156" s="287"/>
      <c r="AQ156" s="287"/>
      <c r="AR156" s="287"/>
      <c r="AS156" s="287"/>
      <c r="AT156" s="211" t="s">
        <v>514</v>
      </c>
      <c r="AU156" s="211" t="s">
        <v>514</v>
      </c>
      <c r="AV156" s="211" t="s">
        <v>514</v>
      </c>
      <c r="AW156" s="211" t="s">
        <v>514</v>
      </c>
      <c r="AX156" s="211" t="s">
        <v>514</v>
      </c>
      <c r="AY156" s="211" t="s">
        <v>514</v>
      </c>
      <c r="AZ156" s="287"/>
      <c r="BA156" s="287"/>
      <c r="BB156" s="287"/>
      <c r="BC156" s="287"/>
      <c r="BD156" s="287"/>
      <c r="BE156" s="287"/>
      <c r="BF156" s="211" t="s">
        <v>514</v>
      </c>
      <c r="BG156" s="211" t="s">
        <v>514</v>
      </c>
      <c r="BH156" s="211" t="s">
        <v>514</v>
      </c>
      <c r="BI156" s="211" t="s">
        <v>514</v>
      </c>
      <c r="BJ156" s="211" t="s">
        <v>514</v>
      </c>
      <c r="BK156" s="211" t="s">
        <v>514</v>
      </c>
      <c r="BL156" s="287"/>
      <c r="BM156" s="287"/>
      <c r="BN156" s="287"/>
      <c r="BO156" s="211" t="s">
        <v>514</v>
      </c>
      <c r="BP156" s="211" t="s">
        <v>514</v>
      </c>
      <c r="BQ156" s="211">
        <v>1</v>
      </c>
      <c r="BR156" s="211" t="s">
        <v>2775</v>
      </c>
      <c r="BS156" s="211" t="s">
        <v>514</v>
      </c>
      <c r="BT156" s="211" t="s">
        <v>514</v>
      </c>
      <c r="BU156" s="211" t="s">
        <v>514</v>
      </c>
      <c r="BV156" s="211" t="s">
        <v>514</v>
      </c>
      <c r="BW156" s="211" t="s">
        <v>514</v>
      </c>
      <c r="BX156" s="211" t="s">
        <v>514</v>
      </c>
      <c r="BY156" s="211" t="s">
        <v>514</v>
      </c>
      <c r="BZ156" s="211" t="s">
        <v>514</v>
      </c>
      <c r="CA156" s="211" t="s">
        <v>514</v>
      </c>
      <c r="CB156" s="211" t="s">
        <v>514</v>
      </c>
      <c r="CC156" s="211" t="s">
        <v>514</v>
      </c>
      <c r="CD156" s="211" t="s">
        <v>514</v>
      </c>
      <c r="CE156" s="211" t="s">
        <v>514</v>
      </c>
      <c r="CF156" s="211" t="s">
        <v>514</v>
      </c>
      <c r="CG156" s="211" t="s">
        <v>514</v>
      </c>
      <c r="CH156" s="287"/>
      <c r="CI156" s="287"/>
      <c r="CJ156" s="287"/>
      <c r="CK156" s="287"/>
      <c r="CL156" s="287"/>
      <c r="CM156" s="287"/>
      <c r="CN156" s="287"/>
      <c r="CO156" s="211" t="s">
        <v>514</v>
      </c>
    </row>
    <row r="157" spans="1:93">
      <c r="A157" s="286" t="s">
        <v>1001</v>
      </c>
      <c r="B157" s="211" t="s">
        <v>2776</v>
      </c>
      <c r="C157" s="211" t="s">
        <v>2448</v>
      </c>
      <c r="D157" s="211" t="s">
        <v>5204</v>
      </c>
      <c r="E157" s="211" t="s">
        <v>5205</v>
      </c>
      <c r="F157" s="211">
        <v>1</v>
      </c>
      <c r="G157" s="211" t="s">
        <v>514</v>
      </c>
      <c r="H157" s="211" t="s">
        <v>514</v>
      </c>
      <c r="I157" s="211" t="s">
        <v>514</v>
      </c>
      <c r="J157" s="211" t="s">
        <v>514</v>
      </c>
      <c r="K157" s="211">
        <v>2013</v>
      </c>
      <c r="L157" s="211" t="b">
        <v>0</v>
      </c>
      <c r="M157" s="211">
        <v>7360</v>
      </c>
      <c r="N157" s="211">
        <v>7360</v>
      </c>
      <c r="O157" s="287"/>
      <c r="P157" s="287"/>
      <c r="Q157" s="287"/>
      <c r="R157" s="211" t="s">
        <v>514</v>
      </c>
      <c r="S157" s="211" t="s">
        <v>514</v>
      </c>
      <c r="T157" s="211" t="s">
        <v>514</v>
      </c>
      <c r="U157" s="211" t="s">
        <v>514</v>
      </c>
      <c r="V157" s="211" t="s">
        <v>514</v>
      </c>
      <c r="W157" s="211" t="s">
        <v>514</v>
      </c>
      <c r="X157" s="287"/>
      <c r="Y157" s="287"/>
      <c r="Z157" s="287"/>
      <c r="AA157" s="211" t="s">
        <v>514</v>
      </c>
      <c r="AB157" s="211" t="s">
        <v>514</v>
      </c>
      <c r="AC157" s="211" t="s">
        <v>514</v>
      </c>
      <c r="AD157" s="211" t="s">
        <v>514</v>
      </c>
      <c r="AE157" s="287"/>
      <c r="AF157" s="287"/>
      <c r="AG157" s="287"/>
      <c r="AH157" s="211" t="s">
        <v>514</v>
      </c>
      <c r="AI157" s="211" t="s">
        <v>514</v>
      </c>
      <c r="AJ157" s="211" t="s">
        <v>514</v>
      </c>
      <c r="AK157" s="211" t="s">
        <v>514</v>
      </c>
      <c r="AL157" s="211" t="s">
        <v>514</v>
      </c>
      <c r="AM157" s="211" t="s">
        <v>514</v>
      </c>
      <c r="AN157" s="287"/>
      <c r="AO157" s="287"/>
      <c r="AP157" s="287"/>
      <c r="AQ157" s="287"/>
      <c r="AR157" s="287"/>
      <c r="AS157" s="287"/>
      <c r="AT157" s="211" t="s">
        <v>514</v>
      </c>
      <c r="AU157" s="211" t="s">
        <v>514</v>
      </c>
      <c r="AV157" s="211" t="s">
        <v>514</v>
      </c>
      <c r="AW157" s="211" t="s">
        <v>514</v>
      </c>
      <c r="AX157" s="211" t="s">
        <v>514</v>
      </c>
      <c r="AY157" s="211" t="s">
        <v>514</v>
      </c>
      <c r="AZ157" s="287"/>
      <c r="BA157" s="287"/>
      <c r="BB157" s="287"/>
      <c r="BC157" s="287"/>
      <c r="BD157" s="287"/>
      <c r="BE157" s="287"/>
      <c r="BF157" s="211" t="s">
        <v>514</v>
      </c>
      <c r="BG157" s="211" t="s">
        <v>514</v>
      </c>
      <c r="BH157" s="211" t="s">
        <v>514</v>
      </c>
      <c r="BI157" s="211" t="s">
        <v>514</v>
      </c>
      <c r="BJ157" s="211" t="s">
        <v>514</v>
      </c>
      <c r="BK157" s="211" t="s">
        <v>514</v>
      </c>
      <c r="BL157" s="287"/>
      <c r="BM157" s="287"/>
      <c r="BN157" s="287"/>
      <c r="BO157" s="211" t="s">
        <v>514</v>
      </c>
      <c r="BP157" s="211" t="s">
        <v>514</v>
      </c>
      <c r="BQ157" s="211">
        <v>1</v>
      </c>
      <c r="BR157" s="211" t="s">
        <v>5206</v>
      </c>
      <c r="BS157" s="211" t="s">
        <v>514</v>
      </c>
      <c r="BT157" s="211" t="s">
        <v>514</v>
      </c>
      <c r="BU157" s="211" t="s">
        <v>514</v>
      </c>
      <c r="BV157" s="211" t="s">
        <v>514</v>
      </c>
      <c r="BW157" s="211" t="s">
        <v>514</v>
      </c>
      <c r="BX157" s="211" t="s">
        <v>514</v>
      </c>
      <c r="BY157" s="211" t="s">
        <v>514</v>
      </c>
      <c r="BZ157" s="211" t="s">
        <v>514</v>
      </c>
      <c r="CA157" s="211" t="s">
        <v>514</v>
      </c>
      <c r="CB157" s="211" t="s">
        <v>514</v>
      </c>
      <c r="CC157" s="211" t="s">
        <v>514</v>
      </c>
      <c r="CD157" s="211" t="s">
        <v>514</v>
      </c>
      <c r="CE157" s="211" t="s">
        <v>514</v>
      </c>
      <c r="CF157" s="211" t="s">
        <v>514</v>
      </c>
      <c r="CG157" s="211" t="s">
        <v>514</v>
      </c>
      <c r="CH157" s="287"/>
      <c r="CI157" s="287"/>
      <c r="CJ157" s="287"/>
      <c r="CK157" s="287"/>
      <c r="CL157" s="287"/>
      <c r="CM157" s="287"/>
      <c r="CN157" s="287"/>
      <c r="CO157" s="211" t="s">
        <v>514</v>
      </c>
    </row>
    <row r="158" spans="1:93">
      <c r="A158" s="286" t="s">
        <v>1002</v>
      </c>
      <c r="B158" s="211" t="s">
        <v>2777</v>
      </c>
      <c r="C158" s="211" t="s">
        <v>2628</v>
      </c>
      <c r="D158" s="211" t="s">
        <v>5207</v>
      </c>
      <c r="E158" s="211" t="s">
        <v>5208</v>
      </c>
      <c r="F158" s="211">
        <v>1</v>
      </c>
      <c r="G158" s="211" t="s">
        <v>514</v>
      </c>
      <c r="H158" s="211" t="s">
        <v>514</v>
      </c>
      <c r="I158" s="211" t="s">
        <v>514</v>
      </c>
      <c r="J158" s="211" t="s">
        <v>514</v>
      </c>
      <c r="K158" s="211">
        <v>2013</v>
      </c>
      <c r="L158" s="211" t="b">
        <v>0</v>
      </c>
      <c r="M158" s="211">
        <v>3250</v>
      </c>
      <c r="N158" s="211">
        <v>2770</v>
      </c>
      <c r="O158" s="287"/>
      <c r="P158" s="287"/>
      <c r="Q158" s="287"/>
      <c r="R158" s="211" t="b">
        <v>0</v>
      </c>
      <c r="S158" s="211">
        <v>7400</v>
      </c>
      <c r="T158" s="211">
        <v>649</v>
      </c>
      <c r="U158" s="211" t="b">
        <v>0</v>
      </c>
      <c r="V158" s="211">
        <v>744</v>
      </c>
      <c r="W158" s="211">
        <v>744</v>
      </c>
      <c r="X158" s="287"/>
      <c r="Y158" s="287"/>
      <c r="Z158" s="287"/>
      <c r="AA158" s="211" t="s">
        <v>514</v>
      </c>
      <c r="AB158" s="211" t="s">
        <v>514</v>
      </c>
      <c r="AC158" s="211" t="s">
        <v>514</v>
      </c>
      <c r="AD158" s="211" t="s">
        <v>514</v>
      </c>
      <c r="AE158" s="287"/>
      <c r="AF158" s="287"/>
      <c r="AG158" s="287"/>
      <c r="AH158" s="211" t="s">
        <v>514</v>
      </c>
      <c r="AI158" s="211" t="s">
        <v>514</v>
      </c>
      <c r="AJ158" s="211" t="s">
        <v>514</v>
      </c>
      <c r="AK158" s="211" t="s">
        <v>514</v>
      </c>
      <c r="AL158" s="211" t="s">
        <v>514</v>
      </c>
      <c r="AM158" s="211" t="s">
        <v>514</v>
      </c>
      <c r="AN158" s="287"/>
      <c r="AO158" s="287"/>
      <c r="AP158" s="287"/>
      <c r="AQ158" s="287"/>
      <c r="AR158" s="287"/>
      <c r="AS158" s="287"/>
      <c r="AT158" s="211" t="s">
        <v>514</v>
      </c>
      <c r="AU158" s="211" t="s">
        <v>514</v>
      </c>
      <c r="AV158" s="211" t="s">
        <v>514</v>
      </c>
      <c r="AW158" s="211" t="s">
        <v>514</v>
      </c>
      <c r="AX158" s="211" t="s">
        <v>514</v>
      </c>
      <c r="AY158" s="211" t="s">
        <v>514</v>
      </c>
      <c r="AZ158" s="287"/>
      <c r="BA158" s="287"/>
      <c r="BB158" s="287"/>
      <c r="BC158" s="287"/>
      <c r="BD158" s="287"/>
      <c r="BE158" s="287"/>
      <c r="BF158" s="211" t="s">
        <v>514</v>
      </c>
      <c r="BG158" s="211" t="s">
        <v>514</v>
      </c>
      <c r="BH158" s="211" t="s">
        <v>514</v>
      </c>
      <c r="BI158" s="211" t="s">
        <v>514</v>
      </c>
      <c r="BJ158" s="211" t="s">
        <v>514</v>
      </c>
      <c r="BK158" s="211" t="s">
        <v>514</v>
      </c>
      <c r="BL158" s="287"/>
      <c r="BM158" s="287"/>
      <c r="BN158" s="287"/>
      <c r="BO158" s="211" t="s">
        <v>514</v>
      </c>
      <c r="BP158" s="211" t="s">
        <v>514</v>
      </c>
      <c r="BQ158" s="211">
        <v>0</v>
      </c>
      <c r="BR158" s="211" t="s">
        <v>514</v>
      </c>
      <c r="BS158" s="211" t="s">
        <v>514</v>
      </c>
      <c r="BT158" s="211" t="s">
        <v>514</v>
      </c>
      <c r="BU158" s="211" t="s">
        <v>514</v>
      </c>
      <c r="BV158" s="211" t="s">
        <v>514</v>
      </c>
      <c r="BW158" s="211" t="s">
        <v>514</v>
      </c>
      <c r="BX158" s="211" t="s">
        <v>514</v>
      </c>
      <c r="BY158" s="211" t="s">
        <v>514</v>
      </c>
      <c r="BZ158" s="211" t="s">
        <v>514</v>
      </c>
      <c r="CA158" s="211" t="s">
        <v>514</v>
      </c>
      <c r="CB158" s="211" t="s">
        <v>514</v>
      </c>
      <c r="CC158" s="211" t="s">
        <v>6444</v>
      </c>
      <c r="CD158" s="211" t="s">
        <v>6485</v>
      </c>
      <c r="CE158" s="211" t="s">
        <v>514</v>
      </c>
      <c r="CF158" s="211" t="s">
        <v>514</v>
      </c>
      <c r="CG158" s="211" t="s">
        <v>514</v>
      </c>
      <c r="CH158" s="287"/>
      <c r="CI158" s="287"/>
      <c r="CJ158" s="287"/>
      <c r="CK158" s="287"/>
      <c r="CL158" s="287"/>
      <c r="CM158" s="287"/>
      <c r="CN158" s="287"/>
      <c r="CO158" s="211" t="s">
        <v>5528</v>
      </c>
    </row>
    <row r="159" spans="1:93">
      <c r="A159" s="286" t="s">
        <v>1003</v>
      </c>
      <c r="B159" s="211" t="s">
        <v>2778</v>
      </c>
      <c r="C159" s="211" t="s">
        <v>2484</v>
      </c>
      <c r="D159" s="211" t="s">
        <v>5209</v>
      </c>
      <c r="E159" s="211" t="s">
        <v>5708</v>
      </c>
      <c r="F159" s="211">
        <v>1</v>
      </c>
      <c r="G159" s="211" t="s">
        <v>514</v>
      </c>
      <c r="H159" s="211" t="s">
        <v>514</v>
      </c>
      <c r="I159" s="211" t="s">
        <v>514</v>
      </c>
      <c r="J159" s="211" t="s">
        <v>514</v>
      </c>
      <c r="K159" s="211">
        <v>2013</v>
      </c>
      <c r="L159" s="211" t="b">
        <v>0</v>
      </c>
      <c r="M159" s="211">
        <v>2490</v>
      </c>
      <c r="N159" s="211">
        <v>2190</v>
      </c>
      <c r="O159" s="287"/>
      <c r="P159" s="287"/>
      <c r="Q159" s="287"/>
      <c r="R159" s="211" t="s">
        <v>514</v>
      </c>
      <c r="S159" s="211" t="s">
        <v>514</v>
      </c>
      <c r="T159" s="211" t="s">
        <v>514</v>
      </c>
      <c r="U159" s="211" t="s">
        <v>514</v>
      </c>
      <c r="V159" s="211" t="s">
        <v>514</v>
      </c>
      <c r="W159" s="211" t="s">
        <v>514</v>
      </c>
      <c r="X159" s="287"/>
      <c r="Y159" s="287"/>
      <c r="Z159" s="287"/>
      <c r="AA159" s="211" t="s">
        <v>514</v>
      </c>
      <c r="AB159" s="211" t="s">
        <v>514</v>
      </c>
      <c r="AC159" s="211" t="s">
        <v>514</v>
      </c>
      <c r="AD159" s="211" t="s">
        <v>514</v>
      </c>
      <c r="AE159" s="287"/>
      <c r="AF159" s="287"/>
      <c r="AG159" s="287"/>
      <c r="AH159" s="211" t="s">
        <v>514</v>
      </c>
      <c r="AI159" s="211" t="s">
        <v>514</v>
      </c>
      <c r="AJ159" s="211" t="s">
        <v>514</v>
      </c>
      <c r="AK159" s="211" t="s">
        <v>514</v>
      </c>
      <c r="AL159" s="211" t="s">
        <v>514</v>
      </c>
      <c r="AM159" s="211" t="s">
        <v>514</v>
      </c>
      <c r="AN159" s="287"/>
      <c r="AO159" s="287"/>
      <c r="AP159" s="287"/>
      <c r="AQ159" s="287"/>
      <c r="AR159" s="287"/>
      <c r="AS159" s="287"/>
      <c r="AT159" s="211" t="s">
        <v>514</v>
      </c>
      <c r="AU159" s="211" t="s">
        <v>514</v>
      </c>
      <c r="AV159" s="211" t="s">
        <v>514</v>
      </c>
      <c r="AW159" s="211" t="s">
        <v>514</v>
      </c>
      <c r="AX159" s="211" t="s">
        <v>514</v>
      </c>
      <c r="AY159" s="211" t="s">
        <v>514</v>
      </c>
      <c r="AZ159" s="287"/>
      <c r="BA159" s="287"/>
      <c r="BB159" s="287"/>
      <c r="BC159" s="287"/>
      <c r="BD159" s="287"/>
      <c r="BE159" s="287"/>
      <c r="BF159" s="211" t="s">
        <v>514</v>
      </c>
      <c r="BG159" s="211" t="s">
        <v>514</v>
      </c>
      <c r="BH159" s="211" t="s">
        <v>514</v>
      </c>
      <c r="BI159" s="211" t="s">
        <v>514</v>
      </c>
      <c r="BJ159" s="211" t="s">
        <v>514</v>
      </c>
      <c r="BK159" s="211" t="s">
        <v>514</v>
      </c>
      <c r="BL159" s="287"/>
      <c r="BM159" s="287"/>
      <c r="BN159" s="287"/>
      <c r="BO159" s="211" t="s">
        <v>514</v>
      </c>
      <c r="BP159" s="211" t="s">
        <v>514</v>
      </c>
      <c r="BQ159" s="211">
        <v>1</v>
      </c>
      <c r="BR159" s="211" t="s">
        <v>5210</v>
      </c>
      <c r="BS159" s="211" t="s">
        <v>514</v>
      </c>
      <c r="BT159" s="211" t="s">
        <v>514</v>
      </c>
      <c r="BU159" s="211" t="s">
        <v>514</v>
      </c>
      <c r="BV159" s="211" t="s">
        <v>514</v>
      </c>
      <c r="BW159" s="211" t="s">
        <v>514</v>
      </c>
      <c r="BX159" s="211" t="s">
        <v>514</v>
      </c>
      <c r="BY159" s="211" t="s">
        <v>514</v>
      </c>
      <c r="BZ159" s="211" t="s">
        <v>514</v>
      </c>
      <c r="CA159" s="211" t="s">
        <v>514</v>
      </c>
      <c r="CB159" s="211" t="s">
        <v>514</v>
      </c>
      <c r="CC159" s="211" t="s">
        <v>514</v>
      </c>
      <c r="CD159" s="211" t="s">
        <v>514</v>
      </c>
      <c r="CE159" s="211" t="s">
        <v>514</v>
      </c>
      <c r="CF159" s="211" t="s">
        <v>514</v>
      </c>
      <c r="CG159" s="211" t="s">
        <v>514</v>
      </c>
      <c r="CH159" s="287"/>
      <c r="CI159" s="287"/>
      <c r="CJ159" s="287"/>
      <c r="CK159" s="287"/>
      <c r="CL159" s="287"/>
      <c r="CM159" s="287"/>
      <c r="CN159" s="287"/>
      <c r="CO159" s="211" t="s">
        <v>514</v>
      </c>
    </row>
    <row r="160" spans="1:93">
      <c r="A160" s="286" t="s">
        <v>1004</v>
      </c>
      <c r="B160" s="211" t="s">
        <v>2779</v>
      </c>
      <c r="C160" s="211" t="s">
        <v>2424</v>
      </c>
      <c r="D160" s="211" t="s">
        <v>2780</v>
      </c>
      <c r="E160" s="211" t="s">
        <v>2781</v>
      </c>
      <c r="F160" s="211">
        <v>1</v>
      </c>
      <c r="G160" s="211" t="s">
        <v>514</v>
      </c>
      <c r="H160" s="211" t="s">
        <v>514</v>
      </c>
      <c r="I160" s="211" t="s">
        <v>514</v>
      </c>
      <c r="J160" s="211" t="s">
        <v>514</v>
      </c>
      <c r="K160" s="211">
        <v>2013</v>
      </c>
      <c r="L160" s="211" t="b">
        <v>0</v>
      </c>
      <c r="M160" s="211">
        <v>3230</v>
      </c>
      <c r="N160" s="211">
        <v>3230</v>
      </c>
      <c r="O160" s="287"/>
      <c r="P160" s="287"/>
      <c r="Q160" s="287"/>
      <c r="R160" s="211" t="b">
        <v>0</v>
      </c>
      <c r="S160" s="211">
        <v>2890</v>
      </c>
      <c r="T160" s="211">
        <v>2470</v>
      </c>
      <c r="U160" s="211" t="b">
        <v>0</v>
      </c>
      <c r="V160" s="211">
        <v>2900</v>
      </c>
      <c r="W160" s="211">
        <v>2900</v>
      </c>
      <c r="X160" s="287"/>
      <c r="Y160" s="287"/>
      <c r="Z160" s="287"/>
      <c r="AA160" s="211" t="s">
        <v>514</v>
      </c>
      <c r="AB160" s="211" t="s">
        <v>514</v>
      </c>
      <c r="AC160" s="211" t="s">
        <v>514</v>
      </c>
      <c r="AD160" s="211" t="s">
        <v>514</v>
      </c>
      <c r="AE160" s="287"/>
      <c r="AF160" s="287"/>
      <c r="AG160" s="287"/>
      <c r="AH160" s="211" t="s">
        <v>514</v>
      </c>
      <c r="AI160" s="211" t="s">
        <v>514</v>
      </c>
      <c r="AJ160" s="211" t="s">
        <v>514</v>
      </c>
      <c r="AK160" s="211" t="s">
        <v>514</v>
      </c>
      <c r="AL160" s="211" t="s">
        <v>514</v>
      </c>
      <c r="AM160" s="211" t="s">
        <v>514</v>
      </c>
      <c r="AN160" s="287"/>
      <c r="AO160" s="287"/>
      <c r="AP160" s="287"/>
      <c r="AQ160" s="287"/>
      <c r="AR160" s="287"/>
      <c r="AS160" s="287"/>
      <c r="AT160" s="211" t="s">
        <v>514</v>
      </c>
      <c r="AU160" s="211" t="s">
        <v>514</v>
      </c>
      <c r="AV160" s="211" t="s">
        <v>514</v>
      </c>
      <c r="AW160" s="211" t="s">
        <v>514</v>
      </c>
      <c r="AX160" s="211" t="s">
        <v>514</v>
      </c>
      <c r="AY160" s="211" t="s">
        <v>514</v>
      </c>
      <c r="AZ160" s="287"/>
      <c r="BA160" s="287"/>
      <c r="BB160" s="287"/>
      <c r="BC160" s="287"/>
      <c r="BD160" s="287"/>
      <c r="BE160" s="287"/>
      <c r="BF160" s="211" t="s">
        <v>514</v>
      </c>
      <c r="BG160" s="211" t="s">
        <v>514</v>
      </c>
      <c r="BH160" s="211" t="s">
        <v>514</v>
      </c>
      <c r="BI160" s="211" t="s">
        <v>514</v>
      </c>
      <c r="BJ160" s="211" t="s">
        <v>514</v>
      </c>
      <c r="BK160" s="211" t="s">
        <v>514</v>
      </c>
      <c r="BL160" s="287"/>
      <c r="BM160" s="287"/>
      <c r="BN160" s="287"/>
      <c r="BO160" s="211" t="s">
        <v>514</v>
      </c>
      <c r="BP160" s="211" t="s">
        <v>514</v>
      </c>
      <c r="BQ160" s="211">
        <v>1</v>
      </c>
      <c r="BR160" s="211" t="s">
        <v>2658</v>
      </c>
      <c r="BS160" s="211" t="s">
        <v>514</v>
      </c>
      <c r="BT160" s="211" t="s">
        <v>514</v>
      </c>
      <c r="BU160" s="211" t="s">
        <v>514</v>
      </c>
      <c r="BV160" s="211" t="s">
        <v>514</v>
      </c>
      <c r="BW160" s="211" t="s">
        <v>514</v>
      </c>
      <c r="BX160" s="211" t="s">
        <v>514</v>
      </c>
      <c r="BY160" s="211" t="s">
        <v>514</v>
      </c>
      <c r="BZ160" s="211" t="s">
        <v>514</v>
      </c>
      <c r="CA160" s="211" t="s">
        <v>514</v>
      </c>
      <c r="CB160" s="211" t="s">
        <v>514</v>
      </c>
      <c r="CC160" s="211" t="s">
        <v>514</v>
      </c>
      <c r="CD160" s="211" t="s">
        <v>514</v>
      </c>
      <c r="CE160" s="211" t="s">
        <v>514</v>
      </c>
      <c r="CF160" s="211" t="s">
        <v>514</v>
      </c>
      <c r="CG160" s="211" t="s">
        <v>514</v>
      </c>
      <c r="CH160" s="287"/>
      <c r="CI160" s="287"/>
      <c r="CJ160" s="287"/>
      <c r="CK160" s="287"/>
      <c r="CL160" s="287"/>
      <c r="CM160" s="287"/>
      <c r="CN160" s="287"/>
      <c r="CO160" s="211" t="s">
        <v>5528</v>
      </c>
    </row>
    <row r="161" spans="1:93">
      <c r="A161" s="286" t="s">
        <v>1005</v>
      </c>
      <c r="B161" s="211" t="s">
        <v>2782</v>
      </c>
      <c r="C161" s="211" t="s">
        <v>2628</v>
      </c>
      <c r="D161" s="211" t="s">
        <v>6511</v>
      </c>
      <c r="E161" s="211" t="s">
        <v>5700</v>
      </c>
      <c r="F161" s="211">
        <v>1</v>
      </c>
      <c r="G161" s="211" t="s">
        <v>514</v>
      </c>
      <c r="H161" s="211" t="s">
        <v>514</v>
      </c>
      <c r="I161" s="211" t="s">
        <v>514</v>
      </c>
      <c r="J161" s="211" t="s">
        <v>514</v>
      </c>
      <c r="K161" s="211">
        <v>2013</v>
      </c>
      <c r="L161" s="211" t="b">
        <v>0</v>
      </c>
      <c r="M161" s="211">
        <v>5520</v>
      </c>
      <c r="N161" s="211">
        <v>4820</v>
      </c>
      <c r="O161" s="287"/>
      <c r="P161" s="287"/>
      <c r="Q161" s="287"/>
      <c r="R161" s="211" t="b">
        <v>0</v>
      </c>
      <c r="S161" s="211">
        <v>5690</v>
      </c>
      <c r="T161" s="211">
        <v>5200</v>
      </c>
      <c r="U161" s="211" t="b">
        <v>0</v>
      </c>
      <c r="V161" s="211">
        <v>5520</v>
      </c>
      <c r="W161" s="211">
        <v>5520</v>
      </c>
      <c r="X161" s="287"/>
      <c r="Y161" s="287"/>
      <c r="Z161" s="287"/>
      <c r="AA161" s="211" t="s">
        <v>514</v>
      </c>
      <c r="AB161" s="211" t="s">
        <v>514</v>
      </c>
      <c r="AC161" s="211" t="s">
        <v>514</v>
      </c>
      <c r="AD161" s="211" t="s">
        <v>514</v>
      </c>
      <c r="AE161" s="287"/>
      <c r="AF161" s="287"/>
      <c r="AG161" s="287"/>
      <c r="AH161" s="211" t="s">
        <v>514</v>
      </c>
      <c r="AI161" s="211" t="s">
        <v>514</v>
      </c>
      <c r="AJ161" s="211" t="s">
        <v>514</v>
      </c>
      <c r="AK161" s="211" t="s">
        <v>514</v>
      </c>
      <c r="AL161" s="211" t="s">
        <v>514</v>
      </c>
      <c r="AM161" s="211" t="s">
        <v>514</v>
      </c>
      <c r="AN161" s="287"/>
      <c r="AO161" s="287"/>
      <c r="AP161" s="287"/>
      <c r="AQ161" s="287"/>
      <c r="AR161" s="287"/>
      <c r="AS161" s="287"/>
      <c r="AT161" s="211" t="s">
        <v>514</v>
      </c>
      <c r="AU161" s="211" t="s">
        <v>514</v>
      </c>
      <c r="AV161" s="211" t="s">
        <v>514</v>
      </c>
      <c r="AW161" s="211" t="s">
        <v>514</v>
      </c>
      <c r="AX161" s="211" t="s">
        <v>514</v>
      </c>
      <c r="AY161" s="211" t="s">
        <v>514</v>
      </c>
      <c r="AZ161" s="287"/>
      <c r="BA161" s="287"/>
      <c r="BB161" s="287"/>
      <c r="BC161" s="287"/>
      <c r="BD161" s="287"/>
      <c r="BE161" s="287"/>
      <c r="BF161" s="211" t="s">
        <v>514</v>
      </c>
      <c r="BG161" s="211" t="s">
        <v>514</v>
      </c>
      <c r="BH161" s="211" t="s">
        <v>514</v>
      </c>
      <c r="BI161" s="211" t="s">
        <v>514</v>
      </c>
      <c r="BJ161" s="211" t="s">
        <v>514</v>
      </c>
      <c r="BK161" s="211" t="s">
        <v>514</v>
      </c>
      <c r="BL161" s="287"/>
      <c r="BM161" s="287"/>
      <c r="BN161" s="287"/>
      <c r="BO161" s="211" t="s">
        <v>514</v>
      </c>
      <c r="BP161" s="211" t="s">
        <v>514</v>
      </c>
      <c r="BQ161" s="211">
        <v>0</v>
      </c>
      <c r="BR161" s="211" t="s">
        <v>514</v>
      </c>
      <c r="BS161" s="211" t="s">
        <v>514</v>
      </c>
      <c r="BT161" s="211" t="s">
        <v>514</v>
      </c>
      <c r="BU161" s="211" t="s">
        <v>514</v>
      </c>
      <c r="BV161" s="211" t="s">
        <v>514</v>
      </c>
      <c r="BW161" s="211" t="s">
        <v>514</v>
      </c>
      <c r="BX161" s="211" t="s">
        <v>514</v>
      </c>
      <c r="BY161" s="211" t="s">
        <v>514</v>
      </c>
      <c r="BZ161" s="211" t="s">
        <v>514</v>
      </c>
      <c r="CA161" s="211" t="s">
        <v>514</v>
      </c>
      <c r="CB161" s="211" t="s">
        <v>514</v>
      </c>
      <c r="CC161" s="211" t="s">
        <v>6444</v>
      </c>
      <c r="CD161" s="211" t="s">
        <v>6485</v>
      </c>
      <c r="CE161" s="211" t="s">
        <v>514</v>
      </c>
      <c r="CF161" s="211" t="s">
        <v>514</v>
      </c>
      <c r="CG161" s="211" t="s">
        <v>514</v>
      </c>
      <c r="CH161" s="287"/>
      <c r="CI161" s="287"/>
      <c r="CJ161" s="287"/>
      <c r="CK161" s="287"/>
      <c r="CL161" s="287"/>
      <c r="CM161" s="287"/>
      <c r="CN161" s="287"/>
      <c r="CO161" s="211" t="s">
        <v>5528</v>
      </c>
    </row>
    <row r="162" spans="1:93">
      <c r="A162" s="286" t="s">
        <v>1006</v>
      </c>
      <c r="B162" s="211" t="s">
        <v>2783</v>
      </c>
      <c r="C162" s="211" t="s">
        <v>6483</v>
      </c>
      <c r="D162" s="211" t="s">
        <v>6512</v>
      </c>
      <c r="E162" s="211" t="s">
        <v>5709</v>
      </c>
      <c r="F162" s="211">
        <v>1</v>
      </c>
      <c r="G162" s="211" t="s">
        <v>514</v>
      </c>
      <c r="H162" s="211" t="s">
        <v>514</v>
      </c>
      <c r="I162" s="211" t="s">
        <v>514</v>
      </c>
      <c r="J162" s="211" t="s">
        <v>514</v>
      </c>
      <c r="K162" s="211">
        <v>2013</v>
      </c>
      <c r="L162" s="211" t="b">
        <v>0</v>
      </c>
      <c r="M162" s="211">
        <v>7980</v>
      </c>
      <c r="N162" s="211">
        <v>7970</v>
      </c>
      <c r="O162" s="287"/>
      <c r="P162" s="287"/>
      <c r="Q162" s="287"/>
      <c r="R162" s="211" t="b">
        <v>0</v>
      </c>
      <c r="S162" s="211">
        <v>6180</v>
      </c>
      <c r="T162" s="211">
        <v>5610</v>
      </c>
      <c r="U162" s="211" t="b">
        <v>0</v>
      </c>
      <c r="V162" s="211">
        <v>4900</v>
      </c>
      <c r="W162" s="211">
        <v>4900</v>
      </c>
      <c r="X162" s="287"/>
      <c r="Y162" s="287"/>
      <c r="Z162" s="287"/>
      <c r="AA162" s="211" t="s">
        <v>514</v>
      </c>
      <c r="AB162" s="211" t="s">
        <v>514</v>
      </c>
      <c r="AC162" s="211" t="s">
        <v>514</v>
      </c>
      <c r="AD162" s="211" t="s">
        <v>514</v>
      </c>
      <c r="AE162" s="287"/>
      <c r="AF162" s="287"/>
      <c r="AG162" s="287"/>
      <c r="AH162" s="211" t="s">
        <v>514</v>
      </c>
      <c r="AI162" s="211" t="s">
        <v>514</v>
      </c>
      <c r="AJ162" s="211" t="s">
        <v>514</v>
      </c>
      <c r="AK162" s="211" t="s">
        <v>514</v>
      </c>
      <c r="AL162" s="211" t="s">
        <v>514</v>
      </c>
      <c r="AM162" s="211" t="s">
        <v>514</v>
      </c>
      <c r="AN162" s="287"/>
      <c r="AO162" s="287"/>
      <c r="AP162" s="287"/>
      <c r="AQ162" s="287"/>
      <c r="AR162" s="287"/>
      <c r="AS162" s="287"/>
      <c r="AT162" s="211" t="s">
        <v>514</v>
      </c>
      <c r="AU162" s="211" t="s">
        <v>514</v>
      </c>
      <c r="AV162" s="211" t="s">
        <v>514</v>
      </c>
      <c r="AW162" s="211" t="s">
        <v>514</v>
      </c>
      <c r="AX162" s="211" t="s">
        <v>514</v>
      </c>
      <c r="AY162" s="211" t="s">
        <v>514</v>
      </c>
      <c r="AZ162" s="287"/>
      <c r="BA162" s="287"/>
      <c r="BB162" s="287"/>
      <c r="BC162" s="287"/>
      <c r="BD162" s="287"/>
      <c r="BE162" s="287"/>
      <c r="BF162" s="211" t="s">
        <v>514</v>
      </c>
      <c r="BG162" s="211" t="s">
        <v>514</v>
      </c>
      <c r="BH162" s="211" t="s">
        <v>514</v>
      </c>
      <c r="BI162" s="211" t="s">
        <v>514</v>
      </c>
      <c r="BJ162" s="211" t="s">
        <v>514</v>
      </c>
      <c r="BK162" s="211" t="s">
        <v>514</v>
      </c>
      <c r="BL162" s="287"/>
      <c r="BM162" s="287"/>
      <c r="BN162" s="287"/>
      <c r="BO162" s="211" t="s">
        <v>514</v>
      </c>
      <c r="BP162" s="211" t="s">
        <v>514</v>
      </c>
      <c r="BQ162" s="211">
        <v>1</v>
      </c>
      <c r="BR162" s="211" t="s">
        <v>2784</v>
      </c>
      <c r="BS162" s="211" t="s">
        <v>514</v>
      </c>
      <c r="BT162" s="211" t="s">
        <v>514</v>
      </c>
      <c r="BU162" s="211" t="s">
        <v>514</v>
      </c>
      <c r="BV162" s="211" t="s">
        <v>514</v>
      </c>
      <c r="BW162" s="211" t="s">
        <v>514</v>
      </c>
      <c r="BX162" s="211" t="s">
        <v>514</v>
      </c>
      <c r="BY162" s="211" t="s">
        <v>514</v>
      </c>
      <c r="BZ162" s="211" t="s">
        <v>514</v>
      </c>
      <c r="CA162" s="211" t="s">
        <v>514</v>
      </c>
      <c r="CB162" s="211" t="s">
        <v>514</v>
      </c>
      <c r="CC162" s="211" t="s">
        <v>6434</v>
      </c>
      <c r="CD162" s="211" t="s">
        <v>6491</v>
      </c>
      <c r="CE162" s="211" t="s">
        <v>514</v>
      </c>
      <c r="CF162" s="211" t="s">
        <v>514</v>
      </c>
      <c r="CG162" s="211" t="s">
        <v>514</v>
      </c>
      <c r="CH162" s="287"/>
      <c r="CI162" s="287"/>
      <c r="CJ162" s="287"/>
      <c r="CK162" s="287"/>
      <c r="CL162" s="287"/>
      <c r="CM162" s="287"/>
      <c r="CN162" s="287"/>
      <c r="CO162" s="211" t="s">
        <v>5528</v>
      </c>
    </row>
    <row r="163" spans="1:93">
      <c r="A163" s="286" t="s">
        <v>1007</v>
      </c>
      <c r="B163" s="211" t="s">
        <v>2785</v>
      </c>
      <c r="C163" s="211" t="s">
        <v>2448</v>
      </c>
      <c r="D163" s="211" t="s">
        <v>6513</v>
      </c>
      <c r="E163" s="211" t="s">
        <v>2786</v>
      </c>
      <c r="F163" s="211">
        <v>1</v>
      </c>
      <c r="G163" s="211" t="s">
        <v>514</v>
      </c>
      <c r="H163" s="211" t="s">
        <v>514</v>
      </c>
      <c r="I163" s="211" t="s">
        <v>514</v>
      </c>
      <c r="J163" s="211" t="s">
        <v>514</v>
      </c>
      <c r="K163" s="211">
        <v>2013</v>
      </c>
      <c r="L163" s="211" t="b">
        <v>0</v>
      </c>
      <c r="M163" s="211">
        <v>9970</v>
      </c>
      <c r="N163" s="211">
        <v>9950</v>
      </c>
      <c r="O163" s="287"/>
      <c r="P163" s="287"/>
      <c r="Q163" s="287"/>
      <c r="R163" s="211" t="b">
        <v>0</v>
      </c>
      <c r="S163" s="211">
        <v>7240</v>
      </c>
      <c r="T163" s="211">
        <v>6230</v>
      </c>
      <c r="U163" s="211" t="b">
        <v>0</v>
      </c>
      <c r="V163" s="211">
        <v>6360</v>
      </c>
      <c r="W163" s="211">
        <v>6360</v>
      </c>
      <c r="X163" s="287"/>
      <c r="Y163" s="287"/>
      <c r="Z163" s="287"/>
      <c r="AA163" s="211" t="s">
        <v>514</v>
      </c>
      <c r="AB163" s="211" t="s">
        <v>514</v>
      </c>
      <c r="AC163" s="211" t="s">
        <v>514</v>
      </c>
      <c r="AD163" s="211" t="s">
        <v>514</v>
      </c>
      <c r="AE163" s="287"/>
      <c r="AF163" s="287"/>
      <c r="AG163" s="287"/>
      <c r="AH163" s="211" t="s">
        <v>514</v>
      </c>
      <c r="AI163" s="211" t="s">
        <v>514</v>
      </c>
      <c r="AJ163" s="211" t="s">
        <v>514</v>
      </c>
      <c r="AK163" s="211" t="s">
        <v>514</v>
      </c>
      <c r="AL163" s="211" t="s">
        <v>514</v>
      </c>
      <c r="AM163" s="211" t="s">
        <v>514</v>
      </c>
      <c r="AN163" s="287"/>
      <c r="AO163" s="287"/>
      <c r="AP163" s="287"/>
      <c r="AQ163" s="287"/>
      <c r="AR163" s="287"/>
      <c r="AS163" s="287"/>
      <c r="AT163" s="211" t="s">
        <v>514</v>
      </c>
      <c r="AU163" s="211" t="s">
        <v>514</v>
      </c>
      <c r="AV163" s="211" t="s">
        <v>514</v>
      </c>
      <c r="AW163" s="211" t="s">
        <v>514</v>
      </c>
      <c r="AX163" s="211" t="s">
        <v>514</v>
      </c>
      <c r="AY163" s="211" t="s">
        <v>514</v>
      </c>
      <c r="AZ163" s="287"/>
      <c r="BA163" s="287"/>
      <c r="BB163" s="287"/>
      <c r="BC163" s="287"/>
      <c r="BD163" s="287"/>
      <c r="BE163" s="287"/>
      <c r="BF163" s="211" t="s">
        <v>514</v>
      </c>
      <c r="BG163" s="211" t="s">
        <v>514</v>
      </c>
      <c r="BH163" s="211" t="s">
        <v>514</v>
      </c>
      <c r="BI163" s="211" t="s">
        <v>514</v>
      </c>
      <c r="BJ163" s="211" t="s">
        <v>514</v>
      </c>
      <c r="BK163" s="211" t="s">
        <v>514</v>
      </c>
      <c r="BL163" s="287"/>
      <c r="BM163" s="287"/>
      <c r="BN163" s="287"/>
      <c r="BO163" s="211" t="s">
        <v>514</v>
      </c>
      <c r="BP163" s="211" t="s">
        <v>514</v>
      </c>
      <c r="BQ163" s="211">
        <v>0</v>
      </c>
      <c r="BR163" s="211" t="s">
        <v>514</v>
      </c>
      <c r="BS163" s="211" t="s">
        <v>514</v>
      </c>
      <c r="BT163" s="211" t="s">
        <v>514</v>
      </c>
      <c r="BU163" s="211" t="s">
        <v>514</v>
      </c>
      <c r="BV163" s="211" t="s">
        <v>514</v>
      </c>
      <c r="BW163" s="211" t="s">
        <v>514</v>
      </c>
      <c r="BX163" s="211" t="s">
        <v>514</v>
      </c>
      <c r="BY163" s="211" t="s">
        <v>514</v>
      </c>
      <c r="BZ163" s="211" t="s">
        <v>514</v>
      </c>
      <c r="CA163" s="211" t="s">
        <v>514</v>
      </c>
      <c r="CB163" s="211" t="s">
        <v>514</v>
      </c>
      <c r="CC163" s="211" t="s">
        <v>6444</v>
      </c>
      <c r="CD163" s="211" t="s">
        <v>6445</v>
      </c>
      <c r="CE163" s="211" t="s">
        <v>514</v>
      </c>
      <c r="CF163" s="211" t="s">
        <v>514</v>
      </c>
      <c r="CG163" s="211" t="s">
        <v>514</v>
      </c>
      <c r="CH163" s="287"/>
      <c r="CI163" s="287"/>
      <c r="CJ163" s="287"/>
      <c r="CK163" s="287"/>
      <c r="CL163" s="287"/>
      <c r="CM163" s="287"/>
      <c r="CN163" s="287"/>
      <c r="CO163" s="211" t="s">
        <v>5528</v>
      </c>
    </row>
    <row r="164" spans="1:93">
      <c r="A164" s="286" t="s">
        <v>1008</v>
      </c>
      <c r="B164" s="211" t="s">
        <v>2787</v>
      </c>
      <c r="C164" s="211" t="s">
        <v>2448</v>
      </c>
      <c r="D164" s="211" t="s">
        <v>2788</v>
      </c>
      <c r="E164" s="211" t="s">
        <v>2789</v>
      </c>
      <c r="F164" s="211">
        <v>1</v>
      </c>
      <c r="G164" s="211" t="s">
        <v>514</v>
      </c>
      <c r="H164" s="211" t="s">
        <v>514</v>
      </c>
      <c r="I164" s="211" t="s">
        <v>514</v>
      </c>
      <c r="J164" s="211" t="s">
        <v>514</v>
      </c>
      <c r="K164" s="211">
        <v>2013</v>
      </c>
      <c r="L164" s="211" t="b">
        <v>0</v>
      </c>
      <c r="M164" s="211">
        <v>27800</v>
      </c>
      <c r="N164" s="211">
        <v>27700</v>
      </c>
      <c r="O164" s="287"/>
      <c r="P164" s="287"/>
      <c r="Q164" s="287"/>
      <c r="R164" s="211" t="b">
        <v>0</v>
      </c>
      <c r="S164" s="211">
        <v>27400</v>
      </c>
      <c r="T164" s="211">
        <v>10200</v>
      </c>
      <c r="U164" s="211" t="b">
        <v>0</v>
      </c>
      <c r="V164" s="211">
        <v>8580</v>
      </c>
      <c r="W164" s="211">
        <v>8580</v>
      </c>
      <c r="X164" s="287"/>
      <c r="Y164" s="287"/>
      <c r="Z164" s="287"/>
      <c r="AA164" s="211" t="s">
        <v>514</v>
      </c>
      <c r="AB164" s="211" t="s">
        <v>514</v>
      </c>
      <c r="AC164" s="211" t="s">
        <v>514</v>
      </c>
      <c r="AD164" s="211" t="s">
        <v>514</v>
      </c>
      <c r="AE164" s="287"/>
      <c r="AF164" s="287"/>
      <c r="AG164" s="287"/>
      <c r="AH164" s="211" t="s">
        <v>514</v>
      </c>
      <c r="AI164" s="211" t="s">
        <v>514</v>
      </c>
      <c r="AJ164" s="211" t="s">
        <v>514</v>
      </c>
      <c r="AK164" s="211" t="s">
        <v>514</v>
      </c>
      <c r="AL164" s="211" t="s">
        <v>514</v>
      </c>
      <c r="AM164" s="211" t="s">
        <v>514</v>
      </c>
      <c r="AN164" s="287"/>
      <c r="AO164" s="287"/>
      <c r="AP164" s="287"/>
      <c r="AQ164" s="287"/>
      <c r="AR164" s="287"/>
      <c r="AS164" s="287"/>
      <c r="AT164" s="211" t="s">
        <v>514</v>
      </c>
      <c r="AU164" s="211" t="s">
        <v>514</v>
      </c>
      <c r="AV164" s="211" t="s">
        <v>514</v>
      </c>
      <c r="AW164" s="211" t="s">
        <v>514</v>
      </c>
      <c r="AX164" s="211" t="s">
        <v>514</v>
      </c>
      <c r="AY164" s="211" t="s">
        <v>514</v>
      </c>
      <c r="AZ164" s="287"/>
      <c r="BA164" s="287"/>
      <c r="BB164" s="287"/>
      <c r="BC164" s="287"/>
      <c r="BD164" s="287"/>
      <c r="BE164" s="287"/>
      <c r="BF164" s="211" t="s">
        <v>514</v>
      </c>
      <c r="BG164" s="211" t="s">
        <v>514</v>
      </c>
      <c r="BH164" s="211" t="s">
        <v>514</v>
      </c>
      <c r="BI164" s="211" t="s">
        <v>514</v>
      </c>
      <c r="BJ164" s="211" t="s">
        <v>514</v>
      </c>
      <c r="BK164" s="211" t="s">
        <v>514</v>
      </c>
      <c r="BL164" s="287"/>
      <c r="BM164" s="287"/>
      <c r="BN164" s="287"/>
      <c r="BO164" s="211" t="s">
        <v>514</v>
      </c>
      <c r="BP164" s="211" t="s">
        <v>514</v>
      </c>
      <c r="BQ164" s="211">
        <v>1</v>
      </c>
      <c r="BR164" s="211" t="s">
        <v>2790</v>
      </c>
      <c r="BS164" s="211" t="s">
        <v>514</v>
      </c>
      <c r="BT164" s="211" t="s">
        <v>514</v>
      </c>
      <c r="BU164" s="211" t="s">
        <v>514</v>
      </c>
      <c r="BV164" s="211" t="s">
        <v>514</v>
      </c>
      <c r="BW164" s="211" t="s">
        <v>514</v>
      </c>
      <c r="BX164" s="211" t="s">
        <v>514</v>
      </c>
      <c r="BY164" s="211" t="s">
        <v>514</v>
      </c>
      <c r="BZ164" s="211" t="s">
        <v>514</v>
      </c>
      <c r="CA164" s="211" t="s">
        <v>514</v>
      </c>
      <c r="CB164" s="211" t="s">
        <v>514</v>
      </c>
      <c r="CC164" s="211" t="s">
        <v>6434</v>
      </c>
      <c r="CD164" s="211" t="s">
        <v>5080</v>
      </c>
      <c r="CE164" s="211" t="s">
        <v>514</v>
      </c>
      <c r="CF164" s="211" t="s">
        <v>514</v>
      </c>
      <c r="CG164" s="211" t="s">
        <v>514</v>
      </c>
      <c r="CH164" s="287"/>
      <c r="CI164" s="287"/>
      <c r="CJ164" s="287"/>
      <c r="CK164" s="287"/>
      <c r="CL164" s="287"/>
      <c r="CM164" s="287"/>
      <c r="CN164" s="287"/>
      <c r="CO164" s="211" t="s">
        <v>5528</v>
      </c>
    </row>
    <row r="165" spans="1:93">
      <c r="A165" s="286" t="s">
        <v>1009</v>
      </c>
      <c r="B165" s="211" t="s">
        <v>514</v>
      </c>
      <c r="C165" s="211" t="s">
        <v>514</v>
      </c>
      <c r="D165" s="211" t="s">
        <v>514</v>
      </c>
      <c r="E165" s="211" t="s">
        <v>514</v>
      </c>
      <c r="F165" s="211" t="e">
        <v>#N/A</v>
      </c>
      <c r="G165" s="211" t="e">
        <v>#N/A</v>
      </c>
      <c r="H165" s="211" t="e">
        <v>#N/A</v>
      </c>
      <c r="I165" s="211" t="s">
        <v>514</v>
      </c>
      <c r="J165" s="211" t="s">
        <v>514</v>
      </c>
      <c r="K165" s="211" t="s">
        <v>514</v>
      </c>
      <c r="L165" s="211" t="s">
        <v>514</v>
      </c>
      <c r="M165" s="211" t="s">
        <v>514</v>
      </c>
      <c r="N165" s="211" t="s">
        <v>514</v>
      </c>
      <c r="O165" s="287"/>
      <c r="P165" s="287"/>
      <c r="Q165" s="287"/>
      <c r="R165" s="211" t="s">
        <v>514</v>
      </c>
      <c r="S165" s="211" t="s">
        <v>514</v>
      </c>
      <c r="T165" s="211" t="s">
        <v>514</v>
      </c>
      <c r="U165" s="211" t="s">
        <v>514</v>
      </c>
      <c r="V165" s="211" t="s">
        <v>514</v>
      </c>
      <c r="W165" s="211" t="s">
        <v>514</v>
      </c>
      <c r="X165" s="287"/>
      <c r="Y165" s="287"/>
      <c r="Z165" s="287"/>
      <c r="AA165" s="211" t="s">
        <v>514</v>
      </c>
      <c r="AB165" s="211" t="s">
        <v>514</v>
      </c>
      <c r="AC165" s="211" t="s">
        <v>514</v>
      </c>
      <c r="AD165" s="211" t="s">
        <v>514</v>
      </c>
      <c r="AE165" s="287"/>
      <c r="AF165" s="287"/>
      <c r="AG165" s="287"/>
      <c r="AH165" s="211" t="s">
        <v>514</v>
      </c>
      <c r="AI165" s="211" t="s">
        <v>514</v>
      </c>
      <c r="AJ165" s="211" t="s">
        <v>514</v>
      </c>
      <c r="AK165" s="211" t="s">
        <v>514</v>
      </c>
      <c r="AL165" s="211" t="s">
        <v>514</v>
      </c>
      <c r="AM165" s="211" t="s">
        <v>514</v>
      </c>
      <c r="AN165" s="287"/>
      <c r="AO165" s="287"/>
      <c r="AP165" s="287"/>
      <c r="AQ165" s="287"/>
      <c r="AR165" s="287"/>
      <c r="AS165" s="287"/>
      <c r="AT165" s="211" t="s">
        <v>514</v>
      </c>
      <c r="AU165" s="211" t="s">
        <v>514</v>
      </c>
      <c r="AV165" s="211" t="s">
        <v>514</v>
      </c>
      <c r="AW165" s="211" t="s">
        <v>514</v>
      </c>
      <c r="AX165" s="211" t="s">
        <v>514</v>
      </c>
      <c r="AY165" s="211" t="s">
        <v>514</v>
      </c>
      <c r="AZ165" s="287"/>
      <c r="BA165" s="287"/>
      <c r="BB165" s="287"/>
      <c r="BC165" s="287"/>
      <c r="BD165" s="287"/>
      <c r="BE165" s="287"/>
      <c r="BF165" s="211" t="s">
        <v>514</v>
      </c>
      <c r="BG165" s="211" t="s">
        <v>514</v>
      </c>
      <c r="BH165" s="211" t="s">
        <v>514</v>
      </c>
      <c r="BI165" s="211" t="s">
        <v>514</v>
      </c>
      <c r="BJ165" s="211" t="s">
        <v>514</v>
      </c>
      <c r="BK165" s="211" t="s">
        <v>514</v>
      </c>
      <c r="BL165" s="287"/>
      <c r="BM165" s="287"/>
      <c r="BN165" s="287"/>
      <c r="BO165" s="211" t="s">
        <v>514</v>
      </c>
      <c r="BP165" s="211" t="s">
        <v>514</v>
      </c>
      <c r="BQ165" s="211">
        <v>0</v>
      </c>
      <c r="BR165" s="211" t="s">
        <v>514</v>
      </c>
      <c r="BS165" s="211" t="s">
        <v>514</v>
      </c>
      <c r="BT165" s="211" t="s">
        <v>514</v>
      </c>
      <c r="BU165" s="211" t="s">
        <v>514</v>
      </c>
      <c r="BV165" s="211" t="s">
        <v>514</v>
      </c>
      <c r="BW165" s="211" t="s">
        <v>514</v>
      </c>
      <c r="BX165" s="211" t="s">
        <v>514</v>
      </c>
      <c r="BY165" s="211" t="s">
        <v>514</v>
      </c>
      <c r="BZ165" s="211" t="s">
        <v>514</v>
      </c>
      <c r="CA165" s="211" t="s">
        <v>514</v>
      </c>
      <c r="CB165" s="211" t="s">
        <v>514</v>
      </c>
      <c r="CC165" s="211" t="s">
        <v>514</v>
      </c>
      <c r="CD165" s="211" t="s">
        <v>514</v>
      </c>
      <c r="CE165" s="211" t="s">
        <v>514</v>
      </c>
      <c r="CF165" s="211" t="s">
        <v>514</v>
      </c>
      <c r="CG165" s="211" t="s">
        <v>514</v>
      </c>
      <c r="CH165" s="287"/>
      <c r="CI165" s="287"/>
      <c r="CJ165" s="287"/>
      <c r="CK165" s="287"/>
      <c r="CL165" s="287"/>
      <c r="CM165" s="287"/>
      <c r="CN165" s="287"/>
      <c r="CO165" s="211" t="s">
        <v>514</v>
      </c>
    </row>
    <row r="166" spans="1:93">
      <c r="A166" s="286" t="s">
        <v>1010</v>
      </c>
      <c r="B166" s="211" t="s">
        <v>2791</v>
      </c>
      <c r="C166" s="211" t="s">
        <v>2624</v>
      </c>
      <c r="D166" s="211" t="s">
        <v>5211</v>
      </c>
      <c r="E166" s="211" t="s">
        <v>5710</v>
      </c>
      <c r="F166" s="211">
        <v>1</v>
      </c>
      <c r="G166" s="211" t="s">
        <v>514</v>
      </c>
      <c r="H166" s="211">
        <v>1</v>
      </c>
      <c r="I166" s="211" t="s">
        <v>514</v>
      </c>
      <c r="J166" s="211" t="s">
        <v>514</v>
      </c>
      <c r="K166" s="211">
        <v>2013</v>
      </c>
      <c r="L166" s="211" t="b">
        <v>0</v>
      </c>
      <c r="M166" s="211">
        <v>4090</v>
      </c>
      <c r="N166" s="211">
        <v>4080</v>
      </c>
      <c r="O166" s="287"/>
      <c r="P166" s="287"/>
      <c r="Q166" s="287"/>
      <c r="R166" s="211" t="s">
        <v>514</v>
      </c>
      <c r="S166" s="211" t="s">
        <v>514</v>
      </c>
      <c r="T166" s="211" t="s">
        <v>514</v>
      </c>
      <c r="U166" s="211" t="s">
        <v>514</v>
      </c>
      <c r="V166" s="211" t="s">
        <v>514</v>
      </c>
      <c r="W166" s="211" t="s">
        <v>514</v>
      </c>
      <c r="X166" s="287"/>
      <c r="Y166" s="287"/>
      <c r="Z166" s="287"/>
      <c r="AA166" s="211">
        <v>2013</v>
      </c>
      <c r="AB166" s="211" t="b">
        <v>1</v>
      </c>
      <c r="AC166" s="211">
        <v>707</v>
      </c>
      <c r="AD166" s="211">
        <v>707</v>
      </c>
      <c r="AE166" s="287"/>
      <c r="AF166" s="287"/>
      <c r="AG166" s="287"/>
      <c r="AH166" s="211" t="s">
        <v>514</v>
      </c>
      <c r="AI166" s="211" t="s">
        <v>514</v>
      </c>
      <c r="AJ166" s="211" t="s">
        <v>514</v>
      </c>
      <c r="AK166" s="211" t="s">
        <v>514</v>
      </c>
      <c r="AL166" s="211" t="s">
        <v>514</v>
      </c>
      <c r="AM166" s="211" t="s">
        <v>514</v>
      </c>
      <c r="AN166" s="287"/>
      <c r="AO166" s="287"/>
      <c r="AP166" s="287"/>
      <c r="AQ166" s="287"/>
      <c r="AR166" s="287"/>
      <c r="AS166" s="287"/>
      <c r="AT166" s="211" t="s">
        <v>514</v>
      </c>
      <c r="AU166" s="211" t="s">
        <v>514</v>
      </c>
      <c r="AV166" s="211" t="s">
        <v>514</v>
      </c>
      <c r="AW166" s="211" t="s">
        <v>514</v>
      </c>
      <c r="AX166" s="211" t="s">
        <v>514</v>
      </c>
      <c r="AY166" s="211" t="s">
        <v>514</v>
      </c>
      <c r="AZ166" s="287"/>
      <c r="BA166" s="287"/>
      <c r="BB166" s="287"/>
      <c r="BC166" s="287"/>
      <c r="BD166" s="287"/>
      <c r="BE166" s="287"/>
      <c r="BF166" s="211" t="s">
        <v>514</v>
      </c>
      <c r="BG166" s="211" t="s">
        <v>514</v>
      </c>
      <c r="BH166" s="211" t="s">
        <v>514</v>
      </c>
      <c r="BI166" s="211" t="s">
        <v>514</v>
      </c>
      <c r="BJ166" s="211" t="s">
        <v>514</v>
      </c>
      <c r="BK166" s="211" t="s">
        <v>514</v>
      </c>
      <c r="BL166" s="287"/>
      <c r="BM166" s="287"/>
      <c r="BN166" s="287"/>
      <c r="BO166" s="211" t="s">
        <v>514</v>
      </c>
      <c r="BP166" s="211" t="s">
        <v>514</v>
      </c>
      <c r="BQ166" s="211">
        <v>1</v>
      </c>
      <c r="BR166" s="211" t="s">
        <v>5212</v>
      </c>
      <c r="BS166" s="211" t="s">
        <v>514</v>
      </c>
      <c r="BT166" s="211" t="s">
        <v>514</v>
      </c>
      <c r="BU166" s="211" t="s">
        <v>514</v>
      </c>
      <c r="BV166" s="211" t="s">
        <v>514</v>
      </c>
      <c r="BW166" s="211" t="s">
        <v>514</v>
      </c>
      <c r="BX166" s="211" t="s">
        <v>514</v>
      </c>
      <c r="BY166" s="211" t="s">
        <v>514</v>
      </c>
      <c r="BZ166" s="211" t="s">
        <v>514</v>
      </c>
      <c r="CA166" s="211" t="s">
        <v>514</v>
      </c>
      <c r="CB166" s="211" t="s">
        <v>514</v>
      </c>
      <c r="CC166" s="211" t="s">
        <v>514</v>
      </c>
      <c r="CD166" s="211" t="s">
        <v>514</v>
      </c>
      <c r="CE166" s="211" t="s">
        <v>514</v>
      </c>
      <c r="CF166" s="211" t="s">
        <v>514</v>
      </c>
      <c r="CG166" s="211" t="s">
        <v>514</v>
      </c>
      <c r="CH166" s="287"/>
      <c r="CI166" s="287"/>
      <c r="CJ166" s="287"/>
      <c r="CK166" s="287"/>
      <c r="CL166" s="287"/>
      <c r="CM166" s="287"/>
      <c r="CN166" s="287"/>
      <c r="CO166" s="211" t="s">
        <v>514</v>
      </c>
    </row>
    <row r="167" spans="1:93">
      <c r="A167" s="286" t="s">
        <v>1011</v>
      </c>
      <c r="B167" s="211" t="s">
        <v>2792</v>
      </c>
      <c r="C167" s="211" t="s">
        <v>2424</v>
      </c>
      <c r="D167" s="211" t="s">
        <v>5213</v>
      </c>
      <c r="E167" s="211" t="s">
        <v>5214</v>
      </c>
      <c r="F167" s="211">
        <v>1</v>
      </c>
      <c r="G167" s="211" t="s">
        <v>514</v>
      </c>
      <c r="H167" s="211" t="s">
        <v>514</v>
      </c>
      <c r="I167" s="211" t="s">
        <v>514</v>
      </c>
      <c r="J167" s="211" t="s">
        <v>514</v>
      </c>
      <c r="K167" s="211">
        <v>2013</v>
      </c>
      <c r="L167" s="211" t="b">
        <v>0</v>
      </c>
      <c r="M167" s="211">
        <v>2490</v>
      </c>
      <c r="N167" s="211">
        <v>2490</v>
      </c>
      <c r="O167" s="287"/>
      <c r="P167" s="287"/>
      <c r="Q167" s="287"/>
      <c r="R167" s="211" t="s">
        <v>514</v>
      </c>
      <c r="S167" s="211" t="s">
        <v>514</v>
      </c>
      <c r="T167" s="211" t="s">
        <v>514</v>
      </c>
      <c r="U167" s="211" t="s">
        <v>514</v>
      </c>
      <c r="V167" s="211" t="s">
        <v>514</v>
      </c>
      <c r="W167" s="211" t="s">
        <v>514</v>
      </c>
      <c r="X167" s="287"/>
      <c r="Y167" s="287"/>
      <c r="Z167" s="287"/>
      <c r="AA167" s="211" t="s">
        <v>514</v>
      </c>
      <c r="AB167" s="211" t="s">
        <v>514</v>
      </c>
      <c r="AC167" s="211" t="s">
        <v>514</v>
      </c>
      <c r="AD167" s="211" t="s">
        <v>514</v>
      </c>
      <c r="AE167" s="287"/>
      <c r="AF167" s="287"/>
      <c r="AG167" s="287"/>
      <c r="AH167" s="211" t="s">
        <v>514</v>
      </c>
      <c r="AI167" s="211" t="s">
        <v>514</v>
      </c>
      <c r="AJ167" s="211" t="s">
        <v>514</v>
      </c>
      <c r="AK167" s="211" t="s">
        <v>514</v>
      </c>
      <c r="AL167" s="211" t="s">
        <v>514</v>
      </c>
      <c r="AM167" s="211" t="s">
        <v>514</v>
      </c>
      <c r="AN167" s="287"/>
      <c r="AO167" s="287"/>
      <c r="AP167" s="287"/>
      <c r="AQ167" s="287"/>
      <c r="AR167" s="287"/>
      <c r="AS167" s="287"/>
      <c r="AT167" s="211" t="s">
        <v>514</v>
      </c>
      <c r="AU167" s="211" t="s">
        <v>514</v>
      </c>
      <c r="AV167" s="211" t="s">
        <v>514</v>
      </c>
      <c r="AW167" s="211" t="s">
        <v>514</v>
      </c>
      <c r="AX167" s="211" t="s">
        <v>514</v>
      </c>
      <c r="AY167" s="211" t="s">
        <v>514</v>
      </c>
      <c r="AZ167" s="287"/>
      <c r="BA167" s="287"/>
      <c r="BB167" s="287"/>
      <c r="BC167" s="287"/>
      <c r="BD167" s="287"/>
      <c r="BE167" s="287"/>
      <c r="BF167" s="211" t="s">
        <v>514</v>
      </c>
      <c r="BG167" s="211" t="s">
        <v>514</v>
      </c>
      <c r="BH167" s="211" t="s">
        <v>514</v>
      </c>
      <c r="BI167" s="211" t="s">
        <v>514</v>
      </c>
      <c r="BJ167" s="211" t="s">
        <v>514</v>
      </c>
      <c r="BK167" s="211" t="s">
        <v>514</v>
      </c>
      <c r="BL167" s="287"/>
      <c r="BM167" s="287"/>
      <c r="BN167" s="287"/>
      <c r="BO167" s="211" t="s">
        <v>514</v>
      </c>
      <c r="BP167" s="211" t="s">
        <v>514</v>
      </c>
      <c r="BQ167" s="211">
        <v>1</v>
      </c>
      <c r="BR167" s="211" t="s">
        <v>5215</v>
      </c>
      <c r="BS167" s="211" t="s">
        <v>514</v>
      </c>
      <c r="BT167" s="211" t="s">
        <v>514</v>
      </c>
      <c r="BU167" s="211" t="s">
        <v>514</v>
      </c>
      <c r="BV167" s="211" t="s">
        <v>514</v>
      </c>
      <c r="BW167" s="211" t="s">
        <v>514</v>
      </c>
      <c r="BX167" s="211" t="s">
        <v>514</v>
      </c>
      <c r="BY167" s="211" t="s">
        <v>514</v>
      </c>
      <c r="BZ167" s="211" t="s">
        <v>514</v>
      </c>
      <c r="CA167" s="211" t="s">
        <v>514</v>
      </c>
      <c r="CB167" s="211" t="s">
        <v>514</v>
      </c>
      <c r="CC167" s="211" t="s">
        <v>514</v>
      </c>
      <c r="CD167" s="211" t="s">
        <v>514</v>
      </c>
      <c r="CE167" s="211" t="s">
        <v>514</v>
      </c>
      <c r="CF167" s="211" t="s">
        <v>514</v>
      </c>
      <c r="CG167" s="211" t="s">
        <v>514</v>
      </c>
      <c r="CH167" s="287"/>
      <c r="CI167" s="287"/>
      <c r="CJ167" s="287"/>
      <c r="CK167" s="287"/>
      <c r="CL167" s="287"/>
      <c r="CM167" s="287"/>
      <c r="CN167" s="287"/>
      <c r="CO167" s="211" t="s">
        <v>514</v>
      </c>
    </row>
    <row r="168" spans="1:93">
      <c r="A168" s="286" t="s">
        <v>1012</v>
      </c>
      <c r="B168" s="211" t="s">
        <v>2793</v>
      </c>
      <c r="C168" s="211" t="s">
        <v>2484</v>
      </c>
      <c r="D168" s="211" t="s">
        <v>5216</v>
      </c>
      <c r="E168" s="211" t="s">
        <v>5217</v>
      </c>
      <c r="F168" s="211">
        <v>1</v>
      </c>
      <c r="G168" s="211" t="s">
        <v>514</v>
      </c>
      <c r="H168" s="211" t="s">
        <v>514</v>
      </c>
      <c r="I168" s="211" t="s">
        <v>514</v>
      </c>
      <c r="J168" s="211" t="s">
        <v>514</v>
      </c>
      <c r="K168" s="211">
        <v>2013</v>
      </c>
      <c r="L168" s="211" t="b">
        <v>1</v>
      </c>
      <c r="M168" s="211">
        <v>5650</v>
      </c>
      <c r="N168" s="211">
        <v>5640</v>
      </c>
      <c r="O168" s="287"/>
      <c r="P168" s="287"/>
      <c r="Q168" s="287"/>
      <c r="R168" s="211" t="s">
        <v>514</v>
      </c>
      <c r="S168" s="211" t="s">
        <v>514</v>
      </c>
      <c r="T168" s="211" t="s">
        <v>514</v>
      </c>
      <c r="U168" s="211" t="s">
        <v>514</v>
      </c>
      <c r="V168" s="211" t="s">
        <v>514</v>
      </c>
      <c r="W168" s="211" t="s">
        <v>514</v>
      </c>
      <c r="X168" s="287"/>
      <c r="Y168" s="287"/>
      <c r="Z168" s="287"/>
      <c r="AA168" s="211" t="s">
        <v>514</v>
      </c>
      <c r="AB168" s="211" t="s">
        <v>514</v>
      </c>
      <c r="AC168" s="211" t="s">
        <v>514</v>
      </c>
      <c r="AD168" s="211" t="s">
        <v>514</v>
      </c>
      <c r="AE168" s="287"/>
      <c r="AF168" s="287"/>
      <c r="AG168" s="287"/>
      <c r="AH168" s="211" t="s">
        <v>514</v>
      </c>
      <c r="AI168" s="211" t="s">
        <v>514</v>
      </c>
      <c r="AJ168" s="211" t="s">
        <v>514</v>
      </c>
      <c r="AK168" s="211" t="s">
        <v>514</v>
      </c>
      <c r="AL168" s="211" t="s">
        <v>514</v>
      </c>
      <c r="AM168" s="211" t="s">
        <v>514</v>
      </c>
      <c r="AN168" s="287"/>
      <c r="AO168" s="287"/>
      <c r="AP168" s="287"/>
      <c r="AQ168" s="287"/>
      <c r="AR168" s="287"/>
      <c r="AS168" s="287"/>
      <c r="AT168" s="211" t="s">
        <v>514</v>
      </c>
      <c r="AU168" s="211" t="s">
        <v>514</v>
      </c>
      <c r="AV168" s="211" t="s">
        <v>514</v>
      </c>
      <c r="AW168" s="211" t="s">
        <v>514</v>
      </c>
      <c r="AX168" s="211" t="s">
        <v>514</v>
      </c>
      <c r="AY168" s="211" t="s">
        <v>514</v>
      </c>
      <c r="AZ168" s="287"/>
      <c r="BA168" s="287"/>
      <c r="BB168" s="287"/>
      <c r="BC168" s="287"/>
      <c r="BD168" s="287"/>
      <c r="BE168" s="287"/>
      <c r="BF168" s="211" t="s">
        <v>514</v>
      </c>
      <c r="BG168" s="211" t="s">
        <v>514</v>
      </c>
      <c r="BH168" s="211" t="s">
        <v>514</v>
      </c>
      <c r="BI168" s="211" t="s">
        <v>514</v>
      </c>
      <c r="BJ168" s="211" t="s">
        <v>514</v>
      </c>
      <c r="BK168" s="211" t="s">
        <v>514</v>
      </c>
      <c r="BL168" s="287"/>
      <c r="BM168" s="287"/>
      <c r="BN168" s="287"/>
      <c r="BO168" s="211" t="s">
        <v>514</v>
      </c>
      <c r="BP168" s="211" t="s">
        <v>514</v>
      </c>
      <c r="BQ168" s="211">
        <v>1</v>
      </c>
      <c r="BR168" s="211" t="s">
        <v>5218</v>
      </c>
      <c r="BS168" s="211" t="s">
        <v>514</v>
      </c>
      <c r="BT168" s="211" t="s">
        <v>514</v>
      </c>
      <c r="BU168" s="211" t="s">
        <v>514</v>
      </c>
      <c r="BV168" s="211" t="s">
        <v>514</v>
      </c>
      <c r="BW168" s="211" t="s">
        <v>514</v>
      </c>
      <c r="BX168" s="211" t="s">
        <v>514</v>
      </c>
      <c r="BY168" s="211" t="s">
        <v>514</v>
      </c>
      <c r="BZ168" s="211" t="s">
        <v>514</v>
      </c>
      <c r="CA168" s="211" t="s">
        <v>514</v>
      </c>
      <c r="CB168" s="211" t="s">
        <v>514</v>
      </c>
      <c r="CC168" s="211" t="s">
        <v>514</v>
      </c>
      <c r="CD168" s="211" t="s">
        <v>514</v>
      </c>
      <c r="CE168" s="211" t="s">
        <v>514</v>
      </c>
      <c r="CF168" s="211" t="s">
        <v>514</v>
      </c>
      <c r="CG168" s="211" t="s">
        <v>514</v>
      </c>
      <c r="CH168" s="287"/>
      <c r="CI168" s="287"/>
      <c r="CJ168" s="287"/>
      <c r="CK168" s="287"/>
      <c r="CL168" s="287"/>
      <c r="CM168" s="287"/>
      <c r="CN168" s="287"/>
      <c r="CO168" s="211" t="s">
        <v>514</v>
      </c>
    </row>
    <row r="169" spans="1:93">
      <c r="A169" s="286" t="s">
        <v>1013</v>
      </c>
      <c r="B169" s="211" t="s">
        <v>2794</v>
      </c>
      <c r="C169" s="211" t="s">
        <v>6047</v>
      </c>
      <c r="D169" s="211" t="s">
        <v>6514</v>
      </c>
      <c r="E169" s="211" t="s">
        <v>2795</v>
      </c>
      <c r="F169" s="211">
        <v>1</v>
      </c>
      <c r="G169" s="211" t="s">
        <v>514</v>
      </c>
      <c r="H169" s="211">
        <v>1</v>
      </c>
      <c r="I169" s="211" t="s">
        <v>514</v>
      </c>
      <c r="J169" s="211" t="s">
        <v>514</v>
      </c>
      <c r="K169" s="211">
        <v>2013</v>
      </c>
      <c r="L169" s="211" t="b">
        <v>0</v>
      </c>
      <c r="M169" s="211">
        <v>169000</v>
      </c>
      <c r="N169" s="211">
        <v>168000</v>
      </c>
      <c r="O169" s="287"/>
      <c r="P169" s="287"/>
      <c r="Q169" s="287"/>
      <c r="R169" s="211" t="b">
        <v>0</v>
      </c>
      <c r="S169" s="211">
        <v>151000</v>
      </c>
      <c r="T169" s="211">
        <v>135000</v>
      </c>
      <c r="U169" s="211" t="b">
        <v>0</v>
      </c>
      <c r="V169" s="211">
        <v>140000</v>
      </c>
      <c r="W169" s="211">
        <v>140000</v>
      </c>
      <c r="X169" s="287"/>
      <c r="Y169" s="287"/>
      <c r="Z169" s="287"/>
      <c r="AA169" s="211">
        <v>2013</v>
      </c>
      <c r="AB169" s="211" t="b">
        <v>0</v>
      </c>
      <c r="AC169" s="211">
        <v>1150</v>
      </c>
      <c r="AD169" s="211">
        <v>1150</v>
      </c>
      <c r="AE169" s="287"/>
      <c r="AF169" s="287"/>
      <c r="AG169" s="287"/>
      <c r="AH169" s="211" t="b">
        <v>0</v>
      </c>
      <c r="AI169" s="211">
        <v>1810</v>
      </c>
      <c r="AJ169" s="211">
        <v>1810</v>
      </c>
      <c r="AK169" s="211" t="b">
        <v>0</v>
      </c>
      <c r="AL169" s="211">
        <v>1790</v>
      </c>
      <c r="AM169" s="211">
        <v>1790</v>
      </c>
      <c r="AN169" s="287"/>
      <c r="AO169" s="287"/>
      <c r="AP169" s="287"/>
      <c r="AQ169" s="287"/>
      <c r="AR169" s="287"/>
      <c r="AS169" s="287"/>
      <c r="AT169" s="211" t="s">
        <v>514</v>
      </c>
      <c r="AU169" s="211" t="s">
        <v>514</v>
      </c>
      <c r="AV169" s="211" t="s">
        <v>514</v>
      </c>
      <c r="AW169" s="211" t="s">
        <v>514</v>
      </c>
      <c r="AX169" s="211" t="s">
        <v>514</v>
      </c>
      <c r="AY169" s="211" t="s">
        <v>514</v>
      </c>
      <c r="AZ169" s="287"/>
      <c r="BA169" s="287"/>
      <c r="BB169" s="287"/>
      <c r="BC169" s="287"/>
      <c r="BD169" s="287"/>
      <c r="BE169" s="287"/>
      <c r="BF169" s="211" t="s">
        <v>514</v>
      </c>
      <c r="BG169" s="211" t="s">
        <v>514</v>
      </c>
      <c r="BH169" s="211" t="s">
        <v>514</v>
      </c>
      <c r="BI169" s="211" t="s">
        <v>514</v>
      </c>
      <c r="BJ169" s="211" t="s">
        <v>514</v>
      </c>
      <c r="BK169" s="211" t="s">
        <v>514</v>
      </c>
      <c r="BL169" s="287"/>
      <c r="BM169" s="287"/>
      <c r="BN169" s="287"/>
      <c r="BO169" s="211">
        <v>978</v>
      </c>
      <c r="BP169" s="211">
        <v>704</v>
      </c>
      <c r="BQ169" s="211">
        <v>5</v>
      </c>
      <c r="BR169" s="211" t="s">
        <v>2796</v>
      </c>
      <c r="BS169" s="211" t="s">
        <v>5219</v>
      </c>
      <c r="BT169" s="211" t="s">
        <v>2797</v>
      </c>
      <c r="BU169" s="211" t="s">
        <v>2798</v>
      </c>
      <c r="BV169" s="211" t="s">
        <v>5220</v>
      </c>
      <c r="BW169" s="211" t="s">
        <v>514</v>
      </c>
      <c r="BX169" s="211" t="s">
        <v>514</v>
      </c>
      <c r="BY169" s="211" t="s">
        <v>514</v>
      </c>
      <c r="BZ169" s="211" t="s">
        <v>514</v>
      </c>
      <c r="CA169" s="211" t="s">
        <v>514</v>
      </c>
      <c r="CB169" s="211" t="s">
        <v>5528</v>
      </c>
      <c r="CC169" s="211" t="s">
        <v>514</v>
      </c>
      <c r="CD169" s="211" t="s">
        <v>514</v>
      </c>
      <c r="CE169" s="211" t="s">
        <v>514</v>
      </c>
      <c r="CF169" s="211" t="s">
        <v>6431</v>
      </c>
      <c r="CG169" s="211" t="s">
        <v>6432</v>
      </c>
      <c r="CH169" s="287"/>
      <c r="CI169" s="287"/>
      <c r="CJ169" s="287"/>
      <c r="CK169" s="287"/>
      <c r="CL169" s="287"/>
      <c r="CM169" s="287"/>
      <c r="CN169" s="287"/>
      <c r="CO169" s="211" t="s">
        <v>5528</v>
      </c>
    </row>
    <row r="170" spans="1:93">
      <c r="A170" s="286" t="s">
        <v>1014</v>
      </c>
      <c r="B170" s="211" t="s">
        <v>5221</v>
      </c>
      <c r="C170" s="211" t="s">
        <v>2448</v>
      </c>
      <c r="D170" s="211" t="s">
        <v>2799</v>
      </c>
      <c r="E170" s="211" t="s">
        <v>5711</v>
      </c>
      <c r="F170" s="211">
        <v>1</v>
      </c>
      <c r="G170" s="211" t="s">
        <v>514</v>
      </c>
      <c r="H170" s="211" t="s">
        <v>514</v>
      </c>
      <c r="I170" s="211" t="s">
        <v>514</v>
      </c>
      <c r="J170" s="211" t="s">
        <v>514</v>
      </c>
      <c r="K170" s="211">
        <v>2013</v>
      </c>
      <c r="L170" s="211" t="b">
        <v>0</v>
      </c>
      <c r="M170" s="211">
        <v>15100</v>
      </c>
      <c r="N170" s="211">
        <v>15100</v>
      </c>
      <c r="O170" s="287"/>
      <c r="P170" s="287"/>
      <c r="Q170" s="287"/>
      <c r="R170" s="211" t="b">
        <v>0</v>
      </c>
      <c r="S170" s="211">
        <v>15000</v>
      </c>
      <c r="T170" s="211">
        <v>13100</v>
      </c>
      <c r="U170" s="211" t="b">
        <v>0</v>
      </c>
      <c r="V170" s="211">
        <v>11000</v>
      </c>
      <c r="W170" s="211">
        <v>11000</v>
      </c>
      <c r="X170" s="287"/>
      <c r="Y170" s="287"/>
      <c r="Z170" s="287"/>
      <c r="AA170" s="211" t="s">
        <v>514</v>
      </c>
      <c r="AB170" s="211" t="s">
        <v>514</v>
      </c>
      <c r="AC170" s="211" t="s">
        <v>514</v>
      </c>
      <c r="AD170" s="211" t="s">
        <v>514</v>
      </c>
      <c r="AE170" s="287"/>
      <c r="AF170" s="287"/>
      <c r="AG170" s="287"/>
      <c r="AH170" s="211" t="s">
        <v>514</v>
      </c>
      <c r="AI170" s="211" t="s">
        <v>514</v>
      </c>
      <c r="AJ170" s="211" t="s">
        <v>514</v>
      </c>
      <c r="AK170" s="211" t="s">
        <v>514</v>
      </c>
      <c r="AL170" s="211" t="s">
        <v>514</v>
      </c>
      <c r="AM170" s="211" t="s">
        <v>514</v>
      </c>
      <c r="AN170" s="287"/>
      <c r="AO170" s="287"/>
      <c r="AP170" s="287"/>
      <c r="AQ170" s="287"/>
      <c r="AR170" s="287"/>
      <c r="AS170" s="287"/>
      <c r="AT170" s="211" t="s">
        <v>514</v>
      </c>
      <c r="AU170" s="211" t="s">
        <v>514</v>
      </c>
      <c r="AV170" s="211" t="s">
        <v>514</v>
      </c>
      <c r="AW170" s="211" t="s">
        <v>514</v>
      </c>
      <c r="AX170" s="211" t="s">
        <v>514</v>
      </c>
      <c r="AY170" s="211" t="s">
        <v>514</v>
      </c>
      <c r="AZ170" s="287"/>
      <c r="BA170" s="287"/>
      <c r="BB170" s="287"/>
      <c r="BC170" s="287"/>
      <c r="BD170" s="287"/>
      <c r="BE170" s="287"/>
      <c r="BF170" s="211" t="s">
        <v>514</v>
      </c>
      <c r="BG170" s="211" t="s">
        <v>514</v>
      </c>
      <c r="BH170" s="211" t="s">
        <v>514</v>
      </c>
      <c r="BI170" s="211" t="s">
        <v>514</v>
      </c>
      <c r="BJ170" s="211" t="s">
        <v>514</v>
      </c>
      <c r="BK170" s="211" t="s">
        <v>514</v>
      </c>
      <c r="BL170" s="287"/>
      <c r="BM170" s="287"/>
      <c r="BN170" s="287"/>
      <c r="BO170" s="211" t="s">
        <v>514</v>
      </c>
      <c r="BP170" s="211" t="s">
        <v>514</v>
      </c>
      <c r="BQ170" s="211">
        <v>1</v>
      </c>
      <c r="BR170" s="211" t="s">
        <v>2653</v>
      </c>
      <c r="BS170" s="211" t="s">
        <v>514</v>
      </c>
      <c r="BT170" s="211" t="s">
        <v>514</v>
      </c>
      <c r="BU170" s="211" t="s">
        <v>514</v>
      </c>
      <c r="BV170" s="211" t="s">
        <v>514</v>
      </c>
      <c r="BW170" s="211" t="s">
        <v>514</v>
      </c>
      <c r="BX170" s="211" t="s">
        <v>514</v>
      </c>
      <c r="BY170" s="211" t="s">
        <v>514</v>
      </c>
      <c r="BZ170" s="211" t="s">
        <v>514</v>
      </c>
      <c r="CA170" s="211" t="s">
        <v>514</v>
      </c>
      <c r="CB170" s="211" t="s">
        <v>514</v>
      </c>
      <c r="CC170" s="211" t="s">
        <v>6515</v>
      </c>
      <c r="CD170" s="211" t="s">
        <v>6442</v>
      </c>
      <c r="CE170" s="211" t="s">
        <v>514</v>
      </c>
      <c r="CF170" s="211" t="s">
        <v>514</v>
      </c>
      <c r="CG170" s="211" t="s">
        <v>514</v>
      </c>
      <c r="CH170" s="287"/>
      <c r="CI170" s="287"/>
      <c r="CJ170" s="287"/>
      <c r="CK170" s="287"/>
      <c r="CL170" s="287"/>
      <c r="CM170" s="287"/>
      <c r="CN170" s="287"/>
      <c r="CO170" s="211" t="s">
        <v>5528</v>
      </c>
    </row>
    <row r="171" spans="1:93">
      <c r="A171" s="286" t="s">
        <v>1015</v>
      </c>
      <c r="B171" s="211" t="s">
        <v>5222</v>
      </c>
      <c r="C171" s="211" t="s">
        <v>2424</v>
      </c>
      <c r="D171" s="211" t="s">
        <v>2800</v>
      </c>
      <c r="E171" s="211" t="s">
        <v>5712</v>
      </c>
      <c r="F171" s="211" t="s">
        <v>514</v>
      </c>
      <c r="G171" s="211" t="s">
        <v>514</v>
      </c>
      <c r="H171" s="211">
        <v>1</v>
      </c>
      <c r="I171" s="211" t="s">
        <v>514</v>
      </c>
      <c r="J171" s="211" t="s">
        <v>514</v>
      </c>
      <c r="K171" s="211" t="s">
        <v>514</v>
      </c>
      <c r="L171" s="211" t="s">
        <v>514</v>
      </c>
      <c r="M171" s="211" t="s">
        <v>514</v>
      </c>
      <c r="N171" s="211" t="s">
        <v>514</v>
      </c>
      <c r="O171" s="287"/>
      <c r="P171" s="287"/>
      <c r="Q171" s="287"/>
      <c r="R171" s="211" t="s">
        <v>514</v>
      </c>
      <c r="S171" s="211" t="s">
        <v>514</v>
      </c>
      <c r="T171" s="211" t="s">
        <v>514</v>
      </c>
      <c r="U171" s="211" t="s">
        <v>514</v>
      </c>
      <c r="V171" s="211" t="s">
        <v>514</v>
      </c>
      <c r="W171" s="211" t="s">
        <v>514</v>
      </c>
      <c r="X171" s="287"/>
      <c r="Y171" s="287"/>
      <c r="Z171" s="287"/>
      <c r="AA171" s="211">
        <v>2013</v>
      </c>
      <c r="AB171" s="211" t="b">
        <v>0</v>
      </c>
      <c r="AC171" s="211">
        <v>363</v>
      </c>
      <c r="AD171" s="211">
        <v>363</v>
      </c>
      <c r="AE171" s="287"/>
      <c r="AF171" s="287"/>
      <c r="AG171" s="287"/>
      <c r="AH171" s="211" t="b">
        <v>0</v>
      </c>
      <c r="AI171" s="211">
        <v>167</v>
      </c>
      <c r="AJ171" s="211">
        <v>167</v>
      </c>
      <c r="AK171" s="211" t="b">
        <v>0</v>
      </c>
      <c r="AL171" s="211">
        <v>129</v>
      </c>
      <c r="AM171" s="211">
        <v>129</v>
      </c>
      <c r="AN171" s="287"/>
      <c r="AO171" s="287"/>
      <c r="AP171" s="287"/>
      <c r="AQ171" s="287"/>
      <c r="AR171" s="287"/>
      <c r="AS171" s="287"/>
      <c r="AT171" s="211" t="s">
        <v>514</v>
      </c>
      <c r="AU171" s="211" t="s">
        <v>514</v>
      </c>
      <c r="AV171" s="211" t="s">
        <v>514</v>
      </c>
      <c r="AW171" s="211" t="s">
        <v>514</v>
      </c>
      <c r="AX171" s="211" t="s">
        <v>514</v>
      </c>
      <c r="AY171" s="211" t="s">
        <v>514</v>
      </c>
      <c r="AZ171" s="287"/>
      <c r="BA171" s="287"/>
      <c r="BB171" s="287"/>
      <c r="BC171" s="287"/>
      <c r="BD171" s="287"/>
      <c r="BE171" s="287"/>
      <c r="BF171" s="211" t="s">
        <v>514</v>
      </c>
      <c r="BG171" s="211" t="s">
        <v>514</v>
      </c>
      <c r="BH171" s="211" t="s">
        <v>514</v>
      </c>
      <c r="BI171" s="211" t="s">
        <v>514</v>
      </c>
      <c r="BJ171" s="211" t="s">
        <v>514</v>
      </c>
      <c r="BK171" s="211" t="s">
        <v>514</v>
      </c>
      <c r="BL171" s="287"/>
      <c r="BM171" s="287"/>
      <c r="BN171" s="287"/>
      <c r="BO171" s="211">
        <v>454</v>
      </c>
      <c r="BP171" s="211">
        <v>184</v>
      </c>
      <c r="BQ171" s="211">
        <v>0</v>
      </c>
      <c r="BR171" s="211" t="s">
        <v>514</v>
      </c>
      <c r="BS171" s="211" t="s">
        <v>514</v>
      </c>
      <c r="BT171" s="211" t="s">
        <v>514</v>
      </c>
      <c r="BU171" s="211" t="s">
        <v>514</v>
      </c>
      <c r="BV171" s="211" t="s">
        <v>514</v>
      </c>
      <c r="BW171" s="211" t="s">
        <v>514</v>
      </c>
      <c r="BX171" s="211" t="s">
        <v>514</v>
      </c>
      <c r="BY171" s="211" t="s">
        <v>514</v>
      </c>
      <c r="BZ171" s="211" t="s">
        <v>514</v>
      </c>
      <c r="CA171" s="211" t="s">
        <v>514</v>
      </c>
      <c r="CB171" s="211" t="s">
        <v>514</v>
      </c>
      <c r="CC171" s="211" t="s">
        <v>514</v>
      </c>
      <c r="CD171" s="211" t="s">
        <v>514</v>
      </c>
      <c r="CE171" s="211" t="s">
        <v>514</v>
      </c>
      <c r="CF171" s="211" t="s">
        <v>6431</v>
      </c>
      <c r="CG171" s="211" t="s">
        <v>6432</v>
      </c>
      <c r="CH171" s="287"/>
      <c r="CI171" s="287"/>
      <c r="CJ171" s="287"/>
      <c r="CK171" s="287"/>
      <c r="CL171" s="287"/>
      <c r="CM171" s="287"/>
      <c r="CN171" s="287"/>
      <c r="CO171" s="211" t="s">
        <v>5528</v>
      </c>
    </row>
    <row r="172" spans="1:93">
      <c r="A172" s="286" t="s">
        <v>1016</v>
      </c>
      <c r="B172" s="211" t="s">
        <v>2801</v>
      </c>
      <c r="C172" s="211" t="s">
        <v>2448</v>
      </c>
      <c r="D172" s="211" t="s">
        <v>2802</v>
      </c>
      <c r="E172" s="211" t="s">
        <v>2803</v>
      </c>
      <c r="F172" s="211">
        <v>1</v>
      </c>
      <c r="G172" s="211" t="s">
        <v>514</v>
      </c>
      <c r="H172" s="211" t="s">
        <v>514</v>
      </c>
      <c r="I172" s="211" t="s">
        <v>514</v>
      </c>
      <c r="J172" s="211" t="s">
        <v>514</v>
      </c>
      <c r="K172" s="211">
        <v>2013</v>
      </c>
      <c r="L172" s="211" t="b">
        <v>0</v>
      </c>
      <c r="M172" s="211">
        <v>9230</v>
      </c>
      <c r="N172" s="211">
        <v>9210</v>
      </c>
      <c r="O172" s="287"/>
      <c r="P172" s="287"/>
      <c r="Q172" s="287"/>
      <c r="R172" s="211" t="b">
        <v>0</v>
      </c>
      <c r="S172" s="211">
        <v>2750</v>
      </c>
      <c r="T172" s="211">
        <v>504</v>
      </c>
      <c r="U172" s="211" t="b">
        <v>0</v>
      </c>
      <c r="V172" s="211">
        <v>3290</v>
      </c>
      <c r="W172" s="211">
        <v>3290</v>
      </c>
      <c r="X172" s="287"/>
      <c r="Y172" s="287"/>
      <c r="Z172" s="287"/>
      <c r="AA172" s="211" t="s">
        <v>514</v>
      </c>
      <c r="AB172" s="211" t="s">
        <v>514</v>
      </c>
      <c r="AC172" s="211" t="s">
        <v>514</v>
      </c>
      <c r="AD172" s="211" t="s">
        <v>514</v>
      </c>
      <c r="AE172" s="287"/>
      <c r="AF172" s="287"/>
      <c r="AG172" s="287"/>
      <c r="AH172" s="211" t="s">
        <v>514</v>
      </c>
      <c r="AI172" s="211" t="s">
        <v>514</v>
      </c>
      <c r="AJ172" s="211" t="s">
        <v>514</v>
      </c>
      <c r="AK172" s="211" t="s">
        <v>514</v>
      </c>
      <c r="AL172" s="211" t="s">
        <v>514</v>
      </c>
      <c r="AM172" s="211" t="s">
        <v>514</v>
      </c>
      <c r="AN172" s="287"/>
      <c r="AO172" s="287"/>
      <c r="AP172" s="287"/>
      <c r="AQ172" s="287"/>
      <c r="AR172" s="287"/>
      <c r="AS172" s="287"/>
      <c r="AT172" s="211" t="s">
        <v>514</v>
      </c>
      <c r="AU172" s="211" t="s">
        <v>514</v>
      </c>
      <c r="AV172" s="211" t="s">
        <v>514</v>
      </c>
      <c r="AW172" s="211" t="s">
        <v>514</v>
      </c>
      <c r="AX172" s="211" t="s">
        <v>514</v>
      </c>
      <c r="AY172" s="211" t="s">
        <v>514</v>
      </c>
      <c r="AZ172" s="287"/>
      <c r="BA172" s="287"/>
      <c r="BB172" s="287"/>
      <c r="BC172" s="287"/>
      <c r="BD172" s="287"/>
      <c r="BE172" s="287"/>
      <c r="BF172" s="211" t="s">
        <v>514</v>
      </c>
      <c r="BG172" s="211" t="s">
        <v>514</v>
      </c>
      <c r="BH172" s="211" t="s">
        <v>514</v>
      </c>
      <c r="BI172" s="211" t="s">
        <v>514</v>
      </c>
      <c r="BJ172" s="211" t="s">
        <v>514</v>
      </c>
      <c r="BK172" s="211" t="s">
        <v>514</v>
      </c>
      <c r="BL172" s="287"/>
      <c r="BM172" s="287"/>
      <c r="BN172" s="287"/>
      <c r="BO172" s="211" t="s">
        <v>514</v>
      </c>
      <c r="BP172" s="211" t="s">
        <v>514</v>
      </c>
      <c r="BQ172" s="211">
        <v>1</v>
      </c>
      <c r="BR172" s="211" t="s">
        <v>2451</v>
      </c>
      <c r="BS172" s="211" t="s">
        <v>514</v>
      </c>
      <c r="BT172" s="211" t="s">
        <v>514</v>
      </c>
      <c r="BU172" s="211" t="s">
        <v>514</v>
      </c>
      <c r="BV172" s="211" t="s">
        <v>514</v>
      </c>
      <c r="BW172" s="211" t="s">
        <v>514</v>
      </c>
      <c r="BX172" s="211" t="s">
        <v>514</v>
      </c>
      <c r="BY172" s="211" t="s">
        <v>514</v>
      </c>
      <c r="BZ172" s="211" t="s">
        <v>514</v>
      </c>
      <c r="CA172" s="211" t="s">
        <v>514</v>
      </c>
      <c r="CB172" s="211" t="s">
        <v>514</v>
      </c>
      <c r="CC172" s="211" t="s">
        <v>6516</v>
      </c>
      <c r="CD172" s="211" t="s">
        <v>6517</v>
      </c>
      <c r="CE172" s="211" t="s">
        <v>514</v>
      </c>
      <c r="CF172" s="211" t="s">
        <v>514</v>
      </c>
      <c r="CG172" s="211" t="s">
        <v>514</v>
      </c>
      <c r="CH172" s="287"/>
      <c r="CI172" s="287"/>
      <c r="CJ172" s="287"/>
      <c r="CK172" s="287"/>
      <c r="CL172" s="287"/>
      <c r="CM172" s="287"/>
      <c r="CN172" s="287"/>
      <c r="CO172" s="211" t="s">
        <v>5528</v>
      </c>
    </row>
    <row r="173" spans="1:93">
      <c r="A173" s="286" t="s">
        <v>1017</v>
      </c>
      <c r="B173" s="211" t="s">
        <v>2804</v>
      </c>
      <c r="C173" s="211" t="s">
        <v>2448</v>
      </c>
      <c r="D173" s="211" t="s">
        <v>5223</v>
      </c>
      <c r="E173" s="211" t="s">
        <v>5713</v>
      </c>
      <c r="F173" s="211">
        <v>1</v>
      </c>
      <c r="G173" s="211" t="s">
        <v>514</v>
      </c>
      <c r="H173" s="211" t="s">
        <v>514</v>
      </c>
      <c r="I173" s="211" t="s">
        <v>514</v>
      </c>
      <c r="J173" s="211" t="s">
        <v>514</v>
      </c>
      <c r="K173" s="211">
        <v>2013</v>
      </c>
      <c r="L173" s="211" t="b">
        <v>0</v>
      </c>
      <c r="M173" s="211">
        <v>5550</v>
      </c>
      <c r="N173" s="211">
        <v>5540</v>
      </c>
      <c r="O173" s="287"/>
      <c r="P173" s="287"/>
      <c r="Q173" s="287"/>
      <c r="R173" s="211" t="s">
        <v>514</v>
      </c>
      <c r="S173" s="211" t="s">
        <v>514</v>
      </c>
      <c r="T173" s="211" t="s">
        <v>514</v>
      </c>
      <c r="U173" s="211" t="s">
        <v>514</v>
      </c>
      <c r="V173" s="211" t="s">
        <v>514</v>
      </c>
      <c r="W173" s="211" t="s">
        <v>514</v>
      </c>
      <c r="X173" s="287"/>
      <c r="Y173" s="287"/>
      <c r="Z173" s="287"/>
      <c r="AA173" s="211" t="s">
        <v>514</v>
      </c>
      <c r="AB173" s="211" t="s">
        <v>514</v>
      </c>
      <c r="AC173" s="211" t="s">
        <v>514</v>
      </c>
      <c r="AD173" s="211" t="s">
        <v>514</v>
      </c>
      <c r="AE173" s="287"/>
      <c r="AF173" s="287"/>
      <c r="AG173" s="287"/>
      <c r="AH173" s="211" t="s">
        <v>514</v>
      </c>
      <c r="AI173" s="211" t="s">
        <v>514</v>
      </c>
      <c r="AJ173" s="211" t="s">
        <v>514</v>
      </c>
      <c r="AK173" s="211" t="s">
        <v>514</v>
      </c>
      <c r="AL173" s="211" t="s">
        <v>514</v>
      </c>
      <c r="AM173" s="211" t="s">
        <v>514</v>
      </c>
      <c r="AN173" s="287"/>
      <c r="AO173" s="287"/>
      <c r="AP173" s="287"/>
      <c r="AQ173" s="287"/>
      <c r="AR173" s="287"/>
      <c r="AS173" s="287"/>
      <c r="AT173" s="211" t="s">
        <v>514</v>
      </c>
      <c r="AU173" s="211" t="s">
        <v>514</v>
      </c>
      <c r="AV173" s="211" t="s">
        <v>514</v>
      </c>
      <c r="AW173" s="211" t="s">
        <v>514</v>
      </c>
      <c r="AX173" s="211" t="s">
        <v>514</v>
      </c>
      <c r="AY173" s="211" t="s">
        <v>514</v>
      </c>
      <c r="AZ173" s="287"/>
      <c r="BA173" s="287"/>
      <c r="BB173" s="287"/>
      <c r="BC173" s="287"/>
      <c r="BD173" s="287"/>
      <c r="BE173" s="287"/>
      <c r="BF173" s="211" t="s">
        <v>514</v>
      </c>
      <c r="BG173" s="211" t="s">
        <v>514</v>
      </c>
      <c r="BH173" s="211" t="s">
        <v>514</v>
      </c>
      <c r="BI173" s="211" t="s">
        <v>514</v>
      </c>
      <c r="BJ173" s="211" t="s">
        <v>514</v>
      </c>
      <c r="BK173" s="211" t="s">
        <v>514</v>
      </c>
      <c r="BL173" s="287"/>
      <c r="BM173" s="287"/>
      <c r="BN173" s="287"/>
      <c r="BO173" s="211" t="s">
        <v>514</v>
      </c>
      <c r="BP173" s="211" t="s">
        <v>514</v>
      </c>
      <c r="BQ173" s="211">
        <v>1</v>
      </c>
      <c r="BR173" s="211" t="s">
        <v>2451</v>
      </c>
      <c r="BS173" s="211" t="s">
        <v>514</v>
      </c>
      <c r="BT173" s="211" t="s">
        <v>514</v>
      </c>
      <c r="BU173" s="211" t="s">
        <v>514</v>
      </c>
      <c r="BV173" s="211" t="s">
        <v>514</v>
      </c>
      <c r="BW173" s="211" t="s">
        <v>514</v>
      </c>
      <c r="BX173" s="211" t="s">
        <v>514</v>
      </c>
      <c r="BY173" s="211" t="s">
        <v>514</v>
      </c>
      <c r="BZ173" s="211" t="s">
        <v>514</v>
      </c>
      <c r="CA173" s="211" t="s">
        <v>514</v>
      </c>
      <c r="CB173" s="211" t="s">
        <v>514</v>
      </c>
      <c r="CC173" s="211" t="s">
        <v>514</v>
      </c>
      <c r="CD173" s="211" t="s">
        <v>514</v>
      </c>
      <c r="CE173" s="211" t="s">
        <v>514</v>
      </c>
      <c r="CF173" s="211" t="s">
        <v>514</v>
      </c>
      <c r="CG173" s="211" t="s">
        <v>514</v>
      </c>
      <c r="CH173" s="287"/>
      <c r="CI173" s="287"/>
      <c r="CJ173" s="287"/>
      <c r="CK173" s="287"/>
      <c r="CL173" s="287"/>
      <c r="CM173" s="287"/>
      <c r="CN173" s="287"/>
      <c r="CO173" s="211" t="s">
        <v>514</v>
      </c>
    </row>
    <row r="174" spans="1:93">
      <c r="A174" s="286" t="s">
        <v>1018</v>
      </c>
      <c r="B174" s="211" t="s">
        <v>2805</v>
      </c>
      <c r="C174" s="211" t="s">
        <v>2628</v>
      </c>
      <c r="D174" s="211" t="s">
        <v>2806</v>
      </c>
      <c r="E174" s="211" t="s">
        <v>2807</v>
      </c>
      <c r="F174" s="211">
        <v>1</v>
      </c>
      <c r="G174" s="211" t="s">
        <v>514</v>
      </c>
      <c r="H174" s="211" t="s">
        <v>514</v>
      </c>
      <c r="I174" s="211" t="s">
        <v>514</v>
      </c>
      <c r="J174" s="211" t="s">
        <v>514</v>
      </c>
      <c r="K174" s="211">
        <v>2013</v>
      </c>
      <c r="L174" s="211" t="b">
        <v>0</v>
      </c>
      <c r="M174" s="211">
        <v>5170</v>
      </c>
      <c r="N174" s="211">
        <v>5170</v>
      </c>
      <c r="O174" s="287"/>
      <c r="P174" s="287"/>
      <c r="Q174" s="287"/>
      <c r="R174" s="211" t="b">
        <v>0</v>
      </c>
      <c r="S174" s="211">
        <v>5000</v>
      </c>
      <c r="T174" s="211">
        <v>1740</v>
      </c>
      <c r="U174" s="211" t="b">
        <v>0</v>
      </c>
      <c r="V174" s="211">
        <v>2030</v>
      </c>
      <c r="W174" s="211">
        <v>2030</v>
      </c>
      <c r="X174" s="287"/>
      <c r="Y174" s="287"/>
      <c r="Z174" s="287"/>
      <c r="AA174" s="211" t="s">
        <v>514</v>
      </c>
      <c r="AB174" s="211" t="s">
        <v>514</v>
      </c>
      <c r="AC174" s="211" t="s">
        <v>514</v>
      </c>
      <c r="AD174" s="211" t="s">
        <v>514</v>
      </c>
      <c r="AE174" s="287"/>
      <c r="AF174" s="287"/>
      <c r="AG174" s="287"/>
      <c r="AH174" s="211" t="s">
        <v>514</v>
      </c>
      <c r="AI174" s="211" t="s">
        <v>514</v>
      </c>
      <c r="AJ174" s="211" t="s">
        <v>514</v>
      </c>
      <c r="AK174" s="211" t="s">
        <v>514</v>
      </c>
      <c r="AL174" s="211" t="s">
        <v>514</v>
      </c>
      <c r="AM174" s="211" t="s">
        <v>514</v>
      </c>
      <c r="AN174" s="287"/>
      <c r="AO174" s="287"/>
      <c r="AP174" s="287"/>
      <c r="AQ174" s="287"/>
      <c r="AR174" s="287"/>
      <c r="AS174" s="287"/>
      <c r="AT174" s="211" t="s">
        <v>514</v>
      </c>
      <c r="AU174" s="211" t="s">
        <v>514</v>
      </c>
      <c r="AV174" s="211" t="s">
        <v>514</v>
      </c>
      <c r="AW174" s="211" t="s">
        <v>514</v>
      </c>
      <c r="AX174" s="211" t="s">
        <v>514</v>
      </c>
      <c r="AY174" s="211" t="s">
        <v>514</v>
      </c>
      <c r="AZ174" s="287"/>
      <c r="BA174" s="287"/>
      <c r="BB174" s="287"/>
      <c r="BC174" s="287"/>
      <c r="BD174" s="287"/>
      <c r="BE174" s="287"/>
      <c r="BF174" s="211" t="s">
        <v>514</v>
      </c>
      <c r="BG174" s="211" t="s">
        <v>514</v>
      </c>
      <c r="BH174" s="211" t="s">
        <v>514</v>
      </c>
      <c r="BI174" s="211" t="s">
        <v>514</v>
      </c>
      <c r="BJ174" s="211" t="s">
        <v>514</v>
      </c>
      <c r="BK174" s="211" t="s">
        <v>514</v>
      </c>
      <c r="BL174" s="287"/>
      <c r="BM174" s="287"/>
      <c r="BN174" s="287"/>
      <c r="BO174" s="211" t="s">
        <v>514</v>
      </c>
      <c r="BP174" s="211" t="s">
        <v>514</v>
      </c>
      <c r="BQ174" s="211">
        <v>0</v>
      </c>
      <c r="BR174" s="211" t="s">
        <v>514</v>
      </c>
      <c r="BS174" s="211" t="s">
        <v>514</v>
      </c>
      <c r="BT174" s="211" t="s">
        <v>514</v>
      </c>
      <c r="BU174" s="211" t="s">
        <v>514</v>
      </c>
      <c r="BV174" s="211" t="s">
        <v>514</v>
      </c>
      <c r="BW174" s="211" t="s">
        <v>514</v>
      </c>
      <c r="BX174" s="211" t="s">
        <v>514</v>
      </c>
      <c r="BY174" s="211" t="s">
        <v>514</v>
      </c>
      <c r="BZ174" s="211" t="s">
        <v>514</v>
      </c>
      <c r="CA174" s="211" t="s">
        <v>514</v>
      </c>
      <c r="CB174" s="211" t="s">
        <v>514</v>
      </c>
      <c r="CC174" s="211" t="s">
        <v>514</v>
      </c>
      <c r="CD174" s="211" t="s">
        <v>514</v>
      </c>
      <c r="CE174" s="211" t="s">
        <v>514</v>
      </c>
      <c r="CF174" s="211" t="s">
        <v>514</v>
      </c>
      <c r="CG174" s="211" t="s">
        <v>514</v>
      </c>
      <c r="CH174" s="287"/>
      <c r="CI174" s="287"/>
      <c r="CJ174" s="287"/>
      <c r="CK174" s="287"/>
      <c r="CL174" s="287"/>
      <c r="CM174" s="287"/>
      <c r="CN174" s="287"/>
      <c r="CO174" s="211" t="s">
        <v>5528</v>
      </c>
    </row>
    <row r="175" spans="1:93">
      <c r="A175" s="286" t="s">
        <v>1019</v>
      </c>
      <c r="B175" s="211" t="s">
        <v>2808</v>
      </c>
      <c r="C175" s="211" t="s">
        <v>2624</v>
      </c>
      <c r="D175" s="211" t="s">
        <v>2809</v>
      </c>
      <c r="E175" s="211" t="s">
        <v>5714</v>
      </c>
      <c r="F175" s="211">
        <v>1</v>
      </c>
      <c r="G175" s="211" t="s">
        <v>514</v>
      </c>
      <c r="H175" s="211" t="s">
        <v>514</v>
      </c>
      <c r="I175" s="211" t="s">
        <v>514</v>
      </c>
      <c r="J175" s="211" t="s">
        <v>514</v>
      </c>
      <c r="K175" s="211">
        <v>2013</v>
      </c>
      <c r="L175" s="211" t="b">
        <v>0</v>
      </c>
      <c r="M175" s="211">
        <v>9300</v>
      </c>
      <c r="N175" s="211">
        <v>9290</v>
      </c>
      <c r="O175" s="287"/>
      <c r="P175" s="287"/>
      <c r="Q175" s="287"/>
      <c r="R175" s="211" t="b">
        <v>0</v>
      </c>
      <c r="S175" s="211">
        <v>8010</v>
      </c>
      <c r="T175" s="211">
        <v>4290</v>
      </c>
      <c r="U175" s="211" t="b">
        <v>0</v>
      </c>
      <c r="V175" s="211">
        <v>469</v>
      </c>
      <c r="W175" s="211">
        <v>469</v>
      </c>
      <c r="X175" s="287"/>
      <c r="Y175" s="287"/>
      <c r="Z175" s="287"/>
      <c r="AA175" s="211" t="s">
        <v>514</v>
      </c>
      <c r="AB175" s="211" t="s">
        <v>514</v>
      </c>
      <c r="AC175" s="211" t="s">
        <v>514</v>
      </c>
      <c r="AD175" s="211" t="s">
        <v>514</v>
      </c>
      <c r="AE175" s="287"/>
      <c r="AF175" s="287"/>
      <c r="AG175" s="287"/>
      <c r="AH175" s="211" t="s">
        <v>514</v>
      </c>
      <c r="AI175" s="211" t="s">
        <v>514</v>
      </c>
      <c r="AJ175" s="211" t="s">
        <v>514</v>
      </c>
      <c r="AK175" s="211" t="s">
        <v>514</v>
      </c>
      <c r="AL175" s="211" t="s">
        <v>514</v>
      </c>
      <c r="AM175" s="211" t="s">
        <v>514</v>
      </c>
      <c r="AN175" s="287"/>
      <c r="AO175" s="287"/>
      <c r="AP175" s="287"/>
      <c r="AQ175" s="287"/>
      <c r="AR175" s="287"/>
      <c r="AS175" s="287"/>
      <c r="AT175" s="211" t="s">
        <v>514</v>
      </c>
      <c r="AU175" s="211" t="s">
        <v>514</v>
      </c>
      <c r="AV175" s="211" t="s">
        <v>514</v>
      </c>
      <c r="AW175" s="211" t="s">
        <v>514</v>
      </c>
      <c r="AX175" s="211" t="s">
        <v>514</v>
      </c>
      <c r="AY175" s="211" t="s">
        <v>514</v>
      </c>
      <c r="AZ175" s="287"/>
      <c r="BA175" s="287"/>
      <c r="BB175" s="287"/>
      <c r="BC175" s="287"/>
      <c r="BD175" s="287"/>
      <c r="BE175" s="287"/>
      <c r="BF175" s="211" t="s">
        <v>514</v>
      </c>
      <c r="BG175" s="211" t="s">
        <v>514</v>
      </c>
      <c r="BH175" s="211" t="s">
        <v>514</v>
      </c>
      <c r="BI175" s="211" t="s">
        <v>514</v>
      </c>
      <c r="BJ175" s="211" t="s">
        <v>514</v>
      </c>
      <c r="BK175" s="211" t="s">
        <v>514</v>
      </c>
      <c r="BL175" s="287"/>
      <c r="BM175" s="287"/>
      <c r="BN175" s="287"/>
      <c r="BO175" s="211" t="s">
        <v>514</v>
      </c>
      <c r="BP175" s="211" t="s">
        <v>514</v>
      </c>
      <c r="BQ175" s="211">
        <v>2</v>
      </c>
      <c r="BR175" s="211" t="s">
        <v>2810</v>
      </c>
      <c r="BS175" s="211" t="s">
        <v>2811</v>
      </c>
      <c r="BT175" s="211" t="s">
        <v>514</v>
      </c>
      <c r="BU175" s="211" t="s">
        <v>514</v>
      </c>
      <c r="BV175" s="211" t="s">
        <v>514</v>
      </c>
      <c r="BW175" s="211" t="s">
        <v>514</v>
      </c>
      <c r="BX175" s="211" t="s">
        <v>514</v>
      </c>
      <c r="BY175" s="211" t="s">
        <v>514</v>
      </c>
      <c r="BZ175" s="211" t="s">
        <v>514</v>
      </c>
      <c r="CA175" s="211" t="s">
        <v>514</v>
      </c>
      <c r="CB175" s="211" t="s">
        <v>5528</v>
      </c>
      <c r="CC175" s="211" t="s">
        <v>514</v>
      </c>
      <c r="CD175" s="211" t="s">
        <v>514</v>
      </c>
      <c r="CE175" s="211" t="s">
        <v>514</v>
      </c>
      <c r="CF175" s="211" t="s">
        <v>514</v>
      </c>
      <c r="CG175" s="211" t="s">
        <v>514</v>
      </c>
      <c r="CH175" s="287"/>
      <c r="CI175" s="287"/>
      <c r="CJ175" s="287"/>
      <c r="CK175" s="287"/>
      <c r="CL175" s="287"/>
      <c r="CM175" s="287"/>
      <c r="CN175" s="287"/>
      <c r="CO175" s="211" t="s">
        <v>5528</v>
      </c>
    </row>
    <row r="176" spans="1:93">
      <c r="A176" s="286" t="s">
        <v>1020</v>
      </c>
      <c r="B176" s="211" t="s">
        <v>6518</v>
      </c>
      <c r="C176" s="211" t="s">
        <v>6519</v>
      </c>
      <c r="D176" s="211" t="s">
        <v>6048</v>
      </c>
      <c r="E176" s="211" t="s">
        <v>5715</v>
      </c>
      <c r="F176" s="211">
        <v>1</v>
      </c>
      <c r="G176" s="211" t="s">
        <v>514</v>
      </c>
      <c r="H176" s="211" t="s">
        <v>514</v>
      </c>
      <c r="I176" s="211" t="s">
        <v>514</v>
      </c>
      <c r="J176" s="211" t="s">
        <v>514</v>
      </c>
      <c r="K176" s="211" t="s">
        <v>514</v>
      </c>
      <c r="L176" s="211" t="s">
        <v>514</v>
      </c>
      <c r="M176" s="211" t="s">
        <v>514</v>
      </c>
      <c r="N176" s="211" t="s">
        <v>514</v>
      </c>
      <c r="O176" s="287"/>
      <c r="P176" s="287"/>
      <c r="Q176" s="287"/>
      <c r="R176" s="211" t="s">
        <v>514</v>
      </c>
      <c r="S176" s="211" t="s">
        <v>514</v>
      </c>
      <c r="T176" s="211" t="s">
        <v>514</v>
      </c>
      <c r="U176" s="211" t="s">
        <v>514</v>
      </c>
      <c r="V176" s="211" t="s">
        <v>514</v>
      </c>
      <c r="W176" s="211" t="s">
        <v>514</v>
      </c>
      <c r="X176" s="287"/>
      <c r="Y176" s="287"/>
      <c r="Z176" s="287"/>
      <c r="AA176" s="211" t="s">
        <v>514</v>
      </c>
      <c r="AB176" s="211" t="s">
        <v>514</v>
      </c>
      <c r="AC176" s="211" t="s">
        <v>514</v>
      </c>
      <c r="AD176" s="211" t="s">
        <v>514</v>
      </c>
      <c r="AE176" s="287"/>
      <c r="AF176" s="287"/>
      <c r="AG176" s="287"/>
      <c r="AH176" s="211" t="s">
        <v>514</v>
      </c>
      <c r="AI176" s="211" t="s">
        <v>514</v>
      </c>
      <c r="AJ176" s="211" t="s">
        <v>514</v>
      </c>
      <c r="AK176" s="211" t="s">
        <v>514</v>
      </c>
      <c r="AL176" s="211" t="s">
        <v>514</v>
      </c>
      <c r="AM176" s="211" t="s">
        <v>514</v>
      </c>
      <c r="AN176" s="287"/>
      <c r="AO176" s="287"/>
      <c r="AP176" s="287"/>
      <c r="AQ176" s="287"/>
      <c r="AR176" s="287"/>
      <c r="AS176" s="287"/>
      <c r="AT176" s="211" t="s">
        <v>514</v>
      </c>
      <c r="AU176" s="211" t="s">
        <v>514</v>
      </c>
      <c r="AV176" s="211" t="s">
        <v>514</v>
      </c>
      <c r="AW176" s="211" t="s">
        <v>514</v>
      </c>
      <c r="AX176" s="211" t="s">
        <v>514</v>
      </c>
      <c r="AY176" s="211" t="s">
        <v>514</v>
      </c>
      <c r="AZ176" s="287"/>
      <c r="BA176" s="287"/>
      <c r="BB176" s="287"/>
      <c r="BC176" s="287"/>
      <c r="BD176" s="287"/>
      <c r="BE176" s="287"/>
      <c r="BF176" s="211" t="s">
        <v>514</v>
      </c>
      <c r="BG176" s="211" t="s">
        <v>514</v>
      </c>
      <c r="BH176" s="211" t="s">
        <v>514</v>
      </c>
      <c r="BI176" s="211" t="s">
        <v>514</v>
      </c>
      <c r="BJ176" s="211" t="s">
        <v>514</v>
      </c>
      <c r="BK176" s="211" t="s">
        <v>514</v>
      </c>
      <c r="BL176" s="287"/>
      <c r="BM176" s="287"/>
      <c r="BN176" s="287"/>
      <c r="BO176" s="211" t="s">
        <v>514</v>
      </c>
      <c r="BP176" s="211" t="s">
        <v>514</v>
      </c>
      <c r="BQ176" s="211">
        <v>1</v>
      </c>
      <c r="BR176" s="211" t="s">
        <v>2451</v>
      </c>
      <c r="BS176" s="211" t="s">
        <v>514</v>
      </c>
      <c r="BT176" s="211" t="s">
        <v>514</v>
      </c>
      <c r="BU176" s="211" t="s">
        <v>514</v>
      </c>
      <c r="BV176" s="211" t="s">
        <v>514</v>
      </c>
      <c r="BW176" s="211" t="s">
        <v>514</v>
      </c>
      <c r="BX176" s="211" t="s">
        <v>514</v>
      </c>
      <c r="BY176" s="211" t="s">
        <v>514</v>
      </c>
      <c r="BZ176" s="211" t="s">
        <v>514</v>
      </c>
      <c r="CA176" s="211" t="s">
        <v>514</v>
      </c>
      <c r="CB176" s="211" t="s">
        <v>514</v>
      </c>
      <c r="CC176" s="211" t="s">
        <v>514</v>
      </c>
      <c r="CD176" s="211" t="s">
        <v>514</v>
      </c>
      <c r="CE176" s="211" t="s">
        <v>514</v>
      </c>
      <c r="CF176" s="211" t="s">
        <v>514</v>
      </c>
      <c r="CG176" s="211" t="s">
        <v>514</v>
      </c>
      <c r="CH176" s="287"/>
      <c r="CI176" s="287"/>
      <c r="CJ176" s="287"/>
      <c r="CK176" s="287"/>
      <c r="CL176" s="287"/>
      <c r="CM176" s="287"/>
      <c r="CN176" s="287"/>
      <c r="CO176" s="211" t="s">
        <v>514</v>
      </c>
    </row>
    <row r="177" spans="1:93">
      <c r="A177" s="286" t="s">
        <v>1021</v>
      </c>
      <c r="B177" s="211" t="s">
        <v>5224</v>
      </c>
      <c r="C177" s="211" t="s">
        <v>2812</v>
      </c>
      <c r="D177" s="211" t="s">
        <v>2813</v>
      </c>
      <c r="E177" s="211" t="s">
        <v>5716</v>
      </c>
      <c r="F177" s="211">
        <v>1</v>
      </c>
      <c r="G177" s="211" t="s">
        <v>514</v>
      </c>
      <c r="H177" s="211" t="s">
        <v>514</v>
      </c>
      <c r="I177" s="211" t="s">
        <v>514</v>
      </c>
      <c r="J177" s="211" t="s">
        <v>514</v>
      </c>
      <c r="K177" s="211">
        <v>2013</v>
      </c>
      <c r="L177" s="211" t="b">
        <v>1</v>
      </c>
      <c r="M177" s="211">
        <v>34800</v>
      </c>
      <c r="N177" s="211">
        <v>30700</v>
      </c>
      <c r="O177" s="287"/>
      <c r="P177" s="287"/>
      <c r="Q177" s="287"/>
      <c r="R177" s="211" t="b">
        <v>1</v>
      </c>
      <c r="S177" s="211">
        <v>29900</v>
      </c>
      <c r="T177" s="211">
        <v>27000</v>
      </c>
      <c r="U177" s="211" t="b">
        <v>1</v>
      </c>
      <c r="V177" s="211">
        <v>26000</v>
      </c>
      <c r="W177" s="211">
        <v>26000</v>
      </c>
      <c r="X177" s="287"/>
      <c r="Y177" s="287"/>
      <c r="Z177" s="287"/>
      <c r="AA177" s="211" t="s">
        <v>514</v>
      </c>
      <c r="AB177" s="211" t="s">
        <v>514</v>
      </c>
      <c r="AC177" s="211" t="s">
        <v>514</v>
      </c>
      <c r="AD177" s="211" t="s">
        <v>514</v>
      </c>
      <c r="AE177" s="287"/>
      <c r="AF177" s="287"/>
      <c r="AG177" s="287"/>
      <c r="AH177" s="211" t="s">
        <v>514</v>
      </c>
      <c r="AI177" s="211" t="s">
        <v>514</v>
      </c>
      <c r="AJ177" s="211" t="s">
        <v>514</v>
      </c>
      <c r="AK177" s="211" t="s">
        <v>514</v>
      </c>
      <c r="AL177" s="211" t="s">
        <v>514</v>
      </c>
      <c r="AM177" s="211" t="s">
        <v>514</v>
      </c>
      <c r="AN177" s="287"/>
      <c r="AO177" s="287"/>
      <c r="AP177" s="287"/>
      <c r="AQ177" s="287"/>
      <c r="AR177" s="287"/>
      <c r="AS177" s="287"/>
      <c r="AT177" s="211" t="s">
        <v>514</v>
      </c>
      <c r="AU177" s="211" t="s">
        <v>514</v>
      </c>
      <c r="AV177" s="211" t="s">
        <v>514</v>
      </c>
      <c r="AW177" s="211" t="s">
        <v>514</v>
      </c>
      <c r="AX177" s="211" t="s">
        <v>514</v>
      </c>
      <c r="AY177" s="211" t="s">
        <v>514</v>
      </c>
      <c r="AZ177" s="287"/>
      <c r="BA177" s="287"/>
      <c r="BB177" s="287"/>
      <c r="BC177" s="287"/>
      <c r="BD177" s="287"/>
      <c r="BE177" s="287"/>
      <c r="BF177" s="211" t="s">
        <v>514</v>
      </c>
      <c r="BG177" s="211" t="s">
        <v>514</v>
      </c>
      <c r="BH177" s="211" t="s">
        <v>514</v>
      </c>
      <c r="BI177" s="211" t="s">
        <v>514</v>
      </c>
      <c r="BJ177" s="211" t="s">
        <v>514</v>
      </c>
      <c r="BK177" s="211" t="s">
        <v>514</v>
      </c>
      <c r="BL177" s="287"/>
      <c r="BM177" s="287"/>
      <c r="BN177" s="287"/>
      <c r="BO177" s="211" t="s">
        <v>514</v>
      </c>
      <c r="BP177" s="211" t="s">
        <v>514</v>
      </c>
      <c r="BQ177" s="211">
        <v>2</v>
      </c>
      <c r="BR177" s="211" t="s">
        <v>2814</v>
      </c>
      <c r="BS177" s="211" t="s">
        <v>2815</v>
      </c>
      <c r="BT177" s="211" t="s">
        <v>514</v>
      </c>
      <c r="BU177" s="211" t="s">
        <v>514</v>
      </c>
      <c r="BV177" s="211" t="s">
        <v>514</v>
      </c>
      <c r="BW177" s="211" t="s">
        <v>514</v>
      </c>
      <c r="BX177" s="211" t="s">
        <v>514</v>
      </c>
      <c r="BY177" s="211" t="s">
        <v>514</v>
      </c>
      <c r="BZ177" s="211" t="s">
        <v>514</v>
      </c>
      <c r="CA177" s="211" t="s">
        <v>514</v>
      </c>
      <c r="CB177" s="211" t="s">
        <v>514</v>
      </c>
      <c r="CC177" s="211" t="s">
        <v>6444</v>
      </c>
      <c r="CD177" s="211" t="s">
        <v>6445</v>
      </c>
      <c r="CE177" s="211" t="s">
        <v>514</v>
      </c>
      <c r="CF177" s="211" t="s">
        <v>514</v>
      </c>
      <c r="CG177" s="211" t="s">
        <v>514</v>
      </c>
      <c r="CH177" s="287"/>
      <c r="CI177" s="287"/>
      <c r="CJ177" s="287"/>
      <c r="CK177" s="287"/>
      <c r="CL177" s="287"/>
      <c r="CM177" s="287"/>
      <c r="CN177" s="287"/>
      <c r="CO177" s="211" t="s">
        <v>5528</v>
      </c>
    </row>
    <row r="178" spans="1:93">
      <c r="A178" s="286" t="s">
        <v>1022</v>
      </c>
      <c r="B178" s="211" t="s">
        <v>2816</v>
      </c>
      <c r="C178" s="211" t="s">
        <v>2448</v>
      </c>
      <c r="D178" s="211" t="s">
        <v>2817</v>
      </c>
      <c r="E178" s="211" t="s">
        <v>2818</v>
      </c>
      <c r="F178" s="211">
        <v>1</v>
      </c>
      <c r="G178" s="211" t="s">
        <v>514</v>
      </c>
      <c r="H178" s="211" t="s">
        <v>514</v>
      </c>
      <c r="I178" s="211" t="s">
        <v>514</v>
      </c>
      <c r="J178" s="211" t="s">
        <v>514</v>
      </c>
      <c r="K178" s="211">
        <v>2013</v>
      </c>
      <c r="L178" s="211" t="b">
        <v>0</v>
      </c>
      <c r="M178" s="211">
        <v>23000</v>
      </c>
      <c r="N178" s="211">
        <v>23000</v>
      </c>
      <c r="O178" s="287"/>
      <c r="P178" s="287"/>
      <c r="Q178" s="287"/>
      <c r="R178" s="211" t="b">
        <v>0</v>
      </c>
      <c r="S178" s="211">
        <v>24900</v>
      </c>
      <c r="T178" s="211">
        <v>20300</v>
      </c>
      <c r="U178" s="211" t="b">
        <v>0</v>
      </c>
      <c r="V178" s="211">
        <v>21700</v>
      </c>
      <c r="W178" s="211">
        <v>21700</v>
      </c>
      <c r="X178" s="287"/>
      <c r="Y178" s="287"/>
      <c r="Z178" s="287"/>
      <c r="AA178" s="211" t="s">
        <v>514</v>
      </c>
      <c r="AB178" s="211" t="s">
        <v>514</v>
      </c>
      <c r="AC178" s="211" t="s">
        <v>514</v>
      </c>
      <c r="AD178" s="211" t="s">
        <v>514</v>
      </c>
      <c r="AE178" s="287"/>
      <c r="AF178" s="287"/>
      <c r="AG178" s="287"/>
      <c r="AH178" s="211" t="s">
        <v>514</v>
      </c>
      <c r="AI178" s="211" t="s">
        <v>514</v>
      </c>
      <c r="AJ178" s="211" t="s">
        <v>514</v>
      </c>
      <c r="AK178" s="211" t="s">
        <v>514</v>
      </c>
      <c r="AL178" s="211" t="s">
        <v>514</v>
      </c>
      <c r="AM178" s="211" t="s">
        <v>514</v>
      </c>
      <c r="AN178" s="287"/>
      <c r="AO178" s="287"/>
      <c r="AP178" s="287"/>
      <c r="AQ178" s="287"/>
      <c r="AR178" s="287"/>
      <c r="AS178" s="287"/>
      <c r="AT178" s="211" t="s">
        <v>514</v>
      </c>
      <c r="AU178" s="211" t="s">
        <v>514</v>
      </c>
      <c r="AV178" s="211" t="s">
        <v>514</v>
      </c>
      <c r="AW178" s="211" t="s">
        <v>514</v>
      </c>
      <c r="AX178" s="211" t="s">
        <v>514</v>
      </c>
      <c r="AY178" s="211" t="s">
        <v>514</v>
      </c>
      <c r="AZ178" s="287"/>
      <c r="BA178" s="287"/>
      <c r="BB178" s="287"/>
      <c r="BC178" s="287"/>
      <c r="BD178" s="287"/>
      <c r="BE178" s="287"/>
      <c r="BF178" s="211" t="s">
        <v>514</v>
      </c>
      <c r="BG178" s="211" t="s">
        <v>514</v>
      </c>
      <c r="BH178" s="211" t="s">
        <v>514</v>
      </c>
      <c r="BI178" s="211" t="s">
        <v>514</v>
      </c>
      <c r="BJ178" s="211" t="s">
        <v>514</v>
      </c>
      <c r="BK178" s="211" t="s">
        <v>514</v>
      </c>
      <c r="BL178" s="287"/>
      <c r="BM178" s="287"/>
      <c r="BN178" s="287"/>
      <c r="BO178" s="211" t="s">
        <v>514</v>
      </c>
      <c r="BP178" s="211" t="s">
        <v>514</v>
      </c>
      <c r="BQ178" s="211">
        <v>1</v>
      </c>
      <c r="BR178" s="211" t="s">
        <v>2816</v>
      </c>
      <c r="BS178" s="211" t="s">
        <v>514</v>
      </c>
      <c r="BT178" s="211" t="s">
        <v>514</v>
      </c>
      <c r="BU178" s="211" t="s">
        <v>514</v>
      </c>
      <c r="BV178" s="211" t="s">
        <v>514</v>
      </c>
      <c r="BW178" s="211" t="s">
        <v>514</v>
      </c>
      <c r="BX178" s="211" t="s">
        <v>514</v>
      </c>
      <c r="BY178" s="211" t="s">
        <v>514</v>
      </c>
      <c r="BZ178" s="211" t="s">
        <v>514</v>
      </c>
      <c r="CA178" s="211" t="s">
        <v>514</v>
      </c>
      <c r="CB178" s="211" t="s">
        <v>514</v>
      </c>
      <c r="CC178" s="211" t="s">
        <v>6434</v>
      </c>
      <c r="CD178" s="211" t="s">
        <v>6487</v>
      </c>
      <c r="CE178" s="211" t="s">
        <v>514</v>
      </c>
      <c r="CF178" s="211" t="s">
        <v>514</v>
      </c>
      <c r="CG178" s="211" t="s">
        <v>514</v>
      </c>
      <c r="CH178" s="287"/>
      <c r="CI178" s="287"/>
      <c r="CJ178" s="287"/>
      <c r="CK178" s="287"/>
      <c r="CL178" s="287"/>
      <c r="CM178" s="287"/>
      <c r="CN178" s="287"/>
      <c r="CO178" s="211" t="s">
        <v>5528</v>
      </c>
    </row>
    <row r="179" spans="1:93">
      <c r="A179" s="286" t="s">
        <v>1023</v>
      </c>
      <c r="B179" s="211" t="s">
        <v>2819</v>
      </c>
      <c r="C179" s="211" t="s">
        <v>2424</v>
      </c>
      <c r="D179" s="211" t="s">
        <v>5225</v>
      </c>
      <c r="E179" s="211" t="s">
        <v>5226</v>
      </c>
      <c r="F179" s="211">
        <v>1</v>
      </c>
      <c r="G179" s="211" t="s">
        <v>514</v>
      </c>
      <c r="H179" s="211" t="s">
        <v>514</v>
      </c>
      <c r="I179" s="211" t="s">
        <v>514</v>
      </c>
      <c r="J179" s="211" t="s">
        <v>514</v>
      </c>
      <c r="K179" s="211">
        <v>2013</v>
      </c>
      <c r="L179" s="211" t="b">
        <v>1</v>
      </c>
      <c r="M179" s="211">
        <v>3430</v>
      </c>
      <c r="N179" s="211">
        <v>3430</v>
      </c>
      <c r="O179" s="287"/>
      <c r="P179" s="287"/>
      <c r="Q179" s="287"/>
      <c r="R179" s="211" t="s">
        <v>514</v>
      </c>
      <c r="S179" s="211" t="s">
        <v>514</v>
      </c>
      <c r="T179" s="211" t="s">
        <v>514</v>
      </c>
      <c r="U179" s="211" t="s">
        <v>514</v>
      </c>
      <c r="V179" s="211" t="s">
        <v>514</v>
      </c>
      <c r="W179" s="211" t="s">
        <v>514</v>
      </c>
      <c r="X179" s="287"/>
      <c r="Y179" s="287"/>
      <c r="Z179" s="287"/>
      <c r="AA179" s="211" t="s">
        <v>514</v>
      </c>
      <c r="AB179" s="211" t="s">
        <v>514</v>
      </c>
      <c r="AC179" s="211" t="s">
        <v>514</v>
      </c>
      <c r="AD179" s="211" t="s">
        <v>514</v>
      </c>
      <c r="AE179" s="287"/>
      <c r="AF179" s="287"/>
      <c r="AG179" s="287"/>
      <c r="AH179" s="211" t="s">
        <v>514</v>
      </c>
      <c r="AI179" s="211" t="s">
        <v>514</v>
      </c>
      <c r="AJ179" s="211" t="s">
        <v>514</v>
      </c>
      <c r="AK179" s="211" t="s">
        <v>514</v>
      </c>
      <c r="AL179" s="211" t="s">
        <v>514</v>
      </c>
      <c r="AM179" s="211" t="s">
        <v>514</v>
      </c>
      <c r="AN179" s="287"/>
      <c r="AO179" s="287"/>
      <c r="AP179" s="287"/>
      <c r="AQ179" s="287"/>
      <c r="AR179" s="287"/>
      <c r="AS179" s="287"/>
      <c r="AT179" s="211" t="s">
        <v>514</v>
      </c>
      <c r="AU179" s="211" t="s">
        <v>514</v>
      </c>
      <c r="AV179" s="211" t="s">
        <v>514</v>
      </c>
      <c r="AW179" s="211" t="s">
        <v>514</v>
      </c>
      <c r="AX179" s="211" t="s">
        <v>514</v>
      </c>
      <c r="AY179" s="211" t="s">
        <v>514</v>
      </c>
      <c r="AZ179" s="287"/>
      <c r="BA179" s="287"/>
      <c r="BB179" s="287"/>
      <c r="BC179" s="287"/>
      <c r="BD179" s="287"/>
      <c r="BE179" s="287"/>
      <c r="BF179" s="211" t="s">
        <v>514</v>
      </c>
      <c r="BG179" s="211" t="s">
        <v>514</v>
      </c>
      <c r="BH179" s="211" t="s">
        <v>514</v>
      </c>
      <c r="BI179" s="211" t="s">
        <v>514</v>
      </c>
      <c r="BJ179" s="211" t="s">
        <v>514</v>
      </c>
      <c r="BK179" s="211" t="s">
        <v>514</v>
      </c>
      <c r="BL179" s="287"/>
      <c r="BM179" s="287"/>
      <c r="BN179" s="287"/>
      <c r="BO179" s="211" t="s">
        <v>514</v>
      </c>
      <c r="BP179" s="211" t="s">
        <v>514</v>
      </c>
      <c r="BQ179" s="211">
        <v>1</v>
      </c>
      <c r="BR179" s="211" t="s">
        <v>2451</v>
      </c>
      <c r="BS179" s="211" t="s">
        <v>514</v>
      </c>
      <c r="BT179" s="211" t="s">
        <v>514</v>
      </c>
      <c r="BU179" s="211" t="s">
        <v>514</v>
      </c>
      <c r="BV179" s="211" t="s">
        <v>514</v>
      </c>
      <c r="BW179" s="211" t="s">
        <v>514</v>
      </c>
      <c r="BX179" s="211" t="s">
        <v>514</v>
      </c>
      <c r="BY179" s="211" t="s">
        <v>514</v>
      </c>
      <c r="BZ179" s="211" t="s">
        <v>514</v>
      </c>
      <c r="CA179" s="211" t="s">
        <v>514</v>
      </c>
      <c r="CB179" s="211" t="s">
        <v>514</v>
      </c>
      <c r="CC179" s="211" t="s">
        <v>514</v>
      </c>
      <c r="CD179" s="211" t="s">
        <v>514</v>
      </c>
      <c r="CE179" s="211" t="s">
        <v>514</v>
      </c>
      <c r="CF179" s="211" t="s">
        <v>514</v>
      </c>
      <c r="CG179" s="211" t="s">
        <v>514</v>
      </c>
      <c r="CH179" s="287"/>
      <c r="CI179" s="287"/>
      <c r="CJ179" s="287"/>
      <c r="CK179" s="287"/>
      <c r="CL179" s="287"/>
      <c r="CM179" s="287"/>
      <c r="CN179" s="287"/>
      <c r="CO179" s="211" t="s">
        <v>514</v>
      </c>
    </row>
    <row r="180" spans="1:93">
      <c r="A180" s="286" t="s">
        <v>1024</v>
      </c>
      <c r="B180" s="211" t="s">
        <v>2820</v>
      </c>
      <c r="C180" s="211" t="s">
        <v>2448</v>
      </c>
      <c r="D180" s="211" t="s">
        <v>5717</v>
      </c>
      <c r="E180" s="211" t="s">
        <v>5227</v>
      </c>
      <c r="F180" s="211">
        <v>1</v>
      </c>
      <c r="G180" s="211" t="s">
        <v>514</v>
      </c>
      <c r="H180" s="211" t="s">
        <v>514</v>
      </c>
      <c r="I180" s="211" t="s">
        <v>514</v>
      </c>
      <c r="J180" s="211" t="s">
        <v>514</v>
      </c>
      <c r="K180" s="211">
        <v>2013</v>
      </c>
      <c r="L180" s="211" t="b">
        <v>0</v>
      </c>
      <c r="M180" s="211">
        <v>2800</v>
      </c>
      <c r="N180" s="211">
        <v>2610</v>
      </c>
      <c r="O180" s="287"/>
      <c r="P180" s="287"/>
      <c r="Q180" s="287"/>
      <c r="R180" s="211" t="s">
        <v>514</v>
      </c>
      <c r="S180" s="211" t="s">
        <v>514</v>
      </c>
      <c r="T180" s="211" t="s">
        <v>514</v>
      </c>
      <c r="U180" s="211" t="s">
        <v>514</v>
      </c>
      <c r="V180" s="211" t="s">
        <v>514</v>
      </c>
      <c r="W180" s="211" t="s">
        <v>514</v>
      </c>
      <c r="X180" s="287"/>
      <c r="Y180" s="287"/>
      <c r="Z180" s="287"/>
      <c r="AA180" s="211" t="s">
        <v>514</v>
      </c>
      <c r="AB180" s="211" t="s">
        <v>514</v>
      </c>
      <c r="AC180" s="211" t="s">
        <v>514</v>
      </c>
      <c r="AD180" s="211" t="s">
        <v>514</v>
      </c>
      <c r="AE180" s="287"/>
      <c r="AF180" s="287"/>
      <c r="AG180" s="287"/>
      <c r="AH180" s="211" t="s">
        <v>514</v>
      </c>
      <c r="AI180" s="211" t="s">
        <v>514</v>
      </c>
      <c r="AJ180" s="211" t="s">
        <v>514</v>
      </c>
      <c r="AK180" s="211" t="s">
        <v>514</v>
      </c>
      <c r="AL180" s="211" t="s">
        <v>514</v>
      </c>
      <c r="AM180" s="211" t="s">
        <v>514</v>
      </c>
      <c r="AN180" s="287"/>
      <c r="AO180" s="287"/>
      <c r="AP180" s="287"/>
      <c r="AQ180" s="287"/>
      <c r="AR180" s="287"/>
      <c r="AS180" s="287"/>
      <c r="AT180" s="211" t="s">
        <v>514</v>
      </c>
      <c r="AU180" s="211" t="s">
        <v>514</v>
      </c>
      <c r="AV180" s="211" t="s">
        <v>514</v>
      </c>
      <c r="AW180" s="211" t="s">
        <v>514</v>
      </c>
      <c r="AX180" s="211" t="s">
        <v>514</v>
      </c>
      <c r="AY180" s="211" t="s">
        <v>514</v>
      </c>
      <c r="AZ180" s="287"/>
      <c r="BA180" s="287"/>
      <c r="BB180" s="287"/>
      <c r="BC180" s="287"/>
      <c r="BD180" s="287"/>
      <c r="BE180" s="287"/>
      <c r="BF180" s="211" t="s">
        <v>514</v>
      </c>
      <c r="BG180" s="211" t="s">
        <v>514</v>
      </c>
      <c r="BH180" s="211" t="s">
        <v>514</v>
      </c>
      <c r="BI180" s="211" t="s">
        <v>514</v>
      </c>
      <c r="BJ180" s="211" t="s">
        <v>514</v>
      </c>
      <c r="BK180" s="211" t="s">
        <v>514</v>
      </c>
      <c r="BL180" s="287"/>
      <c r="BM180" s="287"/>
      <c r="BN180" s="287"/>
      <c r="BO180" s="211" t="s">
        <v>514</v>
      </c>
      <c r="BP180" s="211" t="s">
        <v>514</v>
      </c>
      <c r="BQ180" s="211">
        <v>0</v>
      </c>
      <c r="BR180" s="211" t="s">
        <v>514</v>
      </c>
      <c r="BS180" s="211" t="s">
        <v>514</v>
      </c>
      <c r="BT180" s="211" t="s">
        <v>514</v>
      </c>
      <c r="BU180" s="211" t="s">
        <v>514</v>
      </c>
      <c r="BV180" s="211" t="s">
        <v>514</v>
      </c>
      <c r="BW180" s="211" t="s">
        <v>514</v>
      </c>
      <c r="BX180" s="211" t="s">
        <v>514</v>
      </c>
      <c r="BY180" s="211" t="s">
        <v>514</v>
      </c>
      <c r="BZ180" s="211" t="s">
        <v>514</v>
      </c>
      <c r="CA180" s="211" t="s">
        <v>514</v>
      </c>
      <c r="CB180" s="211" t="s">
        <v>514</v>
      </c>
      <c r="CC180" s="211" t="s">
        <v>514</v>
      </c>
      <c r="CD180" s="211" t="s">
        <v>514</v>
      </c>
      <c r="CE180" s="211" t="s">
        <v>514</v>
      </c>
      <c r="CF180" s="211" t="s">
        <v>514</v>
      </c>
      <c r="CG180" s="211" t="s">
        <v>514</v>
      </c>
      <c r="CH180" s="287"/>
      <c r="CI180" s="287"/>
      <c r="CJ180" s="287"/>
      <c r="CK180" s="287"/>
      <c r="CL180" s="287"/>
      <c r="CM180" s="287"/>
      <c r="CN180" s="287"/>
      <c r="CO180" s="211" t="s">
        <v>514</v>
      </c>
    </row>
    <row r="181" spans="1:93">
      <c r="A181" s="286" t="s">
        <v>1025</v>
      </c>
      <c r="B181" s="211" t="s">
        <v>2821</v>
      </c>
      <c r="C181" s="211" t="s">
        <v>2448</v>
      </c>
      <c r="D181" s="211" t="s">
        <v>2822</v>
      </c>
      <c r="E181" s="211" t="s">
        <v>2823</v>
      </c>
      <c r="F181" s="211">
        <v>1</v>
      </c>
      <c r="G181" s="211" t="s">
        <v>514</v>
      </c>
      <c r="H181" s="211" t="s">
        <v>514</v>
      </c>
      <c r="I181" s="211" t="s">
        <v>514</v>
      </c>
      <c r="J181" s="211" t="s">
        <v>514</v>
      </c>
      <c r="K181" s="211">
        <v>2013</v>
      </c>
      <c r="L181" s="211" t="b">
        <v>0</v>
      </c>
      <c r="M181" s="211">
        <v>1910</v>
      </c>
      <c r="N181" s="211">
        <v>1900</v>
      </c>
      <c r="O181" s="287"/>
      <c r="P181" s="287"/>
      <c r="Q181" s="287"/>
      <c r="R181" s="211" t="b">
        <v>0</v>
      </c>
      <c r="S181" s="211">
        <v>14000</v>
      </c>
      <c r="T181" s="211">
        <v>12500</v>
      </c>
      <c r="U181" s="211" t="b">
        <v>0</v>
      </c>
      <c r="V181" s="211">
        <v>10500</v>
      </c>
      <c r="W181" s="211">
        <v>10500</v>
      </c>
      <c r="X181" s="287"/>
      <c r="Y181" s="287"/>
      <c r="Z181" s="287"/>
      <c r="AA181" s="211" t="s">
        <v>514</v>
      </c>
      <c r="AB181" s="211" t="s">
        <v>514</v>
      </c>
      <c r="AC181" s="211" t="s">
        <v>514</v>
      </c>
      <c r="AD181" s="211" t="s">
        <v>514</v>
      </c>
      <c r="AE181" s="287"/>
      <c r="AF181" s="287"/>
      <c r="AG181" s="287"/>
      <c r="AH181" s="211" t="s">
        <v>514</v>
      </c>
      <c r="AI181" s="211" t="s">
        <v>514</v>
      </c>
      <c r="AJ181" s="211" t="s">
        <v>514</v>
      </c>
      <c r="AK181" s="211" t="s">
        <v>514</v>
      </c>
      <c r="AL181" s="211" t="s">
        <v>514</v>
      </c>
      <c r="AM181" s="211" t="s">
        <v>514</v>
      </c>
      <c r="AN181" s="287"/>
      <c r="AO181" s="287"/>
      <c r="AP181" s="287"/>
      <c r="AQ181" s="287"/>
      <c r="AR181" s="287"/>
      <c r="AS181" s="287"/>
      <c r="AT181" s="211" t="s">
        <v>514</v>
      </c>
      <c r="AU181" s="211" t="s">
        <v>514</v>
      </c>
      <c r="AV181" s="211" t="s">
        <v>514</v>
      </c>
      <c r="AW181" s="211" t="s">
        <v>514</v>
      </c>
      <c r="AX181" s="211" t="s">
        <v>514</v>
      </c>
      <c r="AY181" s="211" t="s">
        <v>514</v>
      </c>
      <c r="AZ181" s="287"/>
      <c r="BA181" s="287"/>
      <c r="BB181" s="287"/>
      <c r="BC181" s="287"/>
      <c r="BD181" s="287"/>
      <c r="BE181" s="287"/>
      <c r="BF181" s="211" t="s">
        <v>514</v>
      </c>
      <c r="BG181" s="211" t="s">
        <v>514</v>
      </c>
      <c r="BH181" s="211" t="s">
        <v>514</v>
      </c>
      <c r="BI181" s="211" t="s">
        <v>514</v>
      </c>
      <c r="BJ181" s="211" t="s">
        <v>514</v>
      </c>
      <c r="BK181" s="211" t="s">
        <v>514</v>
      </c>
      <c r="BL181" s="287"/>
      <c r="BM181" s="287"/>
      <c r="BN181" s="287"/>
      <c r="BO181" s="211" t="s">
        <v>514</v>
      </c>
      <c r="BP181" s="211" t="s">
        <v>514</v>
      </c>
      <c r="BQ181" s="211">
        <v>1</v>
      </c>
      <c r="BR181" s="211" t="s">
        <v>2824</v>
      </c>
      <c r="BS181" s="211" t="s">
        <v>514</v>
      </c>
      <c r="BT181" s="211" t="s">
        <v>514</v>
      </c>
      <c r="BU181" s="211" t="s">
        <v>514</v>
      </c>
      <c r="BV181" s="211" t="s">
        <v>514</v>
      </c>
      <c r="BW181" s="211" t="s">
        <v>514</v>
      </c>
      <c r="BX181" s="211" t="s">
        <v>514</v>
      </c>
      <c r="BY181" s="211" t="s">
        <v>514</v>
      </c>
      <c r="BZ181" s="211" t="s">
        <v>514</v>
      </c>
      <c r="CA181" s="211" t="s">
        <v>514</v>
      </c>
      <c r="CB181" s="211" t="s">
        <v>514</v>
      </c>
      <c r="CC181" s="211" t="s">
        <v>6444</v>
      </c>
      <c r="CD181" s="211" t="s">
        <v>6485</v>
      </c>
      <c r="CE181" s="211" t="s">
        <v>514</v>
      </c>
      <c r="CF181" s="211" t="s">
        <v>514</v>
      </c>
      <c r="CG181" s="211" t="s">
        <v>514</v>
      </c>
      <c r="CH181" s="287"/>
      <c r="CI181" s="287"/>
      <c r="CJ181" s="287"/>
      <c r="CK181" s="287"/>
      <c r="CL181" s="287"/>
      <c r="CM181" s="287"/>
      <c r="CN181" s="287"/>
      <c r="CO181" s="211" t="s">
        <v>5528</v>
      </c>
    </row>
    <row r="182" spans="1:93">
      <c r="A182" s="286" t="s">
        <v>1026</v>
      </c>
      <c r="B182" s="211" t="s">
        <v>2825</v>
      </c>
      <c r="C182" s="211" t="s">
        <v>2589</v>
      </c>
      <c r="D182" s="211" t="s">
        <v>5228</v>
      </c>
      <c r="E182" s="211" t="s">
        <v>5718</v>
      </c>
      <c r="F182" s="211">
        <v>1</v>
      </c>
      <c r="G182" s="211" t="s">
        <v>514</v>
      </c>
      <c r="H182" s="211" t="s">
        <v>514</v>
      </c>
      <c r="I182" s="211" t="s">
        <v>514</v>
      </c>
      <c r="J182" s="211" t="s">
        <v>514</v>
      </c>
      <c r="K182" s="211">
        <v>2013</v>
      </c>
      <c r="L182" s="211" t="b">
        <v>0</v>
      </c>
      <c r="M182" s="211">
        <v>7930</v>
      </c>
      <c r="N182" s="211">
        <v>7920</v>
      </c>
      <c r="O182" s="287"/>
      <c r="P182" s="287"/>
      <c r="Q182" s="287"/>
      <c r="R182" s="211" t="b">
        <v>0</v>
      </c>
      <c r="S182" s="211">
        <v>9190</v>
      </c>
      <c r="T182" s="211">
        <v>8160</v>
      </c>
      <c r="U182" s="211" t="b">
        <v>0</v>
      </c>
      <c r="V182" s="211">
        <v>8700</v>
      </c>
      <c r="W182" s="211">
        <v>8700</v>
      </c>
      <c r="X182" s="287"/>
      <c r="Y182" s="287"/>
      <c r="Z182" s="287"/>
      <c r="AA182" s="211" t="s">
        <v>514</v>
      </c>
      <c r="AB182" s="211" t="s">
        <v>514</v>
      </c>
      <c r="AC182" s="211" t="s">
        <v>514</v>
      </c>
      <c r="AD182" s="211" t="s">
        <v>514</v>
      </c>
      <c r="AE182" s="287"/>
      <c r="AF182" s="287"/>
      <c r="AG182" s="287"/>
      <c r="AH182" s="211" t="s">
        <v>514</v>
      </c>
      <c r="AI182" s="211" t="s">
        <v>514</v>
      </c>
      <c r="AJ182" s="211" t="s">
        <v>514</v>
      </c>
      <c r="AK182" s="211" t="s">
        <v>514</v>
      </c>
      <c r="AL182" s="211" t="s">
        <v>514</v>
      </c>
      <c r="AM182" s="211" t="s">
        <v>514</v>
      </c>
      <c r="AN182" s="287"/>
      <c r="AO182" s="287"/>
      <c r="AP182" s="287"/>
      <c r="AQ182" s="287"/>
      <c r="AR182" s="287"/>
      <c r="AS182" s="287"/>
      <c r="AT182" s="211" t="s">
        <v>514</v>
      </c>
      <c r="AU182" s="211" t="s">
        <v>514</v>
      </c>
      <c r="AV182" s="211" t="s">
        <v>514</v>
      </c>
      <c r="AW182" s="211" t="s">
        <v>514</v>
      </c>
      <c r="AX182" s="211" t="s">
        <v>514</v>
      </c>
      <c r="AY182" s="211" t="s">
        <v>514</v>
      </c>
      <c r="AZ182" s="287"/>
      <c r="BA182" s="287"/>
      <c r="BB182" s="287"/>
      <c r="BC182" s="287"/>
      <c r="BD182" s="287"/>
      <c r="BE182" s="287"/>
      <c r="BF182" s="211" t="s">
        <v>514</v>
      </c>
      <c r="BG182" s="211" t="s">
        <v>514</v>
      </c>
      <c r="BH182" s="211" t="s">
        <v>514</v>
      </c>
      <c r="BI182" s="211" t="s">
        <v>514</v>
      </c>
      <c r="BJ182" s="211" t="s">
        <v>514</v>
      </c>
      <c r="BK182" s="211" t="s">
        <v>514</v>
      </c>
      <c r="BL182" s="287"/>
      <c r="BM182" s="287"/>
      <c r="BN182" s="287"/>
      <c r="BO182" s="211" t="s">
        <v>514</v>
      </c>
      <c r="BP182" s="211" t="s">
        <v>514</v>
      </c>
      <c r="BQ182" s="211">
        <v>2</v>
      </c>
      <c r="BR182" s="211" t="s">
        <v>5229</v>
      </c>
      <c r="BS182" s="211" t="s">
        <v>5230</v>
      </c>
      <c r="BT182" s="211" t="s">
        <v>514</v>
      </c>
      <c r="BU182" s="211" t="s">
        <v>514</v>
      </c>
      <c r="BV182" s="211" t="s">
        <v>514</v>
      </c>
      <c r="BW182" s="211" t="s">
        <v>514</v>
      </c>
      <c r="BX182" s="211" t="s">
        <v>514</v>
      </c>
      <c r="BY182" s="211" t="s">
        <v>514</v>
      </c>
      <c r="BZ182" s="211" t="s">
        <v>514</v>
      </c>
      <c r="CA182" s="211" t="s">
        <v>514</v>
      </c>
      <c r="CB182" s="211" t="s">
        <v>514</v>
      </c>
      <c r="CC182" s="211" t="s">
        <v>6520</v>
      </c>
      <c r="CD182" s="211" t="s">
        <v>6521</v>
      </c>
      <c r="CE182" s="211" t="s">
        <v>514</v>
      </c>
      <c r="CF182" s="211" t="s">
        <v>514</v>
      </c>
      <c r="CG182" s="211" t="s">
        <v>514</v>
      </c>
      <c r="CH182" s="287"/>
      <c r="CI182" s="287"/>
      <c r="CJ182" s="287"/>
      <c r="CK182" s="287"/>
      <c r="CL182" s="287"/>
      <c r="CM182" s="287"/>
      <c r="CN182" s="287"/>
      <c r="CO182" s="211" t="s">
        <v>5528</v>
      </c>
    </row>
    <row r="183" spans="1:93">
      <c r="A183" s="286" t="s">
        <v>1027</v>
      </c>
      <c r="B183" s="211" t="s">
        <v>2826</v>
      </c>
      <c r="C183" s="211" t="s">
        <v>2827</v>
      </c>
      <c r="D183" s="211" t="s">
        <v>2828</v>
      </c>
      <c r="E183" s="211" t="s">
        <v>5719</v>
      </c>
      <c r="F183" s="211">
        <v>1</v>
      </c>
      <c r="G183" s="211" t="s">
        <v>514</v>
      </c>
      <c r="H183" s="211">
        <v>1</v>
      </c>
      <c r="I183" s="211" t="s">
        <v>514</v>
      </c>
      <c r="J183" s="211" t="s">
        <v>514</v>
      </c>
      <c r="K183" s="211">
        <v>2013</v>
      </c>
      <c r="L183" s="211" t="b">
        <v>0</v>
      </c>
      <c r="M183" s="211">
        <v>23400</v>
      </c>
      <c r="N183" s="211">
        <v>20000</v>
      </c>
      <c r="O183" s="287"/>
      <c r="P183" s="287"/>
      <c r="Q183" s="287"/>
      <c r="R183" s="211" t="b">
        <v>0</v>
      </c>
      <c r="S183" s="211">
        <v>25500</v>
      </c>
      <c r="T183" s="211">
        <v>18800</v>
      </c>
      <c r="U183" s="211" t="b">
        <v>0</v>
      </c>
      <c r="V183" s="211">
        <v>18500</v>
      </c>
      <c r="W183" s="211">
        <v>18500</v>
      </c>
      <c r="X183" s="287"/>
      <c r="Y183" s="287"/>
      <c r="Z183" s="287"/>
      <c r="AA183" s="211">
        <v>2013</v>
      </c>
      <c r="AB183" s="211" t="b">
        <v>0</v>
      </c>
      <c r="AC183" s="211">
        <v>1010</v>
      </c>
      <c r="AD183" s="211">
        <v>1010</v>
      </c>
      <c r="AE183" s="287"/>
      <c r="AF183" s="287"/>
      <c r="AG183" s="287"/>
      <c r="AH183" s="211" t="b">
        <v>0</v>
      </c>
      <c r="AI183" s="211">
        <v>1130</v>
      </c>
      <c r="AJ183" s="211">
        <v>1130</v>
      </c>
      <c r="AK183" s="211" t="b">
        <v>0</v>
      </c>
      <c r="AL183" s="211">
        <v>1280</v>
      </c>
      <c r="AM183" s="211">
        <v>1280</v>
      </c>
      <c r="AN183" s="287"/>
      <c r="AO183" s="287"/>
      <c r="AP183" s="287"/>
      <c r="AQ183" s="287"/>
      <c r="AR183" s="287"/>
      <c r="AS183" s="287"/>
      <c r="AT183" s="211" t="s">
        <v>514</v>
      </c>
      <c r="AU183" s="211" t="s">
        <v>514</v>
      </c>
      <c r="AV183" s="211" t="s">
        <v>514</v>
      </c>
      <c r="AW183" s="211" t="s">
        <v>514</v>
      </c>
      <c r="AX183" s="211" t="s">
        <v>514</v>
      </c>
      <c r="AY183" s="211" t="s">
        <v>514</v>
      </c>
      <c r="AZ183" s="287"/>
      <c r="BA183" s="287"/>
      <c r="BB183" s="287"/>
      <c r="BC183" s="287"/>
      <c r="BD183" s="287"/>
      <c r="BE183" s="287"/>
      <c r="BF183" s="211" t="s">
        <v>514</v>
      </c>
      <c r="BG183" s="211" t="s">
        <v>514</v>
      </c>
      <c r="BH183" s="211" t="s">
        <v>514</v>
      </c>
      <c r="BI183" s="211" t="s">
        <v>514</v>
      </c>
      <c r="BJ183" s="211" t="s">
        <v>514</v>
      </c>
      <c r="BK183" s="211" t="s">
        <v>514</v>
      </c>
      <c r="BL183" s="287"/>
      <c r="BM183" s="287"/>
      <c r="BN183" s="287"/>
      <c r="BO183" s="211">
        <v>243</v>
      </c>
      <c r="BP183" s="211">
        <v>243</v>
      </c>
      <c r="BQ183" s="211">
        <v>2</v>
      </c>
      <c r="BR183" s="211" t="s">
        <v>2829</v>
      </c>
      <c r="BS183" s="211" t="s">
        <v>2830</v>
      </c>
      <c r="BT183" s="211" t="s">
        <v>514</v>
      </c>
      <c r="BU183" s="211" t="s">
        <v>514</v>
      </c>
      <c r="BV183" s="211" t="s">
        <v>514</v>
      </c>
      <c r="BW183" s="211" t="s">
        <v>514</v>
      </c>
      <c r="BX183" s="211" t="s">
        <v>514</v>
      </c>
      <c r="BY183" s="211" t="s">
        <v>514</v>
      </c>
      <c r="BZ183" s="211" t="s">
        <v>514</v>
      </c>
      <c r="CA183" s="211" t="s">
        <v>514</v>
      </c>
      <c r="CB183" s="211" t="s">
        <v>514</v>
      </c>
      <c r="CC183" s="211" t="s">
        <v>6444</v>
      </c>
      <c r="CD183" s="211" t="s">
        <v>6445</v>
      </c>
      <c r="CE183" s="211" t="s">
        <v>514</v>
      </c>
      <c r="CF183" s="211" t="s">
        <v>6431</v>
      </c>
      <c r="CG183" s="211" t="s">
        <v>6432</v>
      </c>
      <c r="CH183" s="287"/>
      <c r="CI183" s="287"/>
      <c r="CJ183" s="287"/>
      <c r="CK183" s="287"/>
      <c r="CL183" s="287"/>
      <c r="CM183" s="287"/>
      <c r="CN183" s="287"/>
      <c r="CO183" s="211" t="s">
        <v>5528</v>
      </c>
    </row>
    <row r="184" spans="1:93">
      <c r="A184" s="286" t="s">
        <v>1028</v>
      </c>
      <c r="B184" s="211" t="s">
        <v>2831</v>
      </c>
      <c r="C184" s="211" t="s">
        <v>6483</v>
      </c>
      <c r="D184" s="211" t="s">
        <v>6522</v>
      </c>
      <c r="E184" s="211" t="s">
        <v>2832</v>
      </c>
      <c r="F184" s="211">
        <v>1</v>
      </c>
      <c r="G184" s="211" t="s">
        <v>514</v>
      </c>
      <c r="H184" s="211" t="s">
        <v>514</v>
      </c>
      <c r="I184" s="211" t="s">
        <v>514</v>
      </c>
      <c r="J184" s="211" t="s">
        <v>514</v>
      </c>
      <c r="K184" s="211">
        <v>2013</v>
      </c>
      <c r="L184" s="211" t="b">
        <v>0</v>
      </c>
      <c r="M184" s="211">
        <v>13300</v>
      </c>
      <c r="N184" s="211">
        <v>11800</v>
      </c>
      <c r="O184" s="287"/>
      <c r="P184" s="287"/>
      <c r="Q184" s="287"/>
      <c r="R184" s="211" t="b">
        <v>1</v>
      </c>
      <c r="S184" s="211">
        <v>12200</v>
      </c>
      <c r="T184" s="211">
        <v>11100</v>
      </c>
      <c r="U184" s="211" t="b">
        <v>1</v>
      </c>
      <c r="V184" s="211">
        <v>9860</v>
      </c>
      <c r="W184" s="211">
        <v>9860</v>
      </c>
      <c r="X184" s="287"/>
      <c r="Y184" s="287"/>
      <c r="Z184" s="287"/>
      <c r="AA184" s="211" t="s">
        <v>514</v>
      </c>
      <c r="AB184" s="211" t="s">
        <v>514</v>
      </c>
      <c r="AC184" s="211" t="s">
        <v>514</v>
      </c>
      <c r="AD184" s="211" t="s">
        <v>514</v>
      </c>
      <c r="AE184" s="287"/>
      <c r="AF184" s="287"/>
      <c r="AG184" s="287"/>
      <c r="AH184" s="211" t="s">
        <v>514</v>
      </c>
      <c r="AI184" s="211" t="s">
        <v>514</v>
      </c>
      <c r="AJ184" s="211" t="s">
        <v>514</v>
      </c>
      <c r="AK184" s="211" t="s">
        <v>514</v>
      </c>
      <c r="AL184" s="211" t="s">
        <v>514</v>
      </c>
      <c r="AM184" s="211" t="s">
        <v>514</v>
      </c>
      <c r="AN184" s="287"/>
      <c r="AO184" s="287"/>
      <c r="AP184" s="287"/>
      <c r="AQ184" s="287"/>
      <c r="AR184" s="287"/>
      <c r="AS184" s="287"/>
      <c r="AT184" s="211" t="s">
        <v>514</v>
      </c>
      <c r="AU184" s="211" t="s">
        <v>514</v>
      </c>
      <c r="AV184" s="211" t="s">
        <v>514</v>
      </c>
      <c r="AW184" s="211" t="s">
        <v>514</v>
      </c>
      <c r="AX184" s="211" t="s">
        <v>514</v>
      </c>
      <c r="AY184" s="211" t="s">
        <v>514</v>
      </c>
      <c r="AZ184" s="287"/>
      <c r="BA184" s="287"/>
      <c r="BB184" s="287"/>
      <c r="BC184" s="287"/>
      <c r="BD184" s="287"/>
      <c r="BE184" s="287"/>
      <c r="BF184" s="211" t="s">
        <v>514</v>
      </c>
      <c r="BG184" s="211" t="s">
        <v>514</v>
      </c>
      <c r="BH184" s="211" t="s">
        <v>514</v>
      </c>
      <c r="BI184" s="211" t="s">
        <v>514</v>
      </c>
      <c r="BJ184" s="211" t="s">
        <v>514</v>
      </c>
      <c r="BK184" s="211" t="s">
        <v>514</v>
      </c>
      <c r="BL184" s="287"/>
      <c r="BM184" s="287"/>
      <c r="BN184" s="287"/>
      <c r="BO184" s="211" t="s">
        <v>514</v>
      </c>
      <c r="BP184" s="211" t="s">
        <v>514</v>
      </c>
      <c r="BQ184" s="211">
        <v>1</v>
      </c>
      <c r="BR184" s="211" t="s">
        <v>2833</v>
      </c>
      <c r="BS184" s="211" t="s">
        <v>514</v>
      </c>
      <c r="BT184" s="211" t="s">
        <v>514</v>
      </c>
      <c r="BU184" s="211" t="s">
        <v>514</v>
      </c>
      <c r="BV184" s="211" t="s">
        <v>514</v>
      </c>
      <c r="BW184" s="211" t="s">
        <v>514</v>
      </c>
      <c r="BX184" s="211" t="s">
        <v>514</v>
      </c>
      <c r="BY184" s="211" t="s">
        <v>514</v>
      </c>
      <c r="BZ184" s="211" t="s">
        <v>514</v>
      </c>
      <c r="CA184" s="211" t="s">
        <v>514</v>
      </c>
      <c r="CB184" s="211" t="s">
        <v>514</v>
      </c>
      <c r="CC184" s="211" t="s">
        <v>6457</v>
      </c>
      <c r="CD184" s="211" t="s">
        <v>6523</v>
      </c>
      <c r="CE184" s="211" t="s">
        <v>514</v>
      </c>
      <c r="CF184" s="211" t="s">
        <v>514</v>
      </c>
      <c r="CG184" s="211" t="s">
        <v>514</v>
      </c>
      <c r="CH184" s="287"/>
      <c r="CI184" s="287"/>
      <c r="CJ184" s="287"/>
      <c r="CK184" s="287"/>
      <c r="CL184" s="287"/>
      <c r="CM184" s="287"/>
      <c r="CN184" s="287"/>
      <c r="CO184" s="211" t="s">
        <v>5528</v>
      </c>
    </row>
    <row r="185" spans="1:93">
      <c r="A185" s="286" t="s">
        <v>1029</v>
      </c>
      <c r="B185" s="211" t="s">
        <v>2834</v>
      </c>
      <c r="C185" s="211" t="s">
        <v>2448</v>
      </c>
      <c r="D185" s="211" t="s">
        <v>5231</v>
      </c>
      <c r="E185" s="211" t="s">
        <v>5720</v>
      </c>
      <c r="F185" s="211">
        <v>1</v>
      </c>
      <c r="G185" s="211" t="s">
        <v>514</v>
      </c>
      <c r="H185" s="211" t="s">
        <v>514</v>
      </c>
      <c r="I185" s="211" t="s">
        <v>514</v>
      </c>
      <c r="J185" s="211" t="s">
        <v>514</v>
      </c>
      <c r="K185" s="211">
        <v>2013</v>
      </c>
      <c r="L185" s="211" t="b">
        <v>0</v>
      </c>
      <c r="M185" s="211">
        <v>3440</v>
      </c>
      <c r="N185" s="211">
        <v>3430</v>
      </c>
      <c r="O185" s="287"/>
      <c r="P185" s="287"/>
      <c r="Q185" s="287"/>
      <c r="R185" s="211" t="s">
        <v>514</v>
      </c>
      <c r="S185" s="211" t="s">
        <v>514</v>
      </c>
      <c r="T185" s="211" t="s">
        <v>514</v>
      </c>
      <c r="U185" s="211" t="s">
        <v>514</v>
      </c>
      <c r="V185" s="211" t="s">
        <v>514</v>
      </c>
      <c r="W185" s="211" t="s">
        <v>514</v>
      </c>
      <c r="X185" s="287"/>
      <c r="Y185" s="287"/>
      <c r="Z185" s="287"/>
      <c r="AA185" s="211" t="s">
        <v>514</v>
      </c>
      <c r="AB185" s="211" t="s">
        <v>514</v>
      </c>
      <c r="AC185" s="211" t="s">
        <v>514</v>
      </c>
      <c r="AD185" s="211" t="s">
        <v>514</v>
      </c>
      <c r="AE185" s="287"/>
      <c r="AF185" s="287"/>
      <c r="AG185" s="287"/>
      <c r="AH185" s="211" t="s">
        <v>514</v>
      </c>
      <c r="AI185" s="211" t="s">
        <v>514</v>
      </c>
      <c r="AJ185" s="211" t="s">
        <v>514</v>
      </c>
      <c r="AK185" s="211" t="s">
        <v>514</v>
      </c>
      <c r="AL185" s="211" t="s">
        <v>514</v>
      </c>
      <c r="AM185" s="211" t="s">
        <v>514</v>
      </c>
      <c r="AN185" s="287"/>
      <c r="AO185" s="287"/>
      <c r="AP185" s="287"/>
      <c r="AQ185" s="287"/>
      <c r="AR185" s="287"/>
      <c r="AS185" s="287"/>
      <c r="AT185" s="211" t="s">
        <v>514</v>
      </c>
      <c r="AU185" s="211" t="s">
        <v>514</v>
      </c>
      <c r="AV185" s="211" t="s">
        <v>514</v>
      </c>
      <c r="AW185" s="211" t="s">
        <v>514</v>
      </c>
      <c r="AX185" s="211" t="s">
        <v>514</v>
      </c>
      <c r="AY185" s="211" t="s">
        <v>514</v>
      </c>
      <c r="AZ185" s="287"/>
      <c r="BA185" s="287"/>
      <c r="BB185" s="287"/>
      <c r="BC185" s="287"/>
      <c r="BD185" s="287"/>
      <c r="BE185" s="287"/>
      <c r="BF185" s="211" t="s">
        <v>514</v>
      </c>
      <c r="BG185" s="211" t="s">
        <v>514</v>
      </c>
      <c r="BH185" s="211" t="s">
        <v>514</v>
      </c>
      <c r="BI185" s="211" t="s">
        <v>514</v>
      </c>
      <c r="BJ185" s="211" t="s">
        <v>514</v>
      </c>
      <c r="BK185" s="211" t="s">
        <v>514</v>
      </c>
      <c r="BL185" s="287"/>
      <c r="BM185" s="287"/>
      <c r="BN185" s="287"/>
      <c r="BO185" s="211" t="s">
        <v>514</v>
      </c>
      <c r="BP185" s="211" t="s">
        <v>514</v>
      </c>
      <c r="BQ185" s="211">
        <v>1</v>
      </c>
      <c r="BR185" s="211" t="s">
        <v>2834</v>
      </c>
      <c r="BS185" s="211" t="s">
        <v>514</v>
      </c>
      <c r="BT185" s="211" t="s">
        <v>514</v>
      </c>
      <c r="BU185" s="211" t="s">
        <v>514</v>
      </c>
      <c r="BV185" s="211" t="s">
        <v>514</v>
      </c>
      <c r="BW185" s="211" t="s">
        <v>514</v>
      </c>
      <c r="BX185" s="211" t="s">
        <v>514</v>
      </c>
      <c r="BY185" s="211" t="s">
        <v>514</v>
      </c>
      <c r="BZ185" s="211" t="s">
        <v>514</v>
      </c>
      <c r="CA185" s="211" t="s">
        <v>514</v>
      </c>
      <c r="CB185" s="211" t="s">
        <v>514</v>
      </c>
      <c r="CC185" s="211" t="s">
        <v>514</v>
      </c>
      <c r="CD185" s="211" t="s">
        <v>514</v>
      </c>
      <c r="CE185" s="211" t="s">
        <v>514</v>
      </c>
      <c r="CF185" s="211" t="s">
        <v>514</v>
      </c>
      <c r="CG185" s="211" t="s">
        <v>514</v>
      </c>
      <c r="CH185" s="287"/>
      <c r="CI185" s="287"/>
      <c r="CJ185" s="287"/>
      <c r="CK185" s="287"/>
      <c r="CL185" s="287"/>
      <c r="CM185" s="287"/>
      <c r="CN185" s="287"/>
      <c r="CO185" s="211" t="s">
        <v>514</v>
      </c>
    </row>
    <row r="186" spans="1:93">
      <c r="A186" s="286" t="s">
        <v>1030</v>
      </c>
      <c r="B186" s="211" t="s">
        <v>2835</v>
      </c>
      <c r="C186" s="211" t="s">
        <v>2448</v>
      </c>
      <c r="D186" s="211" t="s">
        <v>2836</v>
      </c>
      <c r="E186" s="211" t="s">
        <v>2837</v>
      </c>
      <c r="F186" s="211" t="s">
        <v>514</v>
      </c>
      <c r="G186" s="211" t="s">
        <v>514</v>
      </c>
      <c r="H186" s="211">
        <v>1</v>
      </c>
      <c r="I186" s="211" t="s">
        <v>514</v>
      </c>
      <c r="J186" s="211" t="s">
        <v>514</v>
      </c>
      <c r="K186" s="211" t="s">
        <v>514</v>
      </c>
      <c r="L186" s="211" t="s">
        <v>514</v>
      </c>
      <c r="M186" s="211" t="s">
        <v>514</v>
      </c>
      <c r="N186" s="211" t="s">
        <v>514</v>
      </c>
      <c r="O186" s="287"/>
      <c r="P186" s="287"/>
      <c r="Q186" s="287"/>
      <c r="R186" s="211" t="s">
        <v>514</v>
      </c>
      <c r="S186" s="211" t="s">
        <v>514</v>
      </c>
      <c r="T186" s="211" t="s">
        <v>514</v>
      </c>
      <c r="U186" s="211" t="s">
        <v>514</v>
      </c>
      <c r="V186" s="211" t="s">
        <v>514</v>
      </c>
      <c r="W186" s="211" t="s">
        <v>514</v>
      </c>
      <c r="X186" s="287"/>
      <c r="Y186" s="287"/>
      <c r="Z186" s="287"/>
      <c r="AA186" s="211">
        <v>2013</v>
      </c>
      <c r="AB186" s="211" t="b">
        <v>1</v>
      </c>
      <c r="AC186" s="211">
        <v>2740</v>
      </c>
      <c r="AD186" s="211">
        <v>2740</v>
      </c>
      <c r="AE186" s="287"/>
      <c r="AF186" s="287"/>
      <c r="AG186" s="287"/>
      <c r="AH186" s="211" t="b">
        <v>1</v>
      </c>
      <c r="AI186" s="211">
        <v>2450</v>
      </c>
      <c r="AJ186" s="211">
        <v>2450</v>
      </c>
      <c r="AK186" s="211" t="b">
        <v>1</v>
      </c>
      <c r="AL186" s="211">
        <v>2450</v>
      </c>
      <c r="AM186" s="211">
        <v>2450</v>
      </c>
      <c r="AN186" s="287"/>
      <c r="AO186" s="287"/>
      <c r="AP186" s="287"/>
      <c r="AQ186" s="287"/>
      <c r="AR186" s="287"/>
      <c r="AS186" s="287"/>
      <c r="AT186" s="211" t="s">
        <v>514</v>
      </c>
      <c r="AU186" s="211" t="s">
        <v>514</v>
      </c>
      <c r="AV186" s="211" t="s">
        <v>514</v>
      </c>
      <c r="AW186" s="211" t="s">
        <v>514</v>
      </c>
      <c r="AX186" s="211" t="s">
        <v>514</v>
      </c>
      <c r="AY186" s="211" t="s">
        <v>514</v>
      </c>
      <c r="AZ186" s="287"/>
      <c r="BA186" s="287"/>
      <c r="BB186" s="287"/>
      <c r="BC186" s="287"/>
      <c r="BD186" s="287"/>
      <c r="BE186" s="287"/>
      <c r="BF186" s="211" t="s">
        <v>514</v>
      </c>
      <c r="BG186" s="211" t="s">
        <v>514</v>
      </c>
      <c r="BH186" s="211" t="s">
        <v>514</v>
      </c>
      <c r="BI186" s="211" t="s">
        <v>514</v>
      </c>
      <c r="BJ186" s="211" t="s">
        <v>514</v>
      </c>
      <c r="BK186" s="211" t="s">
        <v>514</v>
      </c>
      <c r="BL186" s="287"/>
      <c r="BM186" s="287"/>
      <c r="BN186" s="287"/>
      <c r="BO186" s="211">
        <v>168</v>
      </c>
      <c r="BP186" s="211">
        <v>87</v>
      </c>
      <c r="BQ186" s="211">
        <v>0</v>
      </c>
      <c r="BR186" s="211" t="s">
        <v>514</v>
      </c>
      <c r="BS186" s="211" t="s">
        <v>514</v>
      </c>
      <c r="BT186" s="211" t="s">
        <v>514</v>
      </c>
      <c r="BU186" s="211" t="s">
        <v>514</v>
      </c>
      <c r="BV186" s="211" t="s">
        <v>514</v>
      </c>
      <c r="BW186" s="211" t="s">
        <v>514</v>
      </c>
      <c r="BX186" s="211" t="s">
        <v>514</v>
      </c>
      <c r="BY186" s="211" t="s">
        <v>514</v>
      </c>
      <c r="BZ186" s="211" t="s">
        <v>514</v>
      </c>
      <c r="CA186" s="211" t="s">
        <v>514</v>
      </c>
      <c r="CB186" s="211" t="s">
        <v>514</v>
      </c>
      <c r="CC186" s="211" t="s">
        <v>514</v>
      </c>
      <c r="CD186" s="211" t="s">
        <v>514</v>
      </c>
      <c r="CE186" s="211" t="s">
        <v>514</v>
      </c>
      <c r="CF186" s="211" t="s">
        <v>6431</v>
      </c>
      <c r="CG186" s="211" t="s">
        <v>6441</v>
      </c>
      <c r="CH186" s="287"/>
      <c r="CI186" s="287"/>
      <c r="CJ186" s="287"/>
      <c r="CK186" s="287"/>
      <c r="CL186" s="287"/>
      <c r="CM186" s="287"/>
      <c r="CN186" s="287"/>
      <c r="CO186" s="211" t="s">
        <v>5528</v>
      </c>
    </row>
    <row r="187" spans="1:93">
      <c r="A187" s="286" t="s">
        <v>1031</v>
      </c>
      <c r="B187" s="211" t="s">
        <v>2838</v>
      </c>
      <c r="C187" s="211" t="s">
        <v>2448</v>
      </c>
      <c r="D187" s="211" t="s">
        <v>2839</v>
      </c>
      <c r="E187" s="211" t="s">
        <v>2840</v>
      </c>
      <c r="F187" s="211">
        <v>1</v>
      </c>
      <c r="G187" s="211" t="s">
        <v>514</v>
      </c>
      <c r="H187" s="211" t="s">
        <v>514</v>
      </c>
      <c r="I187" s="211" t="s">
        <v>514</v>
      </c>
      <c r="J187" s="211" t="s">
        <v>514</v>
      </c>
      <c r="K187" s="211">
        <v>2013</v>
      </c>
      <c r="L187" s="211" t="b">
        <v>0</v>
      </c>
      <c r="M187" s="211">
        <v>5500</v>
      </c>
      <c r="N187" s="211">
        <v>4670</v>
      </c>
      <c r="O187" s="287"/>
      <c r="P187" s="287"/>
      <c r="Q187" s="287"/>
      <c r="R187" s="211" t="b">
        <v>0</v>
      </c>
      <c r="S187" s="211">
        <v>5940</v>
      </c>
      <c r="T187" s="211">
        <v>5290</v>
      </c>
      <c r="U187" s="211" t="b">
        <v>0</v>
      </c>
      <c r="V187" s="211">
        <v>6220</v>
      </c>
      <c r="W187" s="211">
        <v>6220</v>
      </c>
      <c r="X187" s="287"/>
      <c r="Y187" s="287"/>
      <c r="Z187" s="287"/>
      <c r="AA187" s="211" t="s">
        <v>514</v>
      </c>
      <c r="AB187" s="211" t="s">
        <v>514</v>
      </c>
      <c r="AC187" s="211" t="s">
        <v>514</v>
      </c>
      <c r="AD187" s="211" t="s">
        <v>514</v>
      </c>
      <c r="AE187" s="287"/>
      <c r="AF187" s="287"/>
      <c r="AG187" s="287"/>
      <c r="AH187" s="211" t="s">
        <v>514</v>
      </c>
      <c r="AI187" s="211" t="s">
        <v>514</v>
      </c>
      <c r="AJ187" s="211" t="s">
        <v>514</v>
      </c>
      <c r="AK187" s="211" t="s">
        <v>514</v>
      </c>
      <c r="AL187" s="211" t="s">
        <v>514</v>
      </c>
      <c r="AM187" s="211" t="s">
        <v>514</v>
      </c>
      <c r="AN187" s="287"/>
      <c r="AO187" s="287"/>
      <c r="AP187" s="287"/>
      <c r="AQ187" s="287"/>
      <c r="AR187" s="287"/>
      <c r="AS187" s="287"/>
      <c r="AT187" s="211" t="s">
        <v>514</v>
      </c>
      <c r="AU187" s="211" t="s">
        <v>514</v>
      </c>
      <c r="AV187" s="211" t="s">
        <v>514</v>
      </c>
      <c r="AW187" s="211" t="s">
        <v>514</v>
      </c>
      <c r="AX187" s="211" t="s">
        <v>514</v>
      </c>
      <c r="AY187" s="211" t="s">
        <v>514</v>
      </c>
      <c r="AZ187" s="287"/>
      <c r="BA187" s="287"/>
      <c r="BB187" s="287"/>
      <c r="BC187" s="287"/>
      <c r="BD187" s="287"/>
      <c r="BE187" s="287"/>
      <c r="BF187" s="211" t="s">
        <v>514</v>
      </c>
      <c r="BG187" s="211" t="s">
        <v>514</v>
      </c>
      <c r="BH187" s="211" t="s">
        <v>514</v>
      </c>
      <c r="BI187" s="211" t="s">
        <v>514</v>
      </c>
      <c r="BJ187" s="211" t="s">
        <v>514</v>
      </c>
      <c r="BK187" s="211" t="s">
        <v>514</v>
      </c>
      <c r="BL187" s="287"/>
      <c r="BM187" s="287"/>
      <c r="BN187" s="287"/>
      <c r="BO187" s="211" t="s">
        <v>514</v>
      </c>
      <c r="BP187" s="211" t="s">
        <v>514</v>
      </c>
      <c r="BQ187" s="211">
        <v>1</v>
      </c>
      <c r="BR187" s="211" t="s">
        <v>2838</v>
      </c>
      <c r="BS187" s="211" t="s">
        <v>514</v>
      </c>
      <c r="BT187" s="211" t="s">
        <v>514</v>
      </c>
      <c r="BU187" s="211" t="s">
        <v>514</v>
      </c>
      <c r="BV187" s="211" t="s">
        <v>514</v>
      </c>
      <c r="BW187" s="211" t="s">
        <v>514</v>
      </c>
      <c r="BX187" s="211" t="s">
        <v>514</v>
      </c>
      <c r="BY187" s="211" t="s">
        <v>514</v>
      </c>
      <c r="BZ187" s="211" t="s">
        <v>514</v>
      </c>
      <c r="CA187" s="211" t="s">
        <v>514</v>
      </c>
      <c r="CB187" s="211" t="s">
        <v>514</v>
      </c>
      <c r="CC187" s="211" t="s">
        <v>6524</v>
      </c>
      <c r="CD187" s="211" t="s">
        <v>6491</v>
      </c>
      <c r="CE187" s="211" t="s">
        <v>514</v>
      </c>
      <c r="CF187" s="211" t="s">
        <v>514</v>
      </c>
      <c r="CG187" s="211" t="s">
        <v>514</v>
      </c>
      <c r="CH187" s="287"/>
      <c r="CI187" s="287"/>
      <c r="CJ187" s="287"/>
      <c r="CK187" s="287"/>
      <c r="CL187" s="287"/>
      <c r="CM187" s="287"/>
      <c r="CN187" s="287"/>
      <c r="CO187" s="211" t="s">
        <v>5528</v>
      </c>
    </row>
    <row r="188" spans="1:93">
      <c r="A188" s="286" t="s">
        <v>1032</v>
      </c>
      <c r="B188" s="211" t="s">
        <v>2841</v>
      </c>
      <c r="C188" s="211" t="s">
        <v>2764</v>
      </c>
      <c r="D188" s="211" t="s">
        <v>2842</v>
      </c>
      <c r="E188" s="211" t="s">
        <v>2843</v>
      </c>
      <c r="F188" s="211">
        <v>1</v>
      </c>
      <c r="G188" s="211" t="s">
        <v>514</v>
      </c>
      <c r="H188" s="211">
        <v>1</v>
      </c>
      <c r="I188" s="211" t="s">
        <v>514</v>
      </c>
      <c r="J188" s="211" t="s">
        <v>514</v>
      </c>
      <c r="K188" s="211">
        <v>2013</v>
      </c>
      <c r="L188" s="211" t="b">
        <v>0</v>
      </c>
      <c r="M188" s="211">
        <v>25100</v>
      </c>
      <c r="N188" s="211">
        <v>21500</v>
      </c>
      <c r="O188" s="287"/>
      <c r="P188" s="287"/>
      <c r="Q188" s="287"/>
      <c r="R188" s="211" t="b">
        <v>0</v>
      </c>
      <c r="S188" s="211">
        <v>27300</v>
      </c>
      <c r="T188" s="211">
        <v>23200</v>
      </c>
      <c r="U188" s="211" t="b">
        <v>0</v>
      </c>
      <c r="V188" s="211">
        <v>26300</v>
      </c>
      <c r="W188" s="211">
        <v>26300</v>
      </c>
      <c r="X188" s="287"/>
      <c r="Y188" s="287"/>
      <c r="Z188" s="287"/>
      <c r="AA188" s="211">
        <v>2013</v>
      </c>
      <c r="AB188" s="211" t="b">
        <v>0</v>
      </c>
      <c r="AC188" s="211">
        <v>1660</v>
      </c>
      <c r="AD188" s="211">
        <v>1660</v>
      </c>
      <c r="AE188" s="287"/>
      <c r="AF188" s="287"/>
      <c r="AG188" s="287"/>
      <c r="AH188" s="211" t="b">
        <v>0</v>
      </c>
      <c r="AI188" s="211">
        <v>1320</v>
      </c>
      <c r="AJ188" s="211">
        <v>1320</v>
      </c>
      <c r="AK188" s="211" t="b">
        <v>0</v>
      </c>
      <c r="AL188" s="211">
        <v>1230</v>
      </c>
      <c r="AM188" s="211">
        <v>1230</v>
      </c>
      <c r="AN188" s="287"/>
      <c r="AO188" s="287"/>
      <c r="AP188" s="287"/>
      <c r="AQ188" s="287"/>
      <c r="AR188" s="287"/>
      <c r="AS188" s="287"/>
      <c r="AT188" s="211" t="s">
        <v>514</v>
      </c>
      <c r="AU188" s="211" t="s">
        <v>514</v>
      </c>
      <c r="AV188" s="211" t="s">
        <v>514</v>
      </c>
      <c r="AW188" s="211" t="s">
        <v>514</v>
      </c>
      <c r="AX188" s="211" t="s">
        <v>514</v>
      </c>
      <c r="AY188" s="211" t="s">
        <v>514</v>
      </c>
      <c r="AZ188" s="287"/>
      <c r="BA188" s="287"/>
      <c r="BB188" s="287"/>
      <c r="BC188" s="287"/>
      <c r="BD188" s="287"/>
      <c r="BE188" s="287"/>
      <c r="BF188" s="211" t="s">
        <v>514</v>
      </c>
      <c r="BG188" s="211" t="s">
        <v>514</v>
      </c>
      <c r="BH188" s="211" t="s">
        <v>514</v>
      </c>
      <c r="BI188" s="211" t="s">
        <v>514</v>
      </c>
      <c r="BJ188" s="211" t="s">
        <v>514</v>
      </c>
      <c r="BK188" s="211" t="s">
        <v>514</v>
      </c>
      <c r="BL188" s="287"/>
      <c r="BM188" s="287"/>
      <c r="BN188" s="287"/>
      <c r="BO188" s="211">
        <v>431</v>
      </c>
      <c r="BP188" s="211">
        <v>431</v>
      </c>
      <c r="BQ188" s="211">
        <v>0</v>
      </c>
      <c r="BR188" s="211" t="s">
        <v>514</v>
      </c>
      <c r="BS188" s="211" t="s">
        <v>514</v>
      </c>
      <c r="BT188" s="211" t="s">
        <v>514</v>
      </c>
      <c r="BU188" s="211" t="s">
        <v>514</v>
      </c>
      <c r="BV188" s="211" t="s">
        <v>514</v>
      </c>
      <c r="BW188" s="211" t="s">
        <v>514</v>
      </c>
      <c r="BX188" s="211" t="s">
        <v>514</v>
      </c>
      <c r="BY188" s="211" t="s">
        <v>514</v>
      </c>
      <c r="BZ188" s="211" t="s">
        <v>514</v>
      </c>
      <c r="CA188" s="211" t="s">
        <v>514</v>
      </c>
      <c r="CB188" s="211" t="s">
        <v>514</v>
      </c>
      <c r="CC188" s="211" t="s">
        <v>514</v>
      </c>
      <c r="CD188" s="211" t="s">
        <v>514</v>
      </c>
      <c r="CE188" s="211" t="s">
        <v>514</v>
      </c>
      <c r="CF188" s="211" t="s">
        <v>514</v>
      </c>
      <c r="CG188" s="211" t="s">
        <v>514</v>
      </c>
      <c r="CH188" s="287"/>
      <c r="CI188" s="287"/>
      <c r="CJ188" s="287"/>
      <c r="CK188" s="287"/>
      <c r="CL188" s="287"/>
      <c r="CM188" s="287"/>
      <c r="CN188" s="287"/>
      <c r="CO188" s="211" t="s">
        <v>5528</v>
      </c>
    </row>
    <row r="189" spans="1:93">
      <c r="A189" s="286" t="s">
        <v>1033</v>
      </c>
      <c r="B189" s="211" t="s">
        <v>2844</v>
      </c>
      <c r="C189" s="211" t="s">
        <v>2424</v>
      </c>
      <c r="D189" s="211" t="s">
        <v>2845</v>
      </c>
      <c r="E189" s="211" t="s">
        <v>2846</v>
      </c>
      <c r="F189" s="211">
        <v>1</v>
      </c>
      <c r="G189" s="211" t="s">
        <v>514</v>
      </c>
      <c r="H189" s="211" t="s">
        <v>514</v>
      </c>
      <c r="I189" s="211" t="s">
        <v>514</v>
      </c>
      <c r="J189" s="211" t="s">
        <v>514</v>
      </c>
      <c r="K189" s="211">
        <v>2013</v>
      </c>
      <c r="L189" s="211" t="b">
        <v>0</v>
      </c>
      <c r="M189" s="211">
        <v>94500</v>
      </c>
      <c r="N189" s="211">
        <v>94300</v>
      </c>
      <c r="O189" s="287"/>
      <c r="P189" s="287"/>
      <c r="Q189" s="287"/>
      <c r="R189" s="211" t="b">
        <v>0</v>
      </c>
      <c r="S189" s="211">
        <v>85600</v>
      </c>
      <c r="T189" s="211">
        <v>74200</v>
      </c>
      <c r="U189" s="211" t="b">
        <v>0</v>
      </c>
      <c r="V189" s="211">
        <v>80100</v>
      </c>
      <c r="W189" s="211">
        <v>80100</v>
      </c>
      <c r="X189" s="287"/>
      <c r="Y189" s="287"/>
      <c r="Z189" s="287"/>
      <c r="AA189" s="211" t="s">
        <v>514</v>
      </c>
      <c r="AB189" s="211" t="s">
        <v>514</v>
      </c>
      <c r="AC189" s="211" t="s">
        <v>514</v>
      </c>
      <c r="AD189" s="211" t="s">
        <v>514</v>
      </c>
      <c r="AE189" s="287"/>
      <c r="AF189" s="287"/>
      <c r="AG189" s="287"/>
      <c r="AH189" s="211" t="s">
        <v>514</v>
      </c>
      <c r="AI189" s="211" t="s">
        <v>514</v>
      </c>
      <c r="AJ189" s="211" t="s">
        <v>514</v>
      </c>
      <c r="AK189" s="211" t="s">
        <v>514</v>
      </c>
      <c r="AL189" s="211" t="s">
        <v>514</v>
      </c>
      <c r="AM189" s="211" t="s">
        <v>514</v>
      </c>
      <c r="AN189" s="287"/>
      <c r="AO189" s="287"/>
      <c r="AP189" s="287"/>
      <c r="AQ189" s="287"/>
      <c r="AR189" s="287"/>
      <c r="AS189" s="287"/>
      <c r="AT189" s="211" t="s">
        <v>514</v>
      </c>
      <c r="AU189" s="211" t="s">
        <v>514</v>
      </c>
      <c r="AV189" s="211" t="s">
        <v>514</v>
      </c>
      <c r="AW189" s="211" t="s">
        <v>514</v>
      </c>
      <c r="AX189" s="211" t="s">
        <v>514</v>
      </c>
      <c r="AY189" s="211" t="s">
        <v>514</v>
      </c>
      <c r="AZ189" s="287"/>
      <c r="BA189" s="287"/>
      <c r="BB189" s="287"/>
      <c r="BC189" s="287"/>
      <c r="BD189" s="287"/>
      <c r="BE189" s="287"/>
      <c r="BF189" s="211" t="s">
        <v>514</v>
      </c>
      <c r="BG189" s="211" t="s">
        <v>514</v>
      </c>
      <c r="BH189" s="211" t="s">
        <v>514</v>
      </c>
      <c r="BI189" s="211" t="s">
        <v>514</v>
      </c>
      <c r="BJ189" s="211" t="s">
        <v>514</v>
      </c>
      <c r="BK189" s="211" t="s">
        <v>514</v>
      </c>
      <c r="BL189" s="287"/>
      <c r="BM189" s="287"/>
      <c r="BN189" s="287"/>
      <c r="BO189" s="211" t="s">
        <v>514</v>
      </c>
      <c r="BP189" s="211" t="s">
        <v>514</v>
      </c>
      <c r="BQ189" s="211">
        <v>1</v>
      </c>
      <c r="BR189" s="211" t="s">
        <v>2844</v>
      </c>
      <c r="BS189" s="211" t="s">
        <v>514</v>
      </c>
      <c r="BT189" s="211" t="s">
        <v>514</v>
      </c>
      <c r="BU189" s="211" t="s">
        <v>514</v>
      </c>
      <c r="BV189" s="211" t="s">
        <v>514</v>
      </c>
      <c r="BW189" s="211" t="s">
        <v>514</v>
      </c>
      <c r="BX189" s="211" t="s">
        <v>514</v>
      </c>
      <c r="BY189" s="211" t="s">
        <v>514</v>
      </c>
      <c r="BZ189" s="211" t="s">
        <v>514</v>
      </c>
      <c r="CA189" s="211" t="s">
        <v>514</v>
      </c>
      <c r="CB189" s="211" t="s">
        <v>514</v>
      </c>
      <c r="CC189" s="211" t="s">
        <v>514</v>
      </c>
      <c r="CD189" s="211" t="s">
        <v>514</v>
      </c>
      <c r="CE189" s="211" t="s">
        <v>514</v>
      </c>
      <c r="CF189" s="211" t="s">
        <v>514</v>
      </c>
      <c r="CG189" s="211" t="s">
        <v>514</v>
      </c>
      <c r="CH189" s="287"/>
      <c r="CI189" s="287"/>
      <c r="CJ189" s="287"/>
      <c r="CK189" s="287"/>
      <c r="CL189" s="287"/>
      <c r="CM189" s="287"/>
      <c r="CN189" s="287"/>
      <c r="CO189" s="211" t="s">
        <v>5528</v>
      </c>
    </row>
    <row r="190" spans="1:93">
      <c r="A190" s="286" t="s">
        <v>1034</v>
      </c>
      <c r="B190" s="211" t="s">
        <v>2847</v>
      </c>
      <c r="C190" s="211" t="s">
        <v>2424</v>
      </c>
      <c r="D190" s="211" t="s">
        <v>2848</v>
      </c>
      <c r="E190" s="211" t="s">
        <v>5721</v>
      </c>
      <c r="F190" s="211" t="s">
        <v>514</v>
      </c>
      <c r="G190" s="211" t="s">
        <v>514</v>
      </c>
      <c r="H190" s="211">
        <v>1</v>
      </c>
      <c r="I190" s="211" t="s">
        <v>514</v>
      </c>
      <c r="J190" s="211" t="s">
        <v>514</v>
      </c>
      <c r="K190" s="211" t="s">
        <v>514</v>
      </c>
      <c r="L190" s="211" t="s">
        <v>514</v>
      </c>
      <c r="M190" s="211" t="s">
        <v>514</v>
      </c>
      <c r="N190" s="211" t="s">
        <v>514</v>
      </c>
      <c r="O190" s="287"/>
      <c r="P190" s="287"/>
      <c r="Q190" s="287"/>
      <c r="R190" s="211" t="s">
        <v>514</v>
      </c>
      <c r="S190" s="211" t="s">
        <v>514</v>
      </c>
      <c r="T190" s="211" t="s">
        <v>514</v>
      </c>
      <c r="U190" s="211" t="s">
        <v>514</v>
      </c>
      <c r="V190" s="211" t="s">
        <v>514</v>
      </c>
      <c r="W190" s="211" t="s">
        <v>514</v>
      </c>
      <c r="X190" s="287"/>
      <c r="Y190" s="287"/>
      <c r="Z190" s="287"/>
      <c r="AA190" s="211">
        <v>2013</v>
      </c>
      <c r="AB190" s="211" t="b">
        <v>0</v>
      </c>
      <c r="AC190" s="211">
        <v>4040</v>
      </c>
      <c r="AD190" s="211">
        <v>4040</v>
      </c>
      <c r="AE190" s="287"/>
      <c r="AF190" s="287"/>
      <c r="AG190" s="287"/>
      <c r="AH190" s="211" t="b">
        <v>0</v>
      </c>
      <c r="AI190" s="211">
        <v>4690</v>
      </c>
      <c r="AJ190" s="211">
        <v>4690</v>
      </c>
      <c r="AK190" s="211" t="b">
        <v>0</v>
      </c>
      <c r="AL190" s="211">
        <v>4410</v>
      </c>
      <c r="AM190" s="211">
        <v>4410</v>
      </c>
      <c r="AN190" s="287"/>
      <c r="AO190" s="287"/>
      <c r="AP190" s="287"/>
      <c r="AQ190" s="287"/>
      <c r="AR190" s="287"/>
      <c r="AS190" s="287"/>
      <c r="AT190" s="211" t="s">
        <v>514</v>
      </c>
      <c r="AU190" s="211" t="s">
        <v>514</v>
      </c>
      <c r="AV190" s="211" t="s">
        <v>514</v>
      </c>
      <c r="AW190" s="211" t="s">
        <v>514</v>
      </c>
      <c r="AX190" s="211" t="s">
        <v>514</v>
      </c>
      <c r="AY190" s="211" t="s">
        <v>514</v>
      </c>
      <c r="AZ190" s="287"/>
      <c r="BA190" s="287"/>
      <c r="BB190" s="287"/>
      <c r="BC190" s="287"/>
      <c r="BD190" s="287"/>
      <c r="BE190" s="287"/>
      <c r="BF190" s="211" t="s">
        <v>514</v>
      </c>
      <c r="BG190" s="211" t="s">
        <v>514</v>
      </c>
      <c r="BH190" s="211" t="s">
        <v>514</v>
      </c>
      <c r="BI190" s="211" t="s">
        <v>514</v>
      </c>
      <c r="BJ190" s="211" t="s">
        <v>514</v>
      </c>
      <c r="BK190" s="211" t="s">
        <v>514</v>
      </c>
      <c r="BL190" s="287"/>
      <c r="BM190" s="287"/>
      <c r="BN190" s="287"/>
      <c r="BO190" s="211">
        <v>4191</v>
      </c>
      <c r="BP190" s="211">
        <v>2067</v>
      </c>
      <c r="BQ190" s="211">
        <v>0</v>
      </c>
      <c r="BR190" s="211" t="s">
        <v>514</v>
      </c>
      <c r="BS190" s="211" t="s">
        <v>514</v>
      </c>
      <c r="BT190" s="211" t="s">
        <v>514</v>
      </c>
      <c r="BU190" s="211" t="s">
        <v>514</v>
      </c>
      <c r="BV190" s="211" t="s">
        <v>514</v>
      </c>
      <c r="BW190" s="211" t="s">
        <v>514</v>
      </c>
      <c r="BX190" s="211" t="s">
        <v>514</v>
      </c>
      <c r="BY190" s="211" t="s">
        <v>514</v>
      </c>
      <c r="BZ190" s="211" t="s">
        <v>514</v>
      </c>
      <c r="CA190" s="211" t="s">
        <v>514</v>
      </c>
      <c r="CB190" s="211" t="s">
        <v>514</v>
      </c>
      <c r="CC190" s="211" t="s">
        <v>514</v>
      </c>
      <c r="CD190" s="211" t="s">
        <v>514</v>
      </c>
      <c r="CE190" s="211" t="s">
        <v>514</v>
      </c>
      <c r="CF190" s="211" t="s">
        <v>6431</v>
      </c>
      <c r="CG190" s="211" t="s">
        <v>6432</v>
      </c>
      <c r="CH190" s="287"/>
      <c r="CI190" s="287"/>
      <c r="CJ190" s="287"/>
      <c r="CK190" s="287"/>
      <c r="CL190" s="287"/>
      <c r="CM190" s="287"/>
      <c r="CN190" s="287"/>
      <c r="CO190" s="211" t="s">
        <v>5528</v>
      </c>
    </row>
    <row r="191" spans="1:93">
      <c r="A191" s="286" t="s">
        <v>1035</v>
      </c>
      <c r="B191" s="211" t="s">
        <v>2849</v>
      </c>
      <c r="C191" s="211" t="s">
        <v>2424</v>
      </c>
      <c r="D191" s="211" t="s">
        <v>5232</v>
      </c>
      <c r="E191" s="211" t="s">
        <v>5233</v>
      </c>
      <c r="F191" s="211">
        <v>1</v>
      </c>
      <c r="G191" s="211" t="s">
        <v>514</v>
      </c>
      <c r="H191" s="211" t="s">
        <v>514</v>
      </c>
      <c r="I191" s="211" t="s">
        <v>514</v>
      </c>
      <c r="J191" s="211" t="s">
        <v>514</v>
      </c>
      <c r="K191" s="211">
        <v>2013</v>
      </c>
      <c r="L191" s="211" t="b">
        <v>0</v>
      </c>
      <c r="M191" s="211">
        <v>4290</v>
      </c>
      <c r="N191" s="211">
        <v>3880</v>
      </c>
      <c r="O191" s="287"/>
      <c r="P191" s="287"/>
      <c r="Q191" s="287"/>
      <c r="R191" s="211" t="b">
        <v>0</v>
      </c>
      <c r="S191" s="211">
        <v>2880</v>
      </c>
      <c r="T191" s="211">
        <v>534</v>
      </c>
      <c r="U191" s="211" t="b">
        <v>0</v>
      </c>
      <c r="V191" s="211">
        <v>827</v>
      </c>
      <c r="W191" s="211">
        <v>827</v>
      </c>
      <c r="X191" s="287"/>
      <c r="Y191" s="287"/>
      <c r="Z191" s="287"/>
      <c r="AA191" s="211" t="s">
        <v>514</v>
      </c>
      <c r="AB191" s="211" t="s">
        <v>514</v>
      </c>
      <c r="AC191" s="211" t="s">
        <v>514</v>
      </c>
      <c r="AD191" s="211" t="s">
        <v>514</v>
      </c>
      <c r="AE191" s="287"/>
      <c r="AF191" s="287"/>
      <c r="AG191" s="287"/>
      <c r="AH191" s="211" t="s">
        <v>514</v>
      </c>
      <c r="AI191" s="211" t="s">
        <v>514</v>
      </c>
      <c r="AJ191" s="211" t="s">
        <v>514</v>
      </c>
      <c r="AK191" s="211" t="s">
        <v>514</v>
      </c>
      <c r="AL191" s="211" t="s">
        <v>514</v>
      </c>
      <c r="AM191" s="211" t="s">
        <v>514</v>
      </c>
      <c r="AN191" s="287"/>
      <c r="AO191" s="287"/>
      <c r="AP191" s="287"/>
      <c r="AQ191" s="287"/>
      <c r="AR191" s="287"/>
      <c r="AS191" s="287"/>
      <c r="AT191" s="211" t="s">
        <v>514</v>
      </c>
      <c r="AU191" s="211" t="s">
        <v>514</v>
      </c>
      <c r="AV191" s="211" t="s">
        <v>514</v>
      </c>
      <c r="AW191" s="211" t="s">
        <v>514</v>
      </c>
      <c r="AX191" s="211" t="s">
        <v>514</v>
      </c>
      <c r="AY191" s="211" t="s">
        <v>514</v>
      </c>
      <c r="AZ191" s="287"/>
      <c r="BA191" s="287"/>
      <c r="BB191" s="287"/>
      <c r="BC191" s="287"/>
      <c r="BD191" s="287"/>
      <c r="BE191" s="287"/>
      <c r="BF191" s="211" t="s">
        <v>514</v>
      </c>
      <c r="BG191" s="211" t="s">
        <v>514</v>
      </c>
      <c r="BH191" s="211" t="s">
        <v>514</v>
      </c>
      <c r="BI191" s="211" t="s">
        <v>514</v>
      </c>
      <c r="BJ191" s="211" t="s">
        <v>514</v>
      </c>
      <c r="BK191" s="211" t="s">
        <v>514</v>
      </c>
      <c r="BL191" s="287"/>
      <c r="BM191" s="287"/>
      <c r="BN191" s="287"/>
      <c r="BO191" s="211" t="s">
        <v>514</v>
      </c>
      <c r="BP191" s="211" t="s">
        <v>514</v>
      </c>
      <c r="BQ191" s="211">
        <v>0</v>
      </c>
      <c r="BR191" s="211" t="s">
        <v>514</v>
      </c>
      <c r="BS191" s="211" t="s">
        <v>514</v>
      </c>
      <c r="BT191" s="211" t="s">
        <v>514</v>
      </c>
      <c r="BU191" s="211" t="s">
        <v>514</v>
      </c>
      <c r="BV191" s="211" t="s">
        <v>514</v>
      </c>
      <c r="BW191" s="211" t="s">
        <v>514</v>
      </c>
      <c r="BX191" s="211" t="s">
        <v>514</v>
      </c>
      <c r="BY191" s="211" t="s">
        <v>514</v>
      </c>
      <c r="BZ191" s="211" t="s">
        <v>514</v>
      </c>
      <c r="CA191" s="211" t="s">
        <v>514</v>
      </c>
      <c r="CB191" s="211" t="s">
        <v>514</v>
      </c>
      <c r="CC191" s="211" t="s">
        <v>6444</v>
      </c>
      <c r="CD191" s="211" t="s">
        <v>6485</v>
      </c>
      <c r="CE191" s="211" t="s">
        <v>514</v>
      </c>
      <c r="CF191" s="211" t="s">
        <v>514</v>
      </c>
      <c r="CG191" s="211" t="s">
        <v>514</v>
      </c>
      <c r="CH191" s="287"/>
      <c r="CI191" s="287"/>
      <c r="CJ191" s="287"/>
      <c r="CK191" s="287"/>
      <c r="CL191" s="287"/>
      <c r="CM191" s="287"/>
      <c r="CN191" s="287"/>
      <c r="CO191" s="211" t="s">
        <v>5528</v>
      </c>
    </row>
    <row r="192" spans="1:93">
      <c r="A192" s="286" t="s">
        <v>1036</v>
      </c>
      <c r="B192" s="211" t="s">
        <v>2850</v>
      </c>
      <c r="C192" s="211" t="s">
        <v>2448</v>
      </c>
      <c r="D192" s="211" t="s">
        <v>6525</v>
      </c>
      <c r="E192" s="211" t="s">
        <v>2851</v>
      </c>
      <c r="F192" s="211">
        <v>1</v>
      </c>
      <c r="G192" s="211" t="s">
        <v>514</v>
      </c>
      <c r="H192" s="211" t="s">
        <v>514</v>
      </c>
      <c r="I192" s="211" t="s">
        <v>514</v>
      </c>
      <c r="J192" s="211" t="s">
        <v>514</v>
      </c>
      <c r="K192" s="211">
        <v>2013</v>
      </c>
      <c r="L192" s="211" t="b">
        <v>0</v>
      </c>
      <c r="M192" s="211">
        <v>18000</v>
      </c>
      <c r="N192" s="211">
        <v>17900</v>
      </c>
      <c r="O192" s="287"/>
      <c r="P192" s="287"/>
      <c r="Q192" s="287"/>
      <c r="R192" s="211" t="b">
        <v>0</v>
      </c>
      <c r="S192" s="211">
        <v>4110</v>
      </c>
      <c r="T192" s="211">
        <v>1210</v>
      </c>
      <c r="U192" s="211" t="b">
        <v>0</v>
      </c>
      <c r="V192" s="211">
        <v>1120</v>
      </c>
      <c r="W192" s="211">
        <v>1120</v>
      </c>
      <c r="X192" s="287"/>
      <c r="Y192" s="287"/>
      <c r="Z192" s="287"/>
      <c r="AA192" s="211" t="s">
        <v>514</v>
      </c>
      <c r="AB192" s="211" t="s">
        <v>514</v>
      </c>
      <c r="AC192" s="211" t="s">
        <v>514</v>
      </c>
      <c r="AD192" s="211" t="s">
        <v>514</v>
      </c>
      <c r="AE192" s="287"/>
      <c r="AF192" s="287"/>
      <c r="AG192" s="287"/>
      <c r="AH192" s="211" t="s">
        <v>514</v>
      </c>
      <c r="AI192" s="211" t="s">
        <v>514</v>
      </c>
      <c r="AJ192" s="211" t="s">
        <v>514</v>
      </c>
      <c r="AK192" s="211" t="s">
        <v>514</v>
      </c>
      <c r="AL192" s="211" t="s">
        <v>514</v>
      </c>
      <c r="AM192" s="211" t="s">
        <v>514</v>
      </c>
      <c r="AN192" s="287"/>
      <c r="AO192" s="287"/>
      <c r="AP192" s="287"/>
      <c r="AQ192" s="287"/>
      <c r="AR192" s="287"/>
      <c r="AS192" s="287"/>
      <c r="AT192" s="211" t="s">
        <v>514</v>
      </c>
      <c r="AU192" s="211" t="s">
        <v>514</v>
      </c>
      <c r="AV192" s="211" t="s">
        <v>514</v>
      </c>
      <c r="AW192" s="211" t="s">
        <v>514</v>
      </c>
      <c r="AX192" s="211" t="s">
        <v>514</v>
      </c>
      <c r="AY192" s="211" t="s">
        <v>514</v>
      </c>
      <c r="AZ192" s="287"/>
      <c r="BA192" s="287"/>
      <c r="BB192" s="287"/>
      <c r="BC192" s="287"/>
      <c r="BD192" s="287"/>
      <c r="BE192" s="287"/>
      <c r="BF192" s="211" t="s">
        <v>514</v>
      </c>
      <c r="BG192" s="211" t="s">
        <v>514</v>
      </c>
      <c r="BH192" s="211" t="s">
        <v>514</v>
      </c>
      <c r="BI192" s="211" t="s">
        <v>514</v>
      </c>
      <c r="BJ192" s="211" t="s">
        <v>514</v>
      </c>
      <c r="BK192" s="211" t="s">
        <v>514</v>
      </c>
      <c r="BL192" s="287"/>
      <c r="BM192" s="287"/>
      <c r="BN192" s="287"/>
      <c r="BO192" s="211" t="s">
        <v>514</v>
      </c>
      <c r="BP192" s="211" t="s">
        <v>514</v>
      </c>
      <c r="BQ192" s="211">
        <v>1</v>
      </c>
      <c r="BR192" s="211" t="s">
        <v>2852</v>
      </c>
      <c r="BS192" s="211" t="s">
        <v>514</v>
      </c>
      <c r="BT192" s="211" t="s">
        <v>514</v>
      </c>
      <c r="BU192" s="211" t="s">
        <v>514</v>
      </c>
      <c r="BV192" s="211" t="s">
        <v>514</v>
      </c>
      <c r="BW192" s="211" t="s">
        <v>514</v>
      </c>
      <c r="BX192" s="211" t="s">
        <v>514</v>
      </c>
      <c r="BY192" s="211" t="s">
        <v>514</v>
      </c>
      <c r="BZ192" s="211" t="s">
        <v>514</v>
      </c>
      <c r="CA192" s="211" t="s">
        <v>514</v>
      </c>
      <c r="CB192" s="211" t="s">
        <v>514</v>
      </c>
      <c r="CC192" s="211" t="s">
        <v>6444</v>
      </c>
      <c r="CD192" s="211" t="s">
        <v>6445</v>
      </c>
      <c r="CE192" s="211" t="s">
        <v>514</v>
      </c>
      <c r="CF192" s="211" t="s">
        <v>514</v>
      </c>
      <c r="CG192" s="211" t="s">
        <v>514</v>
      </c>
      <c r="CH192" s="287"/>
      <c r="CI192" s="287"/>
      <c r="CJ192" s="287"/>
      <c r="CK192" s="287"/>
      <c r="CL192" s="287"/>
      <c r="CM192" s="287"/>
      <c r="CN192" s="287"/>
      <c r="CO192" s="211" t="s">
        <v>5528</v>
      </c>
    </row>
    <row r="193" spans="1:93">
      <c r="A193" s="286" t="s">
        <v>1037</v>
      </c>
      <c r="B193" s="211" t="s">
        <v>2853</v>
      </c>
      <c r="C193" s="211" t="s">
        <v>2448</v>
      </c>
      <c r="D193" s="211" t="s">
        <v>5234</v>
      </c>
      <c r="E193" s="211" t="s">
        <v>5235</v>
      </c>
      <c r="F193" s="211">
        <v>1</v>
      </c>
      <c r="G193" s="211" t="s">
        <v>514</v>
      </c>
      <c r="H193" s="211" t="s">
        <v>514</v>
      </c>
      <c r="I193" s="211" t="s">
        <v>514</v>
      </c>
      <c r="J193" s="211" t="s">
        <v>514</v>
      </c>
      <c r="K193" s="211">
        <v>2013</v>
      </c>
      <c r="L193" s="211" t="b">
        <v>0</v>
      </c>
      <c r="M193" s="211">
        <v>48</v>
      </c>
      <c r="N193" s="211">
        <v>48</v>
      </c>
      <c r="O193" s="287"/>
      <c r="P193" s="287"/>
      <c r="Q193" s="287"/>
      <c r="R193" s="211" t="s">
        <v>514</v>
      </c>
      <c r="S193" s="211" t="s">
        <v>514</v>
      </c>
      <c r="T193" s="211" t="s">
        <v>514</v>
      </c>
      <c r="U193" s="211" t="s">
        <v>514</v>
      </c>
      <c r="V193" s="211" t="s">
        <v>514</v>
      </c>
      <c r="W193" s="211" t="s">
        <v>514</v>
      </c>
      <c r="X193" s="287"/>
      <c r="Y193" s="287"/>
      <c r="Z193" s="287"/>
      <c r="AA193" s="211" t="s">
        <v>514</v>
      </c>
      <c r="AB193" s="211" t="s">
        <v>514</v>
      </c>
      <c r="AC193" s="211" t="s">
        <v>514</v>
      </c>
      <c r="AD193" s="211" t="s">
        <v>514</v>
      </c>
      <c r="AE193" s="287"/>
      <c r="AF193" s="287"/>
      <c r="AG193" s="287"/>
      <c r="AH193" s="211" t="s">
        <v>514</v>
      </c>
      <c r="AI193" s="211" t="s">
        <v>514</v>
      </c>
      <c r="AJ193" s="211" t="s">
        <v>514</v>
      </c>
      <c r="AK193" s="211" t="s">
        <v>514</v>
      </c>
      <c r="AL193" s="211" t="s">
        <v>514</v>
      </c>
      <c r="AM193" s="211" t="s">
        <v>514</v>
      </c>
      <c r="AN193" s="287"/>
      <c r="AO193" s="287"/>
      <c r="AP193" s="287"/>
      <c r="AQ193" s="287"/>
      <c r="AR193" s="287"/>
      <c r="AS193" s="287"/>
      <c r="AT193" s="211" t="s">
        <v>514</v>
      </c>
      <c r="AU193" s="211" t="s">
        <v>514</v>
      </c>
      <c r="AV193" s="211" t="s">
        <v>514</v>
      </c>
      <c r="AW193" s="211" t="s">
        <v>514</v>
      </c>
      <c r="AX193" s="211" t="s">
        <v>514</v>
      </c>
      <c r="AY193" s="211" t="s">
        <v>514</v>
      </c>
      <c r="AZ193" s="287"/>
      <c r="BA193" s="287"/>
      <c r="BB193" s="287"/>
      <c r="BC193" s="287"/>
      <c r="BD193" s="287"/>
      <c r="BE193" s="287"/>
      <c r="BF193" s="211" t="s">
        <v>514</v>
      </c>
      <c r="BG193" s="211" t="s">
        <v>514</v>
      </c>
      <c r="BH193" s="211" t="s">
        <v>514</v>
      </c>
      <c r="BI193" s="211" t="s">
        <v>514</v>
      </c>
      <c r="BJ193" s="211" t="s">
        <v>514</v>
      </c>
      <c r="BK193" s="211" t="s">
        <v>514</v>
      </c>
      <c r="BL193" s="287"/>
      <c r="BM193" s="287"/>
      <c r="BN193" s="287"/>
      <c r="BO193" s="211" t="s">
        <v>514</v>
      </c>
      <c r="BP193" s="211" t="s">
        <v>514</v>
      </c>
      <c r="BQ193" s="211">
        <v>0</v>
      </c>
      <c r="BR193" s="211" t="s">
        <v>514</v>
      </c>
      <c r="BS193" s="211" t="s">
        <v>514</v>
      </c>
      <c r="BT193" s="211" t="s">
        <v>514</v>
      </c>
      <c r="BU193" s="211" t="s">
        <v>514</v>
      </c>
      <c r="BV193" s="211" t="s">
        <v>514</v>
      </c>
      <c r="BW193" s="211" t="s">
        <v>514</v>
      </c>
      <c r="BX193" s="211" t="s">
        <v>514</v>
      </c>
      <c r="BY193" s="211" t="s">
        <v>514</v>
      </c>
      <c r="BZ193" s="211" t="s">
        <v>514</v>
      </c>
      <c r="CA193" s="211" t="s">
        <v>514</v>
      </c>
      <c r="CB193" s="211" t="s">
        <v>514</v>
      </c>
      <c r="CC193" s="211" t="s">
        <v>514</v>
      </c>
      <c r="CD193" s="211" t="s">
        <v>514</v>
      </c>
      <c r="CE193" s="211" t="s">
        <v>514</v>
      </c>
      <c r="CF193" s="211" t="s">
        <v>514</v>
      </c>
      <c r="CG193" s="211" t="s">
        <v>514</v>
      </c>
      <c r="CH193" s="287"/>
      <c r="CI193" s="287"/>
      <c r="CJ193" s="287"/>
      <c r="CK193" s="287"/>
      <c r="CL193" s="287"/>
      <c r="CM193" s="287"/>
      <c r="CN193" s="287"/>
      <c r="CO193" s="211" t="s">
        <v>514</v>
      </c>
    </row>
    <row r="194" spans="1:93">
      <c r="A194" s="286" t="s">
        <v>1038</v>
      </c>
      <c r="B194" s="211" t="s">
        <v>2854</v>
      </c>
      <c r="C194" s="211" t="s">
        <v>2448</v>
      </c>
      <c r="D194" s="211" t="s">
        <v>5236</v>
      </c>
      <c r="E194" s="211" t="s">
        <v>5722</v>
      </c>
      <c r="F194" s="211" t="s">
        <v>514</v>
      </c>
      <c r="G194" s="211" t="s">
        <v>514</v>
      </c>
      <c r="H194" s="211">
        <v>1</v>
      </c>
      <c r="I194" s="211" t="s">
        <v>514</v>
      </c>
      <c r="J194" s="211" t="s">
        <v>514</v>
      </c>
      <c r="K194" s="211" t="s">
        <v>514</v>
      </c>
      <c r="L194" s="211" t="s">
        <v>514</v>
      </c>
      <c r="M194" s="211" t="s">
        <v>514</v>
      </c>
      <c r="N194" s="211" t="s">
        <v>514</v>
      </c>
      <c r="O194" s="287"/>
      <c r="P194" s="287"/>
      <c r="Q194" s="287"/>
      <c r="R194" s="211" t="s">
        <v>514</v>
      </c>
      <c r="S194" s="211" t="s">
        <v>514</v>
      </c>
      <c r="T194" s="211" t="s">
        <v>514</v>
      </c>
      <c r="U194" s="211" t="s">
        <v>514</v>
      </c>
      <c r="V194" s="211" t="s">
        <v>514</v>
      </c>
      <c r="W194" s="211" t="s">
        <v>514</v>
      </c>
      <c r="X194" s="287"/>
      <c r="Y194" s="287"/>
      <c r="Z194" s="287"/>
      <c r="AA194" s="211">
        <v>2013</v>
      </c>
      <c r="AB194" s="211" t="b">
        <v>1</v>
      </c>
      <c r="AC194" s="211">
        <v>6670</v>
      </c>
      <c r="AD194" s="211">
        <v>6670</v>
      </c>
      <c r="AE194" s="287"/>
      <c r="AF194" s="287"/>
      <c r="AG194" s="287"/>
      <c r="AH194" s="211" t="s">
        <v>514</v>
      </c>
      <c r="AI194" s="211" t="s">
        <v>514</v>
      </c>
      <c r="AJ194" s="211" t="s">
        <v>514</v>
      </c>
      <c r="AK194" s="211" t="s">
        <v>514</v>
      </c>
      <c r="AL194" s="211" t="s">
        <v>514</v>
      </c>
      <c r="AM194" s="211" t="s">
        <v>514</v>
      </c>
      <c r="AN194" s="287"/>
      <c r="AO194" s="287"/>
      <c r="AP194" s="287"/>
      <c r="AQ194" s="287"/>
      <c r="AR194" s="287"/>
      <c r="AS194" s="287"/>
      <c r="AT194" s="211" t="s">
        <v>514</v>
      </c>
      <c r="AU194" s="211" t="s">
        <v>514</v>
      </c>
      <c r="AV194" s="211" t="s">
        <v>514</v>
      </c>
      <c r="AW194" s="211" t="s">
        <v>514</v>
      </c>
      <c r="AX194" s="211" t="s">
        <v>514</v>
      </c>
      <c r="AY194" s="211" t="s">
        <v>514</v>
      </c>
      <c r="AZ194" s="287"/>
      <c r="BA194" s="287"/>
      <c r="BB194" s="287"/>
      <c r="BC194" s="287"/>
      <c r="BD194" s="287"/>
      <c r="BE194" s="287"/>
      <c r="BF194" s="211" t="s">
        <v>514</v>
      </c>
      <c r="BG194" s="211" t="s">
        <v>514</v>
      </c>
      <c r="BH194" s="211" t="s">
        <v>514</v>
      </c>
      <c r="BI194" s="211" t="s">
        <v>514</v>
      </c>
      <c r="BJ194" s="211" t="s">
        <v>514</v>
      </c>
      <c r="BK194" s="211" t="s">
        <v>514</v>
      </c>
      <c r="BL194" s="287"/>
      <c r="BM194" s="287"/>
      <c r="BN194" s="287"/>
      <c r="BO194" s="211" t="s">
        <v>514</v>
      </c>
      <c r="BP194" s="211" t="s">
        <v>514</v>
      </c>
      <c r="BQ194" s="211">
        <v>0</v>
      </c>
      <c r="BR194" s="211" t="s">
        <v>514</v>
      </c>
      <c r="BS194" s="211" t="s">
        <v>514</v>
      </c>
      <c r="BT194" s="211" t="s">
        <v>514</v>
      </c>
      <c r="BU194" s="211" t="s">
        <v>514</v>
      </c>
      <c r="BV194" s="211" t="s">
        <v>514</v>
      </c>
      <c r="BW194" s="211" t="s">
        <v>514</v>
      </c>
      <c r="BX194" s="211" t="s">
        <v>514</v>
      </c>
      <c r="BY194" s="211" t="s">
        <v>514</v>
      </c>
      <c r="BZ194" s="211" t="s">
        <v>514</v>
      </c>
      <c r="CA194" s="211" t="s">
        <v>514</v>
      </c>
      <c r="CB194" s="211" t="s">
        <v>514</v>
      </c>
      <c r="CC194" s="211" t="s">
        <v>514</v>
      </c>
      <c r="CD194" s="211" t="s">
        <v>514</v>
      </c>
      <c r="CE194" s="211" t="s">
        <v>514</v>
      </c>
      <c r="CF194" s="211" t="s">
        <v>514</v>
      </c>
      <c r="CG194" s="211" t="s">
        <v>514</v>
      </c>
      <c r="CH194" s="287"/>
      <c r="CI194" s="287"/>
      <c r="CJ194" s="287"/>
      <c r="CK194" s="287"/>
      <c r="CL194" s="287"/>
      <c r="CM194" s="287"/>
      <c r="CN194" s="287"/>
      <c r="CO194" s="211" t="s">
        <v>514</v>
      </c>
    </row>
    <row r="195" spans="1:93">
      <c r="A195" s="286" t="s">
        <v>1039</v>
      </c>
      <c r="B195" s="211" t="s">
        <v>2855</v>
      </c>
      <c r="C195" s="211" t="s">
        <v>5237</v>
      </c>
      <c r="D195" s="211" t="s">
        <v>5238</v>
      </c>
      <c r="E195" s="211" t="s">
        <v>5723</v>
      </c>
      <c r="F195" s="211">
        <v>1</v>
      </c>
      <c r="G195" s="211" t="s">
        <v>514</v>
      </c>
      <c r="H195" s="211" t="s">
        <v>514</v>
      </c>
      <c r="I195" s="211" t="s">
        <v>514</v>
      </c>
      <c r="J195" s="211" t="s">
        <v>514</v>
      </c>
      <c r="K195" s="211">
        <v>2013</v>
      </c>
      <c r="L195" s="211" t="b">
        <v>0</v>
      </c>
      <c r="M195" s="211">
        <v>5710</v>
      </c>
      <c r="N195" s="211">
        <v>4980</v>
      </c>
      <c r="O195" s="287"/>
      <c r="P195" s="287"/>
      <c r="Q195" s="287"/>
      <c r="R195" s="211" t="s">
        <v>514</v>
      </c>
      <c r="S195" s="211" t="s">
        <v>514</v>
      </c>
      <c r="T195" s="211" t="s">
        <v>514</v>
      </c>
      <c r="U195" s="211" t="s">
        <v>514</v>
      </c>
      <c r="V195" s="211" t="s">
        <v>514</v>
      </c>
      <c r="W195" s="211" t="s">
        <v>514</v>
      </c>
      <c r="X195" s="287"/>
      <c r="Y195" s="287"/>
      <c r="Z195" s="287"/>
      <c r="AA195" s="211" t="s">
        <v>514</v>
      </c>
      <c r="AB195" s="211" t="s">
        <v>514</v>
      </c>
      <c r="AC195" s="211" t="s">
        <v>514</v>
      </c>
      <c r="AD195" s="211" t="s">
        <v>514</v>
      </c>
      <c r="AE195" s="287"/>
      <c r="AF195" s="287"/>
      <c r="AG195" s="287"/>
      <c r="AH195" s="211" t="s">
        <v>514</v>
      </c>
      <c r="AI195" s="211" t="s">
        <v>514</v>
      </c>
      <c r="AJ195" s="211" t="s">
        <v>514</v>
      </c>
      <c r="AK195" s="211" t="s">
        <v>514</v>
      </c>
      <c r="AL195" s="211" t="s">
        <v>514</v>
      </c>
      <c r="AM195" s="211" t="s">
        <v>514</v>
      </c>
      <c r="AN195" s="287"/>
      <c r="AO195" s="287"/>
      <c r="AP195" s="287"/>
      <c r="AQ195" s="287"/>
      <c r="AR195" s="287"/>
      <c r="AS195" s="287"/>
      <c r="AT195" s="211" t="s">
        <v>514</v>
      </c>
      <c r="AU195" s="211" t="s">
        <v>514</v>
      </c>
      <c r="AV195" s="211" t="s">
        <v>514</v>
      </c>
      <c r="AW195" s="211" t="s">
        <v>514</v>
      </c>
      <c r="AX195" s="211" t="s">
        <v>514</v>
      </c>
      <c r="AY195" s="211" t="s">
        <v>514</v>
      </c>
      <c r="AZ195" s="287"/>
      <c r="BA195" s="287"/>
      <c r="BB195" s="287"/>
      <c r="BC195" s="287"/>
      <c r="BD195" s="287"/>
      <c r="BE195" s="287"/>
      <c r="BF195" s="211" t="s">
        <v>514</v>
      </c>
      <c r="BG195" s="211" t="s">
        <v>514</v>
      </c>
      <c r="BH195" s="211" t="s">
        <v>514</v>
      </c>
      <c r="BI195" s="211" t="s">
        <v>514</v>
      </c>
      <c r="BJ195" s="211" t="s">
        <v>514</v>
      </c>
      <c r="BK195" s="211" t="s">
        <v>514</v>
      </c>
      <c r="BL195" s="287"/>
      <c r="BM195" s="287"/>
      <c r="BN195" s="287"/>
      <c r="BO195" s="211" t="s">
        <v>514</v>
      </c>
      <c r="BP195" s="211" t="s">
        <v>514</v>
      </c>
      <c r="BQ195" s="211">
        <v>1</v>
      </c>
      <c r="BR195" s="211" t="s">
        <v>5239</v>
      </c>
      <c r="BS195" s="211" t="s">
        <v>514</v>
      </c>
      <c r="BT195" s="211" t="s">
        <v>514</v>
      </c>
      <c r="BU195" s="211" t="s">
        <v>514</v>
      </c>
      <c r="BV195" s="211" t="s">
        <v>514</v>
      </c>
      <c r="BW195" s="211" t="s">
        <v>514</v>
      </c>
      <c r="BX195" s="211" t="s">
        <v>514</v>
      </c>
      <c r="BY195" s="211" t="s">
        <v>514</v>
      </c>
      <c r="BZ195" s="211" t="s">
        <v>514</v>
      </c>
      <c r="CA195" s="211" t="s">
        <v>514</v>
      </c>
      <c r="CB195" s="211" t="s">
        <v>514</v>
      </c>
      <c r="CC195" s="211" t="s">
        <v>514</v>
      </c>
      <c r="CD195" s="211" t="s">
        <v>514</v>
      </c>
      <c r="CE195" s="211" t="s">
        <v>514</v>
      </c>
      <c r="CF195" s="211" t="s">
        <v>514</v>
      </c>
      <c r="CG195" s="211" t="s">
        <v>514</v>
      </c>
      <c r="CH195" s="287"/>
      <c r="CI195" s="287"/>
      <c r="CJ195" s="287"/>
      <c r="CK195" s="287"/>
      <c r="CL195" s="287"/>
      <c r="CM195" s="287"/>
      <c r="CN195" s="287"/>
      <c r="CO195" s="211" t="s">
        <v>514</v>
      </c>
    </row>
    <row r="196" spans="1:93">
      <c r="A196" s="286" t="s">
        <v>1040</v>
      </c>
      <c r="B196" s="211" t="s">
        <v>2856</v>
      </c>
      <c r="C196" s="211" t="s">
        <v>2424</v>
      </c>
      <c r="D196" s="211" t="s">
        <v>5240</v>
      </c>
      <c r="E196" s="211" t="s">
        <v>5724</v>
      </c>
      <c r="F196" s="211" t="s">
        <v>514</v>
      </c>
      <c r="G196" s="211" t="s">
        <v>514</v>
      </c>
      <c r="H196" s="211">
        <v>1</v>
      </c>
      <c r="I196" s="211" t="s">
        <v>514</v>
      </c>
      <c r="J196" s="211" t="s">
        <v>514</v>
      </c>
      <c r="K196" s="211" t="s">
        <v>514</v>
      </c>
      <c r="L196" s="211" t="s">
        <v>514</v>
      </c>
      <c r="M196" s="211" t="s">
        <v>514</v>
      </c>
      <c r="N196" s="211" t="s">
        <v>514</v>
      </c>
      <c r="O196" s="287"/>
      <c r="P196" s="287"/>
      <c r="Q196" s="287"/>
      <c r="R196" s="211" t="s">
        <v>514</v>
      </c>
      <c r="S196" s="211" t="s">
        <v>514</v>
      </c>
      <c r="T196" s="211" t="s">
        <v>514</v>
      </c>
      <c r="U196" s="211" t="s">
        <v>514</v>
      </c>
      <c r="V196" s="211" t="s">
        <v>514</v>
      </c>
      <c r="W196" s="211" t="s">
        <v>514</v>
      </c>
      <c r="X196" s="287"/>
      <c r="Y196" s="287"/>
      <c r="Z196" s="287"/>
      <c r="AA196" s="211">
        <v>2013</v>
      </c>
      <c r="AB196" s="211" t="b">
        <v>0</v>
      </c>
      <c r="AC196" s="211">
        <v>2640</v>
      </c>
      <c r="AD196" s="211">
        <v>2640</v>
      </c>
      <c r="AE196" s="287"/>
      <c r="AF196" s="287"/>
      <c r="AG196" s="287"/>
      <c r="AH196" s="211" t="s">
        <v>514</v>
      </c>
      <c r="AI196" s="211" t="s">
        <v>514</v>
      </c>
      <c r="AJ196" s="211" t="s">
        <v>514</v>
      </c>
      <c r="AK196" s="211" t="s">
        <v>514</v>
      </c>
      <c r="AL196" s="211" t="s">
        <v>514</v>
      </c>
      <c r="AM196" s="211" t="s">
        <v>514</v>
      </c>
      <c r="AN196" s="287"/>
      <c r="AO196" s="287"/>
      <c r="AP196" s="287"/>
      <c r="AQ196" s="287"/>
      <c r="AR196" s="287"/>
      <c r="AS196" s="287"/>
      <c r="AT196" s="211" t="s">
        <v>514</v>
      </c>
      <c r="AU196" s="211" t="s">
        <v>514</v>
      </c>
      <c r="AV196" s="211" t="s">
        <v>514</v>
      </c>
      <c r="AW196" s="211" t="s">
        <v>514</v>
      </c>
      <c r="AX196" s="211" t="s">
        <v>514</v>
      </c>
      <c r="AY196" s="211" t="s">
        <v>514</v>
      </c>
      <c r="AZ196" s="287"/>
      <c r="BA196" s="287"/>
      <c r="BB196" s="287"/>
      <c r="BC196" s="287"/>
      <c r="BD196" s="287"/>
      <c r="BE196" s="287"/>
      <c r="BF196" s="211" t="s">
        <v>514</v>
      </c>
      <c r="BG196" s="211" t="s">
        <v>514</v>
      </c>
      <c r="BH196" s="211" t="s">
        <v>514</v>
      </c>
      <c r="BI196" s="211" t="s">
        <v>514</v>
      </c>
      <c r="BJ196" s="211" t="s">
        <v>514</v>
      </c>
      <c r="BK196" s="211" t="s">
        <v>514</v>
      </c>
      <c r="BL196" s="287"/>
      <c r="BM196" s="287"/>
      <c r="BN196" s="287"/>
      <c r="BO196" s="211" t="s">
        <v>514</v>
      </c>
      <c r="BP196" s="211" t="s">
        <v>514</v>
      </c>
      <c r="BQ196" s="211">
        <v>0</v>
      </c>
      <c r="BR196" s="211" t="s">
        <v>514</v>
      </c>
      <c r="BS196" s="211" t="s">
        <v>514</v>
      </c>
      <c r="BT196" s="211" t="s">
        <v>514</v>
      </c>
      <c r="BU196" s="211" t="s">
        <v>514</v>
      </c>
      <c r="BV196" s="211" t="s">
        <v>514</v>
      </c>
      <c r="BW196" s="211" t="s">
        <v>514</v>
      </c>
      <c r="BX196" s="211" t="s">
        <v>514</v>
      </c>
      <c r="BY196" s="211" t="s">
        <v>514</v>
      </c>
      <c r="BZ196" s="211" t="s">
        <v>514</v>
      </c>
      <c r="CA196" s="211" t="s">
        <v>514</v>
      </c>
      <c r="CB196" s="211" t="s">
        <v>514</v>
      </c>
      <c r="CC196" s="211" t="s">
        <v>514</v>
      </c>
      <c r="CD196" s="211" t="s">
        <v>514</v>
      </c>
      <c r="CE196" s="211" t="s">
        <v>514</v>
      </c>
      <c r="CF196" s="211" t="s">
        <v>514</v>
      </c>
      <c r="CG196" s="211" t="s">
        <v>514</v>
      </c>
      <c r="CH196" s="287"/>
      <c r="CI196" s="287"/>
      <c r="CJ196" s="287"/>
      <c r="CK196" s="287"/>
      <c r="CL196" s="287"/>
      <c r="CM196" s="287"/>
      <c r="CN196" s="287"/>
      <c r="CO196" s="211" t="s">
        <v>514</v>
      </c>
    </row>
    <row r="197" spans="1:93">
      <c r="A197" s="286" t="s">
        <v>1041</v>
      </c>
      <c r="B197" s="211" t="s">
        <v>2857</v>
      </c>
      <c r="C197" s="211" t="s">
        <v>2448</v>
      </c>
      <c r="D197" s="211" t="s">
        <v>2858</v>
      </c>
      <c r="E197" s="211" t="s">
        <v>2859</v>
      </c>
      <c r="F197" s="211">
        <v>1</v>
      </c>
      <c r="G197" s="211" t="s">
        <v>514</v>
      </c>
      <c r="H197" s="211" t="s">
        <v>514</v>
      </c>
      <c r="I197" s="211" t="s">
        <v>514</v>
      </c>
      <c r="J197" s="211" t="s">
        <v>514</v>
      </c>
      <c r="K197" s="211">
        <v>2013</v>
      </c>
      <c r="L197" s="211" t="b">
        <v>0</v>
      </c>
      <c r="M197" s="211">
        <v>3300</v>
      </c>
      <c r="N197" s="211">
        <v>3300</v>
      </c>
      <c r="O197" s="287"/>
      <c r="P197" s="287"/>
      <c r="Q197" s="287"/>
      <c r="R197" s="211" t="b">
        <v>0</v>
      </c>
      <c r="S197" s="211">
        <v>3960</v>
      </c>
      <c r="T197" s="211">
        <v>3460</v>
      </c>
      <c r="U197" s="211" t="b">
        <v>0</v>
      </c>
      <c r="V197" s="211">
        <v>3470</v>
      </c>
      <c r="W197" s="211">
        <v>3470</v>
      </c>
      <c r="X197" s="287"/>
      <c r="Y197" s="287"/>
      <c r="Z197" s="287"/>
      <c r="AA197" s="211" t="s">
        <v>514</v>
      </c>
      <c r="AB197" s="211" t="s">
        <v>514</v>
      </c>
      <c r="AC197" s="211" t="s">
        <v>514</v>
      </c>
      <c r="AD197" s="211" t="s">
        <v>514</v>
      </c>
      <c r="AE197" s="287"/>
      <c r="AF197" s="287"/>
      <c r="AG197" s="287"/>
      <c r="AH197" s="211" t="s">
        <v>514</v>
      </c>
      <c r="AI197" s="211" t="s">
        <v>514</v>
      </c>
      <c r="AJ197" s="211" t="s">
        <v>514</v>
      </c>
      <c r="AK197" s="211" t="s">
        <v>514</v>
      </c>
      <c r="AL197" s="211" t="s">
        <v>514</v>
      </c>
      <c r="AM197" s="211" t="s">
        <v>514</v>
      </c>
      <c r="AN197" s="287"/>
      <c r="AO197" s="287"/>
      <c r="AP197" s="287"/>
      <c r="AQ197" s="287"/>
      <c r="AR197" s="287"/>
      <c r="AS197" s="287"/>
      <c r="AT197" s="211" t="s">
        <v>514</v>
      </c>
      <c r="AU197" s="211" t="s">
        <v>514</v>
      </c>
      <c r="AV197" s="211" t="s">
        <v>514</v>
      </c>
      <c r="AW197" s="211" t="s">
        <v>514</v>
      </c>
      <c r="AX197" s="211" t="s">
        <v>514</v>
      </c>
      <c r="AY197" s="211" t="s">
        <v>514</v>
      </c>
      <c r="AZ197" s="287"/>
      <c r="BA197" s="287"/>
      <c r="BB197" s="287"/>
      <c r="BC197" s="287"/>
      <c r="BD197" s="287"/>
      <c r="BE197" s="287"/>
      <c r="BF197" s="211" t="s">
        <v>514</v>
      </c>
      <c r="BG197" s="211" t="s">
        <v>514</v>
      </c>
      <c r="BH197" s="211" t="s">
        <v>514</v>
      </c>
      <c r="BI197" s="211" t="s">
        <v>514</v>
      </c>
      <c r="BJ197" s="211" t="s">
        <v>514</v>
      </c>
      <c r="BK197" s="211" t="s">
        <v>514</v>
      </c>
      <c r="BL197" s="287"/>
      <c r="BM197" s="287"/>
      <c r="BN197" s="287"/>
      <c r="BO197" s="211" t="s">
        <v>514</v>
      </c>
      <c r="BP197" s="211" t="s">
        <v>514</v>
      </c>
      <c r="BQ197" s="211">
        <v>0</v>
      </c>
      <c r="BR197" s="211" t="s">
        <v>514</v>
      </c>
      <c r="BS197" s="211" t="s">
        <v>514</v>
      </c>
      <c r="BT197" s="211" t="s">
        <v>514</v>
      </c>
      <c r="BU197" s="211" t="s">
        <v>514</v>
      </c>
      <c r="BV197" s="211" t="s">
        <v>514</v>
      </c>
      <c r="BW197" s="211" t="s">
        <v>514</v>
      </c>
      <c r="BX197" s="211" t="s">
        <v>514</v>
      </c>
      <c r="BY197" s="211" t="s">
        <v>514</v>
      </c>
      <c r="BZ197" s="211" t="s">
        <v>514</v>
      </c>
      <c r="CA197" s="211" t="s">
        <v>514</v>
      </c>
      <c r="CB197" s="211" t="s">
        <v>514</v>
      </c>
      <c r="CC197" s="211" t="s">
        <v>514</v>
      </c>
      <c r="CD197" s="211" t="s">
        <v>514</v>
      </c>
      <c r="CE197" s="211" t="s">
        <v>514</v>
      </c>
      <c r="CF197" s="211" t="s">
        <v>514</v>
      </c>
      <c r="CG197" s="211" t="s">
        <v>514</v>
      </c>
      <c r="CH197" s="287"/>
      <c r="CI197" s="287"/>
      <c r="CJ197" s="287"/>
      <c r="CK197" s="287"/>
      <c r="CL197" s="287"/>
      <c r="CM197" s="287"/>
      <c r="CN197" s="287"/>
      <c r="CO197" s="211" t="s">
        <v>5528</v>
      </c>
    </row>
    <row r="198" spans="1:93">
      <c r="A198" s="286" t="s">
        <v>1042</v>
      </c>
      <c r="B198" s="211" t="s">
        <v>2860</v>
      </c>
      <c r="C198" s="211" t="s">
        <v>2424</v>
      </c>
      <c r="D198" s="211" t="s">
        <v>2861</v>
      </c>
      <c r="E198" s="211" t="s">
        <v>2862</v>
      </c>
      <c r="F198" s="211">
        <v>1</v>
      </c>
      <c r="G198" s="211" t="s">
        <v>514</v>
      </c>
      <c r="H198" s="211" t="s">
        <v>514</v>
      </c>
      <c r="I198" s="211" t="s">
        <v>514</v>
      </c>
      <c r="J198" s="211" t="s">
        <v>514</v>
      </c>
      <c r="K198" s="211">
        <v>2013</v>
      </c>
      <c r="L198" s="211" t="b">
        <v>0</v>
      </c>
      <c r="M198" s="211">
        <v>6540</v>
      </c>
      <c r="N198" s="211">
        <v>6530</v>
      </c>
      <c r="O198" s="287"/>
      <c r="P198" s="287"/>
      <c r="Q198" s="287"/>
      <c r="R198" s="211" t="b">
        <v>0</v>
      </c>
      <c r="S198" s="211">
        <v>5540</v>
      </c>
      <c r="T198" s="211">
        <v>7050</v>
      </c>
      <c r="U198" s="211" t="b">
        <v>0</v>
      </c>
      <c r="V198" s="211">
        <v>9000</v>
      </c>
      <c r="W198" s="211">
        <v>9000</v>
      </c>
      <c r="X198" s="287"/>
      <c r="Y198" s="287"/>
      <c r="Z198" s="287"/>
      <c r="AA198" s="211" t="s">
        <v>514</v>
      </c>
      <c r="AB198" s="211" t="s">
        <v>514</v>
      </c>
      <c r="AC198" s="211" t="s">
        <v>514</v>
      </c>
      <c r="AD198" s="211" t="s">
        <v>514</v>
      </c>
      <c r="AE198" s="287"/>
      <c r="AF198" s="287"/>
      <c r="AG198" s="287"/>
      <c r="AH198" s="211" t="s">
        <v>514</v>
      </c>
      <c r="AI198" s="211" t="s">
        <v>514</v>
      </c>
      <c r="AJ198" s="211" t="s">
        <v>514</v>
      </c>
      <c r="AK198" s="211" t="s">
        <v>514</v>
      </c>
      <c r="AL198" s="211" t="s">
        <v>514</v>
      </c>
      <c r="AM198" s="211" t="s">
        <v>514</v>
      </c>
      <c r="AN198" s="287"/>
      <c r="AO198" s="287"/>
      <c r="AP198" s="287"/>
      <c r="AQ198" s="287"/>
      <c r="AR198" s="287"/>
      <c r="AS198" s="287"/>
      <c r="AT198" s="211" t="s">
        <v>514</v>
      </c>
      <c r="AU198" s="211" t="s">
        <v>514</v>
      </c>
      <c r="AV198" s="211" t="s">
        <v>514</v>
      </c>
      <c r="AW198" s="211" t="s">
        <v>514</v>
      </c>
      <c r="AX198" s="211" t="s">
        <v>514</v>
      </c>
      <c r="AY198" s="211" t="s">
        <v>514</v>
      </c>
      <c r="AZ198" s="287"/>
      <c r="BA198" s="287"/>
      <c r="BB198" s="287"/>
      <c r="BC198" s="287"/>
      <c r="BD198" s="287"/>
      <c r="BE198" s="287"/>
      <c r="BF198" s="211" t="s">
        <v>514</v>
      </c>
      <c r="BG198" s="211" t="s">
        <v>514</v>
      </c>
      <c r="BH198" s="211" t="s">
        <v>514</v>
      </c>
      <c r="BI198" s="211" t="s">
        <v>514</v>
      </c>
      <c r="BJ198" s="211" t="s">
        <v>514</v>
      </c>
      <c r="BK198" s="211" t="s">
        <v>514</v>
      </c>
      <c r="BL198" s="287"/>
      <c r="BM198" s="287"/>
      <c r="BN198" s="287"/>
      <c r="BO198" s="211" t="s">
        <v>514</v>
      </c>
      <c r="BP198" s="211" t="s">
        <v>514</v>
      </c>
      <c r="BQ198" s="211">
        <v>1</v>
      </c>
      <c r="BR198" s="211" t="s">
        <v>5241</v>
      </c>
      <c r="BS198" s="211" t="s">
        <v>514</v>
      </c>
      <c r="BT198" s="211" t="s">
        <v>514</v>
      </c>
      <c r="BU198" s="211" t="s">
        <v>514</v>
      </c>
      <c r="BV198" s="211" t="s">
        <v>514</v>
      </c>
      <c r="BW198" s="211" t="s">
        <v>514</v>
      </c>
      <c r="BX198" s="211" t="s">
        <v>514</v>
      </c>
      <c r="BY198" s="211" t="s">
        <v>514</v>
      </c>
      <c r="BZ198" s="211" t="s">
        <v>514</v>
      </c>
      <c r="CA198" s="211" t="s">
        <v>514</v>
      </c>
      <c r="CB198" s="211" t="s">
        <v>514</v>
      </c>
      <c r="CC198" s="211" t="s">
        <v>6444</v>
      </c>
      <c r="CD198" s="211" t="s">
        <v>6485</v>
      </c>
      <c r="CE198" s="211" t="s">
        <v>514</v>
      </c>
      <c r="CF198" s="211" t="s">
        <v>514</v>
      </c>
      <c r="CG198" s="211" t="s">
        <v>514</v>
      </c>
      <c r="CH198" s="287"/>
      <c r="CI198" s="287"/>
      <c r="CJ198" s="287"/>
      <c r="CK198" s="287"/>
      <c r="CL198" s="287"/>
      <c r="CM198" s="287"/>
      <c r="CN198" s="287"/>
      <c r="CO198" s="211" t="s">
        <v>5528</v>
      </c>
    </row>
    <row r="199" spans="1:93">
      <c r="A199" s="286" t="s">
        <v>1043</v>
      </c>
      <c r="B199" s="211" t="s">
        <v>5242</v>
      </c>
      <c r="C199" s="211" t="s">
        <v>2424</v>
      </c>
      <c r="D199" s="211" t="s">
        <v>2863</v>
      </c>
      <c r="E199" s="211" t="s">
        <v>5725</v>
      </c>
      <c r="F199" s="211">
        <v>1</v>
      </c>
      <c r="G199" s="211" t="s">
        <v>514</v>
      </c>
      <c r="H199" s="211" t="s">
        <v>514</v>
      </c>
      <c r="I199" s="211" t="s">
        <v>514</v>
      </c>
      <c r="J199" s="211" t="s">
        <v>514</v>
      </c>
      <c r="K199" s="211">
        <v>2013</v>
      </c>
      <c r="L199" s="211" t="b">
        <v>0</v>
      </c>
      <c r="M199" s="211">
        <v>1790</v>
      </c>
      <c r="N199" s="211">
        <v>1610</v>
      </c>
      <c r="O199" s="287"/>
      <c r="P199" s="287"/>
      <c r="Q199" s="287"/>
      <c r="R199" s="211" t="b">
        <v>0</v>
      </c>
      <c r="S199" s="211">
        <v>1560</v>
      </c>
      <c r="T199" s="211">
        <v>1580</v>
      </c>
      <c r="U199" s="211" t="b">
        <v>0</v>
      </c>
      <c r="V199" s="211">
        <v>1500</v>
      </c>
      <c r="W199" s="211">
        <v>1500</v>
      </c>
      <c r="X199" s="287"/>
      <c r="Y199" s="287"/>
      <c r="Z199" s="287"/>
      <c r="AA199" s="211" t="s">
        <v>514</v>
      </c>
      <c r="AB199" s="211" t="s">
        <v>514</v>
      </c>
      <c r="AC199" s="211" t="s">
        <v>514</v>
      </c>
      <c r="AD199" s="211" t="s">
        <v>514</v>
      </c>
      <c r="AE199" s="287"/>
      <c r="AF199" s="287"/>
      <c r="AG199" s="287"/>
      <c r="AH199" s="211" t="s">
        <v>514</v>
      </c>
      <c r="AI199" s="211" t="s">
        <v>514</v>
      </c>
      <c r="AJ199" s="211" t="s">
        <v>514</v>
      </c>
      <c r="AK199" s="211" t="s">
        <v>514</v>
      </c>
      <c r="AL199" s="211" t="s">
        <v>514</v>
      </c>
      <c r="AM199" s="211" t="s">
        <v>514</v>
      </c>
      <c r="AN199" s="287"/>
      <c r="AO199" s="287"/>
      <c r="AP199" s="287"/>
      <c r="AQ199" s="287"/>
      <c r="AR199" s="287"/>
      <c r="AS199" s="287"/>
      <c r="AT199" s="211" t="s">
        <v>514</v>
      </c>
      <c r="AU199" s="211" t="s">
        <v>514</v>
      </c>
      <c r="AV199" s="211" t="s">
        <v>514</v>
      </c>
      <c r="AW199" s="211" t="s">
        <v>514</v>
      </c>
      <c r="AX199" s="211" t="s">
        <v>514</v>
      </c>
      <c r="AY199" s="211" t="s">
        <v>514</v>
      </c>
      <c r="AZ199" s="287"/>
      <c r="BA199" s="287"/>
      <c r="BB199" s="287"/>
      <c r="BC199" s="287"/>
      <c r="BD199" s="287"/>
      <c r="BE199" s="287"/>
      <c r="BF199" s="211" t="s">
        <v>514</v>
      </c>
      <c r="BG199" s="211" t="s">
        <v>514</v>
      </c>
      <c r="BH199" s="211" t="s">
        <v>514</v>
      </c>
      <c r="BI199" s="211" t="s">
        <v>514</v>
      </c>
      <c r="BJ199" s="211" t="s">
        <v>514</v>
      </c>
      <c r="BK199" s="211" t="s">
        <v>514</v>
      </c>
      <c r="BL199" s="287"/>
      <c r="BM199" s="287"/>
      <c r="BN199" s="287"/>
      <c r="BO199" s="211" t="s">
        <v>514</v>
      </c>
      <c r="BP199" s="211" t="s">
        <v>514</v>
      </c>
      <c r="BQ199" s="211">
        <v>0</v>
      </c>
      <c r="BR199" s="211" t="s">
        <v>514</v>
      </c>
      <c r="BS199" s="211" t="s">
        <v>514</v>
      </c>
      <c r="BT199" s="211" t="s">
        <v>514</v>
      </c>
      <c r="BU199" s="211" t="s">
        <v>514</v>
      </c>
      <c r="BV199" s="211" t="s">
        <v>514</v>
      </c>
      <c r="BW199" s="211" t="s">
        <v>514</v>
      </c>
      <c r="BX199" s="211" t="s">
        <v>514</v>
      </c>
      <c r="BY199" s="211" t="s">
        <v>514</v>
      </c>
      <c r="BZ199" s="211" t="s">
        <v>514</v>
      </c>
      <c r="CA199" s="211" t="s">
        <v>514</v>
      </c>
      <c r="CB199" s="211" t="s">
        <v>514</v>
      </c>
      <c r="CC199" s="211" t="s">
        <v>6444</v>
      </c>
      <c r="CD199" s="211" t="s">
        <v>6485</v>
      </c>
      <c r="CE199" s="211" t="s">
        <v>514</v>
      </c>
      <c r="CF199" s="211" t="s">
        <v>514</v>
      </c>
      <c r="CG199" s="211" t="s">
        <v>514</v>
      </c>
      <c r="CH199" s="287"/>
      <c r="CI199" s="287"/>
      <c r="CJ199" s="287"/>
      <c r="CK199" s="287"/>
      <c r="CL199" s="287"/>
      <c r="CM199" s="287"/>
      <c r="CN199" s="287"/>
      <c r="CO199" s="211" t="s">
        <v>5528</v>
      </c>
    </row>
    <row r="200" spans="1:93">
      <c r="A200" s="286" t="s">
        <v>1044</v>
      </c>
      <c r="B200" s="211" t="s">
        <v>2864</v>
      </c>
      <c r="C200" s="211" t="s">
        <v>2424</v>
      </c>
      <c r="D200" s="211" t="s">
        <v>2865</v>
      </c>
      <c r="E200" s="211" t="s">
        <v>5726</v>
      </c>
      <c r="F200" s="211">
        <v>1</v>
      </c>
      <c r="G200" s="211" t="s">
        <v>514</v>
      </c>
      <c r="H200" s="211" t="s">
        <v>514</v>
      </c>
      <c r="I200" s="211" t="s">
        <v>514</v>
      </c>
      <c r="J200" s="211" t="s">
        <v>514</v>
      </c>
      <c r="K200" s="211">
        <v>2013</v>
      </c>
      <c r="L200" s="211" t="b">
        <v>0</v>
      </c>
      <c r="M200" s="211">
        <v>5230</v>
      </c>
      <c r="N200" s="211">
        <v>4310</v>
      </c>
      <c r="O200" s="287"/>
      <c r="P200" s="287"/>
      <c r="Q200" s="287"/>
      <c r="R200" s="211" t="b">
        <v>0</v>
      </c>
      <c r="S200" s="211">
        <v>4090</v>
      </c>
      <c r="T200" s="211">
        <v>3580</v>
      </c>
      <c r="U200" s="211" t="b">
        <v>0</v>
      </c>
      <c r="V200" s="211">
        <v>3980</v>
      </c>
      <c r="W200" s="211">
        <v>3980</v>
      </c>
      <c r="X200" s="287"/>
      <c r="Y200" s="287"/>
      <c r="Z200" s="287"/>
      <c r="AA200" s="211" t="s">
        <v>514</v>
      </c>
      <c r="AB200" s="211" t="s">
        <v>514</v>
      </c>
      <c r="AC200" s="211" t="s">
        <v>514</v>
      </c>
      <c r="AD200" s="211" t="s">
        <v>514</v>
      </c>
      <c r="AE200" s="287"/>
      <c r="AF200" s="287"/>
      <c r="AG200" s="287"/>
      <c r="AH200" s="211" t="s">
        <v>514</v>
      </c>
      <c r="AI200" s="211" t="s">
        <v>514</v>
      </c>
      <c r="AJ200" s="211" t="s">
        <v>514</v>
      </c>
      <c r="AK200" s="211" t="s">
        <v>514</v>
      </c>
      <c r="AL200" s="211" t="s">
        <v>514</v>
      </c>
      <c r="AM200" s="211" t="s">
        <v>514</v>
      </c>
      <c r="AN200" s="287"/>
      <c r="AO200" s="287"/>
      <c r="AP200" s="287"/>
      <c r="AQ200" s="287"/>
      <c r="AR200" s="287"/>
      <c r="AS200" s="287"/>
      <c r="AT200" s="211" t="s">
        <v>514</v>
      </c>
      <c r="AU200" s="211" t="s">
        <v>514</v>
      </c>
      <c r="AV200" s="211" t="s">
        <v>514</v>
      </c>
      <c r="AW200" s="211" t="s">
        <v>514</v>
      </c>
      <c r="AX200" s="211" t="s">
        <v>514</v>
      </c>
      <c r="AY200" s="211" t="s">
        <v>514</v>
      </c>
      <c r="AZ200" s="287"/>
      <c r="BA200" s="287"/>
      <c r="BB200" s="287"/>
      <c r="BC200" s="287"/>
      <c r="BD200" s="287"/>
      <c r="BE200" s="287"/>
      <c r="BF200" s="211" t="s">
        <v>514</v>
      </c>
      <c r="BG200" s="211" t="s">
        <v>514</v>
      </c>
      <c r="BH200" s="211" t="s">
        <v>514</v>
      </c>
      <c r="BI200" s="211" t="s">
        <v>514</v>
      </c>
      <c r="BJ200" s="211" t="s">
        <v>514</v>
      </c>
      <c r="BK200" s="211" t="s">
        <v>514</v>
      </c>
      <c r="BL200" s="287"/>
      <c r="BM200" s="287"/>
      <c r="BN200" s="287"/>
      <c r="BO200" s="211" t="s">
        <v>514</v>
      </c>
      <c r="BP200" s="211" t="s">
        <v>514</v>
      </c>
      <c r="BQ200" s="211">
        <v>0</v>
      </c>
      <c r="BR200" s="211" t="s">
        <v>514</v>
      </c>
      <c r="BS200" s="211" t="s">
        <v>514</v>
      </c>
      <c r="BT200" s="211" t="s">
        <v>514</v>
      </c>
      <c r="BU200" s="211" t="s">
        <v>514</v>
      </c>
      <c r="BV200" s="211" t="s">
        <v>514</v>
      </c>
      <c r="BW200" s="211" t="s">
        <v>514</v>
      </c>
      <c r="BX200" s="211" t="s">
        <v>514</v>
      </c>
      <c r="BY200" s="211" t="s">
        <v>514</v>
      </c>
      <c r="BZ200" s="211" t="s">
        <v>514</v>
      </c>
      <c r="CA200" s="211" t="s">
        <v>514</v>
      </c>
      <c r="CB200" s="211" t="s">
        <v>514</v>
      </c>
      <c r="CC200" s="211" t="s">
        <v>514</v>
      </c>
      <c r="CD200" s="211" t="s">
        <v>514</v>
      </c>
      <c r="CE200" s="211" t="s">
        <v>514</v>
      </c>
      <c r="CF200" s="211" t="s">
        <v>514</v>
      </c>
      <c r="CG200" s="211" t="s">
        <v>514</v>
      </c>
      <c r="CH200" s="287"/>
      <c r="CI200" s="287"/>
      <c r="CJ200" s="287"/>
      <c r="CK200" s="287"/>
      <c r="CL200" s="287"/>
      <c r="CM200" s="287"/>
      <c r="CN200" s="287"/>
      <c r="CO200" s="211" t="s">
        <v>5528</v>
      </c>
    </row>
    <row r="201" spans="1:93">
      <c r="A201" s="286" t="s">
        <v>1045</v>
      </c>
      <c r="B201" s="211" t="s">
        <v>2866</v>
      </c>
      <c r="C201" s="211" t="s">
        <v>2624</v>
      </c>
      <c r="D201" s="211" t="s">
        <v>6908</v>
      </c>
      <c r="E201" s="211" t="s">
        <v>5727</v>
      </c>
      <c r="F201" s="211">
        <v>1</v>
      </c>
      <c r="G201" s="211" t="s">
        <v>514</v>
      </c>
      <c r="H201" s="211" t="s">
        <v>514</v>
      </c>
      <c r="I201" s="211" t="s">
        <v>514</v>
      </c>
      <c r="J201" s="211" t="s">
        <v>514</v>
      </c>
      <c r="K201" s="211">
        <v>2013</v>
      </c>
      <c r="L201" s="211" t="b">
        <v>0</v>
      </c>
      <c r="M201" s="211">
        <v>20900</v>
      </c>
      <c r="N201" s="211">
        <v>17400</v>
      </c>
      <c r="O201" s="287"/>
      <c r="P201" s="287"/>
      <c r="Q201" s="287"/>
      <c r="R201" s="211" t="b">
        <v>0</v>
      </c>
      <c r="S201" s="211">
        <v>14600</v>
      </c>
      <c r="T201" s="211">
        <v>23600</v>
      </c>
      <c r="U201" s="211" t="b">
        <v>0</v>
      </c>
      <c r="V201" s="211">
        <v>22400</v>
      </c>
      <c r="W201" s="211">
        <v>22400</v>
      </c>
      <c r="X201" s="287"/>
      <c r="Y201" s="287"/>
      <c r="Z201" s="287"/>
      <c r="AA201" s="211" t="s">
        <v>514</v>
      </c>
      <c r="AB201" s="211" t="s">
        <v>514</v>
      </c>
      <c r="AC201" s="211" t="s">
        <v>514</v>
      </c>
      <c r="AD201" s="211" t="s">
        <v>514</v>
      </c>
      <c r="AE201" s="287"/>
      <c r="AF201" s="287"/>
      <c r="AG201" s="287"/>
      <c r="AH201" s="211" t="s">
        <v>514</v>
      </c>
      <c r="AI201" s="211" t="s">
        <v>514</v>
      </c>
      <c r="AJ201" s="211" t="s">
        <v>514</v>
      </c>
      <c r="AK201" s="211" t="s">
        <v>514</v>
      </c>
      <c r="AL201" s="211" t="s">
        <v>514</v>
      </c>
      <c r="AM201" s="211" t="s">
        <v>514</v>
      </c>
      <c r="AN201" s="287"/>
      <c r="AO201" s="287"/>
      <c r="AP201" s="287"/>
      <c r="AQ201" s="287"/>
      <c r="AR201" s="287"/>
      <c r="AS201" s="287"/>
      <c r="AT201" s="211" t="s">
        <v>514</v>
      </c>
      <c r="AU201" s="211" t="s">
        <v>514</v>
      </c>
      <c r="AV201" s="211" t="s">
        <v>514</v>
      </c>
      <c r="AW201" s="211" t="s">
        <v>514</v>
      </c>
      <c r="AX201" s="211" t="s">
        <v>514</v>
      </c>
      <c r="AY201" s="211" t="s">
        <v>514</v>
      </c>
      <c r="AZ201" s="287"/>
      <c r="BA201" s="287"/>
      <c r="BB201" s="287"/>
      <c r="BC201" s="287"/>
      <c r="BD201" s="287"/>
      <c r="BE201" s="287"/>
      <c r="BF201" s="211" t="s">
        <v>514</v>
      </c>
      <c r="BG201" s="211" t="s">
        <v>514</v>
      </c>
      <c r="BH201" s="211" t="s">
        <v>514</v>
      </c>
      <c r="BI201" s="211" t="s">
        <v>514</v>
      </c>
      <c r="BJ201" s="211" t="s">
        <v>514</v>
      </c>
      <c r="BK201" s="211" t="s">
        <v>514</v>
      </c>
      <c r="BL201" s="287"/>
      <c r="BM201" s="287"/>
      <c r="BN201" s="287"/>
      <c r="BO201" s="211" t="s">
        <v>514</v>
      </c>
      <c r="BP201" s="211" t="s">
        <v>514</v>
      </c>
      <c r="BQ201" s="211">
        <v>1</v>
      </c>
      <c r="BR201" s="211" t="s">
        <v>2708</v>
      </c>
      <c r="BS201" s="211" t="s">
        <v>514</v>
      </c>
      <c r="BT201" s="211" t="s">
        <v>514</v>
      </c>
      <c r="BU201" s="211" t="s">
        <v>514</v>
      </c>
      <c r="BV201" s="211" t="s">
        <v>514</v>
      </c>
      <c r="BW201" s="211" t="s">
        <v>514</v>
      </c>
      <c r="BX201" s="211" t="s">
        <v>514</v>
      </c>
      <c r="BY201" s="211" t="s">
        <v>514</v>
      </c>
      <c r="BZ201" s="211" t="s">
        <v>514</v>
      </c>
      <c r="CA201" s="211" t="s">
        <v>514</v>
      </c>
      <c r="CB201" s="211" t="s">
        <v>514</v>
      </c>
      <c r="CC201" s="211" t="s">
        <v>514</v>
      </c>
      <c r="CD201" s="211" t="s">
        <v>514</v>
      </c>
      <c r="CE201" s="211" t="s">
        <v>514</v>
      </c>
      <c r="CF201" s="211" t="s">
        <v>514</v>
      </c>
      <c r="CG201" s="211" t="s">
        <v>514</v>
      </c>
      <c r="CH201" s="287"/>
      <c r="CI201" s="287"/>
      <c r="CJ201" s="287"/>
      <c r="CK201" s="287"/>
      <c r="CL201" s="287"/>
      <c r="CM201" s="287"/>
      <c r="CN201" s="287"/>
      <c r="CO201" s="211" t="s">
        <v>5528</v>
      </c>
    </row>
    <row r="202" spans="1:93">
      <c r="A202" s="286" t="s">
        <v>1046</v>
      </c>
      <c r="B202" s="211" t="s">
        <v>2867</v>
      </c>
      <c r="C202" s="211" t="s">
        <v>2484</v>
      </c>
      <c r="D202" s="211" t="s">
        <v>6909</v>
      </c>
      <c r="E202" s="211" t="s">
        <v>2868</v>
      </c>
      <c r="F202" s="211">
        <v>1</v>
      </c>
      <c r="G202" s="211" t="s">
        <v>514</v>
      </c>
      <c r="H202" s="211" t="s">
        <v>514</v>
      </c>
      <c r="I202" s="211" t="s">
        <v>514</v>
      </c>
      <c r="J202" s="211" t="s">
        <v>514</v>
      </c>
      <c r="K202" s="211">
        <v>2013</v>
      </c>
      <c r="L202" s="211" t="b">
        <v>0</v>
      </c>
      <c r="M202" s="211">
        <v>23000</v>
      </c>
      <c r="N202" s="211">
        <v>18400</v>
      </c>
      <c r="O202" s="287"/>
      <c r="P202" s="287"/>
      <c r="Q202" s="287"/>
      <c r="R202" s="211" t="b">
        <v>1</v>
      </c>
      <c r="S202" s="211">
        <v>18700</v>
      </c>
      <c r="T202" s="211">
        <v>15100</v>
      </c>
      <c r="U202" s="211" t="b">
        <v>1</v>
      </c>
      <c r="V202" s="211">
        <v>350</v>
      </c>
      <c r="W202" s="211">
        <v>350</v>
      </c>
      <c r="X202" s="287"/>
      <c r="Y202" s="287"/>
      <c r="Z202" s="287"/>
      <c r="AA202" s="211" t="s">
        <v>514</v>
      </c>
      <c r="AB202" s="211" t="s">
        <v>514</v>
      </c>
      <c r="AC202" s="211" t="s">
        <v>514</v>
      </c>
      <c r="AD202" s="211" t="s">
        <v>514</v>
      </c>
      <c r="AE202" s="287"/>
      <c r="AF202" s="287"/>
      <c r="AG202" s="287"/>
      <c r="AH202" s="211" t="s">
        <v>514</v>
      </c>
      <c r="AI202" s="211" t="s">
        <v>514</v>
      </c>
      <c r="AJ202" s="211" t="s">
        <v>514</v>
      </c>
      <c r="AK202" s="211" t="s">
        <v>514</v>
      </c>
      <c r="AL202" s="211" t="s">
        <v>514</v>
      </c>
      <c r="AM202" s="211" t="s">
        <v>514</v>
      </c>
      <c r="AN202" s="287"/>
      <c r="AO202" s="287"/>
      <c r="AP202" s="287"/>
      <c r="AQ202" s="287"/>
      <c r="AR202" s="287"/>
      <c r="AS202" s="287"/>
      <c r="AT202" s="211" t="s">
        <v>514</v>
      </c>
      <c r="AU202" s="211" t="s">
        <v>514</v>
      </c>
      <c r="AV202" s="211" t="s">
        <v>514</v>
      </c>
      <c r="AW202" s="211" t="s">
        <v>514</v>
      </c>
      <c r="AX202" s="211" t="s">
        <v>514</v>
      </c>
      <c r="AY202" s="211" t="s">
        <v>514</v>
      </c>
      <c r="AZ202" s="287"/>
      <c r="BA202" s="287"/>
      <c r="BB202" s="287"/>
      <c r="BC202" s="287"/>
      <c r="BD202" s="287"/>
      <c r="BE202" s="287"/>
      <c r="BF202" s="211" t="s">
        <v>514</v>
      </c>
      <c r="BG202" s="211" t="s">
        <v>514</v>
      </c>
      <c r="BH202" s="211" t="s">
        <v>514</v>
      </c>
      <c r="BI202" s="211" t="s">
        <v>514</v>
      </c>
      <c r="BJ202" s="211" t="s">
        <v>514</v>
      </c>
      <c r="BK202" s="211" t="s">
        <v>514</v>
      </c>
      <c r="BL202" s="287"/>
      <c r="BM202" s="287"/>
      <c r="BN202" s="287"/>
      <c r="BO202" s="211" t="s">
        <v>514</v>
      </c>
      <c r="BP202" s="211" t="s">
        <v>514</v>
      </c>
      <c r="BQ202" s="211">
        <v>1</v>
      </c>
      <c r="BR202" s="211" t="s">
        <v>5243</v>
      </c>
      <c r="BS202" s="211" t="s">
        <v>514</v>
      </c>
      <c r="BT202" s="211" t="s">
        <v>514</v>
      </c>
      <c r="BU202" s="211" t="s">
        <v>514</v>
      </c>
      <c r="BV202" s="211" t="s">
        <v>514</v>
      </c>
      <c r="BW202" s="211" t="s">
        <v>514</v>
      </c>
      <c r="BX202" s="211" t="s">
        <v>514</v>
      </c>
      <c r="BY202" s="211" t="s">
        <v>514</v>
      </c>
      <c r="BZ202" s="211" t="s">
        <v>514</v>
      </c>
      <c r="CA202" s="211" t="s">
        <v>514</v>
      </c>
      <c r="CB202" s="211" t="s">
        <v>514</v>
      </c>
      <c r="CC202" s="211" t="s">
        <v>514</v>
      </c>
      <c r="CD202" s="211" t="s">
        <v>514</v>
      </c>
      <c r="CE202" s="211" t="s">
        <v>514</v>
      </c>
      <c r="CF202" s="211" t="s">
        <v>514</v>
      </c>
      <c r="CG202" s="211" t="s">
        <v>514</v>
      </c>
      <c r="CH202" s="287"/>
      <c r="CI202" s="287"/>
      <c r="CJ202" s="287"/>
      <c r="CK202" s="287"/>
      <c r="CL202" s="287"/>
      <c r="CM202" s="287"/>
      <c r="CN202" s="287"/>
      <c r="CO202" s="211" t="s">
        <v>5528</v>
      </c>
    </row>
    <row r="203" spans="1:93">
      <c r="A203" s="286" t="s">
        <v>1047</v>
      </c>
      <c r="B203" s="211" t="s">
        <v>2869</v>
      </c>
      <c r="C203" s="211" t="s">
        <v>5244</v>
      </c>
      <c r="D203" s="211" t="s">
        <v>5245</v>
      </c>
      <c r="E203" s="211" t="s">
        <v>5246</v>
      </c>
      <c r="F203" s="211">
        <v>1</v>
      </c>
      <c r="G203" s="211" t="s">
        <v>514</v>
      </c>
      <c r="H203" s="211" t="s">
        <v>514</v>
      </c>
      <c r="I203" s="211" t="s">
        <v>514</v>
      </c>
      <c r="J203" s="211" t="s">
        <v>514</v>
      </c>
      <c r="K203" s="211">
        <v>2013</v>
      </c>
      <c r="L203" s="211" t="b">
        <v>0</v>
      </c>
      <c r="M203" s="211">
        <v>4150</v>
      </c>
      <c r="N203" s="211">
        <v>3690</v>
      </c>
      <c r="O203" s="287"/>
      <c r="P203" s="287"/>
      <c r="Q203" s="287"/>
      <c r="R203" s="211" t="b">
        <v>0</v>
      </c>
      <c r="S203" s="211">
        <v>4310</v>
      </c>
      <c r="T203" s="211">
        <v>3550</v>
      </c>
      <c r="U203" s="211" t="b">
        <v>0</v>
      </c>
      <c r="V203" s="211">
        <v>4410</v>
      </c>
      <c r="W203" s="211">
        <v>4410</v>
      </c>
      <c r="X203" s="287"/>
      <c r="Y203" s="287"/>
      <c r="Z203" s="287"/>
      <c r="AA203" s="211" t="s">
        <v>514</v>
      </c>
      <c r="AB203" s="211" t="s">
        <v>514</v>
      </c>
      <c r="AC203" s="211" t="s">
        <v>514</v>
      </c>
      <c r="AD203" s="211" t="s">
        <v>514</v>
      </c>
      <c r="AE203" s="287"/>
      <c r="AF203" s="287"/>
      <c r="AG203" s="287"/>
      <c r="AH203" s="211" t="s">
        <v>514</v>
      </c>
      <c r="AI203" s="211" t="s">
        <v>514</v>
      </c>
      <c r="AJ203" s="211" t="s">
        <v>514</v>
      </c>
      <c r="AK203" s="211" t="s">
        <v>514</v>
      </c>
      <c r="AL203" s="211" t="s">
        <v>514</v>
      </c>
      <c r="AM203" s="211" t="s">
        <v>514</v>
      </c>
      <c r="AN203" s="287"/>
      <c r="AO203" s="287"/>
      <c r="AP203" s="287"/>
      <c r="AQ203" s="287"/>
      <c r="AR203" s="287"/>
      <c r="AS203" s="287"/>
      <c r="AT203" s="211" t="s">
        <v>514</v>
      </c>
      <c r="AU203" s="211" t="s">
        <v>514</v>
      </c>
      <c r="AV203" s="211" t="s">
        <v>514</v>
      </c>
      <c r="AW203" s="211" t="s">
        <v>514</v>
      </c>
      <c r="AX203" s="211" t="s">
        <v>514</v>
      </c>
      <c r="AY203" s="211" t="s">
        <v>514</v>
      </c>
      <c r="AZ203" s="287"/>
      <c r="BA203" s="287"/>
      <c r="BB203" s="287"/>
      <c r="BC203" s="287"/>
      <c r="BD203" s="287"/>
      <c r="BE203" s="287"/>
      <c r="BF203" s="211" t="s">
        <v>514</v>
      </c>
      <c r="BG203" s="211" t="s">
        <v>514</v>
      </c>
      <c r="BH203" s="211" t="s">
        <v>514</v>
      </c>
      <c r="BI203" s="211" t="s">
        <v>514</v>
      </c>
      <c r="BJ203" s="211" t="s">
        <v>514</v>
      </c>
      <c r="BK203" s="211" t="s">
        <v>514</v>
      </c>
      <c r="BL203" s="287"/>
      <c r="BM203" s="287"/>
      <c r="BN203" s="287"/>
      <c r="BO203" s="211" t="s">
        <v>514</v>
      </c>
      <c r="BP203" s="211" t="s">
        <v>514</v>
      </c>
      <c r="BQ203" s="211">
        <v>0</v>
      </c>
      <c r="BR203" s="211" t="s">
        <v>514</v>
      </c>
      <c r="BS203" s="211" t="s">
        <v>514</v>
      </c>
      <c r="BT203" s="211" t="s">
        <v>514</v>
      </c>
      <c r="BU203" s="211" t="s">
        <v>514</v>
      </c>
      <c r="BV203" s="211" t="s">
        <v>514</v>
      </c>
      <c r="BW203" s="211" t="s">
        <v>514</v>
      </c>
      <c r="BX203" s="211" t="s">
        <v>514</v>
      </c>
      <c r="BY203" s="211" t="s">
        <v>514</v>
      </c>
      <c r="BZ203" s="211" t="s">
        <v>514</v>
      </c>
      <c r="CA203" s="211" t="s">
        <v>514</v>
      </c>
      <c r="CB203" s="211" t="s">
        <v>514</v>
      </c>
      <c r="CC203" s="211" t="s">
        <v>514</v>
      </c>
      <c r="CD203" s="211" t="s">
        <v>514</v>
      </c>
      <c r="CE203" s="211" t="s">
        <v>514</v>
      </c>
      <c r="CF203" s="211" t="s">
        <v>514</v>
      </c>
      <c r="CG203" s="211" t="s">
        <v>514</v>
      </c>
      <c r="CH203" s="287"/>
      <c r="CI203" s="287"/>
      <c r="CJ203" s="287"/>
      <c r="CK203" s="287"/>
      <c r="CL203" s="287"/>
      <c r="CM203" s="287"/>
      <c r="CN203" s="287"/>
      <c r="CO203" s="211" t="s">
        <v>5528</v>
      </c>
    </row>
    <row r="204" spans="1:93">
      <c r="A204" s="286" t="s">
        <v>1048</v>
      </c>
      <c r="B204" s="211" t="s">
        <v>2870</v>
      </c>
      <c r="C204" s="211" t="s">
        <v>2448</v>
      </c>
      <c r="D204" s="211" t="s">
        <v>2871</v>
      </c>
      <c r="E204" s="211" t="s">
        <v>2872</v>
      </c>
      <c r="F204" s="211">
        <v>1</v>
      </c>
      <c r="G204" s="211" t="s">
        <v>514</v>
      </c>
      <c r="H204" s="211" t="s">
        <v>514</v>
      </c>
      <c r="I204" s="211" t="s">
        <v>514</v>
      </c>
      <c r="J204" s="211" t="s">
        <v>514</v>
      </c>
      <c r="K204" s="211">
        <v>2013</v>
      </c>
      <c r="L204" s="211" t="b">
        <v>0</v>
      </c>
      <c r="M204" s="211">
        <v>8010</v>
      </c>
      <c r="N204" s="211">
        <v>6920</v>
      </c>
      <c r="O204" s="287"/>
      <c r="P204" s="287"/>
      <c r="Q204" s="287"/>
      <c r="R204" s="211" t="b">
        <v>0</v>
      </c>
      <c r="S204" s="211">
        <v>8070</v>
      </c>
      <c r="T204" s="211">
        <v>7240</v>
      </c>
      <c r="U204" s="211" t="b">
        <v>0</v>
      </c>
      <c r="V204" s="211">
        <v>7830</v>
      </c>
      <c r="W204" s="211">
        <v>7830</v>
      </c>
      <c r="X204" s="287"/>
      <c r="Y204" s="287"/>
      <c r="Z204" s="287"/>
      <c r="AA204" s="211" t="s">
        <v>514</v>
      </c>
      <c r="AB204" s="211" t="s">
        <v>514</v>
      </c>
      <c r="AC204" s="211" t="s">
        <v>514</v>
      </c>
      <c r="AD204" s="211" t="s">
        <v>514</v>
      </c>
      <c r="AE204" s="287"/>
      <c r="AF204" s="287"/>
      <c r="AG204" s="287"/>
      <c r="AH204" s="211" t="s">
        <v>514</v>
      </c>
      <c r="AI204" s="211" t="s">
        <v>514</v>
      </c>
      <c r="AJ204" s="211" t="s">
        <v>514</v>
      </c>
      <c r="AK204" s="211" t="s">
        <v>514</v>
      </c>
      <c r="AL204" s="211" t="s">
        <v>514</v>
      </c>
      <c r="AM204" s="211" t="s">
        <v>514</v>
      </c>
      <c r="AN204" s="287"/>
      <c r="AO204" s="287"/>
      <c r="AP204" s="287"/>
      <c r="AQ204" s="287"/>
      <c r="AR204" s="287"/>
      <c r="AS204" s="287"/>
      <c r="AT204" s="211" t="s">
        <v>514</v>
      </c>
      <c r="AU204" s="211" t="s">
        <v>514</v>
      </c>
      <c r="AV204" s="211" t="s">
        <v>514</v>
      </c>
      <c r="AW204" s="211" t="s">
        <v>514</v>
      </c>
      <c r="AX204" s="211" t="s">
        <v>514</v>
      </c>
      <c r="AY204" s="211" t="s">
        <v>514</v>
      </c>
      <c r="AZ204" s="287"/>
      <c r="BA204" s="287"/>
      <c r="BB204" s="287"/>
      <c r="BC204" s="287"/>
      <c r="BD204" s="287"/>
      <c r="BE204" s="287"/>
      <c r="BF204" s="211" t="s">
        <v>514</v>
      </c>
      <c r="BG204" s="211" t="s">
        <v>514</v>
      </c>
      <c r="BH204" s="211" t="s">
        <v>514</v>
      </c>
      <c r="BI204" s="211" t="s">
        <v>514</v>
      </c>
      <c r="BJ204" s="211" t="s">
        <v>514</v>
      </c>
      <c r="BK204" s="211" t="s">
        <v>514</v>
      </c>
      <c r="BL204" s="287"/>
      <c r="BM204" s="287"/>
      <c r="BN204" s="287"/>
      <c r="BO204" s="211" t="s">
        <v>514</v>
      </c>
      <c r="BP204" s="211" t="s">
        <v>514</v>
      </c>
      <c r="BQ204" s="211">
        <v>1</v>
      </c>
      <c r="BR204" s="211" t="s">
        <v>5247</v>
      </c>
      <c r="BS204" s="211" t="s">
        <v>514</v>
      </c>
      <c r="BT204" s="211" t="s">
        <v>514</v>
      </c>
      <c r="BU204" s="211" t="s">
        <v>514</v>
      </c>
      <c r="BV204" s="211" t="s">
        <v>514</v>
      </c>
      <c r="BW204" s="211" t="s">
        <v>514</v>
      </c>
      <c r="BX204" s="211" t="s">
        <v>514</v>
      </c>
      <c r="BY204" s="211" t="s">
        <v>514</v>
      </c>
      <c r="BZ204" s="211" t="s">
        <v>514</v>
      </c>
      <c r="CA204" s="211" t="s">
        <v>514</v>
      </c>
      <c r="CB204" s="211" t="s">
        <v>514</v>
      </c>
      <c r="CC204" s="211" t="s">
        <v>514</v>
      </c>
      <c r="CD204" s="211" t="s">
        <v>514</v>
      </c>
      <c r="CE204" s="211" t="s">
        <v>514</v>
      </c>
      <c r="CF204" s="211" t="s">
        <v>514</v>
      </c>
      <c r="CG204" s="211" t="s">
        <v>514</v>
      </c>
      <c r="CH204" s="287"/>
      <c r="CI204" s="287"/>
      <c r="CJ204" s="287"/>
      <c r="CK204" s="287"/>
      <c r="CL204" s="287"/>
      <c r="CM204" s="287"/>
      <c r="CN204" s="287"/>
      <c r="CO204" s="211" t="s">
        <v>5528</v>
      </c>
    </row>
    <row r="205" spans="1:93">
      <c r="A205" s="286" t="s">
        <v>1049</v>
      </c>
      <c r="B205" s="211" t="s">
        <v>2873</v>
      </c>
      <c r="C205" s="211" t="s">
        <v>2448</v>
      </c>
      <c r="D205" s="211" t="s">
        <v>2874</v>
      </c>
      <c r="E205" s="211" t="s">
        <v>5728</v>
      </c>
      <c r="F205" s="211">
        <v>1</v>
      </c>
      <c r="G205" s="211" t="s">
        <v>514</v>
      </c>
      <c r="H205" s="211" t="s">
        <v>514</v>
      </c>
      <c r="I205" s="211" t="s">
        <v>514</v>
      </c>
      <c r="J205" s="211" t="s">
        <v>514</v>
      </c>
      <c r="K205" s="211">
        <v>2013</v>
      </c>
      <c r="L205" s="211" t="b">
        <v>0</v>
      </c>
      <c r="M205" s="211">
        <v>8060</v>
      </c>
      <c r="N205" s="211">
        <v>8040</v>
      </c>
      <c r="O205" s="287"/>
      <c r="P205" s="287"/>
      <c r="Q205" s="287"/>
      <c r="R205" s="211" t="b">
        <v>0</v>
      </c>
      <c r="S205" s="211">
        <v>11800</v>
      </c>
      <c r="T205" s="211">
        <v>10300</v>
      </c>
      <c r="U205" s="211" t="b">
        <v>0</v>
      </c>
      <c r="V205" s="211">
        <v>11000</v>
      </c>
      <c r="W205" s="211">
        <v>11000</v>
      </c>
      <c r="X205" s="287"/>
      <c r="Y205" s="287"/>
      <c r="Z205" s="287"/>
      <c r="AA205" s="211" t="s">
        <v>514</v>
      </c>
      <c r="AB205" s="211" t="s">
        <v>514</v>
      </c>
      <c r="AC205" s="211" t="s">
        <v>514</v>
      </c>
      <c r="AD205" s="211" t="s">
        <v>514</v>
      </c>
      <c r="AE205" s="287"/>
      <c r="AF205" s="287"/>
      <c r="AG205" s="287"/>
      <c r="AH205" s="211" t="s">
        <v>514</v>
      </c>
      <c r="AI205" s="211" t="s">
        <v>514</v>
      </c>
      <c r="AJ205" s="211" t="s">
        <v>514</v>
      </c>
      <c r="AK205" s="211" t="s">
        <v>514</v>
      </c>
      <c r="AL205" s="211" t="s">
        <v>514</v>
      </c>
      <c r="AM205" s="211" t="s">
        <v>514</v>
      </c>
      <c r="AN205" s="287"/>
      <c r="AO205" s="287"/>
      <c r="AP205" s="287"/>
      <c r="AQ205" s="287"/>
      <c r="AR205" s="287"/>
      <c r="AS205" s="287"/>
      <c r="AT205" s="211" t="s">
        <v>514</v>
      </c>
      <c r="AU205" s="211" t="s">
        <v>514</v>
      </c>
      <c r="AV205" s="211" t="s">
        <v>514</v>
      </c>
      <c r="AW205" s="211" t="s">
        <v>514</v>
      </c>
      <c r="AX205" s="211" t="s">
        <v>514</v>
      </c>
      <c r="AY205" s="211" t="s">
        <v>514</v>
      </c>
      <c r="AZ205" s="287"/>
      <c r="BA205" s="287"/>
      <c r="BB205" s="287"/>
      <c r="BC205" s="287"/>
      <c r="BD205" s="287"/>
      <c r="BE205" s="287"/>
      <c r="BF205" s="211" t="s">
        <v>514</v>
      </c>
      <c r="BG205" s="211" t="s">
        <v>514</v>
      </c>
      <c r="BH205" s="211" t="s">
        <v>514</v>
      </c>
      <c r="BI205" s="211" t="s">
        <v>514</v>
      </c>
      <c r="BJ205" s="211" t="s">
        <v>514</v>
      </c>
      <c r="BK205" s="211" t="s">
        <v>514</v>
      </c>
      <c r="BL205" s="287"/>
      <c r="BM205" s="287"/>
      <c r="BN205" s="287"/>
      <c r="BO205" s="211" t="s">
        <v>514</v>
      </c>
      <c r="BP205" s="211" t="s">
        <v>514</v>
      </c>
      <c r="BQ205" s="211">
        <v>1</v>
      </c>
      <c r="BR205" s="211" t="s">
        <v>2480</v>
      </c>
      <c r="BS205" s="211" t="s">
        <v>514</v>
      </c>
      <c r="BT205" s="211" t="s">
        <v>514</v>
      </c>
      <c r="BU205" s="211" t="s">
        <v>514</v>
      </c>
      <c r="BV205" s="211" t="s">
        <v>514</v>
      </c>
      <c r="BW205" s="211" t="s">
        <v>514</v>
      </c>
      <c r="BX205" s="211" t="s">
        <v>514</v>
      </c>
      <c r="BY205" s="211" t="s">
        <v>514</v>
      </c>
      <c r="BZ205" s="211" t="s">
        <v>514</v>
      </c>
      <c r="CA205" s="211" t="s">
        <v>514</v>
      </c>
      <c r="CB205" s="211" t="s">
        <v>514</v>
      </c>
      <c r="CC205" s="211" t="s">
        <v>6434</v>
      </c>
      <c r="CD205" s="211" t="s">
        <v>6494</v>
      </c>
      <c r="CE205" s="211" t="s">
        <v>514</v>
      </c>
      <c r="CF205" s="211" t="s">
        <v>514</v>
      </c>
      <c r="CG205" s="211" t="s">
        <v>514</v>
      </c>
      <c r="CH205" s="287"/>
      <c r="CI205" s="287"/>
      <c r="CJ205" s="287"/>
      <c r="CK205" s="287"/>
      <c r="CL205" s="287"/>
      <c r="CM205" s="287"/>
      <c r="CN205" s="287"/>
      <c r="CO205" s="211" t="s">
        <v>5528</v>
      </c>
    </row>
    <row r="206" spans="1:93">
      <c r="A206" s="286" t="s">
        <v>1050</v>
      </c>
      <c r="B206" s="211" t="s">
        <v>2875</v>
      </c>
      <c r="C206" s="211" t="s">
        <v>2424</v>
      </c>
      <c r="D206" s="211" t="s">
        <v>2876</v>
      </c>
      <c r="E206" s="211" t="s">
        <v>2877</v>
      </c>
      <c r="F206" s="211">
        <v>1</v>
      </c>
      <c r="G206" s="211" t="s">
        <v>514</v>
      </c>
      <c r="H206" s="211" t="s">
        <v>514</v>
      </c>
      <c r="I206" s="211" t="s">
        <v>514</v>
      </c>
      <c r="J206" s="211" t="s">
        <v>514</v>
      </c>
      <c r="K206" s="211">
        <v>2013</v>
      </c>
      <c r="L206" s="211" t="b">
        <v>0</v>
      </c>
      <c r="M206" s="211">
        <v>35800</v>
      </c>
      <c r="N206" s="211">
        <v>35800</v>
      </c>
      <c r="O206" s="287"/>
      <c r="P206" s="287"/>
      <c r="Q206" s="287"/>
      <c r="R206" s="211" t="b">
        <v>0</v>
      </c>
      <c r="S206" s="211">
        <v>23000</v>
      </c>
      <c r="T206" s="211">
        <v>22800</v>
      </c>
      <c r="U206" s="211" t="b">
        <v>0</v>
      </c>
      <c r="V206" s="211">
        <v>21800</v>
      </c>
      <c r="W206" s="211">
        <v>21800</v>
      </c>
      <c r="X206" s="287"/>
      <c r="Y206" s="287"/>
      <c r="Z206" s="287"/>
      <c r="AA206" s="211" t="s">
        <v>514</v>
      </c>
      <c r="AB206" s="211" t="s">
        <v>514</v>
      </c>
      <c r="AC206" s="211" t="s">
        <v>514</v>
      </c>
      <c r="AD206" s="211" t="s">
        <v>514</v>
      </c>
      <c r="AE206" s="287"/>
      <c r="AF206" s="287"/>
      <c r="AG206" s="287"/>
      <c r="AH206" s="211" t="s">
        <v>514</v>
      </c>
      <c r="AI206" s="211" t="s">
        <v>514</v>
      </c>
      <c r="AJ206" s="211" t="s">
        <v>514</v>
      </c>
      <c r="AK206" s="211" t="s">
        <v>514</v>
      </c>
      <c r="AL206" s="211" t="s">
        <v>514</v>
      </c>
      <c r="AM206" s="211" t="s">
        <v>514</v>
      </c>
      <c r="AN206" s="287"/>
      <c r="AO206" s="287"/>
      <c r="AP206" s="287"/>
      <c r="AQ206" s="287"/>
      <c r="AR206" s="287"/>
      <c r="AS206" s="287"/>
      <c r="AT206" s="211" t="s">
        <v>514</v>
      </c>
      <c r="AU206" s="211" t="s">
        <v>514</v>
      </c>
      <c r="AV206" s="211" t="s">
        <v>514</v>
      </c>
      <c r="AW206" s="211" t="s">
        <v>514</v>
      </c>
      <c r="AX206" s="211" t="s">
        <v>514</v>
      </c>
      <c r="AY206" s="211" t="s">
        <v>514</v>
      </c>
      <c r="AZ206" s="287"/>
      <c r="BA206" s="287"/>
      <c r="BB206" s="287"/>
      <c r="BC206" s="287"/>
      <c r="BD206" s="287"/>
      <c r="BE206" s="287"/>
      <c r="BF206" s="211" t="s">
        <v>514</v>
      </c>
      <c r="BG206" s="211" t="s">
        <v>514</v>
      </c>
      <c r="BH206" s="211" t="s">
        <v>514</v>
      </c>
      <c r="BI206" s="211" t="s">
        <v>514</v>
      </c>
      <c r="BJ206" s="211" t="s">
        <v>514</v>
      </c>
      <c r="BK206" s="211" t="s">
        <v>514</v>
      </c>
      <c r="BL206" s="287"/>
      <c r="BM206" s="287"/>
      <c r="BN206" s="287"/>
      <c r="BO206" s="211" t="s">
        <v>514</v>
      </c>
      <c r="BP206" s="211" t="s">
        <v>514</v>
      </c>
      <c r="BQ206" s="211">
        <v>1</v>
      </c>
      <c r="BR206" s="211" t="s">
        <v>2507</v>
      </c>
      <c r="BS206" s="211" t="s">
        <v>514</v>
      </c>
      <c r="BT206" s="211" t="s">
        <v>514</v>
      </c>
      <c r="BU206" s="211" t="s">
        <v>514</v>
      </c>
      <c r="BV206" s="211" t="s">
        <v>514</v>
      </c>
      <c r="BW206" s="211" t="s">
        <v>514</v>
      </c>
      <c r="BX206" s="211" t="s">
        <v>514</v>
      </c>
      <c r="BY206" s="211" t="s">
        <v>514</v>
      </c>
      <c r="BZ206" s="211" t="s">
        <v>514</v>
      </c>
      <c r="CA206" s="211" t="s">
        <v>514</v>
      </c>
      <c r="CB206" s="211" t="s">
        <v>514</v>
      </c>
      <c r="CC206" s="211" t="s">
        <v>514</v>
      </c>
      <c r="CD206" s="211" t="s">
        <v>514</v>
      </c>
      <c r="CE206" s="211" t="s">
        <v>514</v>
      </c>
      <c r="CF206" s="211" t="s">
        <v>514</v>
      </c>
      <c r="CG206" s="211" t="s">
        <v>514</v>
      </c>
      <c r="CH206" s="287"/>
      <c r="CI206" s="287"/>
      <c r="CJ206" s="287"/>
      <c r="CK206" s="287"/>
      <c r="CL206" s="287"/>
      <c r="CM206" s="287"/>
      <c r="CN206" s="287"/>
      <c r="CO206" s="211" t="s">
        <v>5528</v>
      </c>
    </row>
    <row r="207" spans="1:93">
      <c r="A207" s="286" t="s">
        <v>1051</v>
      </c>
      <c r="B207" s="211" t="s">
        <v>2878</v>
      </c>
      <c r="C207" s="211" t="s">
        <v>2531</v>
      </c>
      <c r="D207" s="211" t="s">
        <v>5248</v>
      </c>
      <c r="E207" s="211" t="s">
        <v>5729</v>
      </c>
      <c r="F207" s="211">
        <v>1</v>
      </c>
      <c r="G207" s="211" t="s">
        <v>514</v>
      </c>
      <c r="H207" s="211" t="s">
        <v>514</v>
      </c>
      <c r="I207" s="211" t="s">
        <v>514</v>
      </c>
      <c r="J207" s="211" t="s">
        <v>514</v>
      </c>
      <c r="K207" s="211" t="s">
        <v>514</v>
      </c>
      <c r="L207" s="211" t="s">
        <v>514</v>
      </c>
      <c r="M207" s="211" t="s">
        <v>514</v>
      </c>
      <c r="N207" s="211" t="s">
        <v>514</v>
      </c>
      <c r="O207" s="287"/>
      <c r="P207" s="287"/>
      <c r="Q207" s="287"/>
      <c r="R207" s="211" t="s">
        <v>514</v>
      </c>
      <c r="S207" s="211" t="s">
        <v>514</v>
      </c>
      <c r="T207" s="211" t="s">
        <v>514</v>
      </c>
      <c r="U207" s="211" t="s">
        <v>514</v>
      </c>
      <c r="V207" s="211" t="s">
        <v>514</v>
      </c>
      <c r="W207" s="211" t="s">
        <v>514</v>
      </c>
      <c r="X207" s="287"/>
      <c r="Y207" s="287"/>
      <c r="Z207" s="287"/>
      <c r="AA207" s="211" t="s">
        <v>514</v>
      </c>
      <c r="AB207" s="211" t="s">
        <v>514</v>
      </c>
      <c r="AC207" s="211" t="s">
        <v>514</v>
      </c>
      <c r="AD207" s="211" t="s">
        <v>514</v>
      </c>
      <c r="AE207" s="287"/>
      <c r="AF207" s="287"/>
      <c r="AG207" s="287"/>
      <c r="AH207" s="211" t="s">
        <v>514</v>
      </c>
      <c r="AI207" s="211" t="s">
        <v>514</v>
      </c>
      <c r="AJ207" s="211" t="s">
        <v>514</v>
      </c>
      <c r="AK207" s="211" t="s">
        <v>514</v>
      </c>
      <c r="AL207" s="211" t="s">
        <v>514</v>
      </c>
      <c r="AM207" s="211" t="s">
        <v>514</v>
      </c>
      <c r="AN207" s="287"/>
      <c r="AO207" s="287"/>
      <c r="AP207" s="287"/>
      <c r="AQ207" s="287"/>
      <c r="AR207" s="287"/>
      <c r="AS207" s="287"/>
      <c r="AT207" s="211" t="s">
        <v>514</v>
      </c>
      <c r="AU207" s="211" t="s">
        <v>514</v>
      </c>
      <c r="AV207" s="211" t="s">
        <v>514</v>
      </c>
      <c r="AW207" s="211" t="s">
        <v>514</v>
      </c>
      <c r="AX207" s="211" t="s">
        <v>514</v>
      </c>
      <c r="AY207" s="211" t="s">
        <v>514</v>
      </c>
      <c r="AZ207" s="287"/>
      <c r="BA207" s="287"/>
      <c r="BB207" s="287"/>
      <c r="BC207" s="287"/>
      <c r="BD207" s="287"/>
      <c r="BE207" s="287"/>
      <c r="BF207" s="211" t="s">
        <v>514</v>
      </c>
      <c r="BG207" s="211" t="s">
        <v>514</v>
      </c>
      <c r="BH207" s="211" t="s">
        <v>514</v>
      </c>
      <c r="BI207" s="211" t="s">
        <v>514</v>
      </c>
      <c r="BJ207" s="211" t="s">
        <v>514</v>
      </c>
      <c r="BK207" s="211" t="s">
        <v>514</v>
      </c>
      <c r="BL207" s="287"/>
      <c r="BM207" s="287"/>
      <c r="BN207" s="287"/>
      <c r="BO207" s="211" t="s">
        <v>514</v>
      </c>
      <c r="BP207" s="211" t="s">
        <v>514</v>
      </c>
      <c r="BQ207" s="211">
        <v>1</v>
      </c>
      <c r="BR207" s="211" t="s">
        <v>5249</v>
      </c>
      <c r="BS207" s="211" t="s">
        <v>514</v>
      </c>
      <c r="BT207" s="211" t="s">
        <v>514</v>
      </c>
      <c r="BU207" s="211" t="s">
        <v>514</v>
      </c>
      <c r="BV207" s="211" t="s">
        <v>514</v>
      </c>
      <c r="BW207" s="211" t="s">
        <v>514</v>
      </c>
      <c r="BX207" s="211" t="s">
        <v>514</v>
      </c>
      <c r="BY207" s="211" t="s">
        <v>514</v>
      </c>
      <c r="BZ207" s="211" t="s">
        <v>514</v>
      </c>
      <c r="CA207" s="211" t="s">
        <v>514</v>
      </c>
      <c r="CB207" s="211" t="s">
        <v>514</v>
      </c>
      <c r="CC207" s="211" t="s">
        <v>514</v>
      </c>
      <c r="CD207" s="211" t="s">
        <v>514</v>
      </c>
      <c r="CE207" s="211" t="s">
        <v>514</v>
      </c>
      <c r="CF207" s="211" t="s">
        <v>514</v>
      </c>
      <c r="CG207" s="211" t="s">
        <v>514</v>
      </c>
      <c r="CH207" s="287"/>
      <c r="CI207" s="287"/>
      <c r="CJ207" s="287"/>
      <c r="CK207" s="287"/>
      <c r="CL207" s="287"/>
      <c r="CM207" s="287"/>
      <c r="CN207" s="287"/>
      <c r="CO207" s="211" t="s">
        <v>514</v>
      </c>
    </row>
    <row r="208" spans="1:93">
      <c r="A208" s="286" t="s">
        <v>1052</v>
      </c>
      <c r="B208" s="211" t="s">
        <v>2879</v>
      </c>
      <c r="C208" s="211" t="s">
        <v>2424</v>
      </c>
      <c r="D208" s="211" t="s">
        <v>5250</v>
      </c>
      <c r="E208" s="211" t="s">
        <v>5730</v>
      </c>
      <c r="F208" s="211" t="s">
        <v>514</v>
      </c>
      <c r="G208" s="211" t="s">
        <v>514</v>
      </c>
      <c r="H208" s="211">
        <v>1</v>
      </c>
      <c r="I208" s="211" t="s">
        <v>514</v>
      </c>
      <c r="J208" s="211" t="s">
        <v>514</v>
      </c>
      <c r="K208" s="211" t="s">
        <v>514</v>
      </c>
      <c r="L208" s="211" t="s">
        <v>514</v>
      </c>
      <c r="M208" s="211" t="s">
        <v>514</v>
      </c>
      <c r="N208" s="211" t="s">
        <v>514</v>
      </c>
      <c r="O208" s="287"/>
      <c r="P208" s="287"/>
      <c r="Q208" s="287"/>
      <c r="R208" s="211" t="s">
        <v>514</v>
      </c>
      <c r="S208" s="211" t="s">
        <v>514</v>
      </c>
      <c r="T208" s="211" t="s">
        <v>514</v>
      </c>
      <c r="U208" s="211" t="s">
        <v>514</v>
      </c>
      <c r="V208" s="211" t="s">
        <v>514</v>
      </c>
      <c r="W208" s="211" t="s">
        <v>514</v>
      </c>
      <c r="X208" s="287"/>
      <c r="Y208" s="287"/>
      <c r="Z208" s="287"/>
      <c r="AA208" s="211">
        <v>2013</v>
      </c>
      <c r="AB208" s="211" t="b">
        <v>1</v>
      </c>
      <c r="AC208" s="211">
        <v>340</v>
      </c>
      <c r="AD208" s="211">
        <v>340</v>
      </c>
      <c r="AE208" s="287"/>
      <c r="AF208" s="287"/>
      <c r="AG208" s="287"/>
      <c r="AH208" s="211" t="s">
        <v>514</v>
      </c>
      <c r="AI208" s="211" t="s">
        <v>514</v>
      </c>
      <c r="AJ208" s="211" t="s">
        <v>514</v>
      </c>
      <c r="AK208" s="211" t="s">
        <v>514</v>
      </c>
      <c r="AL208" s="211" t="s">
        <v>514</v>
      </c>
      <c r="AM208" s="211" t="s">
        <v>514</v>
      </c>
      <c r="AN208" s="287"/>
      <c r="AO208" s="287"/>
      <c r="AP208" s="287"/>
      <c r="AQ208" s="287"/>
      <c r="AR208" s="287"/>
      <c r="AS208" s="287"/>
      <c r="AT208" s="211" t="s">
        <v>514</v>
      </c>
      <c r="AU208" s="211" t="s">
        <v>514</v>
      </c>
      <c r="AV208" s="211" t="s">
        <v>514</v>
      </c>
      <c r="AW208" s="211" t="s">
        <v>514</v>
      </c>
      <c r="AX208" s="211" t="s">
        <v>514</v>
      </c>
      <c r="AY208" s="211" t="s">
        <v>514</v>
      </c>
      <c r="AZ208" s="287"/>
      <c r="BA208" s="287"/>
      <c r="BB208" s="287"/>
      <c r="BC208" s="287"/>
      <c r="BD208" s="287"/>
      <c r="BE208" s="287"/>
      <c r="BF208" s="211" t="s">
        <v>514</v>
      </c>
      <c r="BG208" s="211" t="s">
        <v>514</v>
      </c>
      <c r="BH208" s="211" t="s">
        <v>514</v>
      </c>
      <c r="BI208" s="211" t="s">
        <v>514</v>
      </c>
      <c r="BJ208" s="211" t="s">
        <v>514</v>
      </c>
      <c r="BK208" s="211" t="s">
        <v>514</v>
      </c>
      <c r="BL208" s="287"/>
      <c r="BM208" s="287"/>
      <c r="BN208" s="287"/>
      <c r="BO208" s="211" t="s">
        <v>514</v>
      </c>
      <c r="BP208" s="211" t="s">
        <v>514</v>
      </c>
      <c r="BQ208" s="211">
        <v>0</v>
      </c>
      <c r="BR208" s="211" t="s">
        <v>514</v>
      </c>
      <c r="BS208" s="211" t="s">
        <v>514</v>
      </c>
      <c r="BT208" s="211" t="s">
        <v>514</v>
      </c>
      <c r="BU208" s="211" t="s">
        <v>514</v>
      </c>
      <c r="BV208" s="211" t="s">
        <v>514</v>
      </c>
      <c r="BW208" s="211" t="s">
        <v>514</v>
      </c>
      <c r="BX208" s="211" t="s">
        <v>514</v>
      </c>
      <c r="BY208" s="211" t="s">
        <v>514</v>
      </c>
      <c r="BZ208" s="211" t="s">
        <v>514</v>
      </c>
      <c r="CA208" s="211" t="s">
        <v>514</v>
      </c>
      <c r="CB208" s="211" t="s">
        <v>514</v>
      </c>
      <c r="CC208" s="211" t="s">
        <v>514</v>
      </c>
      <c r="CD208" s="211" t="s">
        <v>514</v>
      </c>
      <c r="CE208" s="211" t="s">
        <v>514</v>
      </c>
      <c r="CF208" s="211" t="s">
        <v>514</v>
      </c>
      <c r="CG208" s="211" t="s">
        <v>514</v>
      </c>
      <c r="CH208" s="287"/>
      <c r="CI208" s="287"/>
      <c r="CJ208" s="287"/>
      <c r="CK208" s="287"/>
      <c r="CL208" s="287"/>
      <c r="CM208" s="287"/>
      <c r="CN208" s="287"/>
      <c r="CO208" s="211" t="s">
        <v>514</v>
      </c>
    </row>
    <row r="209" spans="1:93">
      <c r="A209" s="286" t="s">
        <v>1053</v>
      </c>
      <c r="B209" s="211" t="s">
        <v>2880</v>
      </c>
      <c r="C209" s="211" t="s">
        <v>2881</v>
      </c>
      <c r="D209" s="211" t="s">
        <v>2882</v>
      </c>
      <c r="E209" s="211" t="s">
        <v>5731</v>
      </c>
      <c r="F209" s="211">
        <v>1</v>
      </c>
      <c r="G209" s="211" t="s">
        <v>514</v>
      </c>
      <c r="H209" s="211" t="s">
        <v>514</v>
      </c>
      <c r="I209" s="211" t="s">
        <v>514</v>
      </c>
      <c r="J209" s="211" t="s">
        <v>514</v>
      </c>
      <c r="K209" s="211">
        <v>2013</v>
      </c>
      <c r="L209" s="211" t="b">
        <v>0</v>
      </c>
      <c r="M209" s="211">
        <v>5940</v>
      </c>
      <c r="N209" s="211">
        <v>5270</v>
      </c>
      <c r="O209" s="287"/>
      <c r="P209" s="287"/>
      <c r="Q209" s="287"/>
      <c r="R209" s="211" t="b">
        <v>0</v>
      </c>
      <c r="S209" s="211">
        <v>5580</v>
      </c>
      <c r="T209" s="211">
        <v>5070</v>
      </c>
      <c r="U209" s="211" t="b">
        <v>0</v>
      </c>
      <c r="V209" s="211">
        <v>5610</v>
      </c>
      <c r="W209" s="211">
        <v>5610</v>
      </c>
      <c r="X209" s="287"/>
      <c r="Y209" s="287"/>
      <c r="Z209" s="287"/>
      <c r="AA209" s="211" t="s">
        <v>514</v>
      </c>
      <c r="AB209" s="211" t="s">
        <v>514</v>
      </c>
      <c r="AC209" s="211" t="s">
        <v>514</v>
      </c>
      <c r="AD209" s="211" t="s">
        <v>514</v>
      </c>
      <c r="AE209" s="287"/>
      <c r="AF209" s="287"/>
      <c r="AG209" s="287"/>
      <c r="AH209" s="211" t="s">
        <v>514</v>
      </c>
      <c r="AI209" s="211" t="s">
        <v>514</v>
      </c>
      <c r="AJ209" s="211" t="s">
        <v>514</v>
      </c>
      <c r="AK209" s="211" t="s">
        <v>514</v>
      </c>
      <c r="AL209" s="211" t="s">
        <v>514</v>
      </c>
      <c r="AM209" s="211" t="s">
        <v>514</v>
      </c>
      <c r="AN209" s="287"/>
      <c r="AO209" s="287"/>
      <c r="AP209" s="287"/>
      <c r="AQ209" s="287"/>
      <c r="AR209" s="287"/>
      <c r="AS209" s="287"/>
      <c r="AT209" s="211" t="s">
        <v>514</v>
      </c>
      <c r="AU209" s="211" t="s">
        <v>514</v>
      </c>
      <c r="AV209" s="211" t="s">
        <v>514</v>
      </c>
      <c r="AW209" s="211" t="s">
        <v>514</v>
      </c>
      <c r="AX209" s="211" t="s">
        <v>514</v>
      </c>
      <c r="AY209" s="211" t="s">
        <v>514</v>
      </c>
      <c r="AZ209" s="287"/>
      <c r="BA209" s="287"/>
      <c r="BB209" s="287"/>
      <c r="BC209" s="287"/>
      <c r="BD209" s="287"/>
      <c r="BE209" s="287"/>
      <c r="BF209" s="211" t="s">
        <v>514</v>
      </c>
      <c r="BG209" s="211" t="s">
        <v>514</v>
      </c>
      <c r="BH209" s="211" t="s">
        <v>514</v>
      </c>
      <c r="BI209" s="211" t="s">
        <v>514</v>
      </c>
      <c r="BJ209" s="211" t="s">
        <v>514</v>
      </c>
      <c r="BK209" s="211" t="s">
        <v>514</v>
      </c>
      <c r="BL209" s="287"/>
      <c r="BM209" s="287"/>
      <c r="BN209" s="287"/>
      <c r="BO209" s="211" t="s">
        <v>514</v>
      </c>
      <c r="BP209" s="211" t="s">
        <v>514</v>
      </c>
      <c r="BQ209" s="211">
        <v>1</v>
      </c>
      <c r="BR209" s="211" t="s">
        <v>2880</v>
      </c>
      <c r="BS209" s="211" t="s">
        <v>514</v>
      </c>
      <c r="BT209" s="211" t="s">
        <v>514</v>
      </c>
      <c r="BU209" s="211" t="s">
        <v>514</v>
      </c>
      <c r="BV209" s="211" t="s">
        <v>514</v>
      </c>
      <c r="BW209" s="211" t="s">
        <v>514</v>
      </c>
      <c r="BX209" s="211" t="s">
        <v>514</v>
      </c>
      <c r="BY209" s="211" t="s">
        <v>514</v>
      </c>
      <c r="BZ209" s="211" t="s">
        <v>514</v>
      </c>
      <c r="CA209" s="211" t="s">
        <v>514</v>
      </c>
      <c r="CB209" s="211" t="s">
        <v>514</v>
      </c>
      <c r="CC209" s="211" t="s">
        <v>6526</v>
      </c>
      <c r="CD209" s="211" t="s">
        <v>6527</v>
      </c>
      <c r="CE209" s="211" t="s">
        <v>514</v>
      </c>
      <c r="CF209" s="211" t="s">
        <v>514</v>
      </c>
      <c r="CG209" s="211" t="s">
        <v>514</v>
      </c>
      <c r="CH209" s="287"/>
      <c r="CI209" s="287"/>
      <c r="CJ209" s="287"/>
      <c r="CK209" s="287"/>
      <c r="CL209" s="287"/>
      <c r="CM209" s="287"/>
      <c r="CN209" s="287"/>
      <c r="CO209" s="211" t="s">
        <v>5528</v>
      </c>
    </row>
    <row r="210" spans="1:93">
      <c r="A210" s="286" t="s">
        <v>1054</v>
      </c>
      <c r="B210" s="211" t="s">
        <v>2883</v>
      </c>
      <c r="C210" s="211" t="s">
        <v>2448</v>
      </c>
      <c r="D210" s="211" t="s">
        <v>5251</v>
      </c>
      <c r="E210" s="211" t="s">
        <v>5732</v>
      </c>
      <c r="F210" s="211">
        <v>1</v>
      </c>
      <c r="G210" s="211" t="s">
        <v>514</v>
      </c>
      <c r="H210" s="211" t="s">
        <v>514</v>
      </c>
      <c r="I210" s="211" t="s">
        <v>514</v>
      </c>
      <c r="J210" s="211" t="s">
        <v>514</v>
      </c>
      <c r="K210" s="211">
        <v>2013</v>
      </c>
      <c r="L210" s="211" t="b">
        <v>0</v>
      </c>
      <c r="M210" s="211">
        <v>1500</v>
      </c>
      <c r="N210" s="211">
        <v>1290</v>
      </c>
      <c r="O210" s="287"/>
      <c r="P210" s="287"/>
      <c r="Q210" s="287"/>
      <c r="R210" s="211" t="s">
        <v>514</v>
      </c>
      <c r="S210" s="211" t="s">
        <v>514</v>
      </c>
      <c r="T210" s="211" t="s">
        <v>514</v>
      </c>
      <c r="U210" s="211" t="s">
        <v>514</v>
      </c>
      <c r="V210" s="211" t="s">
        <v>514</v>
      </c>
      <c r="W210" s="211" t="s">
        <v>514</v>
      </c>
      <c r="X210" s="287"/>
      <c r="Y210" s="287"/>
      <c r="Z210" s="287"/>
      <c r="AA210" s="211" t="s">
        <v>514</v>
      </c>
      <c r="AB210" s="211" t="s">
        <v>514</v>
      </c>
      <c r="AC210" s="211" t="s">
        <v>514</v>
      </c>
      <c r="AD210" s="211" t="s">
        <v>514</v>
      </c>
      <c r="AE210" s="287"/>
      <c r="AF210" s="287"/>
      <c r="AG210" s="287"/>
      <c r="AH210" s="211" t="s">
        <v>514</v>
      </c>
      <c r="AI210" s="211" t="s">
        <v>514</v>
      </c>
      <c r="AJ210" s="211" t="s">
        <v>514</v>
      </c>
      <c r="AK210" s="211" t="s">
        <v>514</v>
      </c>
      <c r="AL210" s="211" t="s">
        <v>514</v>
      </c>
      <c r="AM210" s="211" t="s">
        <v>514</v>
      </c>
      <c r="AN210" s="287"/>
      <c r="AO210" s="287"/>
      <c r="AP210" s="287"/>
      <c r="AQ210" s="287"/>
      <c r="AR210" s="287"/>
      <c r="AS210" s="287"/>
      <c r="AT210" s="211" t="s">
        <v>514</v>
      </c>
      <c r="AU210" s="211" t="s">
        <v>514</v>
      </c>
      <c r="AV210" s="211" t="s">
        <v>514</v>
      </c>
      <c r="AW210" s="211" t="s">
        <v>514</v>
      </c>
      <c r="AX210" s="211" t="s">
        <v>514</v>
      </c>
      <c r="AY210" s="211" t="s">
        <v>514</v>
      </c>
      <c r="AZ210" s="287"/>
      <c r="BA210" s="287"/>
      <c r="BB210" s="287"/>
      <c r="BC210" s="287"/>
      <c r="BD210" s="287"/>
      <c r="BE210" s="287"/>
      <c r="BF210" s="211" t="s">
        <v>514</v>
      </c>
      <c r="BG210" s="211" t="s">
        <v>514</v>
      </c>
      <c r="BH210" s="211" t="s">
        <v>514</v>
      </c>
      <c r="BI210" s="211" t="s">
        <v>514</v>
      </c>
      <c r="BJ210" s="211" t="s">
        <v>514</v>
      </c>
      <c r="BK210" s="211" t="s">
        <v>514</v>
      </c>
      <c r="BL210" s="287"/>
      <c r="BM210" s="287"/>
      <c r="BN210" s="287"/>
      <c r="BO210" s="211" t="s">
        <v>514</v>
      </c>
      <c r="BP210" s="211" t="s">
        <v>514</v>
      </c>
      <c r="BQ210" s="211">
        <v>1</v>
      </c>
      <c r="BR210" s="211" t="s">
        <v>2480</v>
      </c>
      <c r="BS210" s="211" t="s">
        <v>514</v>
      </c>
      <c r="BT210" s="211" t="s">
        <v>514</v>
      </c>
      <c r="BU210" s="211" t="s">
        <v>514</v>
      </c>
      <c r="BV210" s="211" t="s">
        <v>514</v>
      </c>
      <c r="BW210" s="211" t="s">
        <v>514</v>
      </c>
      <c r="BX210" s="211" t="s">
        <v>514</v>
      </c>
      <c r="BY210" s="211" t="s">
        <v>514</v>
      </c>
      <c r="BZ210" s="211" t="s">
        <v>514</v>
      </c>
      <c r="CA210" s="211" t="s">
        <v>514</v>
      </c>
      <c r="CB210" s="211" t="s">
        <v>514</v>
      </c>
      <c r="CC210" s="211" t="s">
        <v>514</v>
      </c>
      <c r="CD210" s="211" t="s">
        <v>514</v>
      </c>
      <c r="CE210" s="211" t="s">
        <v>514</v>
      </c>
      <c r="CF210" s="211" t="s">
        <v>514</v>
      </c>
      <c r="CG210" s="211" t="s">
        <v>514</v>
      </c>
      <c r="CH210" s="287"/>
      <c r="CI210" s="287"/>
      <c r="CJ210" s="287"/>
      <c r="CK210" s="287"/>
      <c r="CL210" s="287"/>
      <c r="CM210" s="287"/>
      <c r="CN210" s="287"/>
      <c r="CO210" s="211" t="s">
        <v>514</v>
      </c>
    </row>
    <row r="211" spans="1:93">
      <c r="A211" s="286" t="s">
        <v>1055</v>
      </c>
      <c r="B211" s="211" t="s">
        <v>2884</v>
      </c>
      <c r="C211" s="211" t="s">
        <v>2531</v>
      </c>
      <c r="D211" s="211" t="s">
        <v>2885</v>
      </c>
      <c r="E211" s="211" t="s">
        <v>2886</v>
      </c>
      <c r="F211" s="211">
        <v>1</v>
      </c>
      <c r="G211" s="211" t="s">
        <v>514</v>
      </c>
      <c r="H211" s="211" t="s">
        <v>514</v>
      </c>
      <c r="I211" s="211" t="s">
        <v>514</v>
      </c>
      <c r="J211" s="211" t="s">
        <v>514</v>
      </c>
      <c r="K211" s="211">
        <v>2013</v>
      </c>
      <c r="L211" s="211" t="b">
        <v>1</v>
      </c>
      <c r="M211" s="211">
        <v>3530</v>
      </c>
      <c r="N211" s="211">
        <v>2950</v>
      </c>
      <c r="O211" s="287"/>
      <c r="P211" s="287"/>
      <c r="Q211" s="287"/>
      <c r="R211" s="211" t="b">
        <v>1</v>
      </c>
      <c r="S211" s="211">
        <v>4100</v>
      </c>
      <c r="T211" s="211">
        <v>3570</v>
      </c>
      <c r="U211" s="211" t="b">
        <v>1</v>
      </c>
      <c r="V211" s="211">
        <v>4000</v>
      </c>
      <c r="W211" s="211">
        <v>4000</v>
      </c>
      <c r="X211" s="287"/>
      <c r="Y211" s="287"/>
      <c r="Z211" s="287"/>
      <c r="AA211" s="211" t="s">
        <v>514</v>
      </c>
      <c r="AB211" s="211" t="s">
        <v>514</v>
      </c>
      <c r="AC211" s="211" t="s">
        <v>514</v>
      </c>
      <c r="AD211" s="211" t="s">
        <v>514</v>
      </c>
      <c r="AE211" s="287"/>
      <c r="AF211" s="287"/>
      <c r="AG211" s="287"/>
      <c r="AH211" s="211" t="s">
        <v>514</v>
      </c>
      <c r="AI211" s="211" t="s">
        <v>514</v>
      </c>
      <c r="AJ211" s="211" t="s">
        <v>514</v>
      </c>
      <c r="AK211" s="211" t="s">
        <v>514</v>
      </c>
      <c r="AL211" s="211" t="s">
        <v>514</v>
      </c>
      <c r="AM211" s="211" t="s">
        <v>514</v>
      </c>
      <c r="AN211" s="287"/>
      <c r="AO211" s="287"/>
      <c r="AP211" s="287"/>
      <c r="AQ211" s="287"/>
      <c r="AR211" s="287"/>
      <c r="AS211" s="287"/>
      <c r="AT211" s="211" t="s">
        <v>514</v>
      </c>
      <c r="AU211" s="211" t="s">
        <v>514</v>
      </c>
      <c r="AV211" s="211" t="s">
        <v>514</v>
      </c>
      <c r="AW211" s="211" t="s">
        <v>514</v>
      </c>
      <c r="AX211" s="211" t="s">
        <v>514</v>
      </c>
      <c r="AY211" s="211" t="s">
        <v>514</v>
      </c>
      <c r="AZ211" s="287"/>
      <c r="BA211" s="287"/>
      <c r="BB211" s="287"/>
      <c r="BC211" s="287"/>
      <c r="BD211" s="287"/>
      <c r="BE211" s="287"/>
      <c r="BF211" s="211" t="s">
        <v>514</v>
      </c>
      <c r="BG211" s="211" t="s">
        <v>514</v>
      </c>
      <c r="BH211" s="211" t="s">
        <v>514</v>
      </c>
      <c r="BI211" s="211" t="s">
        <v>514</v>
      </c>
      <c r="BJ211" s="211" t="s">
        <v>514</v>
      </c>
      <c r="BK211" s="211" t="s">
        <v>514</v>
      </c>
      <c r="BL211" s="287"/>
      <c r="BM211" s="287"/>
      <c r="BN211" s="287"/>
      <c r="BO211" s="211" t="s">
        <v>514</v>
      </c>
      <c r="BP211" s="211" t="s">
        <v>514</v>
      </c>
      <c r="BQ211" s="211">
        <v>0</v>
      </c>
      <c r="BR211" s="211" t="s">
        <v>514</v>
      </c>
      <c r="BS211" s="211" t="s">
        <v>514</v>
      </c>
      <c r="BT211" s="211" t="s">
        <v>514</v>
      </c>
      <c r="BU211" s="211" t="s">
        <v>514</v>
      </c>
      <c r="BV211" s="211" t="s">
        <v>514</v>
      </c>
      <c r="BW211" s="211" t="s">
        <v>514</v>
      </c>
      <c r="BX211" s="211" t="s">
        <v>514</v>
      </c>
      <c r="BY211" s="211" t="s">
        <v>514</v>
      </c>
      <c r="BZ211" s="211" t="s">
        <v>514</v>
      </c>
      <c r="CA211" s="211" t="s">
        <v>514</v>
      </c>
      <c r="CB211" s="211" t="s">
        <v>514</v>
      </c>
      <c r="CC211" s="211" t="s">
        <v>6444</v>
      </c>
      <c r="CD211" s="211" t="s">
        <v>6445</v>
      </c>
      <c r="CE211" s="211" t="s">
        <v>514</v>
      </c>
      <c r="CF211" s="211" t="s">
        <v>514</v>
      </c>
      <c r="CG211" s="211" t="s">
        <v>514</v>
      </c>
      <c r="CH211" s="287"/>
      <c r="CI211" s="287"/>
      <c r="CJ211" s="287"/>
      <c r="CK211" s="287"/>
      <c r="CL211" s="287"/>
      <c r="CM211" s="287"/>
      <c r="CN211" s="287"/>
      <c r="CO211" s="211" t="s">
        <v>5528</v>
      </c>
    </row>
    <row r="212" spans="1:93">
      <c r="A212" s="286" t="s">
        <v>1056</v>
      </c>
      <c r="B212" s="211" t="s">
        <v>2887</v>
      </c>
      <c r="C212" s="211" t="s">
        <v>2888</v>
      </c>
      <c r="D212" s="211" t="s">
        <v>2889</v>
      </c>
      <c r="E212" s="211" t="s">
        <v>2890</v>
      </c>
      <c r="F212" s="211" t="s">
        <v>514</v>
      </c>
      <c r="G212" s="211" t="s">
        <v>514</v>
      </c>
      <c r="H212" s="211">
        <v>1</v>
      </c>
      <c r="I212" s="211" t="s">
        <v>514</v>
      </c>
      <c r="J212" s="211" t="s">
        <v>514</v>
      </c>
      <c r="K212" s="211">
        <v>2013</v>
      </c>
      <c r="L212" s="211" t="b">
        <v>0</v>
      </c>
      <c r="M212" s="211">
        <v>6090</v>
      </c>
      <c r="N212" s="211">
        <v>5290</v>
      </c>
      <c r="O212" s="287"/>
      <c r="P212" s="287"/>
      <c r="Q212" s="287"/>
      <c r="R212" s="211" t="b">
        <v>0</v>
      </c>
      <c r="S212" s="211">
        <v>2770</v>
      </c>
      <c r="T212" s="211">
        <v>2460</v>
      </c>
      <c r="U212" s="211" t="b">
        <v>0</v>
      </c>
      <c r="V212" s="211">
        <v>2430</v>
      </c>
      <c r="W212" s="211">
        <v>2430</v>
      </c>
      <c r="X212" s="287"/>
      <c r="Y212" s="287"/>
      <c r="Z212" s="287"/>
      <c r="AA212" s="211">
        <v>2013</v>
      </c>
      <c r="AB212" s="211" t="b">
        <v>0</v>
      </c>
      <c r="AC212" s="211">
        <v>471</v>
      </c>
      <c r="AD212" s="211">
        <v>471</v>
      </c>
      <c r="AE212" s="287"/>
      <c r="AF212" s="287"/>
      <c r="AG212" s="287"/>
      <c r="AH212" s="211" t="b">
        <v>0</v>
      </c>
      <c r="AI212" s="211">
        <v>482</v>
      </c>
      <c r="AJ212" s="211">
        <v>482</v>
      </c>
      <c r="AK212" s="211" t="b">
        <v>0</v>
      </c>
      <c r="AL212" s="211">
        <v>472</v>
      </c>
      <c r="AM212" s="211">
        <v>472</v>
      </c>
      <c r="AN212" s="287"/>
      <c r="AO212" s="287"/>
      <c r="AP212" s="287"/>
      <c r="AQ212" s="287"/>
      <c r="AR212" s="287"/>
      <c r="AS212" s="287"/>
      <c r="AT212" s="211" t="s">
        <v>514</v>
      </c>
      <c r="AU212" s="211" t="s">
        <v>514</v>
      </c>
      <c r="AV212" s="211" t="s">
        <v>514</v>
      </c>
      <c r="AW212" s="211" t="s">
        <v>514</v>
      </c>
      <c r="AX212" s="211" t="s">
        <v>514</v>
      </c>
      <c r="AY212" s="211" t="s">
        <v>514</v>
      </c>
      <c r="AZ212" s="287"/>
      <c r="BA212" s="287"/>
      <c r="BB212" s="287"/>
      <c r="BC212" s="287"/>
      <c r="BD212" s="287"/>
      <c r="BE212" s="287"/>
      <c r="BF212" s="211" t="s">
        <v>514</v>
      </c>
      <c r="BG212" s="211" t="s">
        <v>514</v>
      </c>
      <c r="BH212" s="211" t="s">
        <v>514</v>
      </c>
      <c r="BI212" s="211" t="s">
        <v>514</v>
      </c>
      <c r="BJ212" s="211" t="s">
        <v>514</v>
      </c>
      <c r="BK212" s="211" t="s">
        <v>514</v>
      </c>
      <c r="BL212" s="287"/>
      <c r="BM212" s="287"/>
      <c r="BN212" s="287"/>
      <c r="BO212" s="211">
        <v>112</v>
      </c>
      <c r="BP212" s="211">
        <v>112</v>
      </c>
      <c r="BQ212" s="211">
        <v>0</v>
      </c>
      <c r="BR212" s="211" t="s">
        <v>514</v>
      </c>
      <c r="BS212" s="211" t="s">
        <v>514</v>
      </c>
      <c r="BT212" s="211" t="s">
        <v>514</v>
      </c>
      <c r="BU212" s="211" t="s">
        <v>514</v>
      </c>
      <c r="BV212" s="211" t="s">
        <v>514</v>
      </c>
      <c r="BW212" s="211" t="s">
        <v>514</v>
      </c>
      <c r="BX212" s="211" t="s">
        <v>514</v>
      </c>
      <c r="BY212" s="211" t="s">
        <v>514</v>
      </c>
      <c r="BZ212" s="211" t="s">
        <v>514</v>
      </c>
      <c r="CA212" s="211" t="s">
        <v>514</v>
      </c>
      <c r="CB212" s="211" t="s">
        <v>514</v>
      </c>
      <c r="CC212" s="211" t="s">
        <v>514</v>
      </c>
      <c r="CD212" s="211" t="s">
        <v>514</v>
      </c>
      <c r="CE212" s="211" t="s">
        <v>514</v>
      </c>
      <c r="CF212" s="211" t="s">
        <v>6431</v>
      </c>
      <c r="CG212" s="211" t="s">
        <v>6432</v>
      </c>
      <c r="CH212" s="287"/>
      <c r="CI212" s="287"/>
      <c r="CJ212" s="287"/>
      <c r="CK212" s="287"/>
      <c r="CL212" s="287"/>
      <c r="CM212" s="287"/>
      <c r="CN212" s="287"/>
      <c r="CO212" s="211" t="s">
        <v>5528</v>
      </c>
    </row>
    <row r="213" spans="1:93">
      <c r="A213" s="286" t="s">
        <v>1057</v>
      </c>
      <c r="B213" s="211" t="s">
        <v>2891</v>
      </c>
      <c r="C213" s="211" t="s">
        <v>2628</v>
      </c>
      <c r="D213" s="211" t="s">
        <v>5252</v>
      </c>
      <c r="E213" s="211" t="s">
        <v>5733</v>
      </c>
      <c r="F213" s="211">
        <v>1</v>
      </c>
      <c r="G213" s="211" t="s">
        <v>514</v>
      </c>
      <c r="H213" s="211" t="s">
        <v>514</v>
      </c>
      <c r="I213" s="211" t="s">
        <v>514</v>
      </c>
      <c r="J213" s="211" t="s">
        <v>514</v>
      </c>
      <c r="K213" s="211">
        <v>2013</v>
      </c>
      <c r="L213" s="211" t="b">
        <v>0</v>
      </c>
      <c r="M213" s="211">
        <v>2670</v>
      </c>
      <c r="N213" s="211">
        <v>2640</v>
      </c>
      <c r="O213" s="287"/>
      <c r="P213" s="287"/>
      <c r="Q213" s="287"/>
      <c r="R213" s="211" t="s">
        <v>514</v>
      </c>
      <c r="S213" s="211" t="s">
        <v>514</v>
      </c>
      <c r="T213" s="211" t="s">
        <v>514</v>
      </c>
      <c r="U213" s="211" t="s">
        <v>514</v>
      </c>
      <c r="V213" s="211" t="s">
        <v>514</v>
      </c>
      <c r="W213" s="211" t="s">
        <v>514</v>
      </c>
      <c r="X213" s="287"/>
      <c r="Y213" s="287"/>
      <c r="Z213" s="287"/>
      <c r="AA213" s="211" t="s">
        <v>514</v>
      </c>
      <c r="AB213" s="211" t="s">
        <v>514</v>
      </c>
      <c r="AC213" s="211" t="s">
        <v>514</v>
      </c>
      <c r="AD213" s="211" t="s">
        <v>514</v>
      </c>
      <c r="AE213" s="287"/>
      <c r="AF213" s="287"/>
      <c r="AG213" s="287"/>
      <c r="AH213" s="211" t="s">
        <v>514</v>
      </c>
      <c r="AI213" s="211" t="s">
        <v>514</v>
      </c>
      <c r="AJ213" s="211" t="s">
        <v>514</v>
      </c>
      <c r="AK213" s="211" t="s">
        <v>514</v>
      </c>
      <c r="AL213" s="211" t="s">
        <v>514</v>
      </c>
      <c r="AM213" s="211" t="s">
        <v>514</v>
      </c>
      <c r="AN213" s="287"/>
      <c r="AO213" s="287"/>
      <c r="AP213" s="287"/>
      <c r="AQ213" s="287"/>
      <c r="AR213" s="287"/>
      <c r="AS213" s="287"/>
      <c r="AT213" s="211" t="s">
        <v>514</v>
      </c>
      <c r="AU213" s="211" t="s">
        <v>514</v>
      </c>
      <c r="AV213" s="211" t="s">
        <v>514</v>
      </c>
      <c r="AW213" s="211" t="s">
        <v>514</v>
      </c>
      <c r="AX213" s="211" t="s">
        <v>514</v>
      </c>
      <c r="AY213" s="211" t="s">
        <v>514</v>
      </c>
      <c r="AZ213" s="287"/>
      <c r="BA213" s="287"/>
      <c r="BB213" s="287"/>
      <c r="BC213" s="287"/>
      <c r="BD213" s="287"/>
      <c r="BE213" s="287"/>
      <c r="BF213" s="211" t="s">
        <v>514</v>
      </c>
      <c r="BG213" s="211" t="s">
        <v>514</v>
      </c>
      <c r="BH213" s="211" t="s">
        <v>514</v>
      </c>
      <c r="BI213" s="211" t="s">
        <v>514</v>
      </c>
      <c r="BJ213" s="211" t="s">
        <v>514</v>
      </c>
      <c r="BK213" s="211" t="s">
        <v>514</v>
      </c>
      <c r="BL213" s="287"/>
      <c r="BM213" s="287"/>
      <c r="BN213" s="287"/>
      <c r="BO213" s="211" t="s">
        <v>514</v>
      </c>
      <c r="BP213" s="211" t="s">
        <v>514</v>
      </c>
      <c r="BQ213" s="211">
        <v>0</v>
      </c>
      <c r="BR213" s="211" t="s">
        <v>514</v>
      </c>
      <c r="BS213" s="211" t="s">
        <v>514</v>
      </c>
      <c r="BT213" s="211" t="s">
        <v>514</v>
      </c>
      <c r="BU213" s="211" t="s">
        <v>514</v>
      </c>
      <c r="BV213" s="211" t="s">
        <v>514</v>
      </c>
      <c r="BW213" s="211" t="s">
        <v>514</v>
      </c>
      <c r="BX213" s="211" t="s">
        <v>514</v>
      </c>
      <c r="BY213" s="211" t="s">
        <v>514</v>
      </c>
      <c r="BZ213" s="211" t="s">
        <v>514</v>
      </c>
      <c r="CA213" s="211" t="s">
        <v>514</v>
      </c>
      <c r="CB213" s="211" t="s">
        <v>514</v>
      </c>
      <c r="CC213" s="211" t="s">
        <v>514</v>
      </c>
      <c r="CD213" s="211" t="s">
        <v>514</v>
      </c>
      <c r="CE213" s="211" t="s">
        <v>514</v>
      </c>
      <c r="CF213" s="211" t="s">
        <v>514</v>
      </c>
      <c r="CG213" s="211" t="s">
        <v>514</v>
      </c>
      <c r="CH213" s="287"/>
      <c r="CI213" s="287"/>
      <c r="CJ213" s="287"/>
      <c r="CK213" s="287"/>
      <c r="CL213" s="287"/>
      <c r="CM213" s="287"/>
      <c r="CN213" s="287"/>
      <c r="CO213" s="211" t="s">
        <v>514</v>
      </c>
    </row>
    <row r="214" spans="1:93">
      <c r="A214" s="286" t="s">
        <v>1058</v>
      </c>
      <c r="B214" s="211" t="s">
        <v>2892</v>
      </c>
      <c r="C214" s="211" t="s">
        <v>2448</v>
      </c>
      <c r="D214" s="211" t="s">
        <v>5253</v>
      </c>
      <c r="E214" s="211" t="s">
        <v>5254</v>
      </c>
      <c r="F214" s="211">
        <v>1</v>
      </c>
      <c r="G214" s="211" t="s">
        <v>514</v>
      </c>
      <c r="H214" s="211" t="s">
        <v>514</v>
      </c>
      <c r="I214" s="211" t="s">
        <v>514</v>
      </c>
      <c r="J214" s="211" t="s">
        <v>514</v>
      </c>
      <c r="K214" s="211">
        <v>2013</v>
      </c>
      <c r="L214" s="211" t="b">
        <v>0</v>
      </c>
      <c r="M214" s="211">
        <v>6670</v>
      </c>
      <c r="N214" s="211">
        <v>6660</v>
      </c>
      <c r="O214" s="287"/>
      <c r="P214" s="287"/>
      <c r="Q214" s="287"/>
      <c r="R214" s="211" t="b">
        <v>0</v>
      </c>
      <c r="S214" s="211">
        <v>7720</v>
      </c>
      <c r="T214" s="211">
        <v>6860</v>
      </c>
      <c r="U214" s="211" t="b">
        <v>0</v>
      </c>
      <c r="V214" s="211">
        <v>7140</v>
      </c>
      <c r="W214" s="211">
        <v>7140</v>
      </c>
      <c r="X214" s="287"/>
      <c r="Y214" s="287"/>
      <c r="Z214" s="287"/>
      <c r="AA214" s="211" t="s">
        <v>514</v>
      </c>
      <c r="AB214" s="211" t="s">
        <v>514</v>
      </c>
      <c r="AC214" s="211" t="s">
        <v>514</v>
      </c>
      <c r="AD214" s="211" t="s">
        <v>514</v>
      </c>
      <c r="AE214" s="287"/>
      <c r="AF214" s="287"/>
      <c r="AG214" s="287"/>
      <c r="AH214" s="211" t="s">
        <v>514</v>
      </c>
      <c r="AI214" s="211" t="s">
        <v>514</v>
      </c>
      <c r="AJ214" s="211" t="s">
        <v>514</v>
      </c>
      <c r="AK214" s="211" t="s">
        <v>514</v>
      </c>
      <c r="AL214" s="211" t="s">
        <v>514</v>
      </c>
      <c r="AM214" s="211" t="s">
        <v>514</v>
      </c>
      <c r="AN214" s="287"/>
      <c r="AO214" s="287"/>
      <c r="AP214" s="287"/>
      <c r="AQ214" s="287"/>
      <c r="AR214" s="287"/>
      <c r="AS214" s="287"/>
      <c r="AT214" s="211" t="s">
        <v>514</v>
      </c>
      <c r="AU214" s="211" t="s">
        <v>514</v>
      </c>
      <c r="AV214" s="211" t="s">
        <v>514</v>
      </c>
      <c r="AW214" s="211" t="s">
        <v>514</v>
      </c>
      <c r="AX214" s="211" t="s">
        <v>514</v>
      </c>
      <c r="AY214" s="211" t="s">
        <v>514</v>
      </c>
      <c r="AZ214" s="287"/>
      <c r="BA214" s="287"/>
      <c r="BB214" s="287"/>
      <c r="BC214" s="287"/>
      <c r="BD214" s="287"/>
      <c r="BE214" s="287"/>
      <c r="BF214" s="211" t="s">
        <v>514</v>
      </c>
      <c r="BG214" s="211" t="s">
        <v>514</v>
      </c>
      <c r="BH214" s="211" t="s">
        <v>514</v>
      </c>
      <c r="BI214" s="211" t="s">
        <v>514</v>
      </c>
      <c r="BJ214" s="211" t="s">
        <v>514</v>
      </c>
      <c r="BK214" s="211" t="s">
        <v>514</v>
      </c>
      <c r="BL214" s="287"/>
      <c r="BM214" s="287"/>
      <c r="BN214" s="287"/>
      <c r="BO214" s="211" t="s">
        <v>514</v>
      </c>
      <c r="BP214" s="211" t="s">
        <v>514</v>
      </c>
      <c r="BQ214" s="211">
        <v>1</v>
      </c>
      <c r="BR214" s="211" t="s">
        <v>2444</v>
      </c>
      <c r="BS214" s="211" t="s">
        <v>514</v>
      </c>
      <c r="BT214" s="211" t="s">
        <v>514</v>
      </c>
      <c r="BU214" s="211" t="s">
        <v>514</v>
      </c>
      <c r="BV214" s="211" t="s">
        <v>514</v>
      </c>
      <c r="BW214" s="211" t="s">
        <v>514</v>
      </c>
      <c r="BX214" s="211" t="s">
        <v>514</v>
      </c>
      <c r="BY214" s="211" t="s">
        <v>514</v>
      </c>
      <c r="BZ214" s="211" t="s">
        <v>514</v>
      </c>
      <c r="CA214" s="211" t="s">
        <v>514</v>
      </c>
      <c r="CB214" s="211" t="s">
        <v>514</v>
      </c>
      <c r="CC214" s="211" t="s">
        <v>514</v>
      </c>
      <c r="CD214" s="211" t="s">
        <v>514</v>
      </c>
      <c r="CE214" s="211" t="s">
        <v>514</v>
      </c>
      <c r="CF214" s="211" t="s">
        <v>514</v>
      </c>
      <c r="CG214" s="211" t="s">
        <v>514</v>
      </c>
      <c r="CH214" s="287"/>
      <c r="CI214" s="287"/>
      <c r="CJ214" s="287"/>
      <c r="CK214" s="287"/>
      <c r="CL214" s="287"/>
      <c r="CM214" s="287"/>
      <c r="CN214" s="287"/>
      <c r="CO214" s="211" t="s">
        <v>5528</v>
      </c>
    </row>
    <row r="215" spans="1:93">
      <c r="A215" s="286" t="s">
        <v>1059</v>
      </c>
      <c r="B215" s="211" t="s">
        <v>2893</v>
      </c>
      <c r="C215" s="211" t="s">
        <v>2448</v>
      </c>
      <c r="D215" s="211" t="s">
        <v>2894</v>
      </c>
      <c r="E215" s="211" t="s">
        <v>5734</v>
      </c>
      <c r="F215" s="211">
        <v>1</v>
      </c>
      <c r="G215" s="211" t="s">
        <v>514</v>
      </c>
      <c r="H215" s="211" t="s">
        <v>514</v>
      </c>
      <c r="I215" s="211" t="s">
        <v>514</v>
      </c>
      <c r="J215" s="211" t="s">
        <v>514</v>
      </c>
      <c r="K215" s="211">
        <v>2013</v>
      </c>
      <c r="L215" s="211" t="b">
        <v>0</v>
      </c>
      <c r="M215" s="211">
        <v>8190</v>
      </c>
      <c r="N215" s="211">
        <v>7480</v>
      </c>
      <c r="O215" s="287"/>
      <c r="P215" s="287"/>
      <c r="Q215" s="287"/>
      <c r="R215" s="211" t="b">
        <v>0</v>
      </c>
      <c r="S215" s="211">
        <v>7870</v>
      </c>
      <c r="T215" s="211">
        <v>4870</v>
      </c>
      <c r="U215" s="211" t="b">
        <v>0</v>
      </c>
      <c r="V215" s="211">
        <v>4810</v>
      </c>
      <c r="W215" s="211">
        <v>4810</v>
      </c>
      <c r="X215" s="287"/>
      <c r="Y215" s="287"/>
      <c r="Z215" s="287"/>
      <c r="AA215" s="211" t="s">
        <v>514</v>
      </c>
      <c r="AB215" s="211" t="s">
        <v>514</v>
      </c>
      <c r="AC215" s="211" t="s">
        <v>514</v>
      </c>
      <c r="AD215" s="211" t="s">
        <v>514</v>
      </c>
      <c r="AE215" s="287"/>
      <c r="AF215" s="287"/>
      <c r="AG215" s="287"/>
      <c r="AH215" s="211" t="s">
        <v>514</v>
      </c>
      <c r="AI215" s="211" t="s">
        <v>514</v>
      </c>
      <c r="AJ215" s="211" t="s">
        <v>514</v>
      </c>
      <c r="AK215" s="211" t="s">
        <v>514</v>
      </c>
      <c r="AL215" s="211" t="s">
        <v>514</v>
      </c>
      <c r="AM215" s="211" t="s">
        <v>514</v>
      </c>
      <c r="AN215" s="287"/>
      <c r="AO215" s="287"/>
      <c r="AP215" s="287"/>
      <c r="AQ215" s="287"/>
      <c r="AR215" s="287"/>
      <c r="AS215" s="287"/>
      <c r="AT215" s="211" t="s">
        <v>514</v>
      </c>
      <c r="AU215" s="211" t="s">
        <v>514</v>
      </c>
      <c r="AV215" s="211" t="s">
        <v>514</v>
      </c>
      <c r="AW215" s="211" t="s">
        <v>514</v>
      </c>
      <c r="AX215" s="211" t="s">
        <v>514</v>
      </c>
      <c r="AY215" s="211" t="s">
        <v>514</v>
      </c>
      <c r="AZ215" s="287"/>
      <c r="BA215" s="287"/>
      <c r="BB215" s="287"/>
      <c r="BC215" s="287"/>
      <c r="BD215" s="287"/>
      <c r="BE215" s="287"/>
      <c r="BF215" s="211" t="s">
        <v>514</v>
      </c>
      <c r="BG215" s="211" t="s">
        <v>514</v>
      </c>
      <c r="BH215" s="211" t="s">
        <v>514</v>
      </c>
      <c r="BI215" s="211" t="s">
        <v>514</v>
      </c>
      <c r="BJ215" s="211" t="s">
        <v>514</v>
      </c>
      <c r="BK215" s="211" t="s">
        <v>514</v>
      </c>
      <c r="BL215" s="287"/>
      <c r="BM215" s="287"/>
      <c r="BN215" s="287"/>
      <c r="BO215" s="211" t="s">
        <v>514</v>
      </c>
      <c r="BP215" s="211" t="s">
        <v>514</v>
      </c>
      <c r="BQ215" s="211">
        <v>1</v>
      </c>
      <c r="BR215" s="211" t="s">
        <v>2895</v>
      </c>
      <c r="BS215" s="211" t="s">
        <v>514</v>
      </c>
      <c r="BT215" s="211" t="s">
        <v>514</v>
      </c>
      <c r="BU215" s="211" t="s">
        <v>514</v>
      </c>
      <c r="BV215" s="211" t="s">
        <v>514</v>
      </c>
      <c r="BW215" s="211" t="s">
        <v>514</v>
      </c>
      <c r="BX215" s="211" t="s">
        <v>514</v>
      </c>
      <c r="BY215" s="211" t="s">
        <v>514</v>
      </c>
      <c r="BZ215" s="211" t="s">
        <v>514</v>
      </c>
      <c r="CA215" s="211" t="s">
        <v>514</v>
      </c>
      <c r="CB215" s="211" t="s">
        <v>514</v>
      </c>
      <c r="CC215" s="211" t="s">
        <v>6528</v>
      </c>
      <c r="CD215" s="211" t="s">
        <v>6529</v>
      </c>
      <c r="CE215" s="211" t="s">
        <v>514</v>
      </c>
      <c r="CF215" s="211" t="s">
        <v>514</v>
      </c>
      <c r="CG215" s="211" t="s">
        <v>514</v>
      </c>
      <c r="CH215" s="287"/>
      <c r="CI215" s="287"/>
      <c r="CJ215" s="287"/>
      <c r="CK215" s="287"/>
      <c r="CL215" s="287"/>
      <c r="CM215" s="287"/>
      <c r="CN215" s="287"/>
      <c r="CO215" s="211" t="s">
        <v>5528</v>
      </c>
    </row>
    <row r="216" spans="1:93">
      <c r="A216" s="286" t="s">
        <v>1060</v>
      </c>
      <c r="B216" s="211" t="s">
        <v>5255</v>
      </c>
      <c r="C216" s="211" t="s">
        <v>2448</v>
      </c>
      <c r="D216" s="211" t="s">
        <v>2896</v>
      </c>
      <c r="E216" s="211" t="s">
        <v>2897</v>
      </c>
      <c r="F216" s="211">
        <v>1</v>
      </c>
      <c r="G216" s="211" t="s">
        <v>514</v>
      </c>
      <c r="H216" s="211" t="s">
        <v>514</v>
      </c>
      <c r="I216" s="211" t="s">
        <v>514</v>
      </c>
      <c r="J216" s="211" t="s">
        <v>514</v>
      </c>
      <c r="K216" s="211">
        <v>2013</v>
      </c>
      <c r="L216" s="211" t="b">
        <v>1</v>
      </c>
      <c r="M216" s="211">
        <v>27600</v>
      </c>
      <c r="N216" s="211">
        <v>27500</v>
      </c>
      <c r="O216" s="287"/>
      <c r="P216" s="287"/>
      <c r="Q216" s="287"/>
      <c r="R216" s="211" t="b">
        <v>0</v>
      </c>
      <c r="S216" s="211">
        <v>21900</v>
      </c>
      <c r="T216" s="211">
        <v>18800</v>
      </c>
      <c r="U216" s="211" t="b">
        <v>0</v>
      </c>
      <c r="V216" s="211">
        <v>20900</v>
      </c>
      <c r="W216" s="211">
        <v>20900</v>
      </c>
      <c r="X216" s="287"/>
      <c r="Y216" s="287"/>
      <c r="Z216" s="287"/>
      <c r="AA216" s="211" t="s">
        <v>514</v>
      </c>
      <c r="AB216" s="211" t="s">
        <v>514</v>
      </c>
      <c r="AC216" s="211" t="s">
        <v>514</v>
      </c>
      <c r="AD216" s="211" t="s">
        <v>514</v>
      </c>
      <c r="AE216" s="287"/>
      <c r="AF216" s="287"/>
      <c r="AG216" s="287"/>
      <c r="AH216" s="211" t="s">
        <v>514</v>
      </c>
      <c r="AI216" s="211" t="s">
        <v>514</v>
      </c>
      <c r="AJ216" s="211" t="s">
        <v>514</v>
      </c>
      <c r="AK216" s="211" t="s">
        <v>514</v>
      </c>
      <c r="AL216" s="211" t="s">
        <v>514</v>
      </c>
      <c r="AM216" s="211" t="s">
        <v>514</v>
      </c>
      <c r="AN216" s="287"/>
      <c r="AO216" s="287"/>
      <c r="AP216" s="287"/>
      <c r="AQ216" s="287"/>
      <c r="AR216" s="287"/>
      <c r="AS216" s="287"/>
      <c r="AT216" s="211" t="s">
        <v>514</v>
      </c>
      <c r="AU216" s="211" t="s">
        <v>514</v>
      </c>
      <c r="AV216" s="211" t="s">
        <v>514</v>
      </c>
      <c r="AW216" s="211" t="s">
        <v>514</v>
      </c>
      <c r="AX216" s="211" t="s">
        <v>514</v>
      </c>
      <c r="AY216" s="211" t="s">
        <v>514</v>
      </c>
      <c r="AZ216" s="287"/>
      <c r="BA216" s="287"/>
      <c r="BB216" s="287"/>
      <c r="BC216" s="287"/>
      <c r="BD216" s="287"/>
      <c r="BE216" s="287"/>
      <c r="BF216" s="211" t="s">
        <v>514</v>
      </c>
      <c r="BG216" s="211" t="s">
        <v>514</v>
      </c>
      <c r="BH216" s="211" t="s">
        <v>514</v>
      </c>
      <c r="BI216" s="211" t="s">
        <v>514</v>
      </c>
      <c r="BJ216" s="211" t="s">
        <v>514</v>
      </c>
      <c r="BK216" s="211" t="s">
        <v>514</v>
      </c>
      <c r="BL216" s="287"/>
      <c r="BM216" s="287"/>
      <c r="BN216" s="287"/>
      <c r="BO216" s="211" t="s">
        <v>514</v>
      </c>
      <c r="BP216" s="211" t="s">
        <v>514</v>
      </c>
      <c r="BQ216" s="211">
        <v>1</v>
      </c>
      <c r="BR216" s="211" t="s">
        <v>2439</v>
      </c>
      <c r="BS216" s="211" t="s">
        <v>514</v>
      </c>
      <c r="BT216" s="211" t="s">
        <v>514</v>
      </c>
      <c r="BU216" s="211" t="s">
        <v>514</v>
      </c>
      <c r="BV216" s="211" t="s">
        <v>514</v>
      </c>
      <c r="BW216" s="211" t="s">
        <v>514</v>
      </c>
      <c r="BX216" s="211" t="s">
        <v>514</v>
      </c>
      <c r="BY216" s="211" t="s">
        <v>514</v>
      </c>
      <c r="BZ216" s="211" t="s">
        <v>514</v>
      </c>
      <c r="CA216" s="211" t="s">
        <v>514</v>
      </c>
      <c r="CB216" s="211" t="s">
        <v>514</v>
      </c>
      <c r="CC216" s="211" t="s">
        <v>6530</v>
      </c>
      <c r="CD216" s="211" t="s">
        <v>6426</v>
      </c>
      <c r="CE216" s="211" t="s">
        <v>514</v>
      </c>
      <c r="CF216" s="211" t="s">
        <v>514</v>
      </c>
      <c r="CG216" s="211" t="s">
        <v>514</v>
      </c>
      <c r="CH216" s="287"/>
      <c r="CI216" s="287"/>
      <c r="CJ216" s="287"/>
      <c r="CK216" s="287"/>
      <c r="CL216" s="287"/>
      <c r="CM216" s="287"/>
      <c r="CN216" s="287"/>
      <c r="CO216" s="211" t="s">
        <v>5528</v>
      </c>
    </row>
    <row r="217" spans="1:93">
      <c r="A217" s="286" t="s">
        <v>1061</v>
      </c>
      <c r="B217" s="211" t="s">
        <v>2898</v>
      </c>
      <c r="C217" s="211" t="s">
        <v>2531</v>
      </c>
      <c r="D217" s="211" t="s">
        <v>5256</v>
      </c>
      <c r="E217" s="211" t="s">
        <v>5257</v>
      </c>
      <c r="F217" s="211">
        <v>1</v>
      </c>
      <c r="G217" s="211" t="s">
        <v>514</v>
      </c>
      <c r="H217" s="211" t="s">
        <v>514</v>
      </c>
      <c r="I217" s="211" t="s">
        <v>514</v>
      </c>
      <c r="J217" s="211" t="s">
        <v>514</v>
      </c>
      <c r="K217" s="211">
        <v>2013</v>
      </c>
      <c r="L217" s="211" t="b">
        <v>0</v>
      </c>
      <c r="M217" s="211">
        <v>2750</v>
      </c>
      <c r="N217" s="211">
        <v>2250</v>
      </c>
      <c r="O217" s="287"/>
      <c r="P217" s="287"/>
      <c r="Q217" s="287"/>
      <c r="R217" s="211" t="s">
        <v>514</v>
      </c>
      <c r="S217" s="211" t="s">
        <v>514</v>
      </c>
      <c r="T217" s="211" t="s">
        <v>514</v>
      </c>
      <c r="U217" s="211" t="s">
        <v>514</v>
      </c>
      <c r="V217" s="211" t="s">
        <v>514</v>
      </c>
      <c r="W217" s="211" t="s">
        <v>514</v>
      </c>
      <c r="X217" s="287"/>
      <c r="Y217" s="287"/>
      <c r="Z217" s="287"/>
      <c r="AA217" s="211" t="s">
        <v>514</v>
      </c>
      <c r="AB217" s="211" t="s">
        <v>514</v>
      </c>
      <c r="AC217" s="211" t="s">
        <v>514</v>
      </c>
      <c r="AD217" s="211" t="s">
        <v>514</v>
      </c>
      <c r="AE217" s="287"/>
      <c r="AF217" s="287"/>
      <c r="AG217" s="287"/>
      <c r="AH217" s="211" t="s">
        <v>514</v>
      </c>
      <c r="AI217" s="211" t="s">
        <v>514</v>
      </c>
      <c r="AJ217" s="211" t="s">
        <v>514</v>
      </c>
      <c r="AK217" s="211" t="s">
        <v>514</v>
      </c>
      <c r="AL217" s="211" t="s">
        <v>514</v>
      </c>
      <c r="AM217" s="211" t="s">
        <v>514</v>
      </c>
      <c r="AN217" s="287"/>
      <c r="AO217" s="287"/>
      <c r="AP217" s="287"/>
      <c r="AQ217" s="287"/>
      <c r="AR217" s="287"/>
      <c r="AS217" s="287"/>
      <c r="AT217" s="211" t="s">
        <v>514</v>
      </c>
      <c r="AU217" s="211" t="s">
        <v>514</v>
      </c>
      <c r="AV217" s="211" t="s">
        <v>514</v>
      </c>
      <c r="AW217" s="211" t="s">
        <v>514</v>
      </c>
      <c r="AX217" s="211" t="s">
        <v>514</v>
      </c>
      <c r="AY217" s="211" t="s">
        <v>514</v>
      </c>
      <c r="AZ217" s="287"/>
      <c r="BA217" s="287"/>
      <c r="BB217" s="287"/>
      <c r="BC217" s="287"/>
      <c r="BD217" s="287"/>
      <c r="BE217" s="287"/>
      <c r="BF217" s="211" t="s">
        <v>514</v>
      </c>
      <c r="BG217" s="211" t="s">
        <v>514</v>
      </c>
      <c r="BH217" s="211" t="s">
        <v>514</v>
      </c>
      <c r="BI217" s="211" t="s">
        <v>514</v>
      </c>
      <c r="BJ217" s="211" t="s">
        <v>514</v>
      </c>
      <c r="BK217" s="211" t="s">
        <v>514</v>
      </c>
      <c r="BL217" s="287"/>
      <c r="BM217" s="287"/>
      <c r="BN217" s="287"/>
      <c r="BO217" s="211" t="s">
        <v>514</v>
      </c>
      <c r="BP217" s="211" t="s">
        <v>514</v>
      </c>
      <c r="BQ217" s="211">
        <v>1</v>
      </c>
      <c r="BR217" s="211" t="s">
        <v>5258</v>
      </c>
      <c r="BS217" s="211" t="s">
        <v>514</v>
      </c>
      <c r="BT217" s="211" t="s">
        <v>514</v>
      </c>
      <c r="BU217" s="211" t="s">
        <v>514</v>
      </c>
      <c r="BV217" s="211" t="s">
        <v>514</v>
      </c>
      <c r="BW217" s="211" t="s">
        <v>514</v>
      </c>
      <c r="BX217" s="211" t="s">
        <v>514</v>
      </c>
      <c r="BY217" s="211" t="s">
        <v>514</v>
      </c>
      <c r="BZ217" s="211" t="s">
        <v>514</v>
      </c>
      <c r="CA217" s="211" t="s">
        <v>514</v>
      </c>
      <c r="CB217" s="211" t="s">
        <v>514</v>
      </c>
      <c r="CC217" s="211" t="s">
        <v>514</v>
      </c>
      <c r="CD217" s="211" t="s">
        <v>514</v>
      </c>
      <c r="CE217" s="211" t="s">
        <v>514</v>
      </c>
      <c r="CF217" s="211" t="s">
        <v>514</v>
      </c>
      <c r="CG217" s="211" t="s">
        <v>514</v>
      </c>
      <c r="CH217" s="287"/>
      <c r="CI217" s="287"/>
      <c r="CJ217" s="287"/>
      <c r="CK217" s="287"/>
      <c r="CL217" s="287"/>
      <c r="CM217" s="287"/>
      <c r="CN217" s="287"/>
      <c r="CO217" s="211" t="s">
        <v>514</v>
      </c>
    </row>
    <row r="218" spans="1:93">
      <c r="A218" s="286" t="s">
        <v>1062</v>
      </c>
      <c r="B218" s="211" t="s">
        <v>2899</v>
      </c>
      <c r="C218" s="211" t="s">
        <v>2448</v>
      </c>
      <c r="D218" s="211" t="s">
        <v>6531</v>
      </c>
      <c r="E218" s="211" t="s">
        <v>2900</v>
      </c>
      <c r="F218" s="211">
        <v>1</v>
      </c>
      <c r="G218" s="211" t="s">
        <v>514</v>
      </c>
      <c r="H218" s="211" t="s">
        <v>514</v>
      </c>
      <c r="I218" s="211" t="s">
        <v>514</v>
      </c>
      <c r="J218" s="211" t="s">
        <v>514</v>
      </c>
      <c r="K218" s="211">
        <v>2013</v>
      </c>
      <c r="L218" s="211" t="b">
        <v>0</v>
      </c>
      <c r="M218" s="211">
        <v>2520</v>
      </c>
      <c r="N218" s="211">
        <v>2190</v>
      </c>
      <c r="O218" s="287"/>
      <c r="P218" s="287"/>
      <c r="Q218" s="287"/>
      <c r="R218" s="211" t="b">
        <v>0</v>
      </c>
      <c r="S218" s="211">
        <v>3460</v>
      </c>
      <c r="T218" s="211">
        <v>3120</v>
      </c>
      <c r="U218" s="211" t="b">
        <v>0</v>
      </c>
      <c r="V218" s="211">
        <v>3090</v>
      </c>
      <c r="W218" s="211">
        <v>3090</v>
      </c>
      <c r="X218" s="287"/>
      <c r="Y218" s="287"/>
      <c r="Z218" s="287"/>
      <c r="AA218" s="211" t="s">
        <v>514</v>
      </c>
      <c r="AB218" s="211" t="s">
        <v>514</v>
      </c>
      <c r="AC218" s="211" t="s">
        <v>514</v>
      </c>
      <c r="AD218" s="211" t="s">
        <v>514</v>
      </c>
      <c r="AE218" s="287"/>
      <c r="AF218" s="287"/>
      <c r="AG218" s="287"/>
      <c r="AH218" s="211" t="s">
        <v>514</v>
      </c>
      <c r="AI218" s="211" t="s">
        <v>514</v>
      </c>
      <c r="AJ218" s="211" t="s">
        <v>514</v>
      </c>
      <c r="AK218" s="211" t="s">
        <v>514</v>
      </c>
      <c r="AL218" s="211" t="s">
        <v>514</v>
      </c>
      <c r="AM218" s="211" t="s">
        <v>514</v>
      </c>
      <c r="AN218" s="287"/>
      <c r="AO218" s="287"/>
      <c r="AP218" s="287"/>
      <c r="AQ218" s="287"/>
      <c r="AR218" s="287"/>
      <c r="AS218" s="287"/>
      <c r="AT218" s="211" t="s">
        <v>514</v>
      </c>
      <c r="AU218" s="211" t="s">
        <v>514</v>
      </c>
      <c r="AV218" s="211" t="s">
        <v>514</v>
      </c>
      <c r="AW218" s="211" t="s">
        <v>514</v>
      </c>
      <c r="AX218" s="211" t="s">
        <v>514</v>
      </c>
      <c r="AY218" s="211" t="s">
        <v>514</v>
      </c>
      <c r="AZ218" s="287"/>
      <c r="BA218" s="287"/>
      <c r="BB218" s="287"/>
      <c r="BC218" s="287"/>
      <c r="BD218" s="287"/>
      <c r="BE218" s="287"/>
      <c r="BF218" s="211" t="s">
        <v>514</v>
      </c>
      <c r="BG218" s="211" t="s">
        <v>514</v>
      </c>
      <c r="BH218" s="211" t="s">
        <v>514</v>
      </c>
      <c r="BI218" s="211" t="s">
        <v>514</v>
      </c>
      <c r="BJ218" s="211" t="s">
        <v>514</v>
      </c>
      <c r="BK218" s="211" t="s">
        <v>514</v>
      </c>
      <c r="BL218" s="287"/>
      <c r="BM218" s="287"/>
      <c r="BN218" s="287"/>
      <c r="BO218" s="211" t="s">
        <v>514</v>
      </c>
      <c r="BP218" s="211" t="s">
        <v>514</v>
      </c>
      <c r="BQ218" s="211">
        <v>1</v>
      </c>
      <c r="BR218" s="211" t="s">
        <v>2901</v>
      </c>
      <c r="BS218" s="211" t="s">
        <v>514</v>
      </c>
      <c r="BT218" s="211" t="s">
        <v>514</v>
      </c>
      <c r="BU218" s="211" t="s">
        <v>514</v>
      </c>
      <c r="BV218" s="211" t="s">
        <v>514</v>
      </c>
      <c r="BW218" s="211" t="s">
        <v>514</v>
      </c>
      <c r="BX218" s="211" t="s">
        <v>514</v>
      </c>
      <c r="BY218" s="211" t="s">
        <v>514</v>
      </c>
      <c r="BZ218" s="211" t="s">
        <v>514</v>
      </c>
      <c r="CA218" s="211" t="s">
        <v>514</v>
      </c>
      <c r="CB218" s="211" t="s">
        <v>514</v>
      </c>
      <c r="CC218" s="211" t="s">
        <v>6434</v>
      </c>
      <c r="CD218" s="211" t="s">
        <v>5089</v>
      </c>
      <c r="CE218" s="211" t="s">
        <v>514</v>
      </c>
      <c r="CF218" s="211" t="s">
        <v>514</v>
      </c>
      <c r="CG218" s="211" t="s">
        <v>514</v>
      </c>
      <c r="CH218" s="287"/>
      <c r="CI218" s="287"/>
      <c r="CJ218" s="287"/>
      <c r="CK218" s="287"/>
      <c r="CL218" s="287"/>
      <c r="CM218" s="287"/>
      <c r="CN218" s="287"/>
      <c r="CO218" s="211" t="s">
        <v>5528</v>
      </c>
    </row>
    <row r="219" spans="1:93">
      <c r="A219" s="286" t="s">
        <v>1063</v>
      </c>
      <c r="B219" s="211" t="s">
        <v>2902</v>
      </c>
      <c r="C219" s="211" t="s">
        <v>2448</v>
      </c>
      <c r="D219" s="211" t="s">
        <v>2903</v>
      </c>
      <c r="E219" s="211" t="s">
        <v>2904</v>
      </c>
      <c r="F219" s="211">
        <v>1</v>
      </c>
      <c r="G219" s="211" t="s">
        <v>514</v>
      </c>
      <c r="H219" s="211" t="s">
        <v>514</v>
      </c>
      <c r="I219" s="211" t="s">
        <v>514</v>
      </c>
      <c r="J219" s="211" t="s">
        <v>514</v>
      </c>
      <c r="K219" s="211">
        <v>2013</v>
      </c>
      <c r="L219" s="211" t="b">
        <v>0</v>
      </c>
      <c r="M219" s="211">
        <v>4460</v>
      </c>
      <c r="N219" s="211">
        <v>4460</v>
      </c>
      <c r="O219" s="287"/>
      <c r="P219" s="287"/>
      <c r="Q219" s="287"/>
      <c r="R219" s="211" t="b">
        <v>0</v>
      </c>
      <c r="S219" s="211">
        <v>4050</v>
      </c>
      <c r="T219" s="211">
        <v>3730</v>
      </c>
      <c r="U219" s="211" t="b">
        <v>0</v>
      </c>
      <c r="V219" s="211">
        <v>3690</v>
      </c>
      <c r="W219" s="211">
        <v>3690</v>
      </c>
      <c r="X219" s="287"/>
      <c r="Y219" s="287"/>
      <c r="Z219" s="287"/>
      <c r="AA219" s="211" t="s">
        <v>514</v>
      </c>
      <c r="AB219" s="211" t="s">
        <v>514</v>
      </c>
      <c r="AC219" s="211" t="s">
        <v>514</v>
      </c>
      <c r="AD219" s="211" t="s">
        <v>514</v>
      </c>
      <c r="AE219" s="287"/>
      <c r="AF219" s="287"/>
      <c r="AG219" s="287"/>
      <c r="AH219" s="211" t="s">
        <v>514</v>
      </c>
      <c r="AI219" s="211" t="s">
        <v>514</v>
      </c>
      <c r="AJ219" s="211" t="s">
        <v>514</v>
      </c>
      <c r="AK219" s="211" t="s">
        <v>514</v>
      </c>
      <c r="AL219" s="211" t="s">
        <v>514</v>
      </c>
      <c r="AM219" s="211" t="s">
        <v>514</v>
      </c>
      <c r="AN219" s="287"/>
      <c r="AO219" s="287"/>
      <c r="AP219" s="287"/>
      <c r="AQ219" s="287"/>
      <c r="AR219" s="287"/>
      <c r="AS219" s="287"/>
      <c r="AT219" s="211" t="s">
        <v>514</v>
      </c>
      <c r="AU219" s="211" t="s">
        <v>514</v>
      </c>
      <c r="AV219" s="211" t="s">
        <v>514</v>
      </c>
      <c r="AW219" s="211" t="s">
        <v>514</v>
      </c>
      <c r="AX219" s="211" t="s">
        <v>514</v>
      </c>
      <c r="AY219" s="211" t="s">
        <v>514</v>
      </c>
      <c r="AZ219" s="287"/>
      <c r="BA219" s="287"/>
      <c r="BB219" s="287"/>
      <c r="BC219" s="287"/>
      <c r="BD219" s="287"/>
      <c r="BE219" s="287"/>
      <c r="BF219" s="211" t="s">
        <v>514</v>
      </c>
      <c r="BG219" s="211" t="s">
        <v>514</v>
      </c>
      <c r="BH219" s="211" t="s">
        <v>514</v>
      </c>
      <c r="BI219" s="211" t="s">
        <v>514</v>
      </c>
      <c r="BJ219" s="211" t="s">
        <v>514</v>
      </c>
      <c r="BK219" s="211" t="s">
        <v>514</v>
      </c>
      <c r="BL219" s="287"/>
      <c r="BM219" s="287"/>
      <c r="BN219" s="287"/>
      <c r="BO219" s="211" t="s">
        <v>514</v>
      </c>
      <c r="BP219" s="211" t="s">
        <v>514</v>
      </c>
      <c r="BQ219" s="211">
        <v>1</v>
      </c>
      <c r="BR219" s="211" t="s">
        <v>2719</v>
      </c>
      <c r="BS219" s="211" t="s">
        <v>514</v>
      </c>
      <c r="BT219" s="211" t="s">
        <v>514</v>
      </c>
      <c r="BU219" s="211" t="s">
        <v>514</v>
      </c>
      <c r="BV219" s="211" t="s">
        <v>514</v>
      </c>
      <c r="BW219" s="211" t="s">
        <v>514</v>
      </c>
      <c r="BX219" s="211" t="s">
        <v>514</v>
      </c>
      <c r="BY219" s="211" t="s">
        <v>514</v>
      </c>
      <c r="BZ219" s="211" t="s">
        <v>514</v>
      </c>
      <c r="CA219" s="211" t="s">
        <v>514</v>
      </c>
      <c r="CB219" s="211" t="s">
        <v>514</v>
      </c>
      <c r="CC219" s="211" t="s">
        <v>514</v>
      </c>
      <c r="CD219" s="211" t="s">
        <v>514</v>
      </c>
      <c r="CE219" s="211" t="s">
        <v>514</v>
      </c>
      <c r="CF219" s="211" t="s">
        <v>514</v>
      </c>
      <c r="CG219" s="211" t="s">
        <v>514</v>
      </c>
      <c r="CH219" s="287"/>
      <c r="CI219" s="287"/>
      <c r="CJ219" s="287"/>
      <c r="CK219" s="287"/>
      <c r="CL219" s="287"/>
      <c r="CM219" s="287"/>
      <c r="CN219" s="287"/>
      <c r="CO219" s="211" t="s">
        <v>5528</v>
      </c>
    </row>
    <row r="220" spans="1:93">
      <c r="A220" s="286" t="s">
        <v>1064</v>
      </c>
      <c r="B220" s="211" t="s">
        <v>2905</v>
      </c>
      <c r="C220" s="211" t="s">
        <v>2424</v>
      </c>
      <c r="D220" s="211" t="s">
        <v>6532</v>
      </c>
      <c r="E220" s="211" t="s">
        <v>2906</v>
      </c>
      <c r="F220" s="211" t="s">
        <v>514</v>
      </c>
      <c r="G220" s="211">
        <v>1</v>
      </c>
      <c r="H220" s="211" t="s">
        <v>514</v>
      </c>
      <c r="I220" s="211" t="s">
        <v>514</v>
      </c>
      <c r="J220" s="211" t="s">
        <v>514</v>
      </c>
      <c r="K220" s="211">
        <v>2013</v>
      </c>
      <c r="L220" s="211" t="b">
        <v>0</v>
      </c>
      <c r="M220" s="211">
        <v>2750</v>
      </c>
      <c r="N220" s="211">
        <v>2230</v>
      </c>
      <c r="O220" s="287"/>
      <c r="P220" s="287"/>
      <c r="Q220" s="287"/>
      <c r="R220" s="211" t="b">
        <v>1</v>
      </c>
      <c r="S220" s="211">
        <v>5220</v>
      </c>
      <c r="T220" s="211">
        <v>4270</v>
      </c>
      <c r="U220" s="211" t="b">
        <v>1</v>
      </c>
      <c r="V220" s="211">
        <v>29</v>
      </c>
      <c r="W220" s="211">
        <v>29</v>
      </c>
      <c r="X220" s="287"/>
      <c r="Y220" s="287"/>
      <c r="Z220" s="287"/>
      <c r="AA220" s="211" t="s">
        <v>514</v>
      </c>
      <c r="AB220" s="211" t="s">
        <v>514</v>
      </c>
      <c r="AC220" s="211" t="s">
        <v>514</v>
      </c>
      <c r="AD220" s="211" t="s">
        <v>514</v>
      </c>
      <c r="AE220" s="287"/>
      <c r="AF220" s="287"/>
      <c r="AG220" s="287"/>
      <c r="AH220" s="211" t="s">
        <v>514</v>
      </c>
      <c r="AI220" s="211" t="s">
        <v>514</v>
      </c>
      <c r="AJ220" s="211" t="s">
        <v>514</v>
      </c>
      <c r="AK220" s="211" t="s">
        <v>514</v>
      </c>
      <c r="AL220" s="211" t="s">
        <v>514</v>
      </c>
      <c r="AM220" s="211" t="s">
        <v>514</v>
      </c>
      <c r="AN220" s="287"/>
      <c r="AO220" s="287"/>
      <c r="AP220" s="287"/>
      <c r="AQ220" s="287"/>
      <c r="AR220" s="287"/>
      <c r="AS220" s="287"/>
      <c r="AT220" s="211" t="s">
        <v>514</v>
      </c>
      <c r="AU220" s="211" t="s">
        <v>514</v>
      </c>
      <c r="AV220" s="211" t="s">
        <v>514</v>
      </c>
      <c r="AW220" s="211" t="s">
        <v>514</v>
      </c>
      <c r="AX220" s="211" t="s">
        <v>514</v>
      </c>
      <c r="AY220" s="211" t="s">
        <v>514</v>
      </c>
      <c r="AZ220" s="287"/>
      <c r="BA220" s="287"/>
      <c r="BB220" s="287"/>
      <c r="BC220" s="287"/>
      <c r="BD220" s="287"/>
      <c r="BE220" s="287"/>
      <c r="BF220" s="211" t="s">
        <v>514</v>
      </c>
      <c r="BG220" s="211" t="s">
        <v>514</v>
      </c>
      <c r="BH220" s="211" t="s">
        <v>514</v>
      </c>
      <c r="BI220" s="211" t="s">
        <v>514</v>
      </c>
      <c r="BJ220" s="211" t="s">
        <v>514</v>
      </c>
      <c r="BK220" s="211" t="s">
        <v>514</v>
      </c>
      <c r="BL220" s="287"/>
      <c r="BM220" s="287"/>
      <c r="BN220" s="287"/>
      <c r="BO220" s="211" t="s">
        <v>514</v>
      </c>
      <c r="BP220" s="211" t="s">
        <v>514</v>
      </c>
      <c r="BQ220" s="211">
        <v>0</v>
      </c>
      <c r="BR220" s="211" t="s">
        <v>514</v>
      </c>
      <c r="BS220" s="211" t="s">
        <v>514</v>
      </c>
      <c r="BT220" s="211" t="s">
        <v>514</v>
      </c>
      <c r="BU220" s="211" t="s">
        <v>514</v>
      </c>
      <c r="BV220" s="211" t="s">
        <v>514</v>
      </c>
      <c r="BW220" s="211" t="s">
        <v>514</v>
      </c>
      <c r="BX220" s="211" t="s">
        <v>514</v>
      </c>
      <c r="BY220" s="211" t="s">
        <v>514</v>
      </c>
      <c r="BZ220" s="211" t="s">
        <v>514</v>
      </c>
      <c r="CA220" s="211" t="s">
        <v>514</v>
      </c>
      <c r="CB220" s="211" t="s">
        <v>514</v>
      </c>
      <c r="CC220" s="211" t="s">
        <v>6425</v>
      </c>
      <c r="CD220" s="211" t="s">
        <v>6426</v>
      </c>
      <c r="CE220" s="211" t="s">
        <v>514</v>
      </c>
      <c r="CF220" s="211" t="s">
        <v>514</v>
      </c>
      <c r="CG220" s="211" t="s">
        <v>514</v>
      </c>
      <c r="CH220" s="287"/>
      <c r="CI220" s="287"/>
      <c r="CJ220" s="287"/>
      <c r="CK220" s="287"/>
      <c r="CL220" s="287"/>
      <c r="CM220" s="287"/>
      <c r="CN220" s="287"/>
      <c r="CO220" s="211" t="s">
        <v>5528</v>
      </c>
    </row>
    <row r="221" spans="1:93">
      <c r="A221" s="286" t="s">
        <v>1065</v>
      </c>
      <c r="B221" s="211" t="s">
        <v>2907</v>
      </c>
      <c r="C221" s="211" t="s">
        <v>2531</v>
      </c>
      <c r="D221" s="211" t="s">
        <v>2908</v>
      </c>
      <c r="E221" s="211" t="s">
        <v>5735</v>
      </c>
      <c r="F221" s="211">
        <v>1</v>
      </c>
      <c r="G221" s="211" t="s">
        <v>514</v>
      </c>
      <c r="H221" s="211" t="s">
        <v>514</v>
      </c>
      <c r="I221" s="211" t="s">
        <v>514</v>
      </c>
      <c r="J221" s="211" t="s">
        <v>514</v>
      </c>
      <c r="K221" s="211">
        <v>2013</v>
      </c>
      <c r="L221" s="211" t="b">
        <v>0</v>
      </c>
      <c r="M221" s="211">
        <v>15200</v>
      </c>
      <c r="N221" s="211">
        <v>15200</v>
      </c>
      <c r="O221" s="287"/>
      <c r="P221" s="287"/>
      <c r="Q221" s="287"/>
      <c r="R221" s="211" t="b">
        <v>0</v>
      </c>
      <c r="S221" s="211">
        <v>12700</v>
      </c>
      <c r="T221" s="211">
        <v>11500</v>
      </c>
      <c r="U221" s="211" t="b">
        <v>0</v>
      </c>
      <c r="V221" s="211">
        <v>12100</v>
      </c>
      <c r="W221" s="211">
        <v>12100</v>
      </c>
      <c r="X221" s="287"/>
      <c r="Y221" s="287"/>
      <c r="Z221" s="287"/>
      <c r="AA221" s="211" t="s">
        <v>514</v>
      </c>
      <c r="AB221" s="211" t="s">
        <v>514</v>
      </c>
      <c r="AC221" s="211" t="s">
        <v>514</v>
      </c>
      <c r="AD221" s="211" t="s">
        <v>514</v>
      </c>
      <c r="AE221" s="287"/>
      <c r="AF221" s="287"/>
      <c r="AG221" s="287"/>
      <c r="AH221" s="211" t="s">
        <v>514</v>
      </c>
      <c r="AI221" s="211" t="s">
        <v>514</v>
      </c>
      <c r="AJ221" s="211" t="s">
        <v>514</v>
      </c>
      <c r="AK221" s="211" t="s">
        <v>514</v>
      </c>
      <c r="AL221" s="211" t="s">
        <v>514</v>
      </c>
      <c r="AM221" s="211" t="s">
        <v>514</v>
      </c>
      <c r="AN221" s="287"/>
      <c r="AO221" s="287"/>
      <c r="AP221" s="287"/>
      <c r="AQ221" s="287"/>
      <c r="AR221" s="287"/>
      <c r="AS221" s="287"/>
      <c r="AT221" s="211" t="s">
        <v>514</v>
      </c>
      <c r="AU221" s="211" t="s">
        <v>514</v>
      </c>
      <c r="AV221" s="211" t="s">
        <v>514</v>
      </c>
      <c r="AW221" s="211" t="s">
        <v>514</v>
      </c>
      <c r="AX221" s="211" t="s">
        <v>514</v>
      </c>
      <c r="AY221" s="211" t="s">
        <v>514</v>
      </c>
      <c r="AZ221" s="287"/>
      <c r="BA221" s="287"/>
      <c r="BB221" s="287"/>
      <c r="BC221" s="287"/>
      <c r="BD221" s="287"/>
      <c r="BE221" s="287"/>
      <c r="BF221" s="211" t="s">
        <v>514</v>
      </c>
      <c r="BG221" s="211" t="s">
        <v>514</v>
      </c>
      <c r="BH221" s="211" t="s">
        <v>514</v>
      </c>
      <c r="BI221" s="211" t="s">
        <v>514</v>
      </c>
      <c r="BJ221" s="211" t="s">
        <v>514</v>
      </c>
      <c r="BK221" s="211" t="s">
        <v>514</v>
      </c>
      <c r="BL221" s="287"/>
      <c r="BM221" s="287"/>
      <c r="BN221" s="287"/>
      <c r="BO221" s="211" t="s">
        <v>514</v>
      </c>
      <c r="BP221" s="211" t="s">
        <v>514</v>
      </c>
      <c r="BQ221" s="211">
        <v>2</v>
      </c>
      <c r="BR221" s="211" t="s">
        <v>2909</v>
      </c>
      <c r="BS221" s="211" t="s">
        <v>2910</v>
      </c>
      <c r="BT221" s="211" t="s">
        <v>514</v>
      </c>
      <c r="BU221" s="211" t="s">
        <v>514</v>
      </c>
      <c r="BV221" s="211" t="s">
        <v>514</v>
      </c>
      <c r="BW221" s="211" t="s">
        <v>514</v>
      </c>
      <c r="BX221" s="211" t="s">
        <v>514</v>
      </c>
      <c r="BY221" s="211" t="s">
        <v>514</v>
      </c>
      <c r="BZ221" s="211" t="s">
        <v>514</v>
      </c>
      <c r="CA221" s="211" t="s">
        <v>514</v>
      </c>
      <c r="CB221" s="211" t="s">
        <v>514</v>
      </c>
      <c r="CC221" s="211" t="s">
        <v>6533</v>
      </c>
      <c r="CD221" s="211" t="s">
        <v>6534</v>
      </c>
      <c r="CE221" s="211" t="s">
        <v>514</v>
      </c>
      <c r="CF221" s="211" t="s">
        <v>514</v>
      </c>
      <c r="CG221" s="211" t="s">
        <v>514</v>
      </c>
      <c r="CH221" s="287"/>
      <c r="CI221" s="287"/>
      <c r="CJ221" s="287"/>
      <c r="CK221" s="287"/>
      <c r="CL221" s="287"/>
      <c r="CM221" s="287"/>
      <c r="CN221" s="287"/>
      <c r="CO221" s="211" t="s">
        <v>5528</v>
      </c>
    </row>
    <row r="222" spans="1:93">
      <c r="A222" s="286" t="s">
        <v>1066</v>
      </c>
      <c r="B222" s="211" t="s">
        <v>2911</v>
      </c>
      <c r="C222" s="211" t="s">
        <v>2912</v>
      </c>
      <c r="D222" s="211" t="s">
        <v>2913</v>
      </c>
      <c r="E222" s="211" t="s">
        <v>2914</v>
      </c>
      <c r="F222" s="211">
        <v>1</v>
      </c>
      <c r="G222" s="211" t="s">
        <v>514</v>
      </c>
      <c r="H222" s="211" t="s">
        <v>514</v>
      </c>
      <c r="I222" s="211" t="s">
        <v>514</v>
      </c>
      <c r="J222" s="211" t="s">
        <v>514</v>
      </c>
      <c r="K222" s="211">
        <v>2013</v>
      </c>
      <c r="L222" s="211" t="b">
        <v>0</v>
      </c>
      <c r="M222" s="211">
        <v>3310</v>
      </c>
      <c r="N222" s="211">
        <v>3310</v>
      </c>
      <c r="O222" s="287"/>
      <c r="P222" s="287"/>
      <c r="Q222" s="287"/>
      <c r="R222" s="211" t="b">
        <v>0</v>
      </c>
      <c r="S222" s="211">
        <v>3710</v>
      </c>
      <c r="T222" s="211">
        <v>2190</v>
      </c>
      <c r="U222" s="211" t="b">
        <v>0</v>
      </c>
      <c r="V222" s="211">
        <v>1660</v>
      </c>
      <c r="W222" s="211">
        <v>1660</v>
      </c>
      <c r="X222" s="287"/>
      <c r="Y222" s="287"/>
      <c r="Z222" s="287"/>
      <c r="AA222" s="211" t="s">
        <v>514</v>
      </c>
      <c r="AB222" s="211" t="s">
        <v>514</v>
      </c>
      <c r="AC222" s="211" t="s">
        <v>514</v>
      </c>
      <c r="AD222" s="211" t="s">
        <v>514</v>
      </c>
      <c r="AE222" s="287"/>
      <c r="AF222" s="287"/>
      <c r="AG222" s="287"/>
      <c r="AH222" s="211" t="s">
        <v>514</v>
      </c>
      <c r="AI222" s="211" t="s">
        <v>514</v>
      </c>
      <c r="AJ222" s="211" t="s">
        <v>514</v>
      </c>
      <c r="AK222" s="211" t="s">
        <v>514</v>
      </c>
      <c r="AL222" s="211" t="s">
        <v>514</v>
      </c>
      <c r="AM222" s="211" t="s">
        <v>514</v>
      </c>
      <c r="AN222" s="287"/>
      <c r="AO222" s="287"/>
      <c r="AP222" s="287"/>
      <c r="AQ222" s="287"/>
      <c r="AR222" s="287"/>
      <c r="AS222" s="287"/>
      <c r="AT222" s="211" t="s">
        <v>514</v>
      </c>
      <c r="AU222" s="211" t="s">
        <v>514</v>
      </c>
      <c r="AV222" s="211" t="s">
        <v>514</v>
      </c>
      <c r="AW222" s="211" t="s">
        <v>514</v>
      </c>
      <c r="AX222" s="211" t="s">
        <v>514</v>
      </c>
      <c r="AY222" s="211" t="s">
        <v>514</v>
      </c>
      <c r="AZ222" s="287"/>
      <c r="BA222" s="287"/>
      <c r="BB222" s="287"/>
      <c r="BC222" s="287"/>
      <c r="BD222" s="287"/>
      <c r="BE222" s="287"/>
      <c r="BF222" s="211" t="s">
        <v>514</v>
      </c>
      <c r="BG222" s="211" t="s">
        <v>514</v>
      </c>
      <c r="BH222" s="211" t="s">
        <v>514</v>
      </c>
      <c r="BI222" s="211" t="s">
        <v>514</v>
      </c>
      <c r="BJ222" s="211" t="s">
        <v>514</v>
      </c>
      <c r="BK222" s="211" t="s">
        <v>514</v>
      </c>
      <c r="BL222" s="287"/>
      <c r="BM222" s="287"/>
      <c r="BN222" s="287"/>
      <c r="BO222" s="211" t="s">
        <v>514</v>
      </c>
      <c r="BP222" s="211" t="s">
        <v>514</v>
      </c>
      <c r="BQ222" s="211">
        <v>0</v>
      </c>
      <c r="BR222" s="211" t="s">
        <v>514</v>
      </c>
      <c r="BS222" s="211" t="s">
        <v>514</v>
      </c>
      <c r="BT222" s="211" t="s">
        <v>514</v>
      </c>
      <c r="BU222" s="211" t="s">
        <v>514</v>
      </c>
      <c r="BV222" s="211" t="s">
        <v>514</v>
      </c>
      <c r="BW222" s="211" t="s">
        <v>514</v>
      </c>
      <c r="BX222" s="211" t="s">
        <v>514</v>
      </c>
      <c r="BY222" s="211" t="s">
        <v>514</v>
      </c>
      <c r="BZ222" s="211" t="s">
        <v>514</v>
      </c>
      <c r="CA222" s="211" t="s">
        <v>514</v>
      </c>
      <c r="CB222" s="211" t="s">
        <v>514</v>
      </c>
      <c r="CC222" s="211" t="s">
        <v>6535</v>
      </c>
      <c r="CD222" s="211" t="s">
        <v>6485</v>
      </c>
      <c r="CE222" s="211" t="s">
        <v>514</v>
      </c>
      <c r="CF222" s="211" t="s">
        <v>514</v>
      </c>
      <c r="CG222" s="211" t="s">
        <v>514</v>
      </c>
      <c r="CH222" s="287"/>
      <c r="CI222" s="287"/>
      <c r="CJ222" s="287"/>
      <c r="CK222" s="287"/>
      <c r="CL222" s="287"/>
      <c r="CM222" s="287"/>
      <c r="CN222" s="287"/>
      <c r="CO222" s="211" t="s">
        <v>5528</v>
      </c>
    </row>
    <row r="223" spans="1:93">
      <c r="A223" s="286" t="s">
        <v>1067</v>
      </c>
      <c r="B223" s="211" t="s">
        <v>2915</v>
      </c>
      <c r="C223" s="211" t="s">
        <v>2424</v>
      </c>
      <c r="D223" s="211" t="s">
        <v>2916</v>
      </c>
      <c r="E223" s="211" t="s">
        <v>2917</v>
      </c>
      <c r="F223" s="211" t="s">
        <v>514</v>
      </c>
      <c r="G223" s="211" t="s">
        <v>514</v>
      </c>
      <c r="H223" s="211">
        <v>1</v>
      </c>
      <c r="I223" s="211" t="s">
        <v>514</v>
      </c>
      <c r="J223" s="211" t="s">
        <v>514</v>
      </c>
      <c r="K223" s="211" t="s">
        <v>514</v>
      </c>
      <c r="L223" s="211" t="s">
        <v>514</v>
      </c>
      <c r="M223" s="211" t="s">
        <v>514</v>
      </c>
      <c r="N223" s="211" t="s">
        <v>514</v>
      </c>
      <c r="O223" s="287"/>
      <c r="P223" s="287"/>
      <c r="Q223" s="287"/>
      <c r="R223" s="211" t="s">
        <v>514</v>
      </c>
      <c r="S223" s="211" t="s">
        <v>514</v>
      </c>
      <c r="T223" s="211" t="s">
        <v>514</v>
      </c>
      <c r="U223" s="211" t="s">
        <v>514</v>
      </c>
      <c r="V223" s="211" t="s">
        <v>514</v>
      </c>
      <c r="W223" s="211" t="s">
        <v>514</v>
      </c>
      <c r="X223" s="287"/>
      <c r="Y223" s="287"/>
      <c r="Z223" s="287"/>
      <c r="AA223" s="211">
        <v>2013</v>
      </c>
      <c r="AB223" s="211" t="b">
        <v>0</v>
      </c>
      <c r="AC223" s="211">
        <v>5240</v>
      </c>
      <c r="AD223" s="211">
        <v>5240</v>
      </c>
      <c r="AE223" s="287"/>
      <c r="AF223" s="287"/>
      <c r="AG223" s="287"/>
      <c r="AH223" s="211" t="b">
        <v>0</v>
      </c>
      <c r="AI223" s="211">
        <v>5150</v>
      </c>
      <c r="AJ223" s="211">
        <v>5150</v>
      </c>
      <c r="AK223" s="211" t="b">
        <v>0</v>
      </c>
      <c r="AL223" s="211">
        <v>5230</v>
      </c>
      <c r="AM223" s="211">
        <v>5230</v>
      </c>
      <c r="AN223" s="287"/>
      <c r="AO223" s="287"/>
      <c r="AP223" s="287"/>
      <c r="AQ223" s="287"/>
      <c r="AR223" s="287"/>
      <c r="AS223" s="287"/>
      <c r="AT223" s="211" t="s">
        <v>514</v>
      </c>
      <c r="AU223" s="211" t="s">
        <v>514</v>
      </c>
      <c r="AV223" s="211" t="s">
        <v>514</v>
      </c>
      <c r="AW223" s="211" t="s">
        <v>514</v>
      </c>
      <c r="AX223" s="211" t="s">
        <v>514</v>
      </c>
      <c r="AY223" s="211" t="s">
        <v>514</v>
      </c>
      <c r="AZ223" s="287"/>
      <c r="BA223" s="287"/>
      <c r="BB223" s="287"/>
      <c r="BC223" s="287"/>
      <c r="BD223" s="287"/>
      <c r="BE223" s="287"/>
      <c r="BF223" s="211" t="s">
        <v>514</v>
      </c>
      <c r="BG223" s="211" t="s">
        <v>514</v>
      </c>
      <c r="BH223" s="211" t="s">
        <v>514</v>
      </c>
      <c r="BI223" s="211" t="s">
        <v>514</v>
      </c>
      <c r="BJ223" s="211" t="s">
        <v>514</v>
      </c>
      <c r="BK223" s="211" t="s">
        <v>514</v>
      </c>
      <c r="BL223" s="287"/>
      <c r="BM223" s="287"/>
      <c r="BN223" s="287"/>
      <c r="BO223" s="211">
        <v>172</v>
      </c>
      <c r="BP223" s="211">
        <v>172</v>
      </c>
      <c r="BQ223" s="211">
        <v>0</v>
      </c>
      <c r="BR223" s="211" t="s">
        <v>514</v>
      </c>
      <c r="BS223" s="211" t="s">
        <v>514</v>
      </c>
      <c r="BT223" s="211" t="s">
        <v>514</v>
      </c>
      <c r="BU223" s="211" t="s">
        <v>514</v>
      </c>
      <c r="BV223" s="211" t="s">
        <v>514</v>
      </c>
      <c r="BW223" s="211" t="s">
        <v>514</v>
      </c>
      <c r="BX223" s="211" t="s">
        <v>514</v>
      </c>
      <c r="BY223" s="211" t="s">
        <v>514</v>
      </c>
      <c r="BZ223" s="211" t="s">
        <v>514</v>
      </c>
      <c r="CA223" s="211" t="s">
        <v>514</v>
      </c>
      <c r="CB223" s="211" t="s">
        <v>514</v>
      </c>
      <c r="CC223" s="211" t="s">
        <v>514</v>
      </c>
      <c r="CD223" s="211" t="s">
        <v>514</v>
      </c>
      <c r="CE223" s="211" t="s">
        <v>514</v>
      </c>
      <c r="CF223" s="211" t="s">
        <v>514</v>
      </c>
      <c r="CG223" s="211" t="s">
        <v>514</v>
      </c>
      <c r="CH223" s="287"/>
      <c r="CI223" s="287"/>
      <c r="CJ223" s="287"/>
      <c r="CK223" s="287"/>
      <c r="CL223" s="287"/>
      <c r="CM223" s="287"/>
      <c r="CN223" s="287"/>
      <c r="CO223" s="211" t="s">
        <v>5528</v>
      </c>
    </row>
    <row r="224" spans="1:93">
      <c r="A224" s="286" t="s">
        <v>1068</v>
      </c>
      <c r="B224" s="211" t="s">
        <v>2918</v>
      </c>
      <c r="C224" s="211" t="s">
        <v>2424</v>
      </c>
      <c r="D224" s="211" t="s">
        <v>2919</v>
      </c>
      <c r="E224" s="211" t="s">
        <v>5736</v>
      </c>
      <c r="F224" s="211">
        <v>1</v>
      </c>
      <c r="G224" s="211" t="s">
        <v>514</v>
      </c>
      <c r="H224" s="211" t="s">
        <v>514</v>
      </c>
      <c r="I224" s="211" t="s">
        <v>514</v>
      </c>
      <c r="J224" s="211" t="s">
        <v>514</v>
      </c>
      <c r="K224" s="211">
        <v>2013</v>
      </c>
      <c r="L224" s="211" t="b">
        <v>0</v>
      </c>
      <c r="M224" s="211">
        <v>8480</v>
      </c>
      <c r="N224" s="211">
        <v>8470</v>
      </c>
      <c r="O224" s="287"/>
      <c r="P224" s="287"/>
      <c r="Q224" s="287"/>
      <c r="R224" s="211" t="b">
        <v>0</v>
      </c>
      <c r="S224" s="211">
        <v>8040</v>
      </c>
      <c r="T224" s="211">
        <v>1990</v>
      </c>
      <c r="U224" s="211" t="b">
        <v>0</v>
      </c>
      <c r="V224" s="211">
        <v>1950</v>
      </c>
      <c r="W224" s="211">
        <v>1950</v>
      </c>
      <c r="X224" s="287"/>
      <c r="Y224" s="287"/>
      <c r="Z224" s="287"/>
      <c r="AA224" s="211" t="s">
        <v>514</v>
      </c>
      <c r="AB224" s="211" t="s">
        <v>514</v>
      </c>
      <c r="AC224" s="211" t="s">
        <v>514</v>
      </c>
      <c r="AD224" s="211" t="s">
        <v>514</v>
      </c>
      <c r="AE224" s="287"/>
      <c r="AF224" s="287"/>
      <c r="AG224" s="287"/>
      <c r="AH224" s="211" t="s">
        <v>514</v>
      </c>
      <c r="AI224" s="211" t="s">
        <v>514</v>
      </c>
      <c r="AJ224" s="211" t="s">
        <v>514</v>
      </c>
      <c r="AK224" s="211" t="s">
        <v>514</v>
      </c>
      <c r="AL224" s="211" t="s">
        <v>514</v>
      </c>
      <c r="AM224" s="211" t="s">
        <v>514</v>
      </c>
      <c r="AN224" s="287"/>
      <c r="AO224" s="287"/>
      <c r="AP224" s="287"/>
      <c r="AQ224" s="287"/>
      <c r="AR224" s="287"/>
      <c r="AS224" s="287"/>
      <c r="AT224" s="211" t="s">
        <v>514</v>
      </c>
      <c r="AU224" s="211" t="s">
        <v>514</v>
      </c>
      <c r="AV224" s="211" t="s">
        <v>514</v>
      </c>
      <c r="AW224" s="211" t="s">
        <v>514</v>
      </c>
      <c r="AX224" s="211" t="s">
        <v>514</v>
      </c>
      <c r="AY224" s="211" t="s">
        <v>514</v>
      </c>
      <c r="AZ224" s="287"/>
      <c r="BA224" s="287"/>
      <c r="BB224" s="287"/>
      <c r="BC224" s="287"/>
      <c r="BD224" s="287"/>
      <c r="BE224" s="287"/>
      <c r="BF224" s="211" t="s">
        <v>514</v>
      </c>
      <c r="BG224" s="211" t="s">
        <v>514</v>
      </c>
      <c r="BH224" s="211" t="s">
        <v>514</v>
      </c>
      <c r="BI224" s="211" t="s">
        <v>514</v>
      </c>
      <c r="BJ224" s="211" t="s">
        <v>514</v>
      </c>
      <c r="BK224" s="211" t="s">
        <v>514</v>
      </c>
      <c r="BL224" s="287"/>
      <c r="BM224" s="287"/>
      <c r="BN224" s="287"/>
      <c r="BO224" s="211" t="s">
        <v>514</v>
      </c>
      <c r="BP224" s="211" t="s">
        <v>514</v>
      </c>
      <c r="BQ224" s="211">
        <v>1</v>
      </c>
      <c r="BR224" s="211" t="s">
        <v>2920</v>
      </c>
      <c r="BS224" s="211" t="s">
        <v>514</v>
      </c>
      <c r="BT224" s="211" t="s">
        <v>514</v>
      </c>
      <c r="BU224" s="211" t="s">
        <v>514</v>
      </c>
      <c r="BV224" s="211" t="s">
        <v>514</v>
      </c>
      <c r="BW224" s="211" t="s">
        <v>514</v>
      </c>
      <c r="BX224" s="211" t="s">
        <v>514</v>
      </c>
      <c r="BY224" s="211" t="s">
        <v>514</v>
      </c>
      <c r="BZ224" s="211" t="s">
        <v>514</v>
      </c>
      <c r="CA224" s="211" t="s">
        <v>514</v>
      </c>
      <c r="CB224" s="211" t="s">
        <v>514</v>
      </c>
      <c r="CC224" s="211" t="s">
        <v>514</v>
      </c>
      <c r="CD224" s="211" t="s">
        <v>514</v>
      </c>
      <c r="CE224" s="211" t="s">
        <v>514</v>
      </c>
      <c r="CF224" s="211" t="s">
        <v>514</v>
      </c>
      <c r="CG224" s="211" t="s">
        <v>514</v>
      </c>
      <c r="CH224" s="287"/>
      <c r="CI224" s="287"/>
      <c r="CJ224" s="287"/>
      <c r="CK224" s="287"/>
      <c r="CL224" s="287"/>
      <c r="CM224" s="287"/>
      <c r="CN224" s="287"/>
      <c r="CO224" s="211" t="s">
        <v>5528</v>
      </c>
    </row>
    <row r="225" spans="1:93">
      <c r="A225" s="286" t="s">
        <v>1069</v>
      </c>
      <c r="B225" s="211" t="s">
        <v>514</v>
      </c>
      <c r="C225" s="211" t="s">
        <v>514</v>
      </c>
      <c r="D225" s="211" t="s">
        <v>514</v>
      </c>
      <c r="E225" s="211" t="s">
        <v>514</v>
      </c>
      <c r="F225" s="211" t="e">
        <v>#N/A</v>
      </c>
      <c r="G225" s="211" t="e">
        <v>#N/A</v>
      </c>
      <c r="H225" s="211" t="e">
        <v>#N/A</v>
      </c>
      <c r="I225" s="211" t="s">
        <v>514</v>
      </c>
      <c r="J225" s="211" t="s">
        <v>514</v>
      </c>
      <c r="K225" s="211" t="s">
        <v>514</v>
      </c>
      <c r="L225" s="211" t="s">
        <v>514</v>
      </c>
      <c r="M225" s="211" t="s">
        <v>514</v>
      </c>
      <c r="N225" s="211" t="s">
        <v>514</v>
      </c>
      <c r="O225" s="287"/>
      <c r="P225" s="287"/>
      <c r="Q225" s="287"/>
      <c r="R225" s="211" t="s">
        <v>514</v>
      </c>
      <c r="S225" s="211" t="s">
        <v>514</v>
      </c>
      <c r="T225" s="211" t="s">
        <v>514</v>
      </c>
      <c r="U225" s="211" t="s">
        <v>514</v>
      </c>
      <c r="V225" s="211" t="s">
        <v>514</v>
      </c>
      <c r="W225" s="211" t="s">
        <v>514</v>
      </c>
      <c r="X225" s="287"/>
      <c r="Y225" s="287"/>
      <c r="Z225" s="287"/>
      <c r="AA225" s="211" t="s">
        <v>514</v>
      </c>
      <c r="AB225" s="211" t="s">
        <v>514</v>
      </c>
      <c r="AC225" s="211" t="s">
        <v>514</v>
      </c>
      <c r="AD225" s="211" t="s">
        <v>514</v>
      </c>
      <c r="AE225" s="287"/>
      <c r="AF225" s="287"/>
      <c r="AG225" s="287"/>
      <c r="AH225" s="211" t="s">
        <v>514</v>
      </c>
      <c r="AI225" s="211" t="s">
        <v>514</v>
      </c>
      <c r="AJ225" s="211" t="s">
        <v>514</v>
      </c>
      <c r="AK225" s="211" t="s">
        <v>514</v>
      </c>
      <c r="AL225" s="211" t="s">
        <v>514</v>
      </c>
      <c r="AM225" s="211" t="s">
        <v>514</v>
      </c>
      <c r="AN225" s="287"/>
      <c r="AO225" s="287"/>
      <c r="AP225" s="287"/>
      <c r="AQ225" s="287"/>
      <c r="AR225" s="287"/>
      <c r="AS225" s="287"/>
      <c r="AT225" s="211" t="s">
        <v>514</v>
      </c>
      <c r="AU225" s="211" t="s">
        <v>514</v>
      </c>
      <c r="AV225" s="211" t="s">
        <v>514</v>
      </c>
      <c r="AW225" s="211" t="s">
        <v>514</v>
      </c>
      <c r="AX225" s="211" t="s">
        <v>514</v>
      </c>
      <c r="AY225" s="211" t="s">
        <v>514</v>
      </c>
      <c r="AZ225" s="287"/>
      <c r="BA225" s="287"/>
      <c r="BB225" s="287"/>
      <c r="BC225" s="287"/>
      <c r="BD225" s="287"/>
      <c r="BE225" s="287"/>
      <c r="BF225" s="211" t="s">
        <v>514</v>
      </c>
      <c r="BG225" s="211" t="s">
        <v>514</v>
      </c>
      <c r="BH225" s="211" t="s">
        <v>514</v>
      </c>
      <c r="BI225" s="211" t="s">
        <v>514</v>
      </c>
      <c r="BJ225" s="211" t="s">
        <v>514</v>
      </c>
      <c r="BK225" s="211" t="s">
        <v>514</v>
      </c>
      <c r="BL225" s="287"/>
      <c r="BM225" s="287"/>
      <c r="BN225" s="287"/>
      <c r="BO225" s="211" t="s">
        <v>514</v>
      </c>
      <c r="BP225" s="211" t="s">
        <v>514</v>
      </c>
      <c r="BQ225" s="211">
        <v>0</v>
      </c>
      <c r="BR225" s="211" t="s">
        <v>514</v>
      </c>
      <c r="BS225" s="211" t="s">
        <v>514</v>
      </c>
      <c r="BT225" s="211" t="s">
        <v>514</v>
      </c>
      <c r="BU225" s="211" t="s">
        <v>514</v>
      </c>
      <c r="BV225" s="211" t="s">
        <v>514</v>
      </c>
      <c r="BW225" s="211" t="s">
        <v>514</v>
      </c>
      <c r="BX225" s="211" t="s">
        <v>514</v>
      </c>
      <c r="BY225" s="211" t="s">
        <v>514</v>
      </c>
      <c r="BZ225" s="211" t="s">
        <v>514</v>
      </c>
      <c r="CA225" s="211" t="s">
        <v>514</v>
      </c>
      <c r="CB225" s="211" t="s">
        <v>514</v>
      </c>
      <c r="CC225" s="211" t="s">
        <v>514</v>
      </c>
      <c r="CD225" s="211" t="s">
        <v>514</v>
      </c>
      <c r="CE225" s="211" t="s">
        <v>514</v>
      </c>
      <c r="CF225" s="211" t="s">
        <v>514</v>
      </c>
      <c r="CG225" s="211" t="s">
        <v>514</v>
      </c>
      <c r="CH225" s="287"/>
      <c r="CI225" s="287"/>
      <c r="CJ225" s="287"/>
      <c r="CK225" s="287"/>
      <c r="CL225" s="287"/>
      <c r="CM225" s="287"/>
      <c r="CN225" s="287"/>
      <c r="CO225" s="211" t="s">
        <v>514</v>
      </c>
    </row>
    <row r="226" spans="1:93">
      <c r="A226" s="286" t="s">
        <v>1070</v>
      </c>
      <c r="B226" s="211" t="s">
        <v>2921</v>
      </c>
      <c r="C226" s="211" t="s">
        <v>2424</v>
      </c>
      <c r="D226" s="211" t="s">
        <v>2922</v>
      </c>
      <c r="E226" s="211" t="s">
        <v>2923</v>
      </c>
      <c r="F226" s="211" t="s">
        <v>514</v>
      </c>
      <c r="G226" s="211" t="s">
        <v>514</v>
      </c>
      <c r="H226" s="211">
        <v>1</v>
      </c>
      <c r="I226" s="211" t="s">
        <v>514</v>
      </c>
      <c r="J226" s="211" t="s">
        <v>514</v>
      </c>
      <c r="K226" s="211" t="s">
        <v>514</v>
      </c>
      <c r="L226" s="211" t="s">
        <v>514</v>
      </c>
      <c r="M226" s="211" t="s">
        <v>514</v>
      </c>
      <c r="N226" s="211" t="s">
        <v>514</v>
      </c>
      <c r="O226" s="287"/>
      <c r="P226" s="287"/>
      <c r="Q226" s="287"/>
      <c r="R226" s="211" t="s">
        <v>514</v>
      </c>
      <c r="S226" s="211" t="s">
        <v>514</v>
      </c>
      <c r="T226" s="211" t="s">
        <v>514</v>
      </c>
      <c r="U226" s="211" t="s">
        <v>514</v>
      </c>
      <c r="V226" s="211" t="s">
        <v>514</v>
      </c>
      <c r="W226" s="211" t="s">
        <v>514</v>
      </c>
      <c r="X226" s="287"/>
      <c r="Y226" s="287"/>
      <c r="Z226" s="287"/>
      <c r="AA226" s="211">
        <v>2013</v>
      </c>
      <c r="AB226" s="211" t="b">
        <v>0</v>
      </c>
      <c r="AC226" s="211">
        <v>1770</v>
      </c>
      <c r="AD226" s="211">
        <v>1770</v>
      </c>
      <c r="AE226" s="287"/>
      <c r="AF226" s="287"/>
      <c r="AG226" s="287"/>
      <c r="AH226" s="211" t="b">
        <v>0</v>
      </c>
      <c r="AI226" s="211">
        <v>2010</v>
      </c>
      <c r="AJ226" s="211">
        <v>2010</v>
      </c>
      <c r="AK226" s="211" t="b">
        <v>0</v>
      </c>
      <c r="AL226" s="211">
        <v>1960</v>
      </c>
      <c r="AM226" s="211">
        <v>1960</v>
      </c>
      <c r="AN226" s="287"/>
      <c r="AO226" s="287"/>
      <c r="AP226" s="287"/>
      <c r="AQ226" s="287"/>
      <c r="AR226" s="287"/>
      <c r="AS226" s="287"/>
      <c r="AT226" s="211" t="s">
        <v>514</v>
      </c>
      <c r="AU226" s="211" t="s">
        <v>514</v>
      </c>
      <c r="AV226" s="211" t="s">
        <v>514</v>
      </c>
      <c r="AW226" s="211" t="s">
        <v>514</v>
      </c>
      <c r="AX226" s="211" t="s">
        <v>514</v>
      </c>
      <c r="AY226" s="211" t="s">
        <v>514</v>
      </c>
      <c r="AZ226" s="287"/>
      <c r="BA226" s="287"/>
      <c r="BB226" s="287"/>
      <c r="BC226" s="287"/>
      <c r="BD226" s="287"/>
      <c r="BE226" s="287"/>
      <c r="BF226" s="211" t="s">
        <v>514</v>
      </c>
      <c r="BG226" s="211" t="s">
        <v>514</v>
      </c>
      <c r="BH226" s="211" t="s">
        <v>514</v>
      </c>
      <c r="BI226" s="211" t="s">
        <v>514</v>
      </c>
      <c r="BJ226" s="211" t="s">
        <v>514</v>
      </c>
      <c r="BK226" s="211" t="s">
        <v>514</v>
      </c>
      <c r="BL226" s="287"/>
      <c r="BM226" s="287"/>
      <c r="BN226" s="287"/>
      <c r="BO226" s="211">
        <v>2443</v>
      </c>
      <c r="BP226" s="211">
        <v>1801</v>
      </c>
      <c r="BQ226" s="211">
        <v>0</v>
      </c>
      <c r="BR226" s="211" t="s">
        <v>514</v>
      </c>
      <c r="BS226" s="211" t="s">
        <v>514</v>
      </c>
      <c r="BT226" s="211" t="s">
        <v>514</v>
      </c>
      <c r="BU226" s="211" t="s">
        <v>514</v>
      </c>
      <c r="BV226" s="211" t="s">
        <v>514</v>
      </c>
      <c r="BW226" s="211" t="s">
        <v>514</v>
      </c>
      <c r="BX226" s="211" t="s">
        <v>514</v>
      </c>
      <c r="BY226" s="211" t="s">
        <v>514</v>
      </c>
      <c r="BZ226" s="211" t="s">
        <v>514</v>
      </c>
      <c r="CA226" s="211" t="s">
        <v>514</v>
      </c>
      <c r="CB226" s="211" t="s">
        <v>514</v>
      </c>
      <c r="CC226" s="211" t="s">
        <v>514</v>
      </c>
      <c r="CD226" s="211" t="s">
        <v>514</v>
      </c>
      <c r="CE226" s="211" t="s">
        <v>514</v>
      </c>
      <c r="CF226" s="211" t="s">
        <v>514</v>
      </c>
      <c r="CG226" s="211" t="s">
        <v>514</v>
      </c>
      <c r="CH226" s="287"/>
      <c r="CI226" s="287"/>
      <c r="CJ226" s="287"/>
      <c r="CK226" s="287"/>
      <c r="CL226" s="287"/>
      <c r="CM226" s="287"/>
      <c r="CN226" s="287"/>
      <c r="CO226" s="211" t="s">
        <v>5528</v>
      </c>
    </row>
    <row r="227" spans="1:93">
      <c r="A227" s="286" t="s">
        <v>1071</v>
      </c>
      <c r="B227" s="211" t="s">
        <v>2924</v>
      </c>
      <c r="C227" s="211" t="s">
        <v>2448</v>
      </c>
      <c r="D227" s="211" t="s">
        <v>6536</v>
      </c>
      <c r="E227" s="211" t="s">
        <v>2925</v>
      </c>
      <c r="F227" s="211">
        <v>1</v>
      </c>
      <c r="G227" s="211" t="s">
        <v>514</v>
      </c>
      <c r="H227" s="211">
        <v>1</v>
      </c>
      <c r="I227" s="211" t="s">
        <v>514</v>
      </c>
      <c r="J227" s="211" t="s">
        <v>514</v>
      </c>
      <c r="K227" s="211">
        <v>2013</v>
      </c>
      <c r="L227" s="211" t="b">
        <v>0</v>
      </c>
      <c r="M227" s="211">
        <v>6470</v>
      </c>
      <c r="N227" s="211">
        <v>5140</v>
      </c>
      <c r="O227" s="287"/>
      <c r="P227" s="287"/>
      <c r="Q227" s="287"/>
      <c r="R227" s="211" t="b">
        <v>0</v>
      </c>
      <c r="S227" s="211">
        <v>11000</v>
      </c>
      <c r="T227" s="211">
        <v>3090</v>
      </c>
      <c r="U227" s="211" t="b">
        <v>0</v>
      </c>
      <c r="V227" s="211">
        <v>10800</v>
      </c>
      <c r="W227" s="211">
        <v>10800</v>
      </c>
      <c r="X227" s="287"/>
      <c r="Y227" s="287"/>
      <c r="Z227" s="287"/>
      <c r="AA227" s="211">
        <v>2013</v>
      </c>
      <c r="AB227" s="211" t="b">
        <v>0</v>
      </c>
      <c r="AC227" s="211">
        <v>12700</v>
      </c>
      <c r="AD227" s="211">
        <v>12700</v>
      </c>
      <c r="AE227" s="287"/>
      <c r="AF227" s="287"/>
      <c r="AG227" s="287"/>
      <c r="AH227" s="211" t="b">
        <v>0</v>
      </c>
      <c r="AI227" s="211">
        <v>11300</v>
      </c>
      <c r="AJ227" s="211">
        <v>11300</v>
      </c>
      <c r="AK227" s="211" t="b">
        <v>0</v>
      </c>
      <c r="AL227" s="211">
        <v>9660</v>
      </c>
      <c r="AM227" s="211">
        <v>9660</v>
      </c>
      <c r="AN227" s="287"/>
      <c r="AO227" s="287"/>
      <c r="AP227" s="287"/>
      <c r="AQ227" s="287"/>
      <c r="AR227" s="287"/>
      <c r="AS227" s="287"/>
      <c r="AT227" s="211" t="s">
        <v>514</v>
      </c>
      <c r="AU227" s="211" t="s">
        <v>514</v>
      </c>
      <c r="AV227" s="211" t="s">
        <v>514</v>
      </c>
      <c r="AW227" s="211" t="s">
        <v>514</v>
      </c>
      <c r="AX227" s="211" t="s">
        <v>514</v>
      </c>
      <c r="AY227" s="211" t="s">
        <v>514</v>
      </c>
      <c r="AZ227" s="287"/>
      <c r="BA227" s="287"/>
      <c r="BB227" s="287"/>
      <c r="BC227" s="287"/>
      <c r="BD227" s="287"/>
      <c r="BE227" s="287"/>
      <c r="BF227" s="211" t="s">
        <v>514</v>
      </c>
      <c r="BG227" s="211" t="s">
        <v>514</v>
      </c>
      <c r="BH227" s="211" t="s">
        <v>514</v>
      </c>
      <c r="BI227" s="211" t="s">
        <v>514</v>
      </c>
      <c r="BJ227" s="211" t="s">
        <v>514</v>
      </c>
      <c r="BK227" s="211" t="s">
        <v>514</v>
      </c>
      <c r="BL227" s="287"/>
      <c r="BM227" s="287"/>
      <c r="BN227" s="287"/>
      <c r="BO227" s="211">
        <v>3052</v>
      </c>
      <c r="BP227" s="211">
        <v>1000</v>
      </c>
      <c r="BQ227" s="211">
        <v>1</v>
      </c>
      <c r="BR227" s="211" t="s">
        <v>2926</v>
      </c>
      <c r="BS227" s="211" t="s">
        <v>514</v>
      </c>
      <c r="BT227" s="211" t="s">
        <v>514</v>
      </c>
      <c r="BU227" s="211" t="s">
        <v>514</v>
      </c>
      <c r="BV227" s="211" t="s">
        <v>514</v>
      </c>
      <c r="BW227" s="211" t="s">
        <v>514</v>
      </c>
      <c r="BX227" s="211" t="s">
        <v>514</v>
      </c>
      <c r="BY227" s="211" t="s">
        <v>514</v>
      </c>
      <c r="BZ227" s="211" t="s">
        <v>514</v>
      </c>
      <c r="CA227" s="211" t="s">
        <v>514</v>
      </c>
      <c r="CB227" s="211" t="s">
        <v>514</v>
      </c>
      <c r="CC227" s="211" t="s">
        <v>6444</v>
      </c>
      <c r="CD227" s="211" t="s">
        <v>6485</v>
      </c>
      <c r="CE227" s="211" t="s">
        <v>514</v>
      </c>
      <c r="CF227" s="211" t="s">
        <v>6431</v>
      </c>
      <c r="CG227" s="211" t="s">
        <v>6432</v>
      </c>
      <c r="CH227" s="287"/>
      <c r="CI227" s="287"/>
      <c r="CJ227" s="287"/>
      <c r="CK227" s="287"/>
      <c r="CL227" s="287"/>
      <c r="CM227" s="287"/>
      <c r="CN227" s="287"/>
      <c r="CO227" s="211" t="s">
        <v>5528</v>
      </c>
    </row>
    <row r="228" spans="1:93">
      <c r="A228" s="286" t="s">
        <v>1072</v>
      </c>
      <c r="B228" s="211" t="s">
        <v>2927</v>
      </c>
      <c r="C228" s="211" t="s">
        <v>2448</v>
      </c>
      <c r="D228" s="211" t="s">
        <v>2928</v>
      </c>
      <c r="E228" s="211" t="s">
        <v>2929</v>
      </c>
      <c r="F228" s="211">
        <v>1</v>
      </c>
      <c r="G228" s="211" t="s">
        <v>514</v>
      </c>
      <c r="H228" s="211" t="s">
        <v>514</v>
      </c>
      <c r="I228" s="211" t="s">
        <v>514</v>
      </c>
      <c r="J228" s="211" t="s">
        <v>514</v>
      </c>
      <c r="K228" s="211">
        <v>2013</v>
      </c>
      <c r="L228" s="211" t="b">
        <v>0</v>
      </c>
      <c r="M228" s="211">
        <v>8110</v>
      </c>
      <c r="N228" s="211">
        <v>8090</v>
      </c>
      <c r="O228" s="287"/>
      <c r="P228" s="287"/>
      <c r="Q228" s="287"/>
      <c r="R228" s="211" t="b">
        <v>1</v>
      </c>
      <c r="S228" s="211">
        <v>6430</v>
      </c>
      <c r="T228" s="211">
        <v>5450</v>
      </c>
      <c r="U228" s="211" t="b">
        <v>1</v>
      </c>
      <c r="V228" s="211">
        <v>5450</v>
      </c>
      <c r="W228" s="211">
        <v>5450</v>
      </c>
      <c r="X228" s="287"/>
      <c r="Y228" s="287"/>
      <c r="Z228" s="287"/>
      <c r="AA228" s="211" t="s">
        <v>514</v>
      </c>
      <c r="AB228" s="211" t="s">
        <v>514</v>
      </c>
      <c r="AC228" s="211" t="s">
        <v>514</v>
      </c>
      <c r="AD228" s="211" t="s">
        <v>514</v>
      </c>
      <c r="AE228" s="287"/>
      <c r="AF228" s="287"/>
      <c r="AG228" s="287"/>
      <c r="AH228" s="211" t="s">
        <v>514</v>
      </c>
      <c r="AI228" s="211" t="s">
        <v>514</v>
      </c>
      <c r="AJ228" s="211" t="s">
        <v>514</v>
      </c>
      <c r="AK228" s="211" t="s">
        <v>514</v>
      </c>
      <c r="AL228" s="211" t="s">
        <v>514</v>
      </c>
      <c r="AM228" s="211" t="s">
        <v>514</v>
      </c>
      <c r="AN228" s="287"/>
      <c r="AO228" s="287"/>
      <c r="AP228" s="287"/>
      <c r="AQ228" s="287"/>
      <c r="AR228" s="287"/>
      <c r="AS228" s="287"/>
      <c r="AT228" s="211" t="s">
        <v>514</v>
      </c>
      <c r="AU228" s="211" t="s">
        <v>514</v>
      </c>
      <c r="AV228" s="211" t="s">
        <v>514</v>
      </c>
      <c r="AW228" s="211" t="s">
        <v>514</v>
      </c>
      <c r="AX228" s="211" t="s">
        <v>514</v>
      </c>
      <c r="AY228" s="211" t="s">
        <v>514</v>
      </c>
      <c r="AZ228" s="287"/>
      <c r="BA228" s="287"/>
      <c r="BB228" s="287"/>
      <c r="BC228" s="287"/>
      <c r="BD228" s="287"/>
      <c r="BE228" s="287"/>
      <c r="BF228" s="211" t="s">
        <v>514</v>
      </c>
      <c r="BG228" s="211" t="s">
        <v>514</v>
      </c>
      <c r="BH228" s="211" t="s">
        <v>514</v>
      </c>
      <c r="BI228" s="211" t="s">
        <v>514</v>
      </c>
      <c r="BJ228" s="211" t="s">
        <v>514</v>
      </c>
      <c r="BK228" s="211" t="s">
        <v>514</v>
      </c>
      <c r="BL228" s="287"/>
      <c r="BM228" s="287"/>
      <c r="BN228" s="287"/>
      <c r="BO228" s="211" t="s">
        <v>514</v>
      </c>
      <c r="BP228" s="211" t="s">
        <v>514</v>
      </c>
      <c r="BQ228" s="211">
        <v>1</v>
      </c>
      <c r="BR228" s="211" t="s">
        <v>2930</v>
      </c>
      <c r="BS228" s="211" t="s">
        <v>514</v>
      </c>
      <c r="BT228" s="211" t="s">
        <v>514</v>
      </c>
      <c r="BU228" s="211" t="s">
        <v>514</v>
      </c>
      <c r="BV228" s="211" t="s">
        <v>514</v>
      </c>
      <c r="BW228" s="211" t="s">
        <v>514</v>
      </c>
      <c r="BX228" s="211" t="s">
        <v>514</v>
      </c>
      <c r="BY228" s="211" t="s">
        <v>514</v>
      </c>
      <c r="BZ228" s="211" t="s">
        <v>514</v>
      </c>
      <c r="CA228" s="211" t="s">
        <v>514</v>
      </c>
      <c r="CB228" s="211" t="s">
        <v>514</v>
      </c>
      <c r="CC228" s="211" t="s">
        <v>514</v>
      </c>
      <c r="CD228" s="211" t="s">
        <v>514</v>
      </c>
      <c r="CE228" s="211" t="s">
        <v>514</v>
      </c>
      <c r="CF228" s="211" t="s">
        <v>514</v>
      </c>
      <c r="CG228" s="211" t="s">
        <v>514</v>
      </c>
      <c r="CH228" s="287"/>
      <c r="CI228" s="287"/>
      <c r="CJ228" s="287"/>
      <c r="CK228" s="287"/>
      <c r="CL228" s="287"/>
      <c r="CM228" s="287"/>
      <c r="CN228" s="287"/>
      <c r="CO228" s="211" t="s">
        <v>5528</v>
      </c>
    </row>
    <row r="229" spans="1:93">
      <c r="A229" s="286" t="s">
        <v>1073</v>
      </c>
      <c r="B229" s="211" t="s">
        <v>2931</v>
      </c>
      <c r="C229" s="211" t="s">
        <v>2448</v>
      </c>
      <c r="D229" s="211" t="s">
        <v>2932</v>
      </c>
      <c r="E229" s="211" t="s">
        <v>2933</v>
      </c>
      <c r="F229" s="211">
        <v>1</v>
      </c>
      <c r="G229" s="211" t="s">
        <v>514</v>
      </c>
      <c r="H229" s="211" t="s">
        <v>514</v>
      </c>
      <c r="I229" s="211" t="s">
        <v>514</v>
      </c>
      <c r="J229" s="211" t="s">
        <v>514</v>
      </c>
      <c r="K229" s="211">
        <v>2013</v>
      </c>
      <c r="L229" s="211" t="b">
        <v>0</v>
      </c>
      <c r="M229" s="211">
        <v>5930</v>
      </c>
      <c r="N229" s="211">
        <v>5920</v>
      </c>
      <c r="O229" s="287"/>
      <c r="P229" s="287"/>
      <c r="Q229" s="287"/>
      <c r="R229" s="211" t="b">
        <v>0</v>
      </c>
      <c r="S229" s="211">
        <v>5640</v>
      </c>
      <c r="T229" s="211">
        <v>5580</v>
      </c>
      <c r="U229" s="211" t="b">
        <v>0</v>
      </c>
      <c r="V229" s="211">
        <v>5490</v>
      </c>
      <c r="W229" s="211">
        <v>5230</v>
      </c>
      <c r="X229" s="287"/>
      <c r="Y229" s="287"/>
      <c r="Z229" s="287"/>
      <c r="AA229" s="211" t="s">
        <v>514</v>
      </c>
      <c r="AB229" s="211" t="s">
        <v>514</v>
      </c>
      <c r="AC229" s="211" t="s">
        <v>514</v>
      </c>
      <c r="AD229" s="211" t="s">
        <v>514</v>
      </c>
      <c r="AE229" s="287"/>
      <c r="AF229" s="287"/>
      <c r="AG229" s="287"/>
      <c r="AH229" s="211" t="s">
        <v>514</v>
      </c>
      <c r="AI229" s="211" t="s">
        <v>514</v>
      </c>
      <c r="AJ229" s="211" t="s">
        <v>514</v>
      </c>
      <c r="AK229" s="211" t="s">
        <v>514</v>
      </c>
      <c r="AL229" s="211" t="s">
        <v>514</v>
      </c>
      <c r="AM229" s="211" t="s">
        <v>514</v>
      </c>
      <c r="AN229" s="287"/>
      <c r="AO229" s="287"/>
      <c r="AP229" s="287"/>
      <c r="AQ229" s="287"/>
      <c r="AR229" s="287"/>
      <c r="AS229" s="287"/>
      <c r="AT229" s="211" t="s">
        <v>514</v>
      </c>
      <c r="AU229" s="211" t="s">
        <v>514</v>
      </c>
      <c r="AV229" s="211" t="s">
        <v>514</v>
      </c>
      <c r="AW229" s="211" t="s">
        <v>514</v>
      </c>
      <c r="AX229" s="211" t="s">
        <v>514</v>
      </c>
      <c r="AY229" s="211" t="s">
        <v>514</v>
      </c>
      <c r="AZ229" s="287"/>
      <c r="BA229" s="287"/>
      <c r="BB229" s="287"/>
      <c r="BC229" s="287"/>
      <c r="BD229" s="287"/>
      <c r="BE229" s="287"/>
      <c r="BF229" s="211" t="s">
        <v>514</v>
      </c>
      <c r="BG229" s="211" t="s">
        <v>514</v>
      </c>
      <c r="BH229" s="211" t="s">
        <v>514</v>
      </c>
      <c r="BI229" s="211" t="s">
        <v>514</v>
      </c>
      <c r="BJ229" s="211" t="s">
        <v>514</v>
      </c>
      <c r="BK229" s="211" t="s">
        <v>514</v>
      </c>
      <c r="BL229" s="287"/>
      <c r="BM229" s="287"/>
      <c r="BN229" s="287"/>
      <c r="BO229" s="211" t="s">
        <v>514</v>
      </c>
      <c r="BP229" s="211" t="s">
        <v>514</v>
      </c>
      <c r="BQ229" s="211">
        <v>1</v>
      </c>
      <c r="BR229" s="211" t="s">
        <v>2708</v>
      </c>
      <c r="BS229" s="211" t="s">
        <v>514</v>
      </c>
      <c r="BT229" s="211" t="s">
        <v>514</v>
      </c>
      <c r="BU229" s="211" t="s">
        <v>514</v>
      </c>
      <c r="BV229" s="211" t="s">
        <v>514</v>
      </c>
      <c r="BW229" s="211" t="s">
        <v>514</v>
      </c>
      <c r="BX229" s="211" t="s">
        <v>514</v>
      </c>
      <c r="BY229" s="211" t="s">
        <v>514</v>
      </c>
      <c r="BZ229" s="211" t="s">
        <v>514</v>
      </c>
      <c r="CA229" s="211" t="s">
        <v>514</v>
      </c>
      <c r="CB229" s="211" t="s">
        <v>514</v>
      </c>
      <c r="CC229" s="211" t="s">
        <v>6537</v>
      </c>
      <c r="CD229" s="211" t="s">
        <v>6538</v>
      </c>
      <c r="CE229" s="211" t="s">
        <v>514</v>
      </c>
      <c r="CF229" s="211" t="s">
        <v>514</v>
      </c>
      <c r="CG229" s="211" t="s">
        <v>514</v>
      </c>
      <c r="CH229" s="287"/>
      <c r="CI229" s="287"/>
      <c r="CJ229" s="287"/>
      <c r="CK229" s="287"/>
      <c r="CL229" s="287"/>
      <c r="CM229" s="287"/>
      <c r="CN229" s="287"/>
      <c r="CO229" s="211" t="s">
        <v>5528</v>
      </c>
    </row>
    <row r="230" spans="1:93">
      <c r="A230" s="286" t="s">
        <v>1074</v>
      </c>
      <c r="B230" s="211" t="s">
        <v>2934</v>
      </c>
      <c r="C230" s="211" t="s">
        <v>2448</v>
      </c>
      <c r="D230" s="211" t="s">
        <v>5259</v>
      </c>
      <c r="E230" s="211" t="s">
        <v>5737</v>
      </c>
      <c r="F230" s="211">
        <v>1</v>
      </c>
      <c r="G230" s="211" t="s">
        <v>514</v>
      </c>
      <c r="H230" s="211" t="s">
        <v>514</v>
      </c>
      <c r="I230" s="211" t="s">
        <v>514</v>
      </c>
      <c r="J230" s="211" t="s">
        <v>514</v>
      </c>
      <c r="K230" s="211">
        <v>2013</v>
      </c>
      <c r="L230" s="211" t="b">
        <v>0</v>
      </c>
      <c r="M230" s="211">
        <v>3440</v>
      </c>
      <c r="N230" s="211">
        <v>3130</v>
      </c>
      <c r="O230" s="287"/>
      <c r="P230" s="287"/>
      <c r="Q230" s="287"/>
      <c r="R230" s="211" t="s">
        <v>514</v>
      </c>
      <c r="S230" s="211" t="s">
        <v>514</v>
      </c>
      <c r="T230" s="211" t="s">
        <v>514</v>
      </c>
      <c r="U230" s="211" t="s">
        <v>514</v>
      </c>
      <c r="V230" s="211" t="s">
        <v>514</v>
      </c>
      <c r="W230" s="211" t="s">
        <v>514</v>
      </c>
      <c r="X230" s="287"/>
      <c r="Y230" s="287"/>
      <c r="Z230" s="287"/>
      <c r="AA230" s="211" t="s">
        <v>514</v>
      </c>
      <c r="AB230" s="211" t="s">
        <v>514</v>
      </c>
      <c r="AC230" s="211" t="s">
        <v>514</v>
      </c>
      <c r="AD230" s="211" t="s">
        <v>514</v>
      </c>
      <c r="AE230" s="287"/>
      <c r="AF230" s="287"/>
      <c r="AG230" s="287"/>
      <c r="AH230" s="211" t="s">
        <v>514</v>
      </c>
      <c r="AI230" s="211" t="s">
        <v>514</v>
      </c>
      <c r="AJ230" s="211" t="s">
        <v>514</v>
      </c>
      <c r="AK230" s="211" t="s">
        <v>514</v>
      </c>
      <c r="AL230" s="211" t="s">
        <v>514</v>
      </c>
      <c r="AM230" s="211" t="s">
        <v>514</v>
      </c>
      <c r="AN230" s="287"/>
      <c r="AO230" s="287"/>
      <c r="AP230" s="287"/>
      <c r="AQ230" s="287"/>
      <c r="AR230" s="287"/>
      <c r="AS230" s="287"/>
      <c r="AT230" s="211" t="s">
        <v>514</v>
      </c>
      <c r="AU230" s="211" t="s">
        <v>514</v>
      </c>
      <c r="AV230" s="211" t="s">
        <v>514</v>
      </c>
      <c r="AW230" s="211" t="s">
        <v>514</v>
      </c>
      <c r="AX230" s="211" t="s">
        <v>514</v>
      </c>
      <c r="AY230" s="211" t="s">
        <v>514</v>
      </c>
      <c r="AZ230" s="287"/>
      <c r="BA230" s="287"/>
      <c r="BB230" s="287"/>
      <c r="BC230" s="287"/>
      <c r="BD230" s="287"/>
      <c r="BE230" s="287"/>
      <c r="BF230" s="211" t="s">
        <v>514</v>
      </c>
      <c r="BG230" s="211" t="s">
        <v>514</v>
      </c>
      <c r="BH230" s="211" t="s">
        <v>514</v>
      </c>
      <c r="BI230" s="211" t="s">
        <v>514</v>
      </c>
      <c r="BJ230" s="211" t="s">
        <v>514</v>
      </c>
      <c r="BK230" s="211" t="s">
        <v>514</v>
      </c>
      <c r="BL230" s="287"/>
      <c r="BM230" s="287"/>
      <c r="BN230" s="287"/>
      <c r="BO230" s="211" t="s">
        <v>514</v>
      </c>
      <c r="BP230" s="211" t="s">
        <v>514</v>
      </c>
      <c r="BQ230" s="211">
        <v>1</v>
      </c>
      <c r="BR230" s="211" t="s">
        <v>5260</v>
      </c>
      <c r="BS230" s="211" t="s">
        <v>514</v>
      </c>
      <c r="BT230" s="211" t="s">
        <v>514</v>
      </c>
      <c r="BU230" s="211" t="s">
        <v>514</v>
      </c>
      <c r="BV230" s="211" t="s">
        <v>514</v>
      </c>
      <c r="BW230" s="211" t="s">
        <v>514</v>
      </c>
      <c r="BX230" s="211" t="s">
        <v>514</v>
      </c>
      <c r="BY230" s="211" t="s">
        <v>514</v>
      </c>
      <c r="BZ230" s="211" t="s">
        <v>514</v>
      </c>
      <c r="CA230" s="211" t="s">
        <v>514</v>
      </c>
      <c r="CB230" s="211" t="s">
        <v>514</v>
      </c>
      <c r="CC230" s="211" t="s">
        <v>514</v>
      </c>
      <c r="CD230" s="211" t="s">
        <v>514</v>
      </c>
      <c r="CE230" s="211" t="s">
        <v>514</v>
      </c>
      <c r="CF230" s="211" t="s">
        <v>514</v>
      </c>
      <c r="CG230" s="211" t="s">
        <v>514</v>
      </c>
      <c r="CH230" s="287"/>
      <c r="CI230" s="287"/>
      <c r="CJ230" s="287"/>
      <c r="CK230" s="287"/>
      <c r="CL230" s="287"/>
      <c r="CM230" s="287"/>
      <c r="CN230" s="287"/>
      <c r="CO230" s="211" t="s">
        <v>514</v>
      </c>
    </row>
    <row r="231" spans="1:93">
      <c r="A231" s="286" t="s">
        <v>1075</v>
      </c>
      <c r="B231" s="211" t="s">
        <v>2935</v>
      </c>
      <c r="C231" s="211" t="s">
        <v>6446</v>
      </c>
      <c r="D231" s="211" t="s">
        <v>2936</v>
      </c>
      <c r="E231" s="211" t="s">
        <v>2937</v>
      </c>
      <c r="F231" s="211">
        <v>1</v>
      </c>
      <c r="G231" s="211" t="s">
        <v>514</v>
      </c>
      <c r="H231" s="211" t="s">
        <v>514</v>
      </c>
      <c r="I231" s="211" t="s">
        <v>514</v>
      </c>
      <c r="J231" s="211" t="s">
        <v>514</v>
      </c>
      <c r="K231" s="211">
        <v>2013</v>
      </c>
      <c r="L231" s="211" t="b">
        <v>0</v>
      </c>
      <c r="M231" s="211">
        <v>707</v>
      </c>
      <c r="N231" s="211">
        <v>562</v>
      </c>
      <c r="O231" s="287"/>
      <c r="P231" s="287"/>
      <c r="Q231" s="287"/>
      <c r="R231" s="211" t="b">
        <v>0</v>
      </c>
      <c r="S231" s="211">
        <v>629</v>
      </c>
      <c r="T231" s="211">
        <v>537</v>
      </c>
      <c r="U231" s="211" t="b">
        <v>0</v>
      </c>
      <c r="V231" s="211">
        <v>618</v>
      </c>
      <c r="W231" s="211">
        <v>618</v>
      </c>
      <c r="X231" s="287"/>
      <c r="Y231" s="287"/>
      <c r="Z231" s="287"/>
      <c r="AA231" s="211" t="s">
        <v>514</v>
      </c>
      <c r="AB231" s="211" t="s">
        <v>514</v>
      </c>
      <c r="AC231" s="211" t="s">
        <v>514</v>
      </c>
      <c r="AD231" s="211" t="s">
        <v>514</v>
      </c>
      <c r="AE231" s="287"/>
      <c r="AF231" s="287"/>
      <c r="AG231" s="287"/>
      <c r="AH231" s="211" t="s">
        <v>514</v>
      </c>
      <c r="AI231" s="211" t="s">
        <v>514</v>
      </c>
      <c r="AJ231" s="211" t="s">
        <v>514</v>
      </c>
      <c r="AK231" s="211" t="s">
        <v>514</v>
      </c>
      <c r="AL231" s="211" t="s">
        <v>514</v>
      </c>
      <c r="AM231" s="211" t="s">
        <v>514</v>
      </c>
      <c r="AN231" s="287"/>
      <c r="AO231" s="287"/>
      <c r="AP231" s="287"/>
      <c r="AQ231" s="287"/>
      <c r="AR231" s="287"/>
      <c r="AS231" s="287"/>
      <c r="AT231" s="211" t="s">
        <v>514</v>
      </c>
      <c r="AU231" s="211" t="s">
        <v>514</v>
      </c>
      <c r="AV231" s="211" t="s">
        <v>514</v>
      </c>
      <c r="AW231" s="211" t="s">
        <v>514</v>
      </c>
      <c r="AX231" s="211" t="s">
        <v>514</v>
      </c>
      <c r="AY231" s="211" t="s">
        <v>514</v>
      </c>
      <c r="AZ231" s="287"/>
      <c r="BA231" s="287"/>
      <c r="BB231" s="287"/>
      <c r="BC231" s="287"/>
      <c r="BD231" s="287"/>
      <c r="BE231" s="287"/>
      <c r="BF231" s="211" t="s">
        <v>514</v>
      </c>
      <c r="BG231" s="211" t="s">
        <v>514</v>
      </c>
      <c r="BH231" s="211" t="s">
        <v>514</v>
      </c>
      <c r="BI231" s="211" t="s">
        <v>514</v>
      </c>
      <c r="BJ231" s="211" t="s">
        <v>514</v>
      </c>
      <c r="BK231" s="211" t="s">
        <v>514</v>
      </c>
      <c r="BL231" s="287"/>
      <c r="BM231" s="287"/>
      <c r="BN231" s="287"/>
      <c r="BO231" s="211" t="s">
        <v>514</v>
      </c>
      <c r="BP231" s="211" t="s">
        <v>514</v>
      </c>
      <c r="BQ231" s="211">
        <v>0</v>
      </c>
      <c r="BR231" s="211" t="s">
        <v>514</v>
      </c>
      <c r="BS231" s="211" t="s">
        <v>514</v>
      </c>
      <c r="BT231" s="211" t="s">
        <v>514</v>
      </c>
      <c r="BU231" s="211" t="s">
        <v>514</v>
      </c>
      <c r="BV231" s="211" t="s">
        <v>514</v>
      </c>
      <c r="BW231" s="211" t="s">
        <v>514</v>
      </c>
      <c r="BX231" s="211" t="s">
        <v>514</v>
      </c>
      <c r="BY231" s="211" t="s">
        <v>514</v>
      </c>
      <c r="BZ231" s="211" t="s">
        <v>514</v>
      </c>
      <c r="CA231" s="211" t="s">
        <v>514</v>
      </c>
      <c r="CB231" s="211" t="s">
        <v>514</v>
      </c>
      <c r="CC231" s="211" t="s">
        <v>6444</v>
      </c>
      <c r="CD231" s="211" t="s">
        <v>6539</v>
      </c>
      <c r="CE231" s="211" t="s">
        <v>514</v>
      </c>
      <c r="CF231" s="211" t="s">
        <v>514</v>
      </c>
      <c r="CG231" s="211" t="s">
        <v>514</v>
      </c>
      <c r="CH231" s="287"/>
      <c r="CI231" s="287"/>
      <c r="CJ231" s="287"/>
      <c r="CK231" s="287"/>
      <c r="CL231" s="287"/>
      <c r="CM231" s="287"/>
      <c r="CN231" s="287"/>
      <c r="CO231" s="211" t="s">
        <v>5528</v>
      </c>
    </row>
    <row r="232" spans="1:93">
      <c r="A232" s="286" t="s">
        <v>1076</v>
      </c>
      <c r="B232" s="211" t="s">
        <v>2938</v>
      </c>
      <c r="C232" s="211" t="s">
        <v>2939</v>
      </c>
      <c r="D232" s="211" t="s">
        <v>2940</v>
      </c>
      <c r="E232" s="211" t="s">
        <v>2941</v>
      </c>
      <c r="F232" s="211">
        <v>1</v>
      </c>
      <c r="G232" s="211" t="s">
        <v>514</v>
      </c>
      <c r="H232" s="211" t="s">
        <v>514</v>
      </c>
      <c r="I232" s="211" t="s">
        <v>514</v>
      </c>
      <c r="J232" s="211" t="s">
        <v>514</v>
      </c>
      <c r="K232" s="211">
        <v>2013</v>
      </c>
      <c r="L232" s="211" t="b">
        <v>0</v>
      </c>
      <c r="M232" s="211">
        <v>46700</v>
      </c>
      <c r="N232" s="211">
        <v>46600</v>
      </c>
      <c r="O232" s="287"/>
      <c r="P232" s="287"/>
      <c r="Q232" s="287"/>
      <c r="R232" s="211" t="b">
        <v>0</v>
      </c>
      <c r="S232" s="211">
        <v>63000</v>
      </c>
      <c r="T232" s="211">
        <v>56900</v>
      </c>
      <c r="U232" s="211" t="b">
        <v>0</v>
      </c>
      <c r="V232" s="211">
        <v>78200</v>
      </c>
      <c r="W232" s="211">
        <v>78200</v>
      </c>
      <c r="X232" s="287"/>
      <c r="Y232" s="287"/>
      <c r="Z232" s="287"/>
      <c r="AA232" s="211" t="s">
        <v>514</v>
      </c>
      <c r="AB232" s="211" t="s">
        <v>514</v>
      </c>
      <c r="AC232" s="211" t="s">
        <v>514</v>
      </c>
      <c r="AD232" s="211" t="s">
        <v>514</v>
      </c>
      <c r="AE232" s="287"/>
      <c r="AF232" s="287"/>
      <c r="AG232" s="287"/>
      <c r="AH232" s="211" t="s">
        <v>514</v>
      </c>
      <c r="AI232" s="211" t="s">
        <v>514</v>
      </c>
      <c r="AJ232" s="211" t="s">
        <v>514</v>
      </c>
      <c r="AK232" s="211" t="s">
        <v>514</v>
      </c>
      <c r="AL232" s="211" t="s">
        <v>514</v>
      </c>
      <c r="AM232" s="211" t="s">
        <v>514</v>
      </c>
      <c r="AN232" s="287"/>
      <c r="AO232" s="287"/>
      <c r="AP232" s="287"/>
      <c r="AQ232" s="287"/>
      <c r="AR232" s="287"/>
      <c r="AS232" s="287"/>
      <c r="AT232" s="211" t="s">
        <v>514</v>
      </c>
      <c r="AU232" s="211" t="s">
        <v>514</v>
      </c>
      <c r="AV232" s="211" t="s">
        <v>514</v>
      </c>
      <c r="AW232" s="211" t="s">
        <v>514</v>
      </c>
      <c r="AX232" s="211" t="s">
        <v>514</v>
      </c>
      <c r="AY232" s="211" t="s">
        <v>514</v>
      </c>
      <c r="AZ232" s="287"/>
      <c r="BA232" s="287"/>
      <c r="BB232" s="287"/>
      <c r="BC232" s="287"/>
      <c r="BD232" s="287"/>
      <c r="BE232" s="287"/>
      <c r="BF232" s="211" t="s">
        <v>514</v>
      </c>
      <c r="BG232" s="211" t="s">
        <v>514</v>
      </c>
      <c r="BH232" s="211" t="s">
        <v>514</v>
      </c>
      <c r="BI232" s="211" t="s">
        <v>514</v>
      </c>
      <c r="BJ232" s="211" t="s">
        <v>514</v>
      </c>
      <c r="BK232" s="211" t="s">
        <v>514</v>
      </c>
      <c r="BL232" s="287"/>
      <c r="BM232" s="287"/>
      <c r="BN232" s="287"/>
      <c r="BO232" s="211" t="s">
        <v>514</v>
      </c>
      <c r="BP232" s="211" t="s">
        <v>514</v>
      </c>
      <c r="BQ232" s="211">
        <v>3</v>
      </c>
      <c r="BR232" s="211" t="s">
        <v>2942</v>
      </c>
      <c r="BS232" s="211" t="s">
        <v>2943</v>
      </c>
      <c r="BT232" s="211" t="s">
        <v>2944</v>
      </c>
      <c r="BU232" s="211" t="s">
        <v>514</v>
      </c>
      <c r="BV232" s="211" t="s">
        <v>514</v>
      </c>
      <c r="BW232" s="211" t="s">
        <v>514</v>
      </c>
      <c r="BX232" s="211" t="s">
        <v>514</v>
      </c>
      <c r="BY232" s="211" t="s">
        <v>514</v>
      </c>
      <c r="BZ232" s="211" t="s">
        <v>514</v>
      </c>
      <c r="CA232" s="211" t="s">
        <v>514</v>
      </c>
      <c r="CB232" s="211" t="s">
        <v>514</v>
      </c>
      <c r="CC232" s="211" t="s">
        <v>514</v>
      </c>
      <c r="CD232" s="211" t="s">
        <v>514</v>
      </c>
      <c r="CE232" s="211" t="s">
        <v>514</v>
      </c>
      <c r="CF232" s="211" t="s">
        <v>514</v>
      </c>
      <c r="CG232" s="211" t="s">
        <v>514</v>
      </c>
      <c r="CH232" s="287"/>
      <c r="CI232" s="287"/>
      <c r="CJ232" s="287"/>
      <c r="CK232" s="287"/>
      <c r="CL232" s="287"/>
      <c r="CM232" s="287"/>
      <c r="CN232" s="287"/>
      <c r="CO232" s="211" t="s">
        <v>5528</v>
      </c>
    </row>
    <row r="233" spans="1:93">
      <c r="A233" s="286" t="s">
        <v>1077</v>
      </c>
      <c r="B233" s="211" t="s">
        <v>2945</v>
      </c>
      <c r="C233" s="211" t="s">
        <v>2448</v>
      </c>
      <c r="D233" s="211" t="s">
        <v>5261</v>
      </c>
      <c r="E233" s="211" t="s">
        <v>5738</v>
      </c>
      <c r="F233" s="211">
        <v>1</v>
      </c>
      <c r="G233" s="211" t="s">
        <v>514</v>
      </c>
      <c r="H233" s="211" t="s">
        <v>514</v>
      </c>
      <c r="I233" s="211" t="s">
        <v>514</v>
      </c>
      <c r="J233" s="211" t="s">
        <v>514</v>
      </c>
      <c r="K233" s="211" t="s">
        <v>514</v>
      </c>
      <c r="L233" s="211" t="s">
        <v>514</v>
      </c>
      <c r="M233" s="211" t="s">
        <v>514</v>
      </c>
      <c r="N233" s="211" t="s">
        <v>514</v>
      </c>
      <c r="O233" s="287"/>
      <c r="P233" s="287"/>
      <c r="Q233" s="287"/>
      <c r="R233" s="211" t="s">
        <v>514</v>
      </c>
      <c r="S233" s="211" t="s">
        <v>514</v>
      </c>
      <c r="T233" s="211" t="s">
        <v>514</v>
      </c>
      <c r="U233" s="211" t="s">
        <v>514</v>
      </c>
      <c r="V233" s="211" t="s">
        <v>514</v>
      </c>
      <c r="W233" s="211" t="s">
        <v>514</v>
      </c>
      <c r="X233" s="287"/>
      <c r="Y233" s="287"/>
      <c r="Z233" s="287"/>
      <c r="AA233" s="211" t="s">
        <v>514</v>
      </c>
      <c r="AB233" s="211" t="s">
        <v>514</v>
      </c>
      <c r="AC233" s="211" t="s">
        <v>514</v>
      </c>
      <c r="AD233" s="211" t="s">
        <v>514</v>
      </c>
      <c r="AE233" s="287"/>
      <c r="AF233" s="287"/>
      <c r="AG233" s="287"/>
      <c r="AH233" s="211" t="s">
        <v>514</v>
      </c>
      <c r="AI233" s="211" t="s">
        <v>514</v>
      </c>
      <c r="AJ233" s="211" t="s">
        <v>514</v>
      </c>
      <c r="AK233" s="211" t="s">
        <v>514</v>
      </c>
      <c r="AL233" s="211" t="s">
        <v>514</v>
      </c>
      <c r="AM233" s="211" t="s">
        <v>514</v>
      </c>
      <c r="AN233" s="287"/>
      <c r="AO233" s="287"/>
      <c r="AP233" s="287"/>
      <c r="AQ233" s="287"/>
      <c r="AR233" s="287"/>
      <c r="AS233" s="287"/>
      <c r="AT233" s="211" t="s">
        <v>514</v>
      </c>
      <c r="AU233" s="211" t="s">
        <v>514</v>
      </c>
      <c r="AV233" s="211" t="s">
        <v>514</v>
      </c>
      <c r="AW233" s="211" t="s">
        <v>514</v>
      </c>
      <c r="AX233" s="211" t="s">
        <v>514</v>
      </c>
      <c r="AY233" s="211" t="s">
        <v>514</v>
      </c>
      <c r="AZ233" s="287"/>
      <c r="BA233" s="287"/>
      <c r="BB233" s="287"/>
      <c r="BC233" s="287"/>
      <c r="BD233" s="287"/>
      <c r="BE233" s="287"/>
      <c r="BF233" s="211" t="s">
        <v>514</v>
      </c>
      <c r="BG233" s="211" t="s">
        <v>514</v>
      </c>
      <c r="BH233" s="211" t="s">
        <v>514</v>
      </c>
      <c r="BI233" s="211" t="s">
        <v>514</v>
      </c>
      <c r="BJ233" s="211" t="s">
        <v>514</v>
      </c>
      <c r="BK233" s="211" t="s">
        <v>514</v>
      </c>
      <c r="BL233" s="287"/>
      <c r="BM233" s="287"/>
      <c r="BN233" s="287"/>
      <c r="BO233" s="211" t="s">
        <v>514</v>
      </c>
      <c r="BP233" s="211" t="s">
        <v>514</v>
      </c>
      <c r="BQ233" s="211">
        <v>1</v>
      </c>
      <c r="BR233" s="211" t="s">
        <v>3724</v>
      </c>
      <c r="BS233" s="211" t="s">
        <v>514</v>
      </c>
      <c r="BT233" s="211" t="s">
        <v>514</v>
      </c>
      <c r="BU233" s="211" t="s">
        <v>514</v>
      </c>
      <c r="BV233" s="211" t="s">
        <v>514</v>
      </c>
      <c r="BW233" s="211" t="s">
        <v>514</v>
      </c>
      <c r="BX233" s="211" t="s">
        <v>514</v>
      </c>
      <c r="BY233" s="211" t="s">
        <v>514</v>
      </c>
      <c r="BZ233" s="211" t="s">
        <v>514</v>
      </c>
      <c r="CA233" s="211" t="s">
        <v>514</v>
      </c>
      <c r="CB233" s="211" t="s">
        <v>514</v>
      </c>
      <c r="CC233" s="211" t="s">
        <v>514</v>
      </c>
      <c r="CD233" s="211" t="s">
        <v>514</v>
      </c>
      <c r="CE233" s="211" t="s">
        <v>514</v>
      </c>
      <c r="CF233" s="211" t="s">
        <v>514</v>
      </c>
      <c r="CG233" s="211" t="s">
        <v>514</v>
      </c>
      <c r="CH233" s="287"/>
      <c r="CI233" s="287"/>
      <c r="CJ233" s="287"/>
      <c r="CK233" s="287"/>
      <c r="CL233" s="287"/>
      <c r="CM233" s="287"/>
      <c r="CN233" s="287"/>
      <c r="CO233" s="211" t="s">
        <v>514</v>
      </c>
    </row>
    <row r="234" spans="1:93">
      <c r="A234" s="286" t="s">
        <v>1078</v>
      </c>
      <c r="B234" s="211" t="s">
        <v>2946</v>
      </c>
      <c r="C234" s="211" t="s">
        <v>2448</v>
      </c>
      <c r="D234" s="211" t="s">
        <v>2947</v>
      </c>
      <c r="E234" s="211" t="s">
        <v>2948</v>
      </c>
      <c r="F234" s="211">
        <v>1</v>
      </c>
      <c r="G234" s="211" t="s">
        <v>514</v>
      </c>
      <c r="H234" s="211" t="s">
        <v>514</v>
      </c>
      <c r="I234" s="211" t="s">
        <v>514</v>
      </c>
      <c r="J234" s="211" t="s">
        <v>514</v>
      </c>
      <c r="K234" s="211">
        <v>2013</v>
      </c>
      <c r="L234" s="211" t="b">
        <v>0</v>
      </c>
      <c r="M234" s="211">
        <v>6110</v>
      </c>
      <c r="N234" s="211">
        <v>6100</v>
      </c>
      <c r="O234" s="287"/>
      <c r="P234" s="287"/>
      <c r="Q234" s="287"/>
      <c r="R234" s="211" t="b">
        <v>0</v>
      </c>
      <c r="S234" s="211">
        <v>5440</v>
      </c>
      <c r="T234" s="211">
        <v>4960</v>
      </c>
      <c r="U234" s="211" t="b">
        <v>0</v>
      </c>
      <c r="V234" s="211">
        <v>5270</v>
      </c>
      <c r="W234" s="211">
        <v>5270</v>
      </c>
      <c r="X234" s="287"/>
      <c r="Y234" s="287"/>
      <c r="Z234" s="287"/>
      <c r="AA234" s="211" t="s">
        <v>514</v>
      </c>
      <c r="AB234" s="211" t="s">
        <v>514</v>
      </c>
      <c r="AC234" s="211" t="s">
        <v>514</v>
      </c>
      <c r="AD234" s="211" t="s">
        <v>514</v>
      </c>
      <c r="AE234" s="287"/>
      <c r="AF234" s="287"/>
      <c r="AG234" s="287"/>
      <c r="AH234" s="211" t="s">
        <v>514</v>
      </c>
      <c r="AI234" s="211" t="s">
        <v>514</v>
      </c>
      <c r="AJ234" s="211" t="s">
        <v>514</v>
      </c>
      <c r="AK234" s="211" t="s">
        <v>514</v>
      </c>
      <c r="AL234" s="211" t="s">
        <v>514</v>
      </c>
      <c r="AM234" s="211" t="s">
        <v>514</v>
      </c>
      <c r="AN234" s="287"/>
      <c r="AO234" s="287"/>
      <c r="AP234" s="287"/>
      <c r="AQ234" s="287"/>
      <c r="AR234" s="287"/>
      <c r="AS234" s="287"/>
      <c r="AT234" s="211" t="s">
        <v>514</v>
      </c>
      <c r="AU234" s="211" t="s">
        <v>514</v>
      </c>
      <c r="AV234" s="211" t="s">
        <v>514</v>
      </c>
      <c r="AW234" s="211" t="s">
        <v>514</v>
      </c>
      <c r="AX234" s="211" t="s">
        <v>514</v>
      </c>
      <c r="AY234" s="211" t="s">
        <v>514</v>
      </c>
      <c r="AZ234" s="287"/>
      <c r="BA234" s="287"/>
      <c r="BB234" s="287"/>
      <c r="BC234" s="287"/>
      <c r="BD234" s="287"/>
      <c r="BE234" s="287"/>
      <c r="BF234" s="211" t="s">
        <v>514</v>
      </c>
      <c r="BG234" s="211" t="s">
        <v>514</v>
      </c>
      <c r="BH234" s="211" t="s">
        <v>514</v>
      </c>
      <c r="BI234" s="211" t="s">
        <v>514</v>
      </c>
      <c r="BJ234" s="211" t="s">
        <v>514</v>
      </c>
      <c r="BK234" s="211" t="s">
        <v>514</v>
      </c>
      <c r="BL234" s="287"/>
      <c r="BM234" s="287"/>
      <c r="BN234" s="287"/>
      <c r="BO234" s="211" t="s">
        <v>514</v>
      </c>
      <c r="BP234" s="211" t="s">
        <v>514</v>
      </c>
      <c r="BQ234" s="211">
        <v>1</v>
      </c>
      <c r="BR234" s="211" t="s">
        <v>2723</v>
      </c>
      <c r="BS234" s="211" t="s">
        <v>514</v>
      </c>
      <c r="BT234" s="211" t="s">
        <v>514</v>
      </c>
      <c r="BU234" s="211" t="s">
        <v>514</v>
      </c>
      <c r="BV234" s="211" t="s">
        <v>514</v>
      </c>
      <c r="BW234" s="211" t="s">
        <v>514</v>
      </c>
      <c r="BX234" s="211" t="s">
        <v>514</v>
      </c>
      <c r="BY234" s="211" t="s">
        <v>514</v>
      </c>
      <c r="BZ234" s="211" t="s">
        <v>514</v>
      </c>
      <c r="CA234" s="211" t="s">
        <v>514</v>
      </c>
      <c r="CB234" s="211" t="s">
        <v>514</v>
      </c>
      <c r="CC234" s="211" t="s">
        <v>514</v>
      </c>
      <c r="CD234" s="211" t="s">
        <v>514</v>
      </c>
      <c r="CE234" s="211" t="s">
        <v>514</v>
      </c>
      <c r="CF234" s="211" t="s">
        <v>514</v>
      </c>
      <c r="CG234" s="211" t="s">
        <v>514</v>
      </c>
      <c r="CH234" s="287"/>
      <c r="CI234" s="287"/>
      <c r="CJ234" s="287"/>
      <c r="CK234" s="287"/>
      <c r="CL234" s="287"/>
      <c r="CM234" s="287"/>
      <c r="CN234" s="287"/>
      <c r="CO234" s="211" t="s">
        <v>5528</v>
      </c>
    </row>
    <row r="235" spans="1:93">
      <c r="A235" s="286" t="s">
        <v>1079</v>
      </c>
      <c r="B235" s="211" t="s">
        <v>2949</v>
      </c>
      <c r="C235" s="211" t="s">
        <v>2424</v>
      </c>
      <c r="D235" s="211" t="s">
        <v>2950</v>
      </c>
      <c r="E235" s="211" t="s">
        <v>5739</v>
      </c>
      <c r="F235" s="211" t="s">
        <v>514</v>
      </c>
      <c r="G235" s="211" t="s">
        <v>514</v>
      </c>
      <c r="H235" s="211">
        <v>1</v>
      </c>
      <c r="I235" s="211" t="s">
        <v>514</v>
      </c>
      <c r="J235" s="211" t="s">
        <v>514</v>
      </c>
      <c r="K235" s="211" t="s">
        <v>514</v>
      </c>
      <c r="L235" s="211" t="s">
        <v>514</v>
      </c>
      <c r="M235" s="211" t="s">
        <v>514</v>
      </c>
      <c r="N235" s="211" t="s">
        <v>514</v>
      </c>
      <c r="O235" s="287"/>
      <c r="P235" s="287"/>
      <c r="Q235" s="287"/>
      <c r="R235" s="211" t="s">
        <v>514</v>
      </c>
      <c r="S235" s="211" t="s">
        <v>514</v>
      </c>
      <c r="T235" s="211" t="s">
        <v>514</v>
      </c>
      <c r="U235" s="211" t="s">
        <v>514</v>
      </c>
      <c r="V235" s="211" t="s">
        <v>514</v>
      </c>
      <c r="W235" s="211" t="s">
        <v>514</v>
      </c>
      <c r="X235" s="287"/>
      <c r="Y235" s="287"/>
      <c r="Z235" s="287"/>
      <c r="AA235" s="211">
        <v>2013</v>
      </c>
      <c r="AB235" s="211" t="b">
        <v>0</v>
      </c>
      <c r="AC235" s="211">
        <v>633</v>
      </c>
      <c r="AD235" s="211">
        <v>633</v>
      </c>
      <c r="AE235" s="287"/>
      <c r="AF235" s="287"/>
      <c r="AG235" s="287"/>
      <c r="AH235" s="211" t="b">
        <v>0</v>
      </c>
      <c r="AI235" s="211">
        <v>493</v>
      </c>
      <c r="AJ235" s="211">
        <v>493</v>
      </c>
      <c r="AK235" s="211" t="b">
        <v>0</v>
      </c>
      <c r="AL235" s="211">
        <v>534</v>
      </c>
      <c r="AM235" s="211">
        <v>534</v>
      </c>
      <c r="AN235" s="287"/>
      <c r="AO235" s="287"/>
      <c r="AP235" s="287"/>
      <c r="AQ235" s="287"/>
      <c r="AR235" s="287"/>
      <c r="AS235" s="287"/>
      <c r="AT235" s="211" t="s">
        <v>514</v>
      </c>
      <c r="AU235" s="211" t="s">
        <v>514</v>
      </c>
      <c r="AV235" s="211" t="s">
        <v>514</v>
      </c>
      <c r="AW235" s="211" t="s">
        <v>514</v>
      </c>
      <c r="AX235" s="211" t="s">
        <v>514</v>
      </c>
      <c r="AY235" s="211" t="s">
        <v>514</v>
      </c>
      <c r="AZ235" s="287"/>
      <c r="BA235" s="287"/>
      <c r="BB235" s="287"/>
      <c r="BC235" s="287"/>
      <c r="BD235" s="287"/>
      <c r="BE235" s="287"/>
      <c r="BF235" s="211" t="s">
        <v>514</v>
      </c>
      <c r="BG235" s="211" t="s">
        <v>514</v>
      </c>
      <c r="BH235" s="211" t="s">
        <v>514</v>
      </c>
      <c r="BI235" s="211" t="s">
        <v>514</v>
      </c>
      <c r="BJ235" s="211" t="s">
        <v>514</v>
      </c>
      <c r="BK235" s="211" t="s">
        <v>514</v>
      </c>
      <c r="BL235" s="287"/>
      <c r="BM235" s="287"/>
      <c r="BN235" s="287"/>
      <c r="BO235" s="211">
        <v>509</v>
      </c>
      <c r="BP235" s="211">
        <v>215</v>
      </c>
      <c r="BQ235" s="211">
        <v>0</v>
      </c>
      <c r="BR235" s="211" t="s">
        <v>514</v>
      </c>
      <c r="BS235" s="211" t="s">
        <v>514</v>
      </c>
      <c r="BT235" s="211" t="s">
        <v>514</v>
      </c>
      <c r="BU235" s="211" t="s">
        <v>514</v>
      </c>
      <c r="BV235" s="211" t="s">
        <v>514</v>
      </c>
      <c r="BW235" s="211" t="s">
        <v>514</v>
      </c>
      <c r="BX235" s="211" t="s">
        <v>514</v>
      </c>
      <c r="BY235" s="211" t="s">
        <v>514</v>
      </c>
      <c r="BZ235" s="211" t="s">
        <v>514</v>
      </c>
      <c r="CA235" s="211" t="s">
        <v>514</v>
      </c>
      <c r="CB235" s="211" t="s">
        <v>514</v>
      </c>
      <c r="CC235" s="211" t="s">
        <v>514</v>
      </c>
      <c r="CD235" s="211" t="s">
        <v>514</v>
      </c>
      <c r="CE235" s="211" t="s">
        <v>514</v>
      </c>
      <c r="CF235" s="211" t="s">
        <v>6431</v>
      </c>
      <c r="CG235" s="211" t="s">
        <v>6432</v>
      </c>
      <c r="CH235" s="287"/>
      <c r="CI235" s="287"/>
      <c r="CJ235" s="287"/>
      <c r="CK235" s="287"/>
      <c r="CL235" s="287"/>
      <c r="CM235" s="287"/>
      <c r="CN235" s="287"/>
      <c r="CO235" s="211" t="s">
        <v>5528</v>
      </c>
    </row>
    <row r="236" spans="1:93">
      <c r="A236" s="286" t="s">
        <v>1080</v>
      </c>
      <c r="B236" s="211" t="s">
        <v>2951</v>
      </c>
      <c r="C236" s="211" t="s">
        <v>2448</v>
      </c>
      <c r="D236" s="211" t="s">
        <v>5262</v>
      </c>
      <c r="E236" s="211" t="s">
        <v>5263</v>
      </c>
      <c r="F236" s="211" t="s">
        <v>514</v>
      </c>
      <c r="G236" s="211" t="s">
        <v>514</v>
      </c>
      <c r="H236" s="211">
        <v>1</v>
      </c>
      <c r="I236" s="211" t="s">
        <v>514</v>
      </c>
      <c r="J236" s="211" t="s">
        <v>514</v>
      </c>
      <c r="K236" s="211" t="s">
        <v>514</v>
      </c>
      <c r="L236" s="211" t="s">
        <v>514</v>
      </c>
      <c r="M236" s="211" t="s">
        <v>514</v>
      </c>
      <c r="N236" s="211" t="s">
        <v>514</v>
      </c>
      <c r="O236" s="287"/>
      <c r="P236" s="287"/>
      <c r="Q236" s="287"/>
      <c r="R236" s="211" t="s">
        <v>514</v>
      </c>
      <c r="S236" s="211" t="s">
        <v>514</v>
      </c>
      <c r="T236" s="211" t="s">
        <v>514</v>
      </c>
      <c r="U236" s="211" t="s">
        <v>514</v>
      </c>
      <c r="V236" s="211" t="s">
        <v>514</v>
      </c>
      <c r="W236" s="211" t="s">
        <v>514</v>
      </c>
      <c r="X236" s="287"/>
      <c r="Y236" s="287"/>
      <c r="Z236" s="287"/>
      <c r="AA236" s="211">
        <v>2013</v>
      </c>
      <c r="AB236" s="211" t="b">
        <v>0</v>
      </c>
      <c r="AC236" s="211">
        <v>1950</v>
      </c>
      <c r="AD236" s="211">
        <v>1950</v>
      </c>
      <c r="AE236" s="287"/>
      <c r="AF236" s="287"/>
      <c r="AG236" s="287"/>
      <c r="AH236" s="211" t="s">
        <v>514</v>
      </c>
      <c r="AI236" s="211" t="s">
        <v>514</v>
      </c>
      <c r="AJ236" s="211" t="s">
        <v>514</v>
      </c>
      <c r="AK236" s="211" t="s">
        <v>514</v>
      </c>
      <c r="AL236" s="211" t="s">
        <v>514</v>
      </c>
      <c r="AM236" s="211" t="s">
        <v>514</v>
      </c>
      <c r="AN236" s="287"/>
      <c r="AO236" s="287"/>
      <c r="AP236" s="287"/>
      <c r="AQ236" s="287"/>
      <c r="AR236" s="287"/>
      <c r="AS236" s="287"/>
      <c r="AT236" s="211" t="s">
        <v>514</v>
      </c>
      <c r="AU236" s="211" t="s">
        <v>514</v>
      </c>
      <c r="AV236" s="211" t="s">
        <v>514</v>
      </c>
      <c r="AW236" s="211" t="s">
        <v>514</v>
      </c>
      <c r="AX236" s="211" t="s">
        <v>514</v>
      </c>
      <c r="AY236" s="211" t="s">
        <v>514</v>
      </c>
      <c r="AZ236" s="287"/>
      <c r="BA236" s="287"/>
      <c r="BB236" s="287"/>
      <c r="BC236" s="287"/>
      <c r="BD236" s="287"/>
      <c r="BE236" s="287"/>
      <c r="BF236" s="211" t="s">
        <v>514</v>
      </c>
      <c r="BG236" s="211" t="s">
        <v>514</v>
      </c>
      <c r="BH236" s="211" t="s">
        <v>514</v>
      </c>
      <c r="BI236" s="211" t="s">
        <v>514</v>
      </c>
      <c r="BJ236" s="211" t="s">
        <v>514</v>
      </c>
      <c r="BK236" s="211" t="s">
        <v>514</v>
      </c>
      <c r="BL236" s="287"/>
      <c r="BM236" s="287"/>
      <c r="BN236" s="287"/>
      <c r="BO236" s="211" t="s">
        <v>514</v>
      </c>
      <c r="BP236" s="211" t="s">
        <v>514</v>
      </c>
      <c r="BQ236" s="211">
        <v>0</v>
      </c>
      <c r="BR236" s="211" t="s">
        <v>514</v>
      </c>
      <c r="BS236" s="211" t="s">
        <v>514</v>
      </c>
      <c r="BT236" s="211" t="s">
        <v>514</v>
      </c>
      <c r="BU236" s="211" t="s">
        <v>514</v>
      </c>
      <c r="BV236" s="211" t="s">
        <v>514</v>
      </c>
      <c r="BW236" s="211" t="s">
        <v>514</v>
      </c>
      <c r="BX236" s="211" t="s">
        <v>514</v>
      </c>
      <c r="BY236" s="211" t="s">
        <v>514</v>
      </c>
      <c r="BZ236" s="211" t="s">
        <v>514</v>
      </c>
      <c r="CA236" s="211" t="s">
        <v>514</v>
      </c>
      <c r="CB236" s="211" t="s">
        <v>514</v>
      </c>
      <c r="CC236" s="211" t="s">
        <v>514</v>
      </c>
      <c r="CD236" s="211" t="s">
        <v>514</v>
      </c>
      <c r="CE236" s="211" t="s">
        <v>514</v>
      </c>
      <c r="CF236" s="211" t="s">
        <v>514</v>
      </c>
      <c r="CG236" s="211" t="s">
        <v>514</v>
      </c>
      <c r="CH236" s="287"/>
      <c r="CI236" s="287"/>
      <c r="CJ236" s="287"/>
      <c r="CK236" s="287"/>
      <c r="CL236" s="287"/>
      <c r="CM236" s="287"/>
      <c r="CN236" s="287"/>
      <c r="CO236" s="211" t="s">
        <v>514</v>
      </c>
    </row>
    <row r="237" spans="1:93">
      <c r="A237" s="286" t="s">
        <v>1081</v>
      </c>
      <c r="B237" s="211" t="s">
        <v>2952</v>
      </c>
      <c r="C237" s="211" t="s">
        <v>6049</v>
      </c>
      <c r="D237" s="211" t="s">
        <v>6050</v>
      </c>
      <c r="E237" s="211" t="s">
        <v>2953</v>
      </c>
      <c r="F237" s="211">
        <v>1</v>
      </c>
      <c r="G237" s="211" t="s">
        <v>514</v>
      </c>
      <c r="H237" s="211">
        <v>1</v>
      </c>
      <c r="I237" s="211" t="s">
        <v>514</v>
      </c>
      <c r="J237" s="211" t="s">
        <v>514</v>
      </c>
      <c r="K237" s="211">
        <v>2013</v>
      </c>
      <c r="L237" s="211" t="b">
        <v>1</v>
      </c>
      <c r="M237" s="211">
        <v>59400</v>
      </c>
      <c r="N237" s="211">
        <v>59200</v>
      </c>
      <c r="O237" s="287"/>
      <c r="P237" s="287"/>
      <c r="Q237" s="287"/>
      <c r="R237" s="211" t="b">
        <v>1</v>
      </c>
      <c r="S237" s="211">
        <v>60500</v>
      </c>
      <c r="T237" s="211">
        <v>51700</v>
      </c>
      <c r="U237" s="211" t="b">
        <v>1</v>
      </c>
      <c r="V237" s="211">
        <v>56600</v>
      </c>
      <c r="W237" s="211">
        <v>56600</v>
      </c>
      <c r="X237" s="287"/>
      <c r="Y237" s="287"/>
      <c r="Z237" s="287"/>
      <c r="AA237" s="211">
        <v>2013</v>
      </c>
      <c r="AB237" s="211" t="b">
        <v>0</v>
      </c>
      <c r="AC237" s="211">
        <v>5</v>
      </c>
      <c r="AD237" s="211">
        <v>5</v>
      </c>
      <c r="AE237" s="287"/>
      <c r="AF237" s="287"/>
      <c r="AG237" s="287"/>
      <c r="AH237" s="211" t="b">
        <v>1</v>
      </c>
      <c r="AI237" s="211">
        <v>210</v>
      </c>
      <c r="AJ237" s="211">
        <v>210</v>
      </c>
      <c r="AK237" s="211" t="b">
        <v>1</v>
      </c>
      <c r="AL237" s="211">
        <v>192</v>
      </c>
      <c r="AM237" s="211">
        <v>192</v>
      </c>
      <c r="AN237" s="287"/>
      <c r="AO237" s="287"/>
      <c r="AP237" s="287"/>
      <c r="AQ237" s="287"/>
      <c r="AR237" s="287"/>
      <c r="AS237" s="287"/>
      <c r="AT237" s="211" t="s">
        <v>514</v>
      </c>
      <c r="AU237" s="211" t="s">
        <v>514</v>
      </c>
      <c r="AV237" s="211" t="s">
        <v>514</v>
      </c>
      <c r="AW237" s="211" t="s">
        <v>514</v>
      </c>
      <c r="AX237" s="211" t="s">
        <v>514</v>
      </c>
      <c r="AY237" s="211" t="s">
        <v>514</v>
      </c>
      <c r="AZ237" s="287"/>
      <c r="BA237" s="287"/>
      <c r="BB237" s="287"/>
      <c r="BC237" s="287"/>
      <c r="BD237" s="287"/>
      <c r="BE237" s="287"/>
      <c r="BF237" s="211" t="s">
        <v>514</v>
      </c>
      <c r="BG237" s="211" t="s">
        <v>514</v>
      </c>
      <c r="BH237" s="211" t="s">
        <v>514</v>
      </c>
      <c r="BI237" s="211" t="s">
        <v>514</v>
      </c>
      <c r="BJ237" s="211" t="s">
        <v>514</v>
      </c>
      <c r="BK237" s="211" t="s">
        <v>514</v>
      </c>
      <c r="BL237" s="287"/>
      <c r="BM237" s="287"/>
      <c r="BN237" s="287"/>
      <c r="BO237" s="211">
        <v>232</v>
      </c>
      <c r="BP237" s="211">
        <v>4</v>
      </c>
      <c r="BQ237" s="211">
        <v>1</v>
      </c>
      <c r="BR237" s="211" t="s">
        <v>2954</v>
      </c>
      <c r="BS237" s="211" t="s">
        <v>514</v>
      </c>
      <c r="BT237" s="211" t="s">
        <v>514</v>
      </c>
      <c r="BU237" s="211" t="s">
        <v>514</v>
      </c>
      <c r="BV237" s="211" t="s">
        <v>514</v>
      </c>
      <c r="BW237" s="211" t="s">
        <v>514</v>
      </c>
      <c r="BX237" s="211" t="s">
        <v>514</v>
      </c>
      <c r="BY237" s="211" t="s">
        <v>514</v>
      </c>
      <c r="BZ237" s="211" t="s">
        <v>514</v>
      </c>
      <c r="CA237" s="211" t="s">
        <v>514</v>
      </c>
      <c r="CB237" s="211" t="s">
        <v>514</v>
      </c>
      <c r="CC237" s="211" t="s">
        <v>6540</v>
      </c>
      <c r="CD237" s="211" t="s">
        <v>6541</v>
      </c>
      <c r="CE237" s="211" t="s">
        <v>514</v>
      </c>
      <c r="CF237" s="211" t="s">
        <v>6431</v>
      </c>
      <c r="CG237" s="211" t="s">
        <v>6441</v>
      </c>
      <c r="CH237" s="287"/>
      <c r="CI237" s="287"/>
      <c r="CJ237" s="287"/>
      <c r="CK237" s="287"/>
      <c r="CL237" s="287"/>
      <c r="CM237" s="287"/>
      <c r="CN237" s="287"/>
      <c r="CO237" s="211" t="s">
        <v>5528</v>
      </c>
    </row>
    <row r="238" spans="1:93">
      <c r="A238" s="286" t="s">
        <v>1082</v>
      </c>
      <c r="B238" s="211" t="s">
        <v>2955</v>
      </c>
      <c r="C238" s="211" t="s">
        <v>2448</v>
      </c>
      <c r="D238" s="211" t="s">
        <v>2956</v>
      </c>
      <c r="E238" s="211" t="s">
        <v>5740</v>
      </c>
      <c r="F238" s="211">
        <v>1</v>
      </c>
      <c r="G238" s="211" t="s">
        <v>514</v>
      </c>
      <c r="H238" s="211" t="s">
        <v>514</v>
      </c>
      <c r="I238" s="211" t="s">
        <v>514</v>
      </c>
      <c r="J238" s="211" t="s">
        <v>514</v>
      </c>
      <c r="K238" s="211">
        <v>2013</v>
      </c>
      <c r="L238" s="211" t="b">
        <v>0</v>
      </c>
      <c r="M238" s="211">
        <v>12500</v>
      </c>
      <c r="N238" s="211">
        <v>11800</v>
      </c>
      <c r="O238" s="287"/>
      <c r="P238" s="287"/>
      <c r="Q238" s="287"/>
      <c r="R238" s="211" t="b">
        <v>0</v>
      </c>
      <c r="S238" s="211">
        <v>12700</v>
      </c>
      <c r="T238" s="211">
        <v>12100</v>
      </c>
      <c r="U238" s="211" t="b">
        <v>0</v>
      </c>
      <c r="V238" s="211">
        <v>12000</v>
      </c>
      <c r="W238" s="211">
        <v>12000</v>
      </c>
      <c r="X238" s="287"/>
      <c r="Y238" s="287"/>
      <c r="Z238" s="287"/>
      <c r="AA238" s="211" t="s">
        <v>514</v>
      </c>
      <c r="AB238" s="211" t="s">
        <v>514</v>
      </c>
      <c r="AC238" s="211" t="s">
        <v>514</v>
      </c>
      <c r="AD238" s="211" t="s">
        <v>514</v>
      </c>
      <c r="AE238" s="287"/>
      <c r="AF238" s="287"/>
      <c r="AG238" s="287"/>
      <c r="AH238" s="211" t="s">
        <v>514</v>
      </c>
      <c r="AI238" s="211" t="s">
        <v>514</v>
      </c>
      <c r="AJ238" s="211" t="s">
        <v>514</v>
      </c>
      <c r="AK238" s="211" t="s">
        <v>514</v>
      </c>
      <c r="AL238" s="211" t="s">
        <v>514</v>
      </c>
      <c r="AM238" s="211" t="s">
        <v>514</v>
      </c>
      <c r="AN238" s="287"/>
      <c r="AO238" s="287"/>
      <c r="AP238" s="287"/>
      <c r="AQ238" s="287"/>
      <c r="AR238" s="287"/>
      <c r="AS238" s="287"/>
      <c r="AT238" s="211" t="s">
        <v>514</v>
      </c>
      <c r="AU238" s="211" t="s">
        <v>514</v>
      </c>
      <c r="AV238" s="211" t="s">
        <v>514</v>
      </c>
      <c r="AW238" s="211" t="s">
        <v>514</v>
      </c>
      <c r="AX238" s="211" t="s">
        <v>514</v>
      </c>
      <c r="AY238" s="211" t="s">
        <v>514</v>
      </c>
      <c r="AZ238" s="287"/>
      <c r="BA238" s="287"/>
      <c r="BB238" s="287"/>
      <c r="BC238" s="287"/>
      <c r="BD238" s="287"/>
      <c r="BE238" s="287"/>
      <c r="BF238" s="211" t="s">
        <v>514</v>
      </c>
      <c r="BG238" s="211" t="s">
        <v>514</v>
      </c>
      <c r="BH238" s="211" t="s">
        <v>514</v>
      </c>
      <c r="BI238" s="211" t="s">
        <v>514</v>
      </c>
      <c r="BJ238" s="211" t="s">
        <v>514</v>
      </c>
      <c r="BK238" s="211" t="s">
        <v>514</v>
      </c>
      <c r="BL238" s="287"/>
      <c r="BM238" s="287"/>
      <c r="BN238" s="287"/>
      <c r="BO238" s="211" t="s">
        <v>514</v>
      </c>
      <c r="BP238" s="211" t="s">
        <v>514</v>
      </c>
      <c r="BQ238" s="211">
        <v>1</v>
      </c>
      <c r="BR238" s="211" t="s">
        <v>2957</v>
      </c>
      <c r="BS238" s="211" t="s">
        <v>514</v>
      </c>
      <c r="BT238" s="211" t="s">
        <v>514</v>
      </c>
      <c r="BU238" s="211" t="s">
        <v>514</v>
      </c>
      <c r="BV238" s="211" t="s">
        <v>514</v>
      </c>
      <c r="BW238" s="211" t="s">
        <v>514</v>
      </c>
      <c r="BX238" s="211" t="s">
        <v>514</v>
      </c>
      <c r="BY238" s="211" t="s">
        <v>514</v>
      </c>
      <c r="BZ238" s="211" t="s">
        <v>514</v>
      </c>
      <c r="CA238" s="211" t="s">
        <v>514</v>
      </c>
      <c r="CB238" s="211" t="s">
        <v>514</v>
      </c>
      <c r="CC238" s="211" t="s">
        <v>6434</v>
      </c>
      <c r="CD238" s="211" t="s">
        <v>5089</v>
      </c>
      <c r="CE238" s="211" t="s">
        <v>514</v>
      </c>
      <c r="CF238" s="211" t="s">
        <v>514</v>
      </c>
      <c r="CG238" s="211" t="s">
        <v>514</v>
      </c>
      <c r="CH238" s="287"/>
      <c r="CI238" s="287"/>
      <c r="CJ238" s="287"/>
      <c r="CK238" s="287"/>
      <c r="CL238" s="287"/>
      <c r="CM238" s="287"/>
      <c r="CN238" s="287"/>
      <c r="CO238" s="211" t="s">
        <v>5528</v>
      </c>
    </row>
    <row r="239" spans="1:93">
      <c r="A239" s="286" t="s">
        <v>1083</v>
      </c>
      <c r="B239" s="211" t="s">
        <v>2958</v>
      </c>
      <c r="C239" s="211" t="s">
        <v>2424</v>
      </c>
      <c r="D239" s="211" t="s">
        <v>2959</v>
      </c>
      <c r="E239" s="211" t="s">
        <v>2960</v>
      </c>
      <c r="F239" s="211">
        <v>1</v>
      </c>
      <c r="G239" s="211" t="s">
        <v>514</v>
      </c>
      <c r="H239" s="211" t="s">
        <v>514</v>
      </c>
      <c r="I239" s="211" t="s">
        <v>514</v>
      </c>
      <c r="J239" s="211" t="s">
        <v>514</v>
      </c>
      <c r="K239" s="211">
        <v>2013</v>
      </c>
      <c r="L239" s="211" t="b">
        <v>0</v>
      </c>
      <c r="M239" s="211">
        <v>3100</v>
      </c>
      <c r="N239" s="211">
        <v>3090</v>
      </c>
      <c r="O239" s="287"/>
      <c r="P239" s="287"/>
      <c r="Q239" s="287"/>
      <c r="R239" s="211" t="b">
        <v>0</v>
      </c>
      <c r="S239" s="211">
        <v>5370</v>
      </c>
      <c r="T239" s="211">
        <v>4750</v>
      </c>
      <c r="U239" s="211" t="b">
        <v>0</v>
      </c>
      <c r="V239" s="211">
        <v>4930</v>
      </c>
      <c r="W239" s="211">
        <v>4930</v>
      </c>
      <c r="X239" s="287"/>
      <c r="Y239" s="287"/>
      <c r="Z239" s="287"/>
      <c r="AA239" s="211" t="s">
        <v>514</v>
      </c>
      <c r="AB239" s="211" t="s">
        <v>514</v>
      </c>
      <c r="AC239" s="211" t="s">
        <v>514</v>
      </c>
      <c r="AD239" s="211" t="s">
        <v>514</v>
      </c>
      <c r="AE239" s="287"/>
      <c r="AF239" s="287"/>
      <c r="AG239" s="287"/>
      <c r="AH239" s="211" t="s">
        <v>514</v>
      </c>
      <c r="AI239" s="211" t="s">
        <v>514</v>
      </c>
      <c r="AJ239" s="211" t="s">
        <v>514</v>
      </c>
      <c r="AK239" s="211" t="s">
        <v>514</v>
      </c>
      <c r="AL239" s="211" t="s">
        <v>514</v>
      </c>
      <c r="AM239" s="211" t="s">
        <v>514</v>
      </c>
      <c r="AN239" s="287"/>
      <c r="AO239" s="287"/>
      <c r="AP239" s="287"/>
      <c r="AQ239" s="287"/>
      <c r="AR239" s="287"/>
      <c r="AS239" s="287"/>
      <c r="AT239" s="211" t="s">
        <v>514</v>
      </c>
      <c r="AU239" s="211" t="s">
        <v>514</v>
      </c>
      <c r="AV239" s="211" t="s">
        <v>514</v>
      </c>
      <c r="AW239" s="211" t="s">
        <v>514</v>
      </c>
      <c r="AX239" s="211" t="s">
        <v>514</v>
      </c>
      <c r="AY239" s="211" t="s">
        <v>514</v>
      </c>
      <c r="AZ239" s="287"/>
      <c r="BA239" s="287"/>
      <c r="BB239" s="287"/>
      <c r="BC239" s="287"/>
      <c r="BD239" s="287"/>
      <c r="BE239" s="287"/>
      <c r="BF239" s="211" t="s">
        <v>514</v>
      </c>
      <c r="BG239" s="211" t="s">
        <v>514</v>
      </c>
      <c r="BH239" s="211" t="s">
        <v>514</v>
      </c>
      <c r="BI239" s="211" t="s">
        <v>514</v>
      </c>
      <c r="BJ239" s="211" t="s">
        <v>514</v>
      </c>
      <c r="BK239" s="211" t="s">
        <v>514</v>
      </c>
      <c r="BL239" s="287"/>
      <c r="BM239" s="287"/>
      <c r="BN239" s="287"/>
      <c r="BO239" s="211" t="s">
        <v>514</v>
      </c>
      <c r="BP239" s="211" t="s">
        <v>514</v>
      </c>
      <c r="BQ239" s="211">
        <v>0</v>
      </c>
      <c r="BR239" s="211" t="s">
        <v>514</v>
      </c>
      <c r="BS239" s="211" t="s">
        <v>514</v>
      </c>
      <c r="BT239" s="211" t="s">
        <v>514</v>
      </c>
      <c r="BU239" s="211" t="s">
        <v>514</v>
      </c>
      <c r="BV239" s="211" t="s">
        <v>514</v>
      </c>
      <c r="BW239" s="211" t="s">
        <v>514</v>
      </c>
      <c r="BX239" s="211" t="s">
        <v>514</v>
      </c>
      <c r="BY239" s="211" t="s">
        <v>514</v>
      </c>
      <c r="BZ239" s="211" t="s">
        <v>514</v>
      </c>
      <c r="CA239" s="211" t="s">
        <v>514</v>
      </c>
      <c r="CB239" s="211" t="s">
        <v>514</v>
      </c>
      <c r="CC239" s="211" t="s">
        <v>6542</v>
      </c>
      <c r="CD239" s="211" t="s">
        <v>6543</v>
      </c>
      <c r="CE239" s="211" t="s">
        <v>514</v>
      </c>
      <c r="CF239" s="211" t="s">
        <v>514</v>
      </c>
      <c r="CG239" s="211" t="s">
        <v>514</v>
      </c>
      <c r="CH239" s="287"/>
      <c r="CI239" s="287"/>
      <c r="CJ239" s="287"/>
      <c r="CK239" s="287"/>
      <c r="CL239" s="287"/>
      <c r="CM239" s="287"/>
      <c r="CN239" s="287"/>
      <c r="CO239" s="211" t="s">
        <v>5528</v>
      </c>
    </row>
    <row r="240" spans="1:93">
      <c r="A240" s="286" t="s">
        <v>1084</v>
      </c>
      <c r="B240" s="211" t="s">
        <v>2961</v>
      </c>
      <c r="C240" s="211" t="s">
        <v>2531</v>
      </c>
      <c r="D240" s="211" t="s">
        <v>2962</v>
      </c>
      <c r="E240" s="211" t="s">
        <v>2963</v>
      </c>
      <c r="F240" s="211">
        <v>1</v>
      </c>
      <c r="G240" s="211" t="s">
        <v>514</v>
      </c>
      <c r="H240" s="211" t="s">
        <v>514</v>
      </c>
      <c r="I240" s="211" t="s">
        <v>514</v>
      </c>
      <c r="J240" s="211" t="s">
        <v>514</v>
      </c>
      <c r="K240" s="211">
        <v>2013</v>
      </c>
      <c r="L240" s="211" t="b">
        <v>0</v>
      </c>
      <c r="M240" s="211">
        <v>11900</v>
      </c>
      <c r="N240" s="211">
        <v>10000</v>
      </c>
      <c r="O240" s="287"/>
      <c r="P240" s="287"/>
      <c r="Q240" s="287"/>
      <c r="R240" s="211" t="b">
        <v>0</v>
      </c>
      <c r="S240" s="211">
        <v>10900</v>
      </c>
      <c r="T240" s="211">
        <v>9500</v>
      </c>
      <c r="U240" s="211" t="b">
        <v>0</v>
      </c>
      <c r="V240" s="211">
        <v>10200</v>
      </c>
      <c r="W240" s="211">
        <v>10200</v>
      </c>
      <c r="X240" s="287"/>
      <c r="Y240" s="287"/>
      <c r="Z240" s="287"/>
      <c r="AA240" s="211" t="s">
        <v>514</v>
      </c>
      <c r="AB240" s="211" t="s">
        <v>514</v>
      </c>
      <c r="AC240" s="211" t="s">
        <v>514</v>
      </c>
      <c r="AD240" s="211" t="s">
        <v>514</v>
      </c>
      <c r="AE240" s="287"/>
      <c r="AF240" s="287"/>
      <c r="AG240" s="287"/>
      <c r="AH240" s="211" t="s">
        <v>514</v>
      </c>
      <c r="AI240" s="211" t="s">
        <v>514</v>
      </c>
      <c r="AJ240" s="211" t="s">
        <v>514</v>
      </c>
      <c r="AK240" s="211" t="s">
        <v>514</v>
      </c>
      <c r="AL240" s="211" t="s">
        <v>514</v>
      </c>
      <c r="AM240" s="211" t="s">
        <v>514</v>
      </c>
      <c r="AN240" s="287"/>
      <c r="AO240" s="287"/>
      <c r="AP240" s="287"/>
      <c r="AQ240" s="287"/>
      <c r="AR240" s="287"/>
      <c r="AS240" s="287"/>
      <c r="AT240" s="211" t="s">
        <v>514</v>
      </c>
      <c r="AU240" s="211" t="s">
        <v>514</v>
      </c>
      <c r="AV240" s="211" t="s">
        <v>514</v>
      </c>
      <c r="AW240" s="211" t="s">
        <v>514</v>
      </c>
      <c r="AX240" s="211" t="s">
        <v>514</v>
      </c>
      <c r="AY240" s="211" t="s">
        <v>514</v>
      </c>
      <c r="AZ240" s="287"/>
      <c r="BA240" s="287"/>
      <c r="BB240" s="287"/>
      <c r="BC240" s="287"/>
      <c r="BD240" s="287"/>
      <c r="BE240" s="287"/>
      <c r="BF240" s="211" t="s">
        <v>514</v>
      </c>
      <c r="BG240" s="211" t="s">
        <v>514</v>
      </c>
      <c r="BH240" s="211" t="s">
        <v>514</v>
      </c>
      <c r="BI240" s="211" t="s">
        <v>514</v>
      </c>
      <c r="BJ240" s="211" t="s">
        <v>514</v>
      </c>
      <c r="BK240" s="211" t="s">
        <v>514</v>
      </c>
      <c r="BL240" s="287"/>
      <c r="BM240" s="287"/>
      <c r="BN240" s="287"/>
      <c r="BO240" s="211" t="s">
        <v>514</v>
      </c>
      <c r="BP240" s="211" t="s">
        <v>514</v>
      </c>
      <c r="BQ240" s="211">
        <v>1</v>
      </c>
      <c r="BR240" s="211" t="s">
        <v>5264</v>
      </c>
      <c r="BS240" s="211" t="s">
        <v>514</v>
      </c>
      <c r="BT240" s="211" t="s">
        <v>514</v>
      </c>
      <c r="BU240" s="211" t="s">
        <v>514</v>
      </c>
      <c r="BV240" s="211" t="s">
        <v>514</v>
      </c>
      <c r="BW240" s="211" t="s">
        <v>514</v>
      </c>
      <c r="BX240" s="211" t="s">
        <v>514</v>
      </c>
      <c r="BY240" s="211" t="s">
        <v>514</v>
      </c>
      <c r="BZ240" s="211" t="s">
        <v>514</v>
      </c>
      <c r="CA240" s="211" t="s">
        <v>514</v>
      </c>
      <c r="CB240" s="211" t="s">
        <v>514</v>
      </c>
      <c r="CC240" s="211" t="s">
        <v>514</v>
      </c>
      <c r="CD240" s="211" t="s">
        <v>514</v>
      </c>
      <c r="CE240" s="211" t="s">
        <v>514</v>
      </c>
      <c r="CF240" s="211" t="s">
        <v>514</v>
      </c>
      <c r="CG240" s="211" t="s">
        <v>514</v>
      </c>
      <c r="CH240" s="287"/>
      <c r="CI240" s="287"/>
      <c r="CJ240" s="287"/>
      <c r="CK240" s="287"/>
      <c r="CL240" s="287"/>
      <c r="CM240" s="287"/>
      <c r="CN240" s="287"/>
      <c r="CO240" s="211" t="s">
        <v>5528</v>
      </c>
    </row>
    <row r="241" spans="1:93">
      <c r="A241" s="286" t="s">
        <v>1085</v>
      </c>
      <c r="B241" s="211" t="s">
        <v>2964</v>
      </c>
      <c r="C241" s="211" t="s">
        <v>2484</v>
      </c>
      <c r="D241" s="211" t="s">
        <v>2965</v>
      </c>
      <c r="E241" s="211" t="s">
        <v>2966</v>
      </c>
      <c r="F241" s="211">
        <v>1</v>
      </c>
      <c r="G241" s="211" t="s">
        <v>514</v>
      </c>
      <c r="H241" s="211" t="s">
        <v>514</v>
      </c>
      <c r="I241" s="211" t="s">
        <v>514</v>
      </c>
      <c r="J241" s="211" t="s">
        <v>514</v>
      </c>
      <c r="K241" s="211">
        <v>2013</v>
      </c>
      <c r="L241" s="211" t="b">
        <v>0</v>
      </c>
      <c r="M241" s="211">
        <v>13500</v>
      </c>
      <c r="N241" s="211">
        <v>13400</v>
      </c>
      <c r="O241" s="287"/>
      <c r="P241" s="287"/>
      <c r="Q241" s="287"/>
      <c r="R241" s="211" t="b">
        <v>0</v>
      </c>
      <c r="S241" s="211">
        <v>15000</v>
      </c>
      <c r="T241" s="211">
        <v>6330</v>
      </c>
      <c r="U241" s="211" t="b">
        <v>0</v>
      </c>
      <c r="V241" s="211">
        <v>6010</v>
      </c>
      <c r="W241" s="211">
        <v>6010</v>
      </c>
      <c r="X241" s="287"/>
      <c r="Y241" s="287"/>
      <c r="Z241" s="287"/>
      <c r="AA241" s="211" t="s">
        <v>514</v>
      </c>
      <c r="AB241" s="211" t="s">
        <v>514</v>
      </c>
      <c r="AC241" s="211" t="s">
        <v>514</v>
      </c>
      <c r="AD241" s="211" t="s">
        <v>514</v>
      </c>
      <c r="AE241" s="287"/>
      <c r="AF241" s="287"/>
      <c r="AG241" s="287"/>
      <c r="AH241" s="211" t="s">
        <v>514</v>
      </c>
      <c r="AI241" s="211" t="s">
        <v>514</v>
      </c>
      <c r="AJ241" s="211" t="s">
        <v>514</v>
      </c>
      <c r="AK241" s="211" t="s">
        <v>514</v>
      </c>
      <c r="AL241" s="211" t="s">
        <v>514</v>
      </c>
      <c r="AM241" s="211" t="s">
        <v>514</v>
      </c>
      <c r="AN241" s="287"/>
      <c r="AO241" s="287"/>
      <c r="AP241" s="287"/>
      <c r="AQ241" s="287"/>
      <c r="AR241" s="287"/>
      <c r="AS241" s="287"/>
      <c r="AT241" s="211" t="s">
        <v>514</v>
      </c>
      <c r="AU241" s="211" t="s">
        <v>514</v>
      </c>
      <c r="AV241" s="211" t="s">
        <v>514</v>
      </c>
      <c r="AW241" s="211" t="s">
        <v>514</v>
      </c>
      <c r="AX241" s="211" t="s">
        <v>514</v>
      </c>
      <c r="AY241" s="211" t="s">
        <v>514</v>
      </c>
      <c r="AZ241" s="287"/>
      <c r="BA241" s="287"/>
      <c r="BB241" s="287"/>
      <c r="BC241" s="287"/>
      <c r="BD241" s="287"/>
      <c r="BE241" s="287"/>
      <c r="BF241" s="211" t="s">
        <v>514</v>
      </c>
      <c r="BG241" s="211" t="s">
        <v>514</v>
      </c>
      <c r="BH241" s="211" t="s">
        <v>514</v>
      </c>
      <c r="BI241" s="211" t="s">
        <v>514</v>
      </c>
      <c r="BJ241" s="211" t="s">
        <v>514</v>
      </c>
      <c r="BK241" s="211" t="s">
        <v>514</v>
      </c>
      <c r="BL241" s="287"/>
      <c r="BM241" s="287"/>
      <c r="BN241" s="287"/>
      <c r="BO241" s="211" t="s">
        <v>514</v>
      </c>
      <c r="BP241" s="211" t="s">
        <v>514</v>
      </c>
      <c r="BQ241" s="211">
        <v>1</v>
      </c>
      <c r="BR241" s="211" t="s">
        <v>3196</v>
      </c>
      <c r="BS241" s="211" t="s">
        <v>514</v>
      </c>
      <c r="BT241" s="211" t="s">
        <v>514</v>
      </c>
      <c r="BU241" s="211" t="s">
        <v>514</v>
      </c>
      <c r="BV241" s="211" t="s">
        <v>514</v>
      </c>
      <c r="BW241" s="211" t="s">
        <v>514</v>
      </c>
      <c r="BX241" s="211" t="s">
        <v>514</v>
      </c>
      <c r="BY241" s="211" t="s">
        <v>514</v>
      </c>
      <c r="BZ241" s="211" t="s">
        <v>514</v>
      </c>
      <c r="CA241" s="211" t="s">
        <v>514</v>
      </c>
      <c r="CB241" s="211" t="s">
        <v>514</v>
      </c>
      <c r="CC241" s="211" t="s">
        <v>514</v>
      </c>
      <c r="CD241" s="211" t="s">
        <v>514</v>
      </c>
      <c r="CE241" s="211" t="s">
        <v>514</v>
      </c>
      <c r="CF241" s="211" t="s">
        <v>514</v>
      </c>
      <c r="CG241" s="211" t="s">
        <v>514</v>
      </c>
      <c r="CH241" s="287"/>
      <c r="CI241" s="287"/>
      <c r="CJ241" s="287"/>
      <c r="CK241" s="287"/>
      <c r="CL241" s="287"/>
      <c r="CM241" s="287"/>
      <c r="CN241" s="287"/>
      <c r="CO241" s="211" t="s">
        <v>5528</v>
      </c>
    </row>
    <row r="242" spans="1:93">
      <c r="A242" s="286" t="s">
        <v>1086</v>
      </c>
      <c r="B242" s="211" t="s">
        <v>5265</v>
      </c>
      <c r="C242" s="211" t="s">
        <v>2448</v>
      </c>
      <c r="D242" s="211" t="s">
        <v>2967</v>
      </c>
      <c r="E242" s="211" t="s">
        <v>5741</v>
      </c>
      <c r="F242" s="211">
        <v>1</v>
      </c>
      <c r="G242" s="211" t="s">
        <v>514</v>
      </c>
      <c r="H242" s="211" t="s">
        <v>514</v>
      </c>
      <c r="I242" s="211" t="s">
        <v>514</v>
      </c>
      <c r="J242" s="211" t="s">
        <v>514</v>
      </c>
      <c r="K242" s="211">
        <v>2013</v>
      </c>
      <c r="L242" s="211" t="b">
        <v>0</v>
      </c>
      <c r="M242" s="211">
        <v>37900</v>
      </c>
      <c r="N242" s="211">
        <v>37900</v>
      </c>
      <c r="O242" s="287"/>
      <c r="P242" s="287"/>
      <c r="Q242" s="287"/>
      <c r="R242" s="211" t="b">
        <v>0</v>
      </c>
      <c r="S242" s="211">
        <v>28900</v>
      </c>
      <c r="T242" s="211">
        <v>26100</v>
      </c>
      <c r="U242" s="211" t="b">
        <v>0</v>
      </c>
      <c r="V242" s="211">
        <v>27800</v>
      </c>
      <c r="W242" s="211">
        <v>27800</v>
      </c>
      <c r="X242" s="287"/>
      <c r="Y242" s="287"/>
      <c r="Z242" s="287"/>
      <c r="AA242" s="211" t="s">
        <v>514</v>
      </c>
      <c r="AB242" s="211" t="s">
        <v>514</v>
      </c>
      <c r="AC242" s="211" t="s">
        <v>514</v>
      </c>
      <c r="AD242" s="211" t="s">
        <v>514</v>
      </c>
      <c r="AE242" s="287"/>
      <c r="AF242" s="287"/>
      <c r="AG242" s="287"/>
      <c r="AH242" s="211" t="s">
        <v>514</v>
      </c>
      <c r="AI242" s="211" t="s">
        <v>514</v>
      </c>
      <c r="AJ242" s="211" t="s">
        <v>514</v>
      </c>
      <c r="AK242" s="211" t="s">
        <v>514</v>
      </c>
      <c r="AL242" s="211" t="s">
        <v>514</v>
      </c>
      <c r="AM242" s="211" t="s">
        <v>514</v>
      </c>
      <c r="AN242" s="287"/>
      <c r="AO242" s="287"/>
      <c r="AP242" s="287"/>
      <c r="AQ242" s="287"/>
      <c r="AR242" s="287"/>
      <c r="AS242" s="287"/>
      <c r="AT242" s="211" t="s">
        <v>514</v>
      </c>
      <c r="AU242" s="211" t="s">
        <v>514</v>
      </c>
      <c r="AV242" s="211" t="s">
        <v>514</v>
      </c>
      <c r="AW242" s="211" t="s">
        <v>514</v>
      </c>
      <c r="AX242" s="211" t="s">
        <v>514</v>
      </c>
      <c r="AY242" s="211" t="s">
        <v>514</v>
      </c>
      <c r="AZ242" s="287"/>
      <c r="BA242" s="287"/>
      <c r="BB242" s="287"/>
      <c r="BC242" s="287"/>
      <c r="BD242" s="287"/>
      <c r="BE242" s="287"/>
      <c r="BF242" s="211" t="s">
        <v>514</v>
      </c>
      <c r="BG242" s="211" t="s">
        <v>514</v>
      </c>
      <c r="BH242" s="211" t="s">
        <v>514</v>
      </c>
      <c r="BI242" s="211" t="s">
        <v>514</v>
      </c>
      <c r="BJ242" s="211" t="s">
        <v>514</v>
      </c>
      <c r="BK242" s="211" t="s">
        <v>514</v>
      </c>
      <c r="BL242" s="287"/>
      <c r="BM242" s="287"/>
      <c r="BN242" s="287"/>
      <c r="BO242" s="211" t="s">
        <v>514</v>
      </c>
      <c r="BP242" s="211" t="s">
        <v>514</v>
      </c>
      <c r="BQ242" s="211">
        <v>1</v>
      </c>
      <c r="BR242" s="211" t="s">
        <v>2968</v>
      </c>
      <c r="BS242" s="211" t="s">
        <v>514</v>
      </c>
      <c r="BT242" s="211" t="s">
        <v>514</v>
      </c>
      <c r="BU242" s="211" t="s">
        <v>514</v>
      </c>
      <c r="BV242" s="211" t="s">
        <v>514</v>
      </c>
      <c r="BW242" s="211" t="s">
        <v>514</v>
      </c>
      <c r="BX242" s="211" t="s">
        <v>514</v>
      </c>
      <c r="BY242" s="211" t="s">
        <v>514</v>
      </c>
      <c r="BZ242" s="211" t="s">
        <v>514</v>
      </c>
      <c r="CA242" s="211" t="s">
        <v>514</v>
      </c>
      <c r="CB242" s="211" t="s">
        <v>514</v>
      </c>
      <c r="CC242" s="211" t="s">
        <v>514</v>
      </c>
      <c r="CD242" s="211" t="s">
        <v>514</v>
      </c>
      <c r="CE242" s="211" t="s">
        <v>514</v>
      </c>
      <c r="CF242" s="211" t="s">
        <v>514</v>
      </c>
      <c r="CG242" s="211" t="s">
        <v>514</v>
      </c>
      <c r="CH242" s="287"/>
      <c r="CI242" s="287"/>
      <c r="CJ242" s="287"/>
      <c r="CK242" s="287"/>
      <c r="CL242" s="287"/>
      <c r="CM242" s="287"/>
      <c r="CN242" s="287"/>
      <c r="CO242" s="211" t="s">
        <v>5528</v>
      </c>
    </row>
    <row r="243" spans="1:93">
      <c r="A243" s="286" t="s">
        <v>1087</v>
      </c>
      <c r="B243" s="211" t="s">
        <v>2969</v>
      </c>
      <c r="C243" s="211" t="s">
        <v>2448</v>
      </c>
      <c r="D243" s="211" t="s">
        <v>5266</v>
      </c>
      <c r="E243" s="211" t="s">
        <v>5267</v>
      </c>
      <c r="F243" s="211">
        <v>1</v>
      </c>
      <c r="G243" s="211" t="s">
        <v>514</v>
      </c>
      <c r="H243" s="211" t="s">
        <v>514</v>
      </c>
      <c r="I243" s="211" t="s">
        <v>514</v>
      </c>
      <c r="J243" s="211" t="s">
        <v>514</v>
      </c>
      <c r="K243" s="211">
        <v>2013</v>
      </c>
      <c r="L243" s="211" t="b">
        <v>1</v>
      </c>
      <c r="M243" s="211">
        <v>2150</v>
      </c>
      <c r="N243" s="211">
        <v>2150</v>
      </c>
      <c r="O243" s="287"/>
      <c r="P243" s="287"/>
      <c r="Q243" s="287"/>
      <c r="R243" s="211" t="s">
        <v>514</v>
      </c>
      <c r="S243" s="211" t="s">
        <v>514</v>
      </c>
      <c r="T243" s="211" t="s">
        <v>514</v>
      </c>
      <c r="U243" s="211" t="s">
        <v>514</v>
      </c>
      <c r="V243" s="211" t="s">
        <v>514</v>
      </c>
      <c r="W243" s="211" t="s">
        <v>514</v>
      </c>
      <c r="X243" s="287"/>
      <c r="Y243" s="287"/>
      <c r="Z243" s="287"/>
      <c r="AA243" s="211" t="s">
        <v>514</v>
      </c>
      <c r="AB243" s="211" t="s">
        <v>514</v>
      </c>
      <c r="AC243" s="211" t="s">
        <v>514</v>
      </c>
      <c r="AD243" s="211" t="s">
        <v>514</v>
      </c>
      <c r="AE243" s="287"/>
      <c r="AF243" s="287"/>
      <c r="AG243" s="287"/>
      <c r="AH243" s="211" t="s">
        <v>514</v>
      </c>
      <c r="AI243" s="211" t="s">
        <v>514</v>
      </c>
      <c r="AJ243" s="211" t="s">
        <v>514</v>
      </c>
      <c r="AK243" s="211" t="s">
        <v>514</v>
      </c>
      <c r="AL243" s="211" t="s">
        <v>514</v>
      </c>
      <c r="AM243" s="211" t="s">
        <v>514</v>
      </c>
      <c r="AN243" s="287"/>
      <c r="AO243" s="287"/>
      <c r="AP243" s="287"/>
      <c r="AQ243" s="287"/>
      <c r="AR243" s="287"/>
      <c r="AS243" s="287"/>
      <c r="AT243" s="211" t="s">
        <v>514</v>
      </c>
      <c r="AU243" s="211" t="s">
        <v>514</v>
      </c>
      <c r="AV243" s="211" t="s">
        <v>514</v>
      </c>
      <c r="AW243" s="211" t="s">
        <v>514</v>
      </c>
      <c r="AX243" s="211" t="s">
        <v>514</v>
      </c>
      <c r="AY243" s="211" t="s">
        <v>514</v>
      </c>
      <c r="AZ243" s="287"/>
      <c r="BA243" s="287"/>
      <c r="BB243" s="287"/>
      <c r="BC243" s="287"/>
      <c r="BD243" s="287"/>
      <c r="BE243" s="287"/>
      <c r="BF243" s="211" t="s">
        <v>514</v>
      </c>
      <c r="BG243" s="211" t="s">
        <v>514</v>
      </c>
      <c r="BH243" s="211" t="s">
        <v>514</v>
      </c>
      <c r="BI243" s="211" t="s">
        <v>514</v>
      </c>
      <c r="BJ243" s="211" t="s">
        <v>514</v>
      </c>
      <c r="BK243" s="211" t="s">
        <v>514</v>
      </c>
      <c r="BL243" s="287"/>
      <c r="BM243" s="287"/>
      <c r="BN243" s="287"/>
      <c r="BO243" s="211" t="s">
        <v>514</v>
      </c>
      <c r="BP243" s="211" t="s">
        <v>514</v>
      </c>
      <c r="BQ243" s="211">
        <v>0</v>
      </c>
      <c r="BR243" s="211" t="s">
        <v>514</v>
      </c>
      <c r="BS243" s="211" t="s">
        <v>514</v>
      </c>
      <c r="BT243" s="211" t="s">
        <v>514</v>
      </c>
      <c r="BU243" s="211" t="s">
        <v>514</v>
      </c>
      <c r="BV243" s="211" t="s">
        <v>514</v>
      </c>
      <c r="BW243" s="211" t="s">
        <v>514</v>
      </c>
      <c r="BX243" s="211" t="s">
        <v>514</v>
      </c>
      <c r="BY243" s="211" t="s">
        <v>514</v>
      </c>
      <c r="BZ243" s="211" t="s">
        <v>514</v>
      </c>
      <c r="CA243" s="211" t="s">
        <v>514</v>
      </c>
      <c r="CB243" s="211" t="s">
        <v>514</v>
      </c>
      <c r="CC243" s="211" t="s">
        <v>514</v>
      </c>
      <c r="CD243" s="211" t="s">
        <v>514</v>
      </c>
      <c r="CE243" s="211" t="s">
        <v>514</v>
      </c>
      <c r="CF243" s="211" t="s">
        <v>514</v>
      </c>
      <c r="CG243" s="211" t="s">
        <v>514</v>
      </c>
      <c r="CH243" s="287"/>
      <c r="CI243" s="287"/>
      <c r="CJ243" s="287"/>
      <c r="CK243" s="287"/>
      <c r="CL243" s="287"/>
      <c r="CM243" s="287"/>
      <c r="CN243" s="287"/>
      <c r="CO243" s="211" t="s">
        <v>514</v>
      </c>
    </row>
    <row r="244" spans="1:93">
      <c r="A244" s="286" t="s">
        <v>1088</v>
      </c>
      <c r="B244" s="211" t="s">
        <v>2970</v>
      </c>
      <c r="C244" s="211" t="s">
        <v>2448</v>
      </c>
      <c r="D244" s="211" t="s">
        <v>2971</v>
      </c>
      <c r="E244" s="211" t="s">
        <v>2972</v>
      </c>
      <c r="F244" s="211">
        <v>1</v>
      </c>
      <c r="G244" s="211" t="s">
        <v>514</v>
      </c>
      <c r="H244" s="211" t="s">
        <v>514</v>
      </c>
      <c r="I244" s="211" t="s">
        <v>514</v>
      </c>
      <c r="J244" s="211" t="s">
        <v>514</v>
      </c>
      <c r="K244" s="211">
        <v>2013</v>
      </c>
      <c r="L244" s="211" t="b">
        <v>0</v>
      </c>
      <c r="M244" s="211">
        <v>34600</v>
      </c>
      <c r="N244" s="211">
        <v>27500</v>
      </c>
      <c r="O244" s="287"/>
      <c r="P244" s="287"/>
      <c r="Q244" s="287"/>
      <c r="R244" s="211" t="b">
        <v>0</v>
      </c>
      <c r="S244" s="211">
        <v>36500</v>
      </c>
      <c r="T244" s="211">
        <v>31100</v>
      </c>
      <c r="U244" s="211" t="b">
        <v>0</v>
      </c>
      <c r="V244" s="211">
        <v>32700</v>
      </c>
      <c r="W244" s="211">
        <v>32700</v>
      </c>
      <c r="X244" s="287"/>
      <c r="Y244" s="287"/>
      <c r="Z244" s="287"/>
      <c r="AA244" s="211" t="s">
        <v>514</v>
      </c>
      <c r="AB244" s="211" t="s">
        <v>514</v>
      </c>
      <c r="AC244" s="211" t="s">
        <v>514</v>
      </c>
      <c r="AD244" s="211" t="s">
        <v>514</v>
      </c>
      <c r="AE244" s="287"/>
      <c r="AF244" s="287"/>
      <c r="AG244" s="287"/>
      <c r="AH244" s="211" t="s">
        <v>514</v>
      </c>
      <c r="AI244" s="211" t="s">
        <v>514</v>
      </c>
      <c r="AJ244" s="211" t="s">
        <v>514</v>
      </c>
      <c r="AK244" s="211" t="s">
        <v>514</v>
      </c>
      <c r="AL244" s="211" t="s">
        <v>514</v>
      </c>
      <c r="AM244" s="211" t="s">
        <v>514</v>
      </c>
      <c r="AN244" s="287"/>
      <c r="AO244" s="287"/>
      <c r="AP244" s="287"/>
      <c r="AQ244" s="287"/>
      <c r="AR244" s="287"/>
      <c r="AS244" s="287"/>
      <c r="AT244" s="211" t="s">
        <v>514</v>
      </c>
      <c r="AU244" s="211" t="s">
        <v>514</v>
      </c>
      <c r="AV244" s="211" t="s">
        <v>514</v>
      </c>
      <c r="AW244" s="211" t="s">
        <v>514</v>
      </c>
      <c r="AX244" s="211" t="s">
        <v>514</v>
      </c>
      <c r="AY244" s="211" t="s">
        <v>514</v>
      </c>
      <c r="AZ244" s="287"/>
      <c r="BA244" s="287"/>
      <c r="BB244" s="287"/>
      <c r="BC244" s="287"/>
      <c r="BD244" s="287"/>
      <c r="BE244" s="287"/>
      <c r="BF244" s="211" t="s">
        <v>514</v>
      </c>
      <c r="BG244" s="211" t="s">
        <v>514</v>
      </c>
      <c r="BH244" s="211" t="s">
        <v>514</v>
      </c>
      <c r="BI244" s="211" t="s">
        <v>514</v>
      </c>
      <c r="BJ244" s="211" t="s">
        <v>514</v>
      </c>
      <c r="BK244" s="211" t="s">
        <v>514</v>
      </c>
      <c r="BL244" s="287"/>
      <c r="BM244" s="287"/>
      <c r="BN244" s="287"/>
      <c r="BO244" s="211" t="s">
        <v>514</v>
      </c>
      <c r="BP244" s="211" t="s">
        <v>514</v>
      </c>
      <c r="BQ244" s="211">
        <v>1</v>
      </c>
      <c r="BR244" s="211" t="s">
        <v>2723</v>
      </c>
      <c r="BS244" s="211" t="s">
        <v>514</v>
      </c>
      <c r="BT244" s="211" t="s">
        <v>514</v>
      </c>
      <c r="BU244" s="211" t="s">
        <v>514</v>
      </c>
      <c r="BV244" s="211" t="s">
        <v>514</v>
      </c>
      <c r="BW244" s="211" t="s">
        <v>514</v>
      </c>
      <c r="BX244" s="211" t="s">
        <v>514</v>
      </c>
      <c r="BY244" s="211" t="s">
        <v>514</v>
      </c>
      <c r="BZ244" s="211" t="s">
        <v>514</v>
      </c>
      <c r="CA244" s="211" t="s">
        <v>514</v>
      </c>
      <c r="CB244" s="211" t="s">
        <v>514</v>
      </c>
      <c r="CC244" s="211" t="s">
        <v>514</v>
      </c>
      <c r="CD244" s="211" t="s">
        <v>514</v>
      </c>
      <c r="CE244" s="211" t="s">
        <v>514</v>
      </c>
      <c r="CF244" s="211" t="s">
        <v>514</v>
      </c>
      <c r="CG244" s="211" t="s">
        <v>514</v>
      </c>
      <c r="CH244" s="287"/>
      <c r="CI244" s="287"/>
      <c r="CJ244" s="287"/>
      <c r="CK244" s="287"/>
      <c r="CL244" s="287"/>
      <c r="CM244" s="287"/>
      <c r="CN244" s="287"/>
      <c r="CO244" s="211" t="s">
        <v>5528</v>
      </c>
    </row>
    <row r="245" spans="1:93">
      <c r="A245" s="286" t="s">
        <v>1089</v>
      </c>
      <c r="B245" s="211" t="s">
        <v>6544</v>
      </c>
      <c r="C245" s="211" t="s">
        <v>6545</v>
      </c>
      <c r="D245" s="211" t="s">
        <v>2973</v>
      </c>
      <c r="E245" s="211" t="s">
        <v>6546</v>
      </c>
      <c r="F245" s="211">
        <v>1</v>
      </c>
      <c r="G245" s="211" t="s">
        <v>514</v>
      </c>
      <c r="H245" s="211" t="s">
        <v>514</v>
      </c>
      <c r="I245" s="211" t="s">
        <v>514</v>
      </c>
      <c r="J245" s="211" t="s">
        <v>514</v>
      </c>
      <c r="K245" s="211">
        <v>2013</v>
      </c>
      <c r="L245" s="211" t="b">
        <v>0</v>
      </c>
      <c r="M245" s="211">
        <v>59900</v>
      </c>
      <c r="N245" s="211">
        <v>50900</v>
      </c>
      <c r="O245" s="287"/>
      <c r="P245" s="287"/>
      <c r="Q245" s="287"/>
      <c r="R245" s="211" t="b">
        <v>0</v>
      </c>
      <c r="S245" s="211">
        <v>37400</v>
      </c>
      <c r="T245" s="211">
        <v>20300</v>
      </c>
      <c r="U245" s="211" t="b">
        <v>0</v>
      </c>
      <c r="V245" s="211">
        <v>6600</v>
      </c>
      <c r="W245" s="211">
        <v>6040</v>
      </c>
      <c r="X245" s="287"/>
      <c r="Y245" s="287"/>
      <c r="Z245" s="287"/>
      <c r="AA245" s="211" t="s">
        <v>514</v>
      </c>
      <c r="AB245" s="211" t="s">
        <v>514</v>
      </c>
      <c r="AC245" s="211" t="s">
        <v>514</v>
      </c>
      <c r="AD245" s="211" t="s">
        <v>514</v>
      </c>
      <c r="AE245" s="287"/>
      <c r="AF245" s="287"/>
      <c r="AG245" s="287"/>
      <c r="AH245" s="211" t="s">
        <v>514</v>
      </c>
      <c r="AI245" s="211" t="s">
        <v>514</v>
      </c>
      <c r="AJ245" s="211" t="s">
        <v>514</v>
      </c>
      <c r="AK245" s="211" t="s">
        <v>514</v>
      </c>
      <c r="AL245" s="211" t="s">
        <v>514</v>
      </c>
      <c r="AM245" s="211" t="s">
        <v>514</v>
      </c>
      <c r="AN245" s="287"/>
      <c r="AO245" s="287"/>
      <c r="AP245" s="287"/>
      <c r="AQ245" s="287"/>
      <c r="AR245" s="287"/>
      <c r="AS245" s="287"/>
      <c r="AT245" s="211" t="s">
        <v>514</v>
      </c>
      <c r="AU245" s="211" t="s">
        <v>514</v>
      </c>
      <c r="AV245" s="211" t="s">
        <v>514</v>
      </c>
      <c r="AW245" s="211" t="s">
        <v>514</v>
      </c>
      <c r="AX245" s="211" t="s">
        <v>514</v>
      </c>
      <c r="AY245" s="211" t="s">
        <v>514</v>
      </c>
      <c r="AZ245" s="287"/>
      <c r="BA245" s="287"/>
      <c r="BB245" s="287"/>
      <c r="BC245" s="287"/>
      <c r="BD245" s="287"/>
      <c r="BE245" s="287"/>
      <c r="BF245" s="211" t="s">
        <v>514</v>
      </c>
      <c r="BG245" s="211" t="s">
        <v>514</v>
      </c>
      <c r="BH245" s="211" t="s">
        <v>514</v>
      </c>
      <c r="BI245" s="211" t="s">
        <v>514</v>
      </c>
      <c r="BJ245" s="211" t="s">
        <v>514</v>
      </c>
      <c r="BK245" s="211" t="s">
        <v>514</v>
      </c>
      <c r="BL245" s="287"/>
      <c r="BM245" s="287"/>
      <c r="BN245" s="287"/>
      <c r="BO245" s="211" t="s">
        <v>514</v>
      </c>
      <c r="BP245" s="211" t="s">
        <v>514</v>
      </c>
      <c r="BQ245" s="211">
        <v>3</v>
      </c>
      <c r="BR245" s="211" t="s">
        <v>5268</v>
      </c>
      <c r="BS245" s="211" t="s">
        <v>5269</v>
      </c>
      <c r="BT245" s="211" t="s">
        <v>2968</v>
      </c>
      <c r="BU245" s="211" t="s">
        <v>514</v>
      </c>
      <c r="BV245" s="211" t="s">
        <v>514</v>
      </c>
      <c r="BW245" s="211" t="s">
        <v>514</v>
      </c>
      <c r="BX245" s="211" t="s">
        <v>514</v>
      </c>
      <c r="BY245" s="211" t="s">
        <v>514</v>
      </c>
      <c r="BZ245" s="211" t="s">
        <v>514</v>
      </c>
      <c r="CA245" s="211" t="s">
        <v>514</v>
      </c>
      <c r="CB245" s="211" t="s">
        <v>514</v>
      </c>
      <c r="CC245" s="211" t="s">
        <v>6425</v>
      </c>
      <c r="CD245" s="211" t="s">
        <v>6426</v>
      </c>
      <c r="CE245" s="211" t="s">
        <v>514</v>
      </c>
      <c r="CF245" s="211" t="s">
        <v>514</v>
      </c>
      <c r="CG245" s="211" t="s">
        <v>514</v>
      </c>
      <c r="CH245" s="287"/>
      <c r="CI245" s="287"/>
      <c r="CJ245" s="287"/>
      <c r="CK245" s="287"/>
      <c r="CL245" s="287"/>
      <c r="CM245" s="287"/>
      <c r="CN245" s="287"/>
      <c r="CO245" s="211" t="s">
        <v>5528</v>
      </c>
    </row>
    <row r="246" spans="1:93">
      <c r="A246" s="286" t="s">
        <v>1090</v>
      </c>
      <c r="B246" s="211" t="s">
        <v>2974</v>
      </c>
      <c r="C246" s="211" t="s">
        <v>2448</v>
      </c>
      <c r="D246" s="211" t="s">
        <v>5270</v>
      </c>
      <c r="E246" s="211" t="s">
        <v>5271</v>
      </c>
      <c r="F246" s="211">
        <v>1</v>
      </c>
      <c r="G246" s="211" t="s">
        <v>514</v>
      </c>
      <c r="H246" s="211" t="s">
        <v>514</v>
      </c>
      <c r="I246" s="211" t="s">
        <v>514</v>
      </c>
      <c r="J246" s="211" t="s">
        <v>514</v>
      </c>
      <c r="K246" s="211">
        <v>2013</v>
      </c>
      <c r="L246" s="211" t="b">
        <v>1</v>
      </c>
      <c r="M246" s="211">
        <v>2660</v>
      </c>
      <c r="N246" s="211">
        <v>2660</v>
      </c>
      <c r="O246" s="287"/>
      <c r="P246" s="287"/>
      <c r="Q246" s="287"/>
      <c r="R246" s="211" t="b">
        <v>0</v>
      </c>
      <c r="S246" s="211">
        <v>2750</v>
      </c>
      <c r="T246" s="211">
        <v>2490</v>
      </c>
      <c r="U246" s="211" t="s">
        <v>514</v>
      </c>
      <c r="V246" s="211" t="s">
        <v>514</v>
      </c>
      <c r="W246" s="211" t="s">
        <v>514</v>
      </c>
      <c r="X246" s="287"/>
      <c r="Y246" s="287"/>
      <c r="Z246" s="287"/>
      <c r="AA246" s="211" t="s">
        <v>514</v>
      </c>
      <c r="AB246" s="211" t="s">
        <v>514</v>
      </c>
      <c r="AC246" s="211" t="s">
        <v>514</v>
      </c>
      <c r="AD246" s="211" t="s">
        <v>514</v>
      </c>
      <c r="AE246" s="287"/>
      <c r="AF246" s="287"/>
      <c r="AG246" s="287"/>
      <c r="AH246" s="211" t="s">
        <v>514</v>
      </c>
      <c r="AI246" s="211" t="s">
        <v>514</v>
      </c>
      <c r="AJ246" s="211" t="s">
        <v>514</v>
      </c>
      <c r="AK246" s="211" t="s">
        <v>514</v>
      </c>
      <c r="AL246" s="211" t="s">
        <v>514</v>
      </c>
      <c r="AM246" s="211" t="s">
        <v>514</v>
      </c>
      <c r="AN246" s="287"/>
      <c r="AO246" s="287"/>
      <c r="AP246" s="287"/>
      <c r="AQ246" s="287"/>
      <c r="AR246" s="287"/>
      <c r="AS246" s="287"/>
      <c r="AT246" s="211" t="s">
        <v>514</v>
      </c>
      <c r="AU246" s="211" t="s">
        <v>514</v>
      </c>
      <c r="AV246" s="211" t="s">
        <v>514</v>
      </c>
      <c r="AW246" s="211" t="s">
        <v>514</v>
      </c>
      <c r="AX246" s="211" t="s">
        <v>514</v>
      </c>
      <c r="AY246" s="211" t="s">
        <v>514</v>
      </c>
      <c r="AZ246" s="287"/>
      <c r="BA246" s="287"/>
      <c r="BB246" s="287"/>
      <c r="BC246" s="287"/>
      <c r="BD246" s="287"/>
      <c r="BE246" s="287"/>
      <c r="BF246" s="211" t="s">
        <v>514</v>
      </c>
      <c r="BG246" s="211" t="s">
        <v>514</v>
      </c>
      <c r="BH246" s="211" t="s">
        <v>514</v>
      </c>
      <c r="BI246" s="211" t="s">
        <v>514</v>
      </c>
      <c r="BJ246" s="211" t="s">
        <v>514</v>
      </c>
      <c r="BK246" s="211" t="s">
        <v>514</v>
      </c>
      <c r="BL246" s="287"/>
      <c r="BM246" s="287"/>
      <c r="BN246" s="287"/>
      <c r="BO246" s="211" t="s">
        <v>514</v>
      </c>
      <c r="BP246" s="211" t="s">
        <v>514</v>
      </c>
      <c r="BQ246" s="211">
        <v>1</v>
      </c>
      <c r="BR246" s="211" t="s">
        <v>3162</v>
      </c>
      <c r="BS246" s="211" t="s">
        <v>514</v>
      </c>
      <c r="BT246" s="211" t="s">
        <v>514</v>
      </c>
      <c r="BU246" s="211" t="s">
        <v>514</v>
      </c>
      <c r="BV246" s="211" t="s">
        <v>514</v>
      </c>
      <c r="BW246" s="211" t="s">
        <v>514</v>
      </c>
      <c r="BX246" s="211" t="s">
        <v>514</v>
      </c>
      <c r="BY246" s="211" t="s">
        <v>514</v>
      </c>
      <c r="BZ246" s="211" t="s">
        <v>514</v>
      </c>
      <c r="CA246" s="211" t="s">
        <v>514</v>
      </c>
      <c r="CB246" s="211" t="s">
        <v>514</v>
      </c>
      <c r="CC246" s="211" t="s">
        <v>514</v>
      </c>
      <c r="CD246" s="211" t="s">
        <v>514</v>
      </c>
      <c r="CE246" s="211" t="s">
        <v>514</v>
      </c>
      <c r="CF246" s="211" t="s">
        <v>514</v>
      </c>
      <c r="CG246" s="211" t="s">
        <v>514</v>
      </c>
      <c r="CH246" s="287"/>
      <c r="CI246" s="287"/>
      <c r="CJ246" s="287"/>
      <c r="CK246" s="287"/>
      <c r="CL246" s="287"/>
      <c r="CM246" s="287"/>
      <c r="CN246" s="287"/>
      <c r="CO246" s="211" t="s">
        <v>514</v>
      </c>
    </row>
    <row r="247" spans="1:93">
      <c r="A247" s="286" t="s">
        <v>1091</v>
      </c>
      <c r="B247" s="211" t="s">
        <v>2975</v>
      </c>
      <c r="C247" s="211" t="s">
        <v>2448</v>
      </c>
      <c r="D247" s="211" t="s">
        <v>6547</v>
      </c>
      <c r="E247" s="211" t="s">
        <v>2976</v>
      </c>
      <c r="F247" s="211">
        <v>1</v>
      </c>
      <c r="G247" s="211" t="s">
        <v>514</v>
      </c>
      <c r="H247" s="211" t="s">
        <v>514</v>
      </c>
      <c r="I247" s="211" t="s">
        <v>514</v>
      </c>
      <c r="J247" s="211" t="s">
        <v>514</v>
      </c>
      <c r="K247" s="211">
        <v>2013</v>
      </c>
      <c r="L247" s="211" t="b">
        <v>0</v>
      </c>
      <c r="M247" s="211">
        <v>3660</v>
      </c>
      <c r="N247" s="211">
        <v>3650</v>
      </c>
      <c r="O247" s="287"/>
      <c r="P247" s="287"/>
      <c r="Q247" s="287"/>
      <c r="R247" s="211" t="b">
        <v>0</v>
      </c>
      <c r="S247" s="211">
        <v>3240</v>
      </c>
      <c r="T247" s="211">
        <v>2770</v>
      </c>
      <c r="U247" s="211" t="b">
        <v>0</v>
      </c>
      <c r="V247" s="211">
        <v>658</v>
      </c>
      <c r="W247" s="211">
        <v>658</v>
      </c>
      <c r="X247" s="287"/>
      <c r="Y247" s="287"/>
      <c r="Z247" s="287"/>
      <c r="AA247" s="211" t="s">
        <v>514</v>
      </c>
      <c r="AB247" s="211" t="s">
        <v>514</v>
      </c>
      <c r="AC247" s="211" t="s">
        <v>514</v>
      </c>
      <c r="AD247" s="211" t="s">
        <v>514</v>
      </c>
      <c r="AE247" s="287"/>
      <c r="AF247" s="287"/>
      <c r="AG247" s="287"/>
      <c r="AH247" s="211" t="s">
        <v>514</v>
      </c>
      <c r="AI247" s="211" t="s">
        <v>514</v>
      </c>
      <c r="AJ247" s="211" t="s">
        <v>514</v>
      </c>
      <c r="AK247" s="211" t="s">
        <v>514</v>
      </c>
      <c r="AL247" s="211" t="s">
        <v>514</v>
      </c>
      <c r="AM247" s="211" t="s">
        <v>514</v>
      </c>
      <c r="AN247" s="287"/>
      <c r="AO247" s="287"/>
      <c r="AP247" s="287"/>
      <c r="AQ247" s="287"/>
      <c r="AR247" s="287"/>
      <c r="AS247" s="287"/>
      <c r="AT247" s="211" t="s">
        <v>514</v>
      </c>
      <c r="AU247" s="211" t="s">
        <v>514</v>
      </c>
      <c r="AV247" s="211" t="s">
        <v>514</v>
      </c>
      <c r="AW247" s="211" t="s">
        <v>514</v>
      </c>
      <c r="AX247" s="211" t="s">
        <v>514</v>
      </c>
      <c r="AY247" s="211" t="s">
        <v>514</v>
      </c>
      <c r="AZ247" s="287"/>
      <c r="BA247" s="287"/>
      <c r="BB247" s="287"/>
      <c r="BC247" s="287"/>
      <c r="BD247" s="287"/>
      <c r="BE247" s="287"/>
      <c r="BF247" s="211" t="s">
        <v>514</v>
      </c>
      <c r="BG247" s="211" t="s">
        <v>514</v>
      </c>
      <c r="BH247" s="211" t="s">
        <v>514</v>
      </c>
      <c r="BI247" s="211" t="s">
        <v>514</v>
      </c>
      <c r="BJ247" s="211" t="s">
        <v>514</v>
      </c>
      <c r="BK247" s="211" t="s">
        <v>514</v>
      </c>
      <c r="BL247" s="287"/>
      <c r="BM247" s="287"/>
      <c r="BN247" s="287"/>
      <c r="BO247" s="211" t="s">
        <v>514</v>
      </c>
      <c r="BP247" s="211" t="s">
        <v>514</v>
      </c>
      <c r="BQ247" s="211">
        <v>0</v>
      </c>
      <c r="BR247" s="211" t="s">
        <v>514</v>
      </c>
      <c r="BS247" s="211" t="s">
        <v>514</v>
      </c>
      <c r="BT247" s="211" t="s">
        <v>514</v>
      </c>
      <c r="BU247" s="211" t="s">
        <v>514</v>
      </c>
      <c r="BV247" s="211" t="s">
        <v>514</v>
      </c>
      <c r="BW247" s="211" t="s">
        <v>514</v>
      </c>
      <c r="BX247" s="211" t="s">
        <v>514</v>
      </c>
      <c r="BY247" s="211" t="s">
        <v>514</v>
      </c>
      <c r="BZ247" s="211" t="s">
        <v>514</v>
      </c>
      <c r="CA247" s="211" t="s">
        <v>514</v>
      </c>
      <c r="CB247" s="211" t="s">
        <v>514</v>
      </c>
      <c r="CC247" s="211" t="s">
        <v>6444</v>
      </c>
      <c r="CD247" s="211" t="s">
        <v>6445</v>
      </c>
      <c r="CE247" s="211" t="s">
        <v>514</v>
      </c>
      <c r="CF247" s="211" t="s">
        <v>514</v>
      </c>
      <c r="CG247" s="211" t="s">
        <v>514</v>
      </c>
      <c r="CH247" s="287"/>
      <c r="CI247" s="287"/>
      <c r="CJ247" s="287"/>
      <c r="CK247" s="287"/>
      <c r="CL247" s="287"/>
      <c r="CM247" s="287"/>
      <c r="CN247" s="287"/>
      <c r="CO247" s="211" t="s">
        <v>5528</v>
      </c>
    </row>
    <row r="248" spans="1:93">
      <c r="A248" s="286" t="s">
        <v>1092</v>
      </c>
      <c r="B248" s="211" t="s">
        <v>2977</v>
      </c>
      <c r="C248" s="211" t="s">
        <v>2448</v>
      </c>
      <c r="D248" s="211" t="s">
        <v>2978</v>
      </c>
      <c r="E248" s="211" t="s">
        <v>5742</v>
      </c>
      <c r="F248" s="211" t="s">
        <v>514</v>
      </c>
      <c r="G248" s="211" t="s">
        <v>514</v>
      </c>
      <c r="H248" s="211">
        <v>1</v>
      </c>
      <c r="I248" s="211" t="s">
        <v>514</v>
      </c>
      <c r="J248" s="211" t="s">
        <v>514</v>
      </c>
      <c r="K248" s="211" t="s">
        <v>514</v>
      </c>
      <c r="L248" s="211" t="s">
        <v>514</v>
      </c>
      <c r="M248" s="211" t="s">
        <v>514</v>
      </c>
      <c r="N248" s="211" t="s">
        <v>514</v>
      </c>
      <c r="O248" s="287"/>
      <c r="P248" s="287"/>
      <c r="Q248" s="287"/>
      <c r="R248" s="211" t="s">
        <v>514</v>
      </c>
      <c r="S248" s="211" t="s">
        <v>514</v>
      </c>
      <c r="T248" s="211" t="s">
        <v>514</v>
      </c>
      <c r="U248" s="211" t="s">
        <v>514</v>
      </c>
      <c r="V248" s="211" t="s">
        <v>514</v>
      </c>
      <c r="W248" s="211" t="s">
        <v>514</v>
      </c>
      <c r="X248" s="287"/>
      <c r="Y248" s="287"/>
      <c r="Z248" s="287"/>
      <c r="AA248" s="211">
        <v>2013</v>
      </c>
      <c r="AB248" s="211" t="b">
        <v>1</v>
      </c>
      <c r="AC248" s="211">
        <v>1630</v>
      </c>
      <c r="AD248" s="211">
        <v>1630</v>
      </c>
      <c r="AE248" s="287"/>
      <c r="AF248" s="287"/>
      <c r="AG248" s="287"/>
      <c r="AH248" s="211" t="b">
        <v>1</v>
      </c>
      <c r="AI248" s="211">
        <v>1290</v>
      </c>
      <c r="AJ248" s="211">
        <v>1290</v>
      </c>
      <c r="AK248" s="211" t="b">
        <v>1</v>
      </c>
      <c r="AL248" s="211">
        <v>969</v>
      </c>
      <c r="AM248" s="211">
        <v>969</v>
      </c>
      <c r="AN248" s="287"/>
      <c r="AO248" s="287"/>
      <c r="AP248" s="287"/>
      <c r="AQ248" s="287"/>
      <c r="AR248" s="287"/>
      <c r="AS248" s="287"/>
      <c r="AT248" s="211" t="s">
        <v>514</v>
      </c>
      <c r="AU248" s="211" t="s">
        <v>514</v>
      </c>
      <c r="AV248" s="211" t="s">
        <v>514</v>
      </c>
      <c r="AW248" s="211" t="s">
        <v>514</v>
      </c>
      <c r="AX248" s="211" t="s">
        <v>514</v>
      </c>
      <c r="AY248" s="211" t="s">
        <v>514</v>
      </c>
      <c r="AZ248" s="287"/>
      <c r="BA248" s="287"/>
      <c r="BB248" s="287"/>
      <c r="BC248" s="287"/>
      <c r="BD248" s="287"/>
      <c r="BE248" s="287"/>
      <c r="BF248" s="211" t="s">
        <v>514</v>
      </c>
      <c r="BG248" s="211" t="s">
        <v>514</v>
      </c>
      <c r="BH248" s="211" t="s">
        <v>514</v>
      </c>
      <c r="BI248" s="211" t="s">
        <v>514</v>
      </c>
      <c r="BJ248" s="211" t="s">
        <v>514</v>
      </c>
      <c r="BK248" s="211" t="s">
        <v>514</v>
      </c>
      <c r="BL248" s="287"/>
      <c r="BM248" s="287"/>
      <c r="BN248" s="287"/>
      <c r="BO248" s="211">
        <v>296</v>
      </c>
      <c r="BP248" s="211">
        <v>67</v>
      </c>
      <c r="BQ248" s="211">
        <v>0</v>
      </c>
      <c r="BR248" s="211" t="s">
        <v>514</v>
      </c>
      <c r="BS248" s="211" t="s">
        <v>514</v>
      </c>
      <c r="BT248" s="211" t="s">
        <v>514</v>
      </c>
      <c r="BU248" s="211" t="s">
        <v>514</v>
      </c>
      <c r="BV248" s="211" t="s">
        <v>514</v>
      </c>
      <c r="BW248" s="211" t="s">
        <v>514</v>
      </c>
      <c r="BX248" s="211" t="s">
        <v>514</v>
      </c>
      <c r="BY248" s="211" t="s">
        <v>514</v>
      </c>
      <c r="BZ248" s="211" t="s">
        <v>514</v>
      </c>
      <c r="CA248" s="211" t="s">
        <v>514</v>
      </c>
      <c r="CB248" s="211" t="s">
        <v>514</v>
      </c>
      <c r="CC248" s="211" t="s">
        <v>514</v>
      </c>
      <c r="CD248" s="211" t="s">
        <v>514</v>
      </c>
      <c r="CE248" s="211" t="s">
        <v>514</v>
      </c>
      <c r="CF248" s="211" t="s">
        <v>6425</v>
      </c>
      <c r="CG248" s="211" t="s">
        <v>6442</v>
      </c>
      <c r="CH248" s="287"/>
      <c r="CI248" s="287"/>
      <c r="CJ248" s="287"/>
      <c r="CK248" s="287"/>
      <c r="CL248" s="287"/>
      <c r="CM248" s="287"/>
      <c r="CN248" s="287"/>
      <c r="CO248" s="211" t="s">
        <v>5528</v>
      </c>
    </row>
    <row r="249" spans="1:93">
      <c r="A249" s="286" t="s">
        <v>1093</v>
      </c>
      <c r="B249" s="211" t="s">
        <v>5272</v>
      </c>
      <c r="C249" s="211" t="s">
        <v>2424</v>
      </c>
      <c r="D249" s="211" t="s">
        <v>5273</v>
      </c>
      <c r="E249" s="211" t="s">
        <v>5274</v>
      </c>
      <c r="F249" s="211" t="s">
        <v>514</v>
      </c>
      <c r="G249" s="211" t="s">
        <v>514</v>
      </c>
      <c r="H249" s="211">
        <v>1</v>
      </c>
      <c r="I249" s="211" t="s">
        <v>514</v>
      </c>
      <c r="J249" s="211" t="s">
        <v>514</v>
      </c>
      <c r="K249" s="211" t="s">
        <v>514</v>
      </c>
      <c r="L249" s="211" t="s">
        <v>514</v>
      </c>
      <c r="M249" s="211" t="s">
        <v>514</v>
      </c>
      <c r="N249" s="211" t="s">
        <v>514</v>
      </c>
      <c r="O249" s="287"/>
      <c r="P249" s="287"/>
      <c r="Q249" s="287"/>
      <c r="R249" s="211" t="s">
        <v>514</v>
      </c>
      <c r="S249" s="211" t="s">
        <v>514</v>
      </c>
      <c r="T249" s="211" t="s">
        <v>514</v>
      </c>
      <c r="U249" s="211" t="s">
        <v>514</v>
      </c>
      <c r="V249" s="211" t="s">
        <v>514</v>
      </c>
      <c r="W249" s="211" t="s">
        <v>514</v>
      </c>
      <c r="X249" s="287"/>
      <c r="Y249" s="287"/>
      <c r="Z249" s="287"/>
      <c r="AA249" s="211">
        <v>2013</v>
      </c>
      <c r="AB249" s="211" t="b">
        <v>1</v>
      </c>
      <c r="AC249" s="211">
        <v>4260</v>
      </c>
      <c r="AD249" s="211">
        <v>4260</v>
      </c>
      <c r="AE249" s="287"/>
      <c r="AF249" s="287"/>
      <c r="AG249" s="287"/>
      <c r="AH249" s="211" t="s">
        <v>514</v>
      </c>
      <c r="AI249" s="211" t="s">
        <v>514</v>
      </c>
      <c r="AJ249" s="211" t="s">
        <v>514</v>
      </c>
      <c r="AK249" s="211" t="s">
        <v>514</v>
      </c>
      <c r="AL249" s="211" t="s">
        <v>514</v>
      </c>
      <c r="AM249" s="211" t="s">
        <v>514</v>
      </c>
      <c r="AN249" s="287"/>
      <c r="AO249" s="287"/>
      <c r="AP249" s="287"/>
      <c r="AQ249" s="287"/>
      <c r="AR249" s="287"/>
      <c r="AS249" s="287"/>
      <c r="AT249" s="211" t="s">
        <v>514</v>
      </c>
      <c r="AU249" s="211" t="s">
        <v>514</v>
      </c>
      <c r="AV249" s="211" t="s">
        <v>514</v>
      </c>
      <c r="AW249" s="211" t="s">
        <v>514</v>
      </c>
      <c r="AX249" s="211" t="s">
        <v>514</v>
      </c>
      <c r="AY249" s="211" t="s">
        <v>514</v>
      </c>
      <c r="AZ249" s="287"/>
      <c r="BA249" s="287"/>
      <c r="BB249" s="287"/>
      <c r="BC249" s="287"/>
      <c r="BD249" s="287"/>
      <c r="BE249" s="287"/>
      <c r="BF249" s="211" t="s">
        <v>514</v>
      </c>
      <c r="BG249" s="211" t="s">
        <v>514</v>
      </c>
      <c r="BH249" s="211" t="s">
        <v>514</v>
      </c>
      <c r="BI249" s="211" t="s">
        <v>514</v>
      </c>
      <c r="BJ249" s="211" t="s">
        <v>514</v>
      </c>
      <c r="BK249" s="211" t="s">
        <v>514</v>
      </c>
      <c r="BL249" s="287"/>
      <c r="BM249" s="287"/>
      <c r="BN249" s="287"/>
      <c r="BO249" s="211" t="s">
        <v>514</v>
      </c>
      <c r="BP249" s="211" t="s">
        <v>514</v>
      </c>
      <c r="BQ249" s="211">
        <v>0</v>
      </c>
      <c r="BR249" s="211" t="s">
        <v>514</v>
      </c>
      <c r="BS249" s="211" t="s">
        <v>514</v>
      </c>
      <c r="BT249" s="211" t="s">
        <v>514</v>
      </c>
      <c r="BU249" s="211" t="s">
        <v>514</v>
      </c>
      <c r="BV249" s="211" t="s">
        <v>514</v>
      </c>
      <c r="BW249" s="211" t="s">
        <v>514</v>
      </c>
      <c r="BX249" s="211" t="s">
        <v>514</v>
      </c>
      <c r="BY249" s="211" t="s">
        <v>514</v>
      </c>
      <c r="BZ249" s="211" t="s">
        <v>514</v>
      </c>
      <c r="CA249" s="211" t="s">
        <v>514</v>
      </c>
      <c r="CB249" s="211" t="s">
        <v>514</v>
      </c>
      <c r="CC249" s="211" t="s">
        <v>514</v>
      </c>
      <c r="CD249" s="211" t="s">
        <v>514</v>
      </c>
      <c r="CE249" s="211" t="s">
        <v>514</v>
      </c>
      <c r="CF249" s="211" t="s">
        <v>514</v>
      </c>
      <c r="CG249" s="211" t="s">
        <v>514</v>
      </c>
      <c r="CH249" s="287"/>
      <c r="CI249" s="287"/>
      <c r="CJ249" s="287"/>
      <c r="CK249" s="287"/>
      <c r="CL249" s="287"/>
      <c r="CM249" s="287"/>
      <c r="CN249" s="287"/>
      <c r="CO249" s="211" t="s">
        <v>514</v>
      </c>
    </row>
    <row r="250" spans="1:93">
      <c r="A250" s="286" t="s">
        <v>1094</v>
      </c>
      <c r="B250" s="211" t="s">
        <v>2979</v>
      </c>
      <c r="C250" s="211" t="s">
        <v>2424</v>
      </c>
      <c r="D250" s="211" t="s">
        <v>5275</v>
      </c>
      <c r="E250" s="211" t="s">
        <v>5276</v>
      </c>
      <c r="F250" s="211">
        <v>1</v>
      </c>
      <c r="G250" s="211" t="s">
        <v>514</v>
      </c>
      <c r="H250" s="211" t="s">
        <v>514</v>
      </c>
      <c r="I250" s="211" t="s">
        <v>514</v>
      </c>
      <c r="J250" s="211" t="s">
        <v>514</v>
      </c>
      <c r="K250" s="211">
        <v>2013</v>
      </c>
      <c r="L250" s="211" t="b">
        <v>0</v>
      </c>
      <c r="M250" s="211">
        <v>1140</v>
      </c>
      <c r="N250" s="211">
        <v>1140</v>
      </c>
      <c r="O250" s="287"/>
      <c r="P250" s="287"/>
      <c r="Q250" s="287"/>
      <c r="R250" s="211" t="s">
        <v>514</v>
      </c>
      <c r="S250" s="211" t="s">
        <v>514</v>
      </c>
      <c r="T250" s="211" t="s">
        <v>514</v>
      </c>
      <c r="U250" s="211" t="s">
        <v>514</v>
      </c>
      <c r="V250" s="211" t="s">
        <v>514</v>
      </c>
      <c r="W250" s="211" t="s">
        <v>514</v>
      </c>
      <c r="X250" s="287"/>
      <c r="Y250" s="287"/>
      <c r="Z250" s="287"/>
      <c r="AA250" s="211" t="s">
        <v>514</v>
      </c>
      <c r="AB250" s="211" t="s">
        <v>514</v>
      </c>
      <c r="AC250" s="211" t="s">
        <v>514</v>
      </c>
      <c r="AD250" s="211" t="s">
        <v>514</v>
      </c>
      <c r="AE250" s="287"/>
      <c r="AF250" s="287"/>
      <c r="AG250" s="287"/>
      <c r="AH250" s="211" t="s">
        <v>514</v>
      </c>
      <c r="AI250" s="211" t="s">
        <v>514</v>
      </c>
      <c r="AJ250" s="211" t="s">
        <v>514</v>
      </c>
      <c r="AK250" s="211" t="s">
        <v>514</v>
      </c>
      <c r="AL250" s="211" t="s">
        <v>514</v>
      </c>
      <c r="AM250" s="211" t="s">
        <v>514</v>
      </c>
      <c r="AN250" s="287"/>
      <c r="AO250" s="287"/>
      <c r="AP250" s="287"/>
      <c r="AQ250" s="287"/>
      <c r="AR250" s="287"/>
      <c r="AS250" s="287"/>
      <c r="AT250" s="211" t="s">
        <v>514</v>
      </c>
      <c r="AU250" s="211" t="s">
        <v>514</v>
      </c>
      <c r="AV250" s="211" t="s">
        <v>514</v>
      </c>
      <c r="AW250" s="211" t="s">
        <v>514</v>
      </c>
      <c r="AX250" s="211" t="s">
        <v>514</v>
      </c>
      <c r="AY250" s="211" t="s">
        <v>514</v>
      </c>
      <c r="AZ250" s="287"/>
      <c r="BA250" s="287"/>
      <c r="BB250" s="287"/>
      <c r="BC250" s="287"/>
      <c r="BD250" s="287"/>
      <c r="BE250" s="287"/>
      <c r="BF250" s="211" t="s">
        <v>514</v>
      </c>
      <c r="BG250" s="211" t="s">
        <v>514</v>
      </c>
      <c r="BH250" s="211" t="s">
        <v>514</v>
      </c>
      <c r="BI250" s="211" t="s">
        <v>514</v>
      </c>
      <c r="BJ250" s="211" t="s">
        <v>514</v>
      </c>
      <c r="BK250" s="211" t="s">
        <v>514</v>
      </c>
      <c r="BL250" s="287"/>
      <c r="BM250" s="287"/>
      <c r="BN250" s="287"/>
      <c r="BO250" s="211" t="s">
        <v>514</v>
      </c>
      <c r="BP250" s="211" t="s">
        <v>514</v>
      </c>
      <c r="BQ250" s="211">
        <v>0</v>
      </c>
      <c r="BR250" s="211" t="s">
        <v>514</v>
      </c>
      <c r="BS250" s="211" t="s">
        <v>514</v>
      </c>
      <c r="BT250" s="211" t="s">
        <v>514</v>
      </c>
      <c r="BU250" s="211" t="s">
        <v>514</v>
      </c>
      <c r="BV250" s="211" t="s">
        <v>514</v>
      </c>
      <c r="BW250" s="211" t="s">
        <v>514</v>
      </c>
      <c r="BX250" s="211" t="s">
        <v>514</v>
      </c>
      <c r="BY250" s="211" t="s">
        <v>514</v>
      </c>
      <c r="BZ250" s="211" t="s">
        <v>514</v>
      </c>
      <c r="CA250" s="211" t="s">
        <v>514</v>
      </c>
      <c r="CB250" s="211" t="s">
        <v>514</v>
      </c>
      <c r="CC250" s="211" t="s">
        <v>514</v>
      </c>
      <c r="CD250" s="211" t="s">
        <v>514</v>
      </c>
      <c r="CE250" s="211" t="s">
        <v>514</v>
      </c>
      <c r="CF250" s="211" t="s">
        <v>514</v>
      </c>
      <c r="CG250" s="211" t="s">
        <v>514</v>
      </c>
      <c r="CH250" s="287"/>
      <c r="CI250" s="287"/>
      <c r="CJ250" s="287"/>
      <c r="CK250" s="287"/>
      <c r="CL250" s="287"/>
      <c r="CM250" s="287"/>
      <c r="CN250" s="287"/>
      <c r="CO250" s="211" t="s">
        <v>514</v>
      </c>
    </row>
    <row r="251" spans="1:93">
      <c r="A251" s="286" t="s">
        <v>1095</v>
      </c>
      <c r="B251" s="211" t="s">
        <v>5277</v>
      </c>
      <c r="C251" s="211" t="s">
        <v>2484</v>
      </c>
      <c r="D251" s="211" t="s">
        <v>5278</v>
      </c>
      <c r="E251" s="211" t="s">
        <v>5743</v>
      </c>
      <c r="F251" s="211">
        <v>1</v>
      </c>
      <c r="G251" s="211" t="s">
        <v>514</v>
      </c>
      <c r="H251" s="211" t="s">
        <v>514</v>
      </c>
      <c r="I251" s="211" t="s">
        <v>514</v>
      </c>
      <c r="J251" s="211" t="s">
        <v>514</v>
      </c>
      <c r="K251" s="211">
        <v>2013</v>
      </c>
      <c r="L251" s="211" t="b">
        <v>0</v>
      </c>
      <c r="M251" s="211">
        <v>1330</v>
      </c>
      <c r="N251" s="211">
        <v>1070</v>
      </c>
      <c r="O251" s="287"/>
      <c r="P251" s="287"/>
      <c r="Q251" s="287"/>
      <c r="R251" s="211" t="s">
        <v>514</v>
      </c>
      <c r="S251" s="211" t="s">
        <v>514</v>
      </c>
      <c r="T251" s="211" t="s">
        <v>514</v>
      </c>
      <c r="U251" s="211" t="s">
        <v>514</v>
      </c>
      <c r="V251" s="211" t="s">
        <v>514</v>
      </c>
      <c r="W251" s="211" t="s">
        <v>514</v>
      </c>
      <c r="X251" s="287"/>
      <c r="Y251" s="287"/>
      <c r="Z251" s="287"/>
      <c r="AA251" s="211" t="s">
        <v>514</v>
      </c>
      <c r="AB251" s="211" t="s">
        <v>514</v>
      </c>
      <c r="AC251" s="211" t="s">
        <v>514</v>
      </c>
      <c r="AD251" s="211" t="s">
        <v>514</v>
      </c>
      <c r="AE251" s="287"/>
      <c r="AF251" s="287"/>
      <c r="AG251" s="287"/>
      <c r="AH251" s="211" t="s">
        <v>514</v>
      </c>
      <c r="AI251" s="211" t="s">
        <v>514</v>
      </c>
      <c r="AJ251" s="211" t="s">
        <v>514</v>
      </c>
      <c r="AK251" s="211" t="s">
        <v>514</v>
      </c>
      <c r="AL251" s="211" t="s">
        <v>514</v>
      </c>
      <c r="AM251" s="211" t="s">
        <v>514</v>
      </c>
      <c r="AN251" s="287"/>
      <c r="AO251" s="287"/>
      <c r="AP251" s="287"/>
      <c r="AQ251" s="287"/>
      <c r="AR251" s="287"/>
      <c r="AS251" s="287"/>
      <c r="AT251" s="211" t="s">
        <v>514</v>
      </c>
      <c r="AU251" s="211" t="s">
        <v>514</v>
      </c>
      <c r="AV251" s="211" t="s">
        <v>514</v>
      </c>
      <c r="AW251" s="211" t="s">
        <v>514</v>
      </c>
      <c r="AX251" s="211" t="s">
        <v>514</v>
      </c>
      <c r="AY251" s="211" t="s">
        <v>514</v>
      </c>
      <c r="AZ251" s="287"/>
      <c r="BA251" s="287"/>
      <c r="BB251" s="287"/>
      <c r="BC251" s="287"/>
      <c r="BD251" s="287"/>
      <c r="BE251" s="287"/>
      <c r="BF251" s="211" t="s">
        <v>514</v>
      </c>
      <c r="BG251" s="211" t="s">
        <v>514</v>
      </c>
      <c r="BH251" s="211" t="s">
        <v>514</v>
      </c>
      <c r="BI251" s="211" t="s">
        <v>514</v>
      </c>
      <c r="BJ251" s="211" t="s">
        <v>514</v>
      </c>
      <c r="BK251" s="211" t="s">
        <v>514</v>
      </c>
      <c r="BL251" s="287"/>
      <c r="BM251" s="287"/>
      <c r="BN251" s="287"/>
      <c r="BO251" s="211" t="s">
        <v>514</v>
      </c>
      <c r="BP251" s="211" t="s">
        <v>514</v>
      </c>
      <c r="BQ251" s="211">
        <v>0</v>
      </c>
      <c r="BR251" s="211" t="s">
        <v>514</v>
      </c>
      <c r="BS251" s="211" t="s">
        <v>514</v>
      </c>
      <c r="BT251" s="211" t="s">
        <v>514</v>
      </c>
      <c r="BU251" s="211" t="s">
        <v>514</v>
      </c>
      <c r="BV251" s="211" t="s">
        <v>514</v>
      </c>
      <c r="BW251" s="211" t="s">
        <v>514</v>
      </c>
      <c r="BX251" s="211" t="s">
        <v>514</v>
      </c>
      <c r="BY251" s="211" t="s">
        <v>514</v>
      </c>
      <c r="BZ251" s="211" t="s">
        <v>514</v>
      </c>
      <c r="CA251" s="211" t="s">
        <v>514</v>
      </c>
      <c r="CB251" s="211" t="s">
        <v>514</v>
      </c>
      <c r="CC251" s="211" t="s">
        <v>514</v>
      </c>
      <c r="CD251" s="211" t="s">
        <v>514</v>
      </c>
      <c r="CE251" s="211" t="s">
        <v>514</v>
      </c>
      <c r="CF251" s="211" t="s">
        <v>514</v>
      </c>
      <c r="CG251" s="211" t="s">
        <v>514</v>
      </c>
      <c r="CH251" s="287"/>
      <c r="CI251" s="287"/>
      <c r="CJ251" s="287"/>
      <c r="CK251" s="287"/>
      <c r="CL251" s="287"/>
      <c r="CM251" s="287"/>
      <c r="CN251" s="287"/>
      <c r="CO251" s="211" t="s">
        <v>514</v>
      </c>
    </row>
    <row r="252" spans="1:93">
      <c r="A252" s="286" t="s">
        <v>1096</v>
      </c>
      <c r="B252" s="211" t="s">
        <v>2980</v>
      </c>
      <c r="C252" s="211" t="s">
        <v>2448</v>
      </c>
      <c r="D252" s="211" t="s">
        <v>2981</v>
      </c>
      <c r="E252" s="211" t="s">
        <v>2982</v>
      </c>
      <c r="F252" s="211">
        <v>1</v>
      </c>
      <c r="G252" s="211" t="s">
        <v>514</v>
      </c>
      <c r="H252" s="211" t="s">
        <v>514</v>
      </c>
      <c r="I252" s="211" t="s">
        <v>514</v>
      </c>
      <c r="J252" s="211" t="s">
        <v>514</v>
      </c>
      <c r="K252" s="211">
        <v>2013</v>
      </c>
      <c r="L252" s="211" t="b">
        <v>0</v>
      </c>
      <c r="M252" s="211">
        <v>6450</v>
      </c>
      <c r="N252" s="211">
        <v>6440</v>
      </c>
      <c r="O252" s="287"/>
      <c r="P252" s="287"/>
      <c r="Q252" s="287"/>
      <c r="R252" s="211" t="b">
        <v>0</v>
      </c>
      <c r="S252" s="211">
        <v>4980</v>
      </c>
      <c r="T252" s="211">
        <v>4250</v>
      </c>
      <c r="U252" s="211" t="b">
        <v>0</v>
      </c>
      <c r="V252" s="211">
        <v>1990</v>
      </c>
      <c r="W252" s="211">
        <v>13</v>
      </c>
      <c r="X252" s="287"/>
      <c r="Y252" s="287"/>
      <c r="Z252" s="287"/>
      <c r="AA252" s="211" t="s">
        <v>514</v>
      </c>
      <c r="AB252" s="211" t="s">
        <v>514</v>
      </c>
      <c r="AC252" s="211" t="s">
        <v>514</v>
      </c>
      <c r="AD252" s="211" t="s">
        <v>514</v>
      </c>
      <c r="AE252" s="287"/>
      <c r="AF252" s="287"/>
      <c r="AG252" s="287"/>
      <c r="AH252" s="211" t="s">
        <v>514</v>
      </c>
      <c r="AI252" s="211" t="s">
        <v>514</v>
      </c>
      <c r="AJ252" s="211" t="s">
        <v>514</v>
      </c>
      <c r="AK252" s="211" t="s">
        <v>514</v>
      </c>
      <c r="AL252" s="211" t="s">
        <v>514</v>
      </c>
      <c r="AM252" s="211" t="s">
        <v>514</v>
      </c>
      <c r="AN252" s="287"/>
      <c r="AO252" s="287"/>
      <c r="AP252" s="287"/>
      <c r="AQ252" s="287"/>
      <c r="AR252" s="287"/>
      <c r="AS252" s="287"/>
      <c r="AT252" s="211" t="s">
        <v>514</v>
      </c>
      <c r="AU252" s="211" t="s">
        <v>514</v>
      </c>
      <c r="AV252" s="211" t="s">
        <v>514</v>
      </c>
      <c r="AW252" s="211" t="s">
        <v>514</v>
      </c>
      <c r="AX252" s="211" t="s">
        <v>514</v>
      </c>
      <c r="AY252" s="211" t="s">
        <v>514</v>
      </c>
      <c r="AZ252" s="287"/>
      <c r="BA252" s="287"/>
      <c r="BB252" s="287"/>
      <c r="BC252" s="287"/>
      <c r="BD252" s="287"/>
      <c r="BE252" s="287"/>
      <c r="BF252" s="211" t="s">
        <v>514</v>
      </c>
      <c r="BG252" s="211" t="s">
        <v>514</v>
      </c>
      <c r="BH252" s="211" t="s">
        <v>514</v>
      </c>
      <c r="BI252" s="211" t="s">
        <v>514</v>
      </c>
      <c r="BJ252" s="211" t="s">
        <v>514</v>
      </c>
      <c r="BK252" s="211" t="s">
        <v>514</v>
      </c>
      <c r="BL252" s="287"/>
      <c r="BM252" s="287"/>
      <c r="BN252" s="287"/>
      <c r="BO252" s="211" t="s">
        <v>514</v>
      </c>
      <c r="BP252" s="211" t="s">
        <v>514</v>
      </c>
      <c r="BQ252" s="211">
        <v>1</v>
      </c>
      <c r="BR252" s="211" t="s">
        <v>2451</v>
      </c>
      <c r="BS252" s="211" t="s">
        <v>514</v>
      </c>
      <c r="BT252" s="211" t="s">
        <v>514</v>
      </c>
      <c r="BU252" s="211" t="s">
        <v>514</v>
      </c>
      <c r="BV252" s="211" t="s">
        <v>514</v>
      </c>
      <c r="BW252" s="211" t="s">
        <v>514</v>
      </c>
      <c r="BX252" s="211" t="s">
        <v>514</v>
      </c>
      <c r="BY252" s="211" t="s">
        <v>514</v>
      </c>
      <c r="BZ252" s="211" t="s">
        <v>514</v>
      </c>
      <c r="CA252" s="211" t="s">
        <v>514</v>
      </c>
      <c r="CB252" s="211" t="s">
        <v>514</v>
      </c>
      <c r="CC252" s="211" t="s">
        <v>6548</v>
      </c>
      <c r="CD252" s="211" t="s">
        <v>6549</v>
      </c>
      <c r="CE252" s="211" t="s">
        <v>514</v>
      </c>
      <c r="CF252" s="211" t="s">
        <v>514</v>
      </c>
      <c r="CG252" s="211" t="s">
        <v>514</v>
      </c>
      <c r="CH252" s="287"/>
      <c r="CI252" s="287"/>
      <c r="CJ252" s="287"/>
      <c r="CK252" s="287"/>
      <c r="CL252" s="287"/>
      <c r="CM252" s="287"/>
      <c r="CN252" s="287"/>
      <c r="CO252" s="211" t="s">
        <v>5528</v>
      </c>
    </row>
    <row r="253" spans="1:93">
      <c r="A253" s="286" t="s">
        <v>1097</v>
      </c>
      <c r="B253" s="211" t="s">
        <v>2983</v>
      </c>
      <c r="C253" s="211" t="s">
        <v>5279</v>
      </c>
      <c r="D253" s="211" t="s">
        <v>5280</v>
      </c>
      <c r="E253" s="211" t="s">
        <v>5744</v>
      </c>
      <c r="F253" s="211">
        <v>1</v>
      </c>
      <c r="G253" s="211" t="s">
        <v>514</v>
      </c>
      <c r="H253" s="211" t="s">
        <v>514</v>
      </c>
      <c r="I253" s="211" t="s">
        <v>514</v>
      </c>
      <c r="J253" s="211" t="s">
        <v>514</v>
      </c>
      <c r="K253" s="211">
        <v>2013</v>
      </c>
      <c r="L253" s="211" t="b">
        <v>0</v>
      </c>
      <c r="M253" s="211">
        <v>2150</v>
      </c>
      <c r="N253" s="211">
        <v>2150</v>
      </c>
      <c r="O253" s="287"/>
      <c r="P253" s="287"/>
      <c r="Q253" s="287"/>
      <c r="R253" s="211" t="s">
        <v>514</v>
      </c>
      <c r="S253" s="211" t="s">
        <v>514</v>
      </c>
      <c r="T253" s="211" t="s">
        <v>514</v>
      </c>
      <c r="U253" s="211" t="s">
        <v>514</v>
      </c>
      <c r="V253" s="211" t="s">
        <v>514</v>
      </c>
      <c r="W253" s="211" t="s">
        <v>514</v>
      </c>
      <c r="X253" s="287"/>
      <c r="Y253" s="287"/>
      <c r="Z253" s="287"/>
      <c r="AA253" s="211" t="s">
        <v>514</v>
      </c>
      <c r="AB253" s="211" t="s">
        <v>514</v>
      </c>
      <c r="AC253" s="211" t="s">
        <v>514</v>
      </c>
      <c r="AD253" s="211" t="s">
        <v>514</v>
      </c>
      <c r="AE253" s="287"/>
      <c r="AF253" s="287"/>
      <c r="AG253" s="287"/>
      <c r="AH253" s="211" t="s">
        <v>514</v>
      </c>
      <c r="AI253" s="211" t="s">
        <v>514</v>
      </c>
      <c r="AJ253" s="211" t="s">
        <v>514</v>
      </c>
      <c r="AK253" s="211" t="s">
        <v>514</v>
      </c>
      <c r="AL253" s="211" t="s">
        <v>514</v>
      </c>
      <c r="AM253" s="211" t="s">
        <v>514</v>
      </c>
      <c r="AN253" s="287"/>
      <c r="AO253" s="287"/>
      <c r="AP253" s="287"/>
      <c r="AQ253" s="287"/>
      <c r="AR253" s="287"/>
      <c r="AS253" s="287"/>
      <c r="AT253" s="211" t="s">
        <v>514</v>
      </c>
      <c r="AU253" s="211" t="s">
        <v>514</v>
      </c>
      <c r="AV253" s="211" t="s">
        <v>514</v>
      </c>
      <c r="AW253" s="211" t="s">
        <v>514</v>
      </c>
      <c r="AX253" s="211" t="s">
        <v>514</v>
      </c>
      <c r="AY253" s="211" t="s">
        <v>514</v>
      </c>
      <c r="AZ253" s="287"/>
      <c r="BA253" s="287"/>
      <c r="BB253" s="287"/>
      <c r="BC253" s="287"/>
      <c r="BD253" s="287"/>
      <c r="BE253" s="287"/>
      <c r="BF253" s="211" t="s">
        <v>514</v>
      </c>
      <c r="BG253" s="211" t="s">
        <v>514</v>
      </c>
      <c r="BH253" s="211" t="s">
        <v>514</v>
      </c>
      <c r="BI253" s="211" t="s">
        <v>514</v>
      </c>
      <c r="BJ253" s="211" t="s">
        <v>514</v>
      </c>
      <c r="BK253" s="211" t="s">
        <v>514</v>
      </c>
      <c r="BL253" s="287"/>
      <c r="BM253" s="287"/>
      <c r="BN253" s="287"/>
      <c r="BO253" s="211" t="s">
        <v>514</v>
      </c>
      <c r="BP253" s="211" t="s">
        <v>514</v>
      </c>
      <c r="BQ253" s="211">
        <v>0</v>
      </c>
      <c r="BR253" s="211" t="s">
        <v>514</v>
      </c>
      <c r="BS253" s="211" t="s">
        <v>514</v>
      </c>
      <c r="BT253" s="211" t="s">
        <v>514</v>
      </c>
      <c r="BU253" s="211" t="s">
        <v>514</v>
      </c>
      <c r="BV253" s="211" t="s">
        <v>514</v>
      </c>
      <c r="BW253" s="211" t="s">
        <v>514</v>
      </c>
      <c r="BX253" s="211" t="s">
        <v>514</v>
      </c>
      <c r="BY253" s="211" t="s">
        <v>514</v>
      </c>
      <c r="BZ253" s="211" t="s">
        <v>514</v>
      </c>
      <c r="CA253" s="211" t="s">
        <v>514</v>
      </c>
      <c r="CB253" s="211" t="s">
        <v>514</v>
      </c>
      <c r="CC253" s="211" t="s">
        <v>514</v>
      </c>
      <c r="CD253" s="211" t="s">
        <v>514</v>
      </c>
      <c r="CE253" s="211" t="s">
        <v>514</v>
      </c>
      <c r="CF253" s="211" t="s">
        <v>514</v>
      </c>
      <c r="CG253" s="211" t="s">
        <v>514</v>
      </c>
      <c r="CH253" s="287"/>
      <c r="CI253" s="287"/>
      <c r="CJ253" s="287"/>
      <c r="CK253" s="287"/>
      <c r="CL253" s="287"/>
      <c r="CM253" s="287"/>
      <c r="CN253" s="287"/>
      <c r="CO253" s="211" t="s">
        <v>514</v>
      </c>
    </row>
    <row r="254" spans="1:93">
      <c r="A254" s="286" t="s">
        <v>1098</v>
      </c>
      <c r="B254" s="211" t="s">
        <v>2984</v>
      </c>
      <c r="C254" s="211" t="s">
        <v>2448</v>
      </c>
      <c r="D254" s="211" t="s">
        <v>2985</v>
      </c>
      <c r="E254" s="211" t="s">
        <v>2986</v>
      </c>
      <c r="F254" s="211">
        <v>1</v>
      </c>
      <c r="G254" s="211" t="s">
        <v>514</v>
      </c>
      <c r="H254" s="211" t="s">
        <v>514</v>
      </c>
      <c r="I254" s="211" t="s">
        <v>514</v>
      </c>
      <c r="J254" s="211" t="s">
        <v>514</v>
      </c>
      <c r="K254" s="211">
        <v>2013</v>
      </c>
      <c r="L254" s="211" t="b">
        <v>0</v>
      </c>
      <c r="M254" s="211">
        <v>6500</v>
      </c>
      <c r="N254" s="211">
        <v>6500</v>
      </c>
      <c r="O254" s="287"/>
      <c r="P254" s="287"/>
      <c r="Q254" s="287"/>
      <c r="R254" s="211" t="b">
        <v>0</v>
      </c>
      <c r="S254" s="211">
        <v>3050</v>
      </c>
      <c r="T254" s="211">
        <v>2660</v>
      </c>
      <c r="U254" s="211" t="b">
        <v>0</v>
      </c>
      <c r="V254" s="211">
        <v>578</v>
      </c>
      <c r="W254" s="211">
        <v>578</v>
      </c>
      <c r="X254" s="287"/>
      <c r="Y254" s="287"/>
      <c r="Z254" s="287"/>
      <c r="AA254" s="211" t="s">
        <v>514</v>
      </c>
      <c r="AB254" s="211" t="s">
        <v>514</v>
      </c>
      <c r="AC254" s="211" t="s">
        <v>514</v>
      </c>
      <c r="AD254" s="211" t="s">
        <v>514</v>
      </c>
      <c r="AE254" s="287"/>
      <c r="AF254" s="287"/>
      <c r="AG254" s="287"/>
      <c r="AH254" s="211" t="s">
        <v>514</v>
      </c>
      <c r="AI254" s="211" t="s">
        <v>514</v>
      </c>
      <c r="AJ254" s="211" t="s">
        <v>514</v>
      </c>
      <c r="AK254" s="211" t="s">
        <v>514</v>
      </c>
      <c r="AL254" s="211" t="s">
        <v>514</v>
      </c>
      <c r="AM254" s="211" t="s">
        <v>514</v>
      </c>
      <c r="AN254" s="287"/>
      <c r="AO254" s="287"/>
      <c r="AP254" s="287"/>
      <c r="AQ254" s="287"/>
      <c r="AR254" s="287"/>
      <c r="AS254" s="287"/>
      <c r="AT254" s="211" t="s">
        <v>514</v>
      </c>
      <c r="AU254" s="211" t="s">
        <v>514</v>
      </c>
      <c r="AV254" s="211" t="s">
        <v>514</v>
      </c>
      <c r="AW254" s="211" t="s">
        <v>514</v>
      </c>
      <c r="AX254" s="211" t="s">
        <v>514</v>
      </c>
      <c r="AY254" s="211" t="s">
        <v>514</v>
      </c>
      <c r="AZ254" s="287"/>
      <c r="BA254" s="287"/>
      <c r="BB254" s="287"/>
      <c r="BC254" s="287"/>
      <c r="BD254" s="287"/>
      <c r="BE254" s="287"/>
      <c r="BF254" s="211" t="s">
        <v>514</v>
      </c>
      <c r="BG254" s="211" t="s">
        <v>514</v>
      </c>
      <c r="BH254" s="211" t="s">
        <v>514</v>
      </c>
      <c r="BI254" s="211" t="s">
        <v>514</v>
      </c>
      <c r="BJ254" s="211" t="s">
        <v>514</v>
      </c>
      <c r="BK254" s="211" t="s">
        <v>514</v>
      </c>
      <c r="BL254" s="287"/>
      <c r="BM254" s="287"/>
      <c r="BN254" s="287"/>
      <c r="BO254" s="211" t="s">
        <v>514</v>
      </c>
      <c r="BP254" s="211" t="s">
        <v>514</v>
      </c>
      <c r="BQ254" s="211">
        <v>0</v>
      </c>
      <c r="BR254" s="211" t="s">
        <v>514</v>
      </c>
      <c r="BS254" s="211" t="s">
        <v>514</v>
      </c>
      <c r="BT254" s="211" t="s">
        <v>514</v>
      </c>
      <c r="BU254" s="211" t="s">
        <v>514</v>
      </c>
      <c r="BV254" s="211" t="s">
        <v>514</v>
      </c>
      <c r="BW254" s="211" t="s">
        <v>514</v>
      </c>
      <c r="BX254" s="211" t="s">
        <v>514</v>
      </c>
      <c r="BY254" s="211" t="s">
        <v>514</v>
      </c>
      <c r="BZ254" s="211" t="s">
        <v>514</v>
      </c>
      <c r="CA254" s="211" t="s">
        <v>514</v>
      </c>
      <c r="CB254" s="211" t="s">
        <v>514</v>
      </c>
      <c r="CC254" s="211" t="s">
        <v>6444</v>
      </c>
      <c r="CD254" s="211" t="s">
        <v>6485</v>
      </c>
      <c r="CE254" s="211" t="s">
        <v>514</v>
      </c>
      <c r="CF254" s="211" t="s">
        <v>514</v>
      </c>
      <c r="CG254" s="211" t="s">
        <v>514</v>
      </c>
      <c r="CH254" s="287"/>
      <c r="CI254" s="287"/>
      <c r="CJ254" s="287"/>
      <c r="CK254" s="287"/>
      <c r="CL254" s="287"/>
      <c r="CM254" s="287"/>
      <c r="CN254" s="287"/>
      <c r="CO254" s="211" t="s">
        <v>5528</v>
      </c>
    </row>
    <row r="255" spans="1:93">
      <c r="A255" s="286" t="s">
        <v>1099</v>
      </c>
      <c r="B255" s="211" t="s">
        <v>2987</v>
      </c>
      <c r="C255" s="211" t="s">
        <v>2424</v>
      </c>
      <c r="D255" s="211" t="s">
        <v>5281</v>
      </c>
      <c r="E255" s="211" t="s">
        <v>5282</v>
      </c>
      <c r="F255" s="211">
        <v>1</v>
      </c>
      <c r="G255" s="211" t="s">
        <v>514</v>
      </c>
      <c r="H255" s="211" t="s">
        <v>514</v>
      </c>
      <c r="I255" s="211" t="s">
        <v>514</v>
      </c>
      <c r="J255" s="211" t="s">
        <v>514</v>
      </c>
      <c r="K255" s="211">
        <v>2013</v>
      </c>
      <c r="L255" s="211" t="b">
        <v>0</v>
      </c>
      <c r="M255" s="211">
        <v>8210</v>
      </c>
      <c r="N255" s="211">
        <v>8200</v>
      </c>
      <c r="O255" s="287"/>
      <c r="P255" s="287"/>
      <c r="Q255" s="287"/>
      <c r="R255" s="211" t="s">
        <v>514</v>
      </c>
      <c r="S255" s="211" t="s">
        <v>514</v>
      </c>
      <c r="T255" s="211" t="s">
        <v>514</v>
      </c>
      <c r="U255" s="211" t="s">
        <v>514</v>
      </c>
      <c r="V255" s="211" t="s">
        <v>514</v>
      </c>
      <c r="W255" s="211" t="s">
        <v>514</v>
      </c>
      <c r="X255" s="287"/>
      <c r="Y255" s="287"/>
      <c r="Z255" s="287"/>
      <c r="AA255" s="211" t="s">
        <v>514</v>
      </c>
      <c r="AB255" s="211" t="s">
        <v>514</v>
      </c>
      <c r="AC255" s="211" t="s">
        <v>514</v>
      </c>
      <c r="AD255" s="211" t="s">
        <v>514</v>
      </c>
      <c r="AE255" s="287"/>
      <c r="AF255" s="287"/>
      <c r="AG255" s="287"/>
      <c r="AH255" s="211" t="s">
        <v>514</v>
      </c>
      <c r="AI255" s="211" t="s">
        <v>514</v>
      </c>
      <c r="AJ255" s="211" t="s">
        <v>514</v>
      </c>
      <c r="AK255" s="211" t="s">
        <v>514</v>
      </c>
      <c r="AL255" s="211" t="s">
        <v>514</v>
      </c>
      <c r="AM255" s="211" t="s">
        <v>514</v>
      </c>
      <c r="AN255" s="287"/>
      <c r="AO255" s="287"/>
      <c r="AP255" s="287"/>
      <c r="AQ255" s="287"/>
      <c r="AR255" s="287"/>
      <c r="AS255" s="287"/>
      <c r="AT255" s="211" t="s">
        <v>514</v>
      </c>
      <c r="AU255" s="211" t="s">
        <v>514</v>
      </c>
      <c r="AV255" s="211" t="s">
        <v>514</v>
      </c>
      <c r="AW255" s="211" t="s">
        <v>514</v>
      </c>
      <c r="AX255" s="211" t="s">
        <v>514</v>
      </c>
      <c r="AY255" s="211" t="s">
        <v>514</v>
      </c>
      <c r="AZ255" s="287"/>
      <c r="BA255" s="287"/>
      <c r="BB255" s="287"/>
      <c r="BC255" s="287"/>
      <c r="BD255" s="287"/>
      <c r="BE255" s="287"/>
      <c r="BF255" s="211" t="s">
        <v>514</v>
      </c>
      <c r="BG255" s="211" t="s">
        <v>514</v>
      </c>
      <c r="BH255" s="211" t="s">
        <v>514</v>
      </c>
      <c r="BI255" s="211" t="s">
        <v>514</v>
      </c>
      <c r="BJ255" s="211" t="s">
        <v>514</v>
      </c>
      <c r="BK255" s="211" t="s">
        <v>514</v>
      </c>
      <c r="BL255" s="287"/>
      <c r="BM255" s="287"/>
      <c r="BN255" s="287"/>
      <c r="BO255" s="211" t="s">
        <v>514</v>
      </c>
      <c r="BP255" s="211" t="s">
        <v>514</v>
      </c>
      <c r="BQ255" s="211">
        <v>1</v>
      </c>
      <c r="BR255" s="211" t="s">
        <v>5283</v>
      </c>
      <c r="BS255" s="211" t="s">
        <v>514</v>
      </c>
      <c r="BT255" s="211" t="s">
        <v>514</v>
      </c>
      <c r="BU255" s="211" t="s">
        <v>514</v>
      </c>
      <c r="BV255" s="211" t="s">
        <v>514</v>
      </c>
      <c r="BW255" s="211" t="s">
        <v>514</v>
      </c>
      <c r="BX255" s="211" t="s">
        <v>514</v>
      </c>
      <c r="BY255" s="211" t="s">
        <v>514</v>
      </c>
      <c r="BZ255" s="211" t="s">
        <v>514</v>
      </c>
      <c r="CA255" s="211" t="s">
        <v>514</v>
      </c>
      <c r="CB255" s="211" t="s">
        <v>514</v>
      </c>
      <c r="CC255" s="211" t="s">
        <v>514</v>
      </c>
      <c r="CD255" s="211" t="s">
        <v>514</v>
      </c>
      <c r="CE255" s="211" t="s">
        <v>514</v>
      </c>
      <c r="CF255" s="211" t="s">
        <v>514</v>
      </c>
      <c r="CG255" s="211" t="s">
        <v>514</v>
      </c>
      <c r="CH255" s="287"/>
      <c r="CI255" s="287"/>
      <c r="CJ255" s="287"/>
      <c r="CK255" s="287"/>
      <c r="CL255" s="287"/>
      <c r="CM255" s="287"/>
      <c r="CN255" s="287"/>
      <c r="CO255" s="211" t="s">
        <v>514</v>
      </c>
    </row>
    <row r="256" spans="1:93">
      <c r="A256" s="286" t="s">
        <v>1100</v>
      </c>
      <c r="B256" s="211" t="s">
        <v>2988</v>
      </c>
      <c r="C256" s="211" t="s">
        <v>6051</v>
      </c>
      <c r="D256" s="211" t="s">
        <v>6052</v>
      </c>
      <c r="E256" s="211" t="s">
        <v>5284</v>
      </c>
      <c r="F256" s="211">
        <v>1</v>
      </c>
      <c r="G256" s="211" t="s">
        <v>514</v>
      </c>
      <c r="H256" s="211" t="s">
        <v>514</v>
      </c>
      <c r="I256" s="211" t="s">
        <v>514</v>
      </c>
      <c r="J256" s="211" t="s">
        <v>514</v>
      </c>
      <c r="K256" s="211">
        <v>2013</v>
      </c>
      <c r="L256" s="211" t="b">
        <v>0</v>
      </c>
      <c r="M256" s="211">
        <v>5040</v>
      </c>
      <c r="N256" s="211">
        <v>4250</v>
      </c>
      <c r="O256" s="287"/>
      <c r="P256" s="287"/>
      <c r="Q256" s="287"/>
      <c r="R256" s="211" t="s">
        <v>514</v>
      </c>
      <c r="S256" s="211" t="s">
        <v>514</v>
      </c>
      <c r="T256" s="211" t="s">
        <v>514</v>
      </c>
      <c r="U256" s="211" t="s">
        <v>514</v>
      </c>
      <c r="V256" s="211" t="s">
        <v>514</v>
      </c>
      <c r="W256" s="211" t="s">
        <v>514</v>
      </c>
      <c r="X256" s="287"/>
      <c r="Y256" s="287"/>
      <c r="Z256" s="287"/>
      <c r="AA256" s="211" t="s">
        <v>514</v>
      </c>
      <c r="AB256" s="211" t="s">
        <v>514</v>
      </c>
      <c r="AC256" s="211" t="s">
        <v>514</v>
      </c>
      <c r="AD256" s="211" t="s">
        <v>514</v>
      </c>
      <c r="AE256" s="287"/>
      <c r="AF256" s="287"/>
      <c r="AG256" s="287"/>
      <c r="AH256" s="211" t="s">
        <v>514</v>
      </c>
      <c r="AI256" s="211" t="s">
        <v>514</v>
      </c>
      <c r="AJ256" s="211" t="s">
        <v>514</v>
      </c>
      <c r="AK256" s="211" t="s">
        <v>514</v>
      </c>
      <c r="AL256" s="211" t="s">
        <v>514</v>
      </c>
      <c r="AM256" s="211" t="s">
        <v>514</v>
      </c>
      <c r="AN256" s="287"/>
      <c r="AO256" s="287"/>
      <c r="AP256" s="287"/>
      <c r="AQ256" s="287"/>
      <c r="AR256" s="287"/>
      <c r="AS256" s="287"/>
      <c r="AT256" s="211" t="s">
        <v>514</v>
      </c>
      <c r="AU256" s="211" t="s">
        <v>514</v>
      </c>
      <c r="AV256" s="211" t="s">
        <v>514</v>
      </c>
      <c r="AW256" s="211" t="s">
        <v>514</v>
      </c>
      <c r="AX256" s="211" t="s">
        <v>514</v>
      </c>
      <c r="AY256" s="211" t="s">
        <v>514</v>
      </c>
      <c r="AZ256" s="287"/>
      <c r="BA256" s="287"/>
      <c r="BB256" s="287"/>
      <c r="BC256" s="287"/>
      <c r="BD256" s="287"/>
      <c r="BE256" s="287"/>
      <c r="BF256" s="211" t="s">
        <v>514</v>
      </c>
      <c r="BG256" s="211" t="s">
        <v>514</v>
      </c>
      <c r="BH256" s="211" t="s">
        <v>514</v>
      </c>
      <c r="BI256" s="211" t="s">
        <v>514</v>
      </c>
      <c r="BJ256" s="211" t="s">
        <v>514</v>
      </c>
      <c r="BK256" s="211" t="s">
        <v>514</v>
      </c>
      <c r="BL256" s="287"/>
      <c r="BM256" s="287"/>
      <c r="BN256" s="287"/>
      <c r="BO256" s="211" t="s">
        <v>514</v>
      </c>
      <c r="BP256" s="211" t="s">
        <v>514</v>
      </c>
      <c r="BQ256" s="211">
        <v>1</v>
      </c>
      <c r="BR256" s="211" t="s">
        <v>2516</v>
      </c>
      <c r="BS256" s="211" t="s">
        <v>514</v>
      </c>
      <c r="BT256" s="211" t="s">
        <v>514</v>
      </c>
      <c r="BU256" s="211" t="s">
        <v>514</v>
      </c>
      <c r="BV256" s="211" t="s">
        <v>514</v>
      </c>
      <c r="BW256" s="211" t="s">
        <v>514</v>
      </c>
      <c r="BX256" s="211" t="s">
        <v>514</v>
      </c>
      <c r="BY256" s="211" t="s">
        <v>514</v>
      </c>
      <c r="BZ256" s="211" t="s">
        <v>514</v>
      </c>
      <c r="CA256" s="211" t="s">
        <v>514</v>
      </c>
      <c r="CB256" s="211" t="s">
        <v>514</v>
      </c>
      <c r="CC256" s="211" t="s">
        <v>514</v>
      </c>
      <c r="CD256" s="211" t="s">
        <v>514</v>
      </c>
      <c r="CE256" s="211" t="s">
        <v>514</v>
      </c>
      <c r="CF256" s="211" t="s">
        <v>514</v>
      </c>
      <c r="CG256" s="211" t="s">
        <v>514</v>
      </c>
      <c r="CH256" s="287"/>
      <c r="CI256" s="287"/>
      <c r="CJ256" s="287"/>
      <c r="CK256" s="287"/>
      <c r="CL256" s="287"/>
      <c r="CM256" s="287"/>
      <c r="CN256" s="287"/>
      <c r="CO256" s="211" t="s">
        <v>514</v>
      </c>
    </row>
    <row r="257" spans="1:93">
      <c r="A257" s="286" t="s">
        <v>1101</v>
      </c>
      <c r="B257" s="211" t="s">
        <v>2989</v>
      </c>
      <c r="C257" s="211" t="s">
        <v>3020</v>
      </c>
      <c r="D257" s="211" t="s">
        <v>6053</v>
      </c>
      <c r="E257" s="211" t="s">
        <v>2990</v>
      </c>
      <c r="F257" s="211">
        <v>1</v>
      </c>
      <c r="G257" s="211" t="s">
        <v>514</v>
      </c>
      <c r="H257" s="211" t="s">
        <v>514</v>
      </c>
      <c r="I257" s="211" t="s">
        <v>514</v>
      </c>
      <c r="J257" s="211" t="s">
        <v>514</v>
      </c>
      <c r="K257" s="211">
        <v>2013</v>
      </c>
      <c r="L257" s="211" t="b">
        <v>0</v>
      </c>
      <c r="M257" s="211">
        <v>3800</v>
      </c>
      <c r="N257" s="211">
        <v>3240</v>
      </c>
      <c r="O257" s="287"/>
      <c r="P257" s="287"/>
      <c r="Q257" s="287"/>
      <c r="R257" s="211" t="b">
        <v>0</v>
      </c>
      <c r="S257" s="211">
        <v>8990</v>
      </c>
      <c r="T257" s="211">
        <v>2090</v>
      </c>
      <c r="U257" s="211" t="b">
        <v>0</v>
      </c>
      <c r="V257" s="211">
        <v>1560</v>
      </c>
      <c r="W257" s="211">
        <v>1560</v>
      </c>
      <c r="X257" s="287"/>
      <c r="Y257" s="287"/>
      <c r="Z257" s="287"/>
      <c r="AA257" s="211" t="s">
        <v>514</v>
      </c>
      <c r="AB257" s="211" t="s">
        <v>514</v>
      </c>
      <c r="AC257" s="211" t="s">
        <v>514</v>
      </c>
      <c r="AD257" s="211" t="s">
        <v>514</v>
      </c>
      <c r="AE257" s="287"/>
      <c r="AF257" s="287"/>
      <c r="AG257" s="287"/>
      <c r="AH257" s="211" t="s">
        <v>514</v>
      </c>
      <c r="AI257" s="211" t="s">
        <v>514</v>
      </c>
      <c r="AJ257" s="211" t="s">
        <v>514</v>
      </c>
      <c r="AK257" s="211" t="s">
        <v>514</v>
      </c>
      <c r="AL257" s="211" t="s">
        <v>514</v>
      </c>
      <c r="AM257" s="211" t="s">
        <v>514</v>
      </c>
      <c r="AN257" s="287"/>
      <c r="AO257" s="287"/>
      <c r="AP257" s="287"/>
      <c r="AQ257" s="287"/>
      <c r="AR257" s="287"/>
      <c r="AS257" s="287"/>
      <c r="AT257" s="211" t="s">
        <v>514</v>
      </c>
      <c r="AU257" s="211" t="s">
        <v>514</v>
      </c>
      <c r="AV257" s="211" t="s">
        <v>514</v>
      </c>
      <c r="AW257" s="211" t="s">
        <v>514</v>
      </c>
      <c r="AX257" s="211" t="s">
        <v>514</v>
      </c>
      <c r="AY257" s="211" t="s">
        <v>514</v>
      </c>
      <c r="AZ257" s="287"/>
      <c r="BA257" s="287"/>
      <c r="BB257" s="287"/>
      <c r="BC257" s="287"/>
      <c r="BD257" s="287"/>
      <c r="BE257" s="287"/>
      <c r="BF257" s="211" t="s">
        <v>514</v>
      </c>
      <c r="BG257" s="211" t="s">
        <v>514</v>
      </c>
      <c r="BH257" s="211" t="s">
        <v>514</v>
      </c>
      <c r="BI257" s="211" t="s">
        <v>514</v>
      </c>
      <c r="BJ257" s="211" t="s">
        <v>514</v>
      </c>
      <c r="BK257" s="211" t="s">
        <v>514</v>
      </c>
      <c r="BL257" s="287"/>
      <c r="BM257" s="287"/>
      <c r="BN257" s="287"/>
      <c r="BO257" s="211" t="s">
        <v>514</v>
      </c>
      <c r="BP257" s="211" t="s">
        <v>514</v>
      </c>
      <c r="BQ257" s="211">
        <v>1</v>
      </c>
      <c r="BR257" s="211" t="s">
        <v>2991</v>
      </c>
      <c r="BS257" s="211" t="s">
        <v>514</v>
      </c>
      <c r="BT257" s="211" t="s">
        <v>514</v>
      </c>
      <c r="BU257" s="211" t="s">
        <v>514</v>
      </c>
      <c r="BV257" s="211" t="s">
        <v>514</v>
      </c>
      <c r="BW257" s="211" t="s">
        <v>514</v>
      </c>
      <c r="BX257" s="211" t="s">
        <v>514</v>
      </c>
      <c r="BY257" s="211" t="s">
        <v>514</v>
      </c>
      <c r="BZ257" s="211" t="s">
        <v>514</v>
      </c>
      <c r="CA257" s="211" t="s">
        <v>514</v>
      </c>
      <c r="CB257" s="211" t="s">
        <v>514</v>
      </c>
      <c r="CC257" s="211" t="s">
        <v>514</v>
      </c>
      <c r="CD257" s="211" t="s">
        <v>514</v>
      </c>
      <c r="CE257" s="211" t="s">
        <v>514</v>
      </c>
      <c r="CF257" s="211" t="s">
        <v>514</v>
      </c>
      <c r="CG257" s="211" t="s">
        <v>514</v>
      </c>
      <c r="CH257" s="287"/>
      <c r="CI257" s="287"/>
      <c r="CJ257" s="287"/>
      <c r="CK257" s="287"/>
      <c r="CL257" s="287"/>
      <c r="CM257" s="287"/>
      <c r="CN257" s="287"/>
      <c r="CO257" s="211" t="s">
        <v>5528</v>
      </c>
    </row>
    <row r="258" spans="1:93">
      <c r="A258" s="286" t="s">
        <v>1102</v>
      </c>
      <c r="B258" s="211" t="s">
        <v>2992</v>
      </c>
      <c r="C258" s="211" t="s">
        <v>2448</v>
      </c>
      <c r="D258" s="211" t="s">
        <v>5285</v>
      </c>
      <c r="E258" s="211" t="s">
        <v>5286</v>
      </c>
      <c r="F258" s="211">
        <v>1</v>
      </c>
      <c r="G258" s="211" t="s">
        <v>514</v>
      </c>
      <c r="H258" s="211" t="s">
        <v>514</v>
      </c>
      <c r="I258" s="211" t="s">
        <v>514</v>
      </c>
      <c r="J258" s="211" t="s">
        <v>514</v>
      </c>
      <c r="K258" s="211">
        <v>2013</v>
      </c>
      <c r="L258" s="211" t="b">
        <v>1</v>
      </c>
      <c r="M258" s="211">
        <v>9450</v>
      </c>
      <c r="N258" s="211">
        <v>9430</v>
      </c>
      <c r="O258" s="287"/>
      <c r="P258" s="287"/>
      <c r="Q258" s="287"/>
      <c r="R258" s="211" t="s">
        <v>514</v>
      </c>
      <c r="S258" s="211" t="s">
        <v>514</v>
      </c>
      <c r="T258" s="211" t="s">
        <v>514</v>
      </c>
      <c r="U258" s="211" t="s">
        <v>514</v>
      </c>
      <c r="V258" s="211" t="s">
        <v>514</v>
      </c>
      <c r="W258" s="211" t="s">
        <v>514</v>
      </c>
      <c r="X258" s="287"/>
      <c r="Y258" s="287"/>
      <c r="Z258" s="287"/>
      <c r="AA258" s="211" t="s">
        <v>514</v>
      </c>
      <c r="AB258" s="211" t="s">
        <v>514</v>
      </c>
      <c r="AC258" s="211" t="s">
        <v>514</v>
      </c>
      <c r="AD258" s="211" t="s">
        <v>514</v>
      </c>
      <c r="AE258" s="287"/>
      <c r="AF258" s="287"/>
      <c r="AG258" s="287"/>
      <c r="AH258" s="211" t="s">
        <v>514</v>
      </c>
      <c r="AI258" s="211" t="s">
        <v>514</v>
      </c>
      <c r="AJ258" s="211" t="s">
        <v>514</v>
      </c>
      <c r="AK258" s="211" t="s">
        <v>514</v>
      </c>
      <c r="AL258" s="211" t="s">
        <v>514</v>
      </c>
      <c r="AM258" s="211" t="s">
        <v>514</v>
      </c>
      <c r="AN258" s="287"/>
      <c r="AO258" s="287"/>
      <c r="AP258" s="287"/>
      <c r="AQ258" s="287"/>
      <c r="AR258" s="287"/>
      <c r="AS258" s="287"/>
      <c r="AT258" s="211" t="s">
        <v>514</v>
      </c>
      <c r="AU258" s="211" t="s">
        <v>514</v>
      </c>
      <c r="AV258" s="211" t="s">
        <v>514</v>
      </c>
      <c r="AW258" s="211" t="s">
        <v>514</v>
      </c>
      <c r="AX258" s="211" t="s">
        <v>514</v>
      </c>
      <c r="AY258" s="211" t="s">
        <v>514</v>
      </c>
      <c r="AZ258" s="287"/>
      <c r="BA258" s="287"/>
      <c r="BB258" s="287"/>
      <c r="BC258" s="287"/>
      <c r="BD258" s="287"/>
      <c r="BE258" s="287"/>
      <c r="BF258" s="211" t="s">
        <v>514</v>
      </c>
      <c r="BG258" s="211" t="s">
        <v>514</v>
      </c>
      <c r="BH258" s="211" t="s">
        <v>514</v>
      </c>
      <c r="BI258" s="211" t="s">
        <v>514</v>
      </c>
      <c r="BJ258" s="211" t="s">
        <v>514</v>
      </c>
      <c r="BK258" s="211" t="s">
        <v>514</v>
      </c>
      <c r="BL258" s="287"/>
      <c r="BM258" s="287"/>
      <c r="BN258" s="287"/>
      <c r="BO258" s="211" t="s">
        <v>514</v>
      </c>
      <c r="BP258" s="211" t="s">
        <v>514</v>
      </c>
      <c r="BQ258" s="211">
        <v>1</v>
      </c>
      <c r="BR258" s="211" t="s">
        <v>5287</v>
      </c>
      <c r="BS258" s="211" t="s">
        <v>514</v>
      </c>
      <c r="BT258" s="211" t="s">
        <v>514</v>
      </c>
      <c r="BU258" s="211" t="s">
        <v>514</v>
      </c>
      <c r="BV258" s="211" t="s">
        <v>514</v>
      </c>
      <c r="BW258" s="211" t="s">
        <v>514</v>
      </c>
      <c r="BX258" s="211" t="s">
        <v>514</v>
      </c>
      <c r="BY258" s="211" t="s">
        <v>514</v>
      </c>
      <c r="BZ258" s="211" t="s">
        <v>514</v>
      </c>
      <c r="CA258" s="211" t="s">
        <v>514</v>
      </c>
      <c r="CB258" s="211" t="s">
        <v>514</v>
      </c>
      <c r="CC258" s="211" t="s">
        <v>514</v>
      </c>
      <c r="CD258" s="211" t="s">
        <v>514</v>
      </c>
      <c r="CE258" s="211" t="s">
        <v>514</v>
      </c>
      <c r="CF258" s="211" t="s">
        <v>514</v>
      </c>
      <c r="CG258" s="211" t="s">
        <v>514</v>
      </c>
      <c r="CH258" s="287"/>
      <c r="CI258" s="287"/>
      <c r="CJ258" s="287"/>
      <c r="CK258" s="287"/>
      <c r="CL258" s="287"/>
      <c r="CM258" s="287"/>
      <c r="CN258" s="287"/>
      <c r="CO258" s="211" t="s">
        <v>514</v>
      </c>
    </row>
    <row r="259" spans="1:93">
      <c r="A259" s="286" t="s">
        <v>1103</v>
      </c>
      <c r="B259" s="211" t="s">
        <v>5288</v>
      </c>
      <c r="C259" s="211" t="s">
        <v>2484</v>
      </c>
      <c r="D259" s="211" t="s">
        <v>2993</v>
      </c>
      <c r="E259" s="211" t="s">
        <v>5745</v>
      </c>
      <c r="F259" s="211">
        <v>1</v>
      </c>
      <c r="G259" s="211" t="s">
        <v>514</v>
      </c>
      <c r="H259" s="211" t="s">
        <v>514</v>
      </c>
      <c r="I259" s="211" t="s">
        <v>514</v>
      </c>
      <c r="J259" s="211" t="s">
        <v>514</v>
      </c>
      <c r="K259" s="211">
        <v>2013</v>
      </c>
      <c r="L259" s="211" t="b">
        <v>0</v>
      </c>
      <c r="M259" s="211">
        <v>31500</v>
      </c>
      <c r="N259" s="211">
        <v>26300</v>
      </c>
      <c r="O259" s="287"/>
      <c r="P259" s="287"/>
      <c r="Q259" s="287"/>
      <c r="R259" s="211" t="b">
        <v>0</v>
      </c>
      <c r="S259" s="211">
        <v>24800</v>
      </c>
      <c r="T259" s="211">
        <v>22800</v>
      </c>
      <c r="U259" s="211" t="b">
        <v>0</v>
      </c>
      <c r="V259" s="211">
        <v>22900</v>
      </c>
      <c r="W259" s="211">
        <v>22900</v>
      </c>
      <c r="X259" s="287"/>
      <c r="Y259" s="287"/>
      <c r="Z259" s="287"/>
      <c r="AA259" s="211" t="s">
        <v>514</v>
      </c>
      <c r="AB259" s="211" t="s">
        <v>514</v>
      </c>
      <c r="AC259" s="211" t="s">
        <v>514</v>
      </c>
      <c r="AD259" s="211" t="s">
        <v>514</v>
      </c>
      <c r="AE259" s="287"/>
      <c r="AF259" s="287"/>
      <c r="AG259" s="287"/>
      <c r="AH259" s="211" t="s">
        <v>514</v>
      </c>
      <c r="AI259" s="211" t="s">
        <v>514</v>
      </c>
      <c r="AJ259" s="211" t="s">
        <v>514</v>
      </c>
      <c r="AK259" s="211" t="s">
        <v>514</v>
      </c>
      <c r="AL259" s="211" t="s">
        <v>514</v>
      </c>
      <c r="AM259" s="211" t="s">
        <v>514</v>
      </c>
      <c r="AN259" s="287"/>
      <c r="AO259" s="287"/>
      <c r="AP259" s="287"/>
      <c r="AQ259" s="287"/>
      <c r="AR259" s="287"/>
      <c r="AS259" s="287"/>
      <c r="AT259" s="211" t="s">
        <v>514</v>
      </c>
      <c r="AU259" s="211" t="s">
        <v>514</v>
      </c>
      <c r="AV259" s="211" t="s">
        <v>514</v>
      </c>
      <c r="AW259" s="211" t="s">
        <v>514</v>
      </c>
      <c r="AX259" s="211" t="s">
        <v>514</v>
      </c>
      <c r="AY259" s="211" t="s">
        <v>514</v>
      </c>
      <c r="AZ259" s="287"/>
      <c r="BA259" s="287"/>
      <c r="BB259" s="287"/>
      <c r="BC259" s="287"/>
      <c r="BD259" s="287"/>
      <c r="BE259" s="287"/>
      <c r="BF259" s="211" t="s">
        <v>514</v>
      </c>
      <c r="BG259" s="211" t="s">
        <v>514</v>
      </c>
      <c r="BH259" s="211" t="s">
        <v>514</v>
      </c>
      <c r="BI259" s="211" t="s">
        <v>514</v>
      </c>
      <c r="BJ259" s="211" t="s">
        <v>514</v>
      </c>
      <c r="BK259" s="211" t="s">
        <v>514</v>
      </c>
      <c r="BL259" s="287"/>
      <c r="BM259" s="287"/>
      <c r="BN259" s="287"/>
      <c r="BO259" s="211" t="s">
        <v>514</v>
      </c>
      <c r="BP259" s="211" t="s">
        <v>514</v>
      </c>
      <c r="BQ259" s="211">
        <v>2</v>
      </c>
      <c r="BR259" s="211" t="s">
        <v>2994</v>
      </c>
      <c r="BS259" s="211" t="s">
        <v>2995</v>
      </c>
      <c r="BT259" s="211" t="s">
        <v>514</v>
      </c>
      <c r="BU259" s="211" t="s">
        <v>514</v>
      </c>
      <c r="BV259" s="211" t="s">
        <v>514</v>
      </c>
      <c r="BW259" s="211" t="s">
        <v>514</v>
      </c>
      <c r="BX259" s="211" t="s">
        <v>514</v>
      </c>
      <c r="BY259" s="211" t="s">
        <v>514</v>
      </c>
      <c r="BZ259" s="211" t="s">
        <v>514</v>
      </c>
      <c r="CA259" s="211" t="s">
        <v>514</v>
      </c>
      <c r="CB259" s="211" t="s">
        <v>514</v>
      </c>
      <c r="CC259" s="211" t="s">
        <v>6444</v>
      </c>
      <c r="CD259" s="211" t="s">
        <v>6445</v>
      </c>
      <c r="CE259" s="211" t="s">
        <v>514</v>
      </c>
      <c r="CF259" s="211" t="s">
        <v>514</v>
      </c>
      <c r="CG259" s="211" t="s">
        <v>514</v>
      </c>
      <c r="CH259" s="287"/>
      <c r="CI259" s="287"/>
      <c r="CJ259" s="287"/>
      <c r="CK259" s="287"/>
      <c r="CL259" s="287"/>
      <c r="CM259" s="287"/>
      <c r="CN259" s="287"/>
      <c r="CO259" s="211" t="s">
        <v>5528</v>
      </c>
    </row>
    <row r="260" spans="1:93">
      <c r="A260" s="286" t="s">
        <v>1104</v>
      </c>
      <c r="B260" s="211" t="s">
        <v>2996</v>
      </c>
      <c r="C260" s="211" t="s">
        <v>2448</v>
      </c>
      <c r="D260" s="211" t="s">
        <v>2997</v>
      </c>
      <c r="E260" s="211" t="s">
        <v>2998</v>
      </c>
      <c r="F260" s="211">
        <v>1</v>
      </c>
      <c r="G260" s="211" t="s">
        <v>514</v>
      </c>
      <c r="H260" s="211" t="s">
        <v>514</v>
      </c>
      <c r="I260" s="211" t="s">
        <v>514</v>
      </c>
      <c r="J260" s="211" t="s">
        <v>514</v>
      </c>
      <c r="K260" s="211">
        <v>2013</v>
      </c>
      <c r="L260" s="211" t="b">
        <v>0</v>
      </c>
      <c r="M260" s="211">
        <v>7520</v>
      </c>
      <c r="N260" s="211">
        <v>6630</v>
      </c>
      <c r="O260" s="287"/>
      <c r="P260" s="287"/>
      <c r="Q260" s="287"/>
      <c r="R260" s="211" t="b">
        <v>0</v>
      </c>
      <c r="S260" s="211">
        <v>6360</v>
      </c>
      <c r="T260" s="211">
        <v>5780</v>
      </c>
      <c r="U260" s="211" t="b">
        <v>0</v>
      </c>
      <c r="V260" s="211">
        <v>5910</v>
      </c>
      <c r="W260" s="211">
        <v>5910</v>
      </c>
      <c r="X260" s="287"/>
      <c r="Y260" s="287"/>
      <c r="Z260" s="287"/>
      <c r="AA260" s="211" t="s">
        <v>514</v>
      </c>
      <c r="AB260" s="211" t="s">
        <v>514</v>
      </c>
      <c r="AC260" s="211" t="s">
        <v>514</v>
      </c>
      <c r="AD260" s="211" t="s">
        <v>514</v>
      </c>
      <c r="AE260" s="287"/>
      <c r="AF260" s="287"/>
      <c r="AG260" s="287"/>
      <c r="AH260" s="211" t="s">
        <v>514</v>
      </c>
      <c r="AI260" s="211" t="s">
        <v>514</v>
      </c>
      <c r="AJ260" s="211" t="s">
        <v>514</v>
      </c>
      <c r="AK260" s="211" t="s">
        <v>514</v>
      </c>
      <c r="AL260" s="211" t="s">
        <v>514</v>
      </c>
      <c r="AM260" s="211" t="s">
        <v>514</v>
      </c>
      <c r="AN260" s="287"/>
      <c r="AO260" s="287"/>
      <c r="AP260" s="287"/>
      <c r="AQ260" s="287"/>
      <c r="AR260" s="287"/>
      <c r="AS260" s="287"/>
      <c r="AT260" s="211" t="s">
        <v>514</v>
      </c>
      <c r="AU260" s="211" t="s">
        <v>514</v>
      </c>
      <c r="AV260" s="211" t="s">
        <v>514</v>
      </c>
      <c r="AW260" s="211" t="s">
        <v>514</v>
      </c>
      <c r="AX260" s="211" t="s">
        <v>514</v>
      </c>
      <c r="AY260" s="211" t="s">
        <v>514</v>
      </c>
      <c r="AZ260" s="287"/>
      <c r="BA260" s="287"/>
      <c r="BB260" s="287"/>
      <c r="BC260" s="287"/>
      <c r="BD260" s="287"/>
      <c r="BE260" s="287"/>
      <c r="BF260" s="211" t="s">
        <v>514</v>
      </c>
      <c r="BG260" s="211" t="s">
        <v>514</v>
      </c>
      <c r="BH260" s="211" t="s">
        <v>514</v>
      </c>
      <c r="BI260" s="211" t="s">
        <v>514</v>
      </c>
      <c r="BJ260" s="211" t="s">
        <v>514</v>
      </c>
      <c r="BK260" s="211" t="s">
        <v>514</v>
      </c>
      <c r="BL260" s="287"/>
      <c r="BM260" s="287"/>
      <c r="BN260" s="287"/>
      <c r="BO260" s="211" t="s">
        <v>514</v>
      </c>
      <c r="BP260" s="211" t="s">
        <v>514</v>
      </c>
      <c r="BQ260" s="211">
        <v>1</v>
      </c>
      <c r="BR260" s="211" t="s">
        <v>2999</v>
      </c>
      <c r="BS260" s="211" t="s">
        <v>514</v>
      </c>
      <c r="BT260" s="211" t="s">
        <v>514</v>
      </c>
      <c r="BU260" s="211" t="s">
        <v>514</v>
      </c>
      <c r="BV260" s="211" t="s">
        <v>514</v>
      </c>
      <c r="BW260" s="211" t="s">
        <v>514</v>
      </c>
      <c r="BX260" s="211" t="s">
        <v>514</v>
      </c>
      <c r="BY260" s="211" t="s">
        <v>514</v>
      </c>
      <c r="BZ260" s="211" t="s">
        <v>514</v>
      </c>
      <c r="CA260" s="211" t="s">
        <v>514</v>
      </c>
      <c r="CB260" s="211" t="s">
        <v>514</v>
      </c>
      <c r="CC260" s="211" t="s">
        <v>6444</v>
      </c>
      <c r="CD260" s="211" t="s">
        <v>6445</v>
      </c>
      <c r="CE260" s="211" t="s">
        <v>514</v>
      </c>
      <c r="CF260" s="211" t="s">
        <v>514</v>
      </c>
      <c r="CG260" s="211" t="s">
        <v>514</v>
      </c>
      <c r="CH260" s="287"/>
      <c r="CI260" s="287"/>
      <c r="CJ260" s="287"/>
      <c r="CK260" s="287"/>
      <c r="CL260" s="287"/>
      <c r="CM260" s="287"/>
      <c r="CN260" s="287"/>
      <c r="CO260" s="211" t="s">
        <v>5528</v>
      </c>
    </row>
    <row r="261" spans="1:93">
      <c r="A261" s="286" t="s">
        <v>1105</v>
      </c>
      <c r="B261" s="211" t="s">
        <v>3000</v>
      </c>
      <c r="C261" s="211" t="s">
        <v>2448</v>
      </c>
      <c r="D261" s="211" t="s">
        <v>3001</v>
      </c>
      <c r="E261" s="211" t="s">
        <v>5746</v>
      </c>
      <c r="F261" s="211">
        <v>1</v>
      </c>
      <c r="G261" s="211" t="s">
        <v>514</v>
      </c>
      <c r="H261" s="211" t="s">
        <v>514</v>
      </c>
      <c r="I261" s="211" t="s">
        <v>514</v>
      </c>
      <c r="J261" s="211" t="s">
        <v>514</v>
      </c>
      <c r="K261" s="211">
        <v>2013</v>
      </c>
      <c r="L261" s="211" t="b">
        <v>0</v>
      </c>
      <c r="M261" s="211">
        <v>6390</v>
      </c>
      <c r="N261" s="211">
        <v>6390</v>
      </c>
      <c r="O261" s="287"/>
      <c r="P261" s="287"/>
      <c r="Q261" s="287"/>
      <c r="R261" s="211" t="b">
        <v>0</v>
      </c>
      <c r="S261" s="211">
        <v>6370</v>
      </c>
      <c r="T261" s="211">
        <v>5890</v>
      </c>
      <c r="U261" s="211" t="b">
        <v>0</v>
      </c>
      <c r="V261" s="211">
        <v>5760</v>
      </c>
      <c r="W261" s="211">
        <v>5760</v>
      </c>
      <c r="X261" s="287"/>
      <c r="Y261" s="287"/>
      <c r="Z261" s="287"/>
      <c r="AA261" s="211" t="s">
        <v>514</v>
      </c>
      <c r="AB261" s="211" t="s">
        <v>514</v>
      </c>
      <c r="AC261" s="211" t="s">
        <v>514</v>
      </c>
      <c r="AD261" s="211" t="s">
        <v>514</v>
      </c>
      <c r="AE261" s="287"/>
      <c r="AF261" s="287"/>
      <c r="AG261" s="287"/>
      <c r="AH261" s="211" t="s">
        <v>514</v>
      </c>
      <c r="AI261" s="211" t="s">
        <v>514</v>
      </c>
      <c r="AJ261" s="211" t="s">
        <v>514</v>
      </c>
      <c r="AK261" s="211" t="s">
        <v>514</v>
      </c>
      <c r="AL261" s="211" t="s">
        <v>514</v>
      </c>
      <c r="AM261" s="211" t="s">
        <v>514</v>
      </c>
      <c r="AN261" s="287"/>
      <c r="AO261" s="287"/>
      <c r="AP261" s="287"/>
      <c r="AQ261" s="287"/>
      <c r="AR261" s="287"/>
      <c r="AS261" s="287"/>
      <c r="AT261" s="211" t="s">
        <v>514</v>
      </c>
      <c r="AU261" s="211" t="s">
        <v>514</v>
      </c>
      <c r="AV261" s="211" t="s">
        <v>514</v>
      </c>
      <c r="AW261" s="211" t="s">
        <v>514</v>
      </c>
      <c r="AX261" s="211" t="s">
        <v>514</v>
      </c>
      <c r="AY261" s="211" t="s">
        <v>514</v>
      </c>
      <c r="AZ261" s="287"/>
      <c r="BA261" s="287"/>
      <c r="BB261" s="287"/>
      <c r="BC261" s="287"/>
      <c r="BD261" s="287"/>
      <c r="BE261" s="287"/>
      <c r="BF261" s="211" t="s">
        <v>514</v>
      </c>
      <c r="BG261" s="211" t="s">
        <v>514</v>
      </c>
      <c r="BH261" s="211" t="s">
        <v>514</v>
      </c>
      <c r="BI261" s="211" t="s">
        <v>514</v>
      </c>
      <c r="BJ261" s="211" t="s">
        <v>514</v>
      </c>
      <c r="BK261" s="211" t="s">
        <v>514</v>
      </c>
      <c r="BL261" s="287"/>
      <c r="BM261" s="287"/>
      <c r="BN261" s="287"/>
      <c r="BO261" s="211" t="s">
        <v>514</v>
      </c>
      <c r="BP261" s="211" t="s">
        <v>514</v>
      </c>
      <c r="BQ261" s="211">
        <v>1</v>
      </c>
      <c r="BR261" s="211" t="s">
        <v>2811</v>
      </c>
      <c r="BS261" s="211" t="s">
        <v>514</v>
      </c>
      <c r="BT261" s="211" t="s">
        <v>514</v>
      </c>
      <c r="BU261" s="211" t="s">
        <v>514</v>
      </c>
      <c r="BV261" s="211" t="s">
        <v>514</v>
      </c>
      <c r="BW261" s="211" t="s">
        <v>514</v>
      </c>
      <c r="BX261" s="211" t="s">
        <v>514</v>
      </c>
      <c r="BY261" s="211" t="s">
        <v>514</v>
      </c>
      <c r="BZ261" s="211" t="s">
        <v>514</v>
      </c>
      <c r="CA261" s="211" t="s">
        <v>514</v>
      </c>
      <c r="CB261" s="211" t="s">
        <v>514</v>
      </c>
      <c r="CC261" s="211" t="s">
        <v>6434</v>
      </c>
      <c r="CD261" s="211" t="s">
        <v>6550</v>
      </c>
      <c r="CE261" s="211" t="s">
        <v>514</v>
      </c>
      <c r="CF261" s="211" t="s">
        <v>514</v>
      </c>
      <c r="CG261" s="211" t="s">
        <v>514</v>
      </c>
      <c r="CH261" s="287"/>
      <c r="CI261" s="287"/>
      <c r="CJ261" s="287"/>
      <c r="CK261" s="287"/>
      <c r="CL261" s="287"/>
      <c r="CM261" s="287"/>
      <c r="CN261" s="287"/>
      <c r="CO261" s="211" t="s">
        <v>5528</v>
      </c>
    </row>
    <row r="262" spans="1:93">
      <c r="A262" s="286" t="s">
        <v>1106</v>
      </c>
      <c r="B262" s="211" t="s">
        <v>3002</v>
      </c>
      <c r="C262" s="211" t="s">
        <v>3003</v>
      </c>
      <c r="D262" s="211" t="s">
        <v>3004</v>
      </c>
      <c r="E262" s="211" t="s">
        <v>3005</v>
      </c>
      <c r="F262" s="211">
        <v>1</v>
      </c>
      <c r="G262" s="211" t="s">
        <v>514</v>
      </c>
      <c r="H262" s="211" t="s">
        <v>514</v>
      </c>
      <c r="I262" s="211" t="s">
        <v>514</v>
      </c>
      <c r="J262" s="211" t="s">
        <v>514</v>
      </c>
      <c r="K262" s="211">
        <v>2013</v>
      </c>
      <c r="L262" s="211" t="b">
        <v>0</v>
      </c>
      <c r="M262" s="211">
        <v>2510</v>
      </c>
      <c r="N262" s="211">
        <v>2510</v>
      </c>
      <c r="O262" s="287"/>
      <c r="P262" s="287"/>
      <c r="Q262" s="287"/>
      <c r="R262" s="211" t="b">
        <v>0</v>
      </c>
      <c r="S262" s="211">
        <v>2060</v>
      </c>
      <c r="T262" s="211">
        <v>471</v>
      </c>
      <c r="U262" s="211" t="b">
        <v>0</v>
      </c>
      <c r="V262" s="211">
        <v>388</v>
      </c>
      <c r="W262" s="211">
        <v>342</v>
      </c>
      <c r="X262" s="287"/>
      <c r="Y262" s="287"/>
      <c r="Z262" s="287"/>
      <c r="AA262" s="211" t="s">
        <v>514</v>
      </c>
      <c r="AB262" s="211" t="s">
        <v>514</v>
      </c>
      <c r="AC262" s="211" t="s">
        <v>514</v>
      </c>
      <c r="AD262" s="211" t="s">
        <v>514</v>
      </c>
      <c r="AE262" s="287"/>
      <c r="AF262" s="287"/>
      <c r="AG262" s="287"/>
      <c r="AH262" s="211" t="s">
        <v>514</v>
      </c>
      <c r="AI262" s="211" t="s">
        <v>514</v>
      </c>
      <c r="AJ262" s="211" t="s">
        <v>514</v>
      </c>
      <c r="AK262" s="211" t="s">
        <v>514</v>
      </c>
      <c r="AL262" s="211" t="s">
        <v>514</v>
      </c>
      <c r="AM262" s="211" t="s">
        <v>514</v>
      </c>
      <c r="AN262" s="287"/>
      <c r="AO262" s="287"/>
      <c r="AP262" s="287"/>
      <c r="AQ262" s="287"/>
      <c r="AR262" s="287"/>
      <c r="AS262" s="287"/>
      <c r="AT262" s="211" t="s">
        <v>514</v>
      </c>
      <c r="AU262" s="211" t="s">
        <v>514</v>
      </c>
      <c r="AV262" s="211" t="s">
        <v>514</v>
      </c>
      <c r="AW262" s="211" t="s">
        <v>514</v>
      </c>
      <c r="AX262" s="211" t="s">
        <v>514</v>
      </c>
      <c r="AY262" s="211" t="s">
        <v>514</v>
      </c>
      <c r="AZ262" s="287"/>
      <c r="BA262" s="287"/>
      <c r="BB262" s="287"/>
      <c r="BC262" s="287"/>
      <c r="BD262" s="287"/>
      <c r="BE262" s="287"/>
      <c r="BF262" s="211" t="s">
        <v>514</v>
      </c>
      <c r="BG262" s="211" t="s">
        <v>514</v>
      </c>
      <c r="BH262" s="211" t="s">
        <v>514</v>
      </c>
      <c r="BI262" s="211" t="s">
        <v>514</v>
      </c>
      <c r="BJ262" s="211" t="s">
        <v>514</v>
      </c>
      <c r="BK262" s="211" t="s">
        <v>514</v>
      </c>
      <c r="BL262" s="287"/>
      <c r="BM262" s="287"/>
      <c r="BN262" s="287"/>
      <c r="BO262" s="211" t="s">
        <v>514</v>
      </c>
      <c r="BP262" s="211" t="s">
        <v>514</v>
      </c>
      <c r="BQ262" s="211">
        <v>0</v>
      </c>
      <c r="BR262" s="211" t="s">
        <v>514</v>
      </c>
      <c r="BS262" s="211" t="s">
        <v>514</v>
      </c>
      <c r="BT262" s="211" t="s">
        <v>514</v>
      </c>
      <c r="BU262" s="211" t="s">
        <v>514</v>
      </c>
      <c r="BV262" s="211" t="s">
        <v>514</v>
      </c>
      <c r="BW262" s="211" t="s">
        <v>514</v>
      </c>
      <c r="BX262" s="211" t="s">
        <v>514</v>
      </c>
      <c r="BY262" s="211" t="s">
        <v>514</v>
      </c>
      <c r="BZ262" s="211" t="s">
        <v>514</v>
      </c>
      <c r="CA262" s="211" t="s">
        <v>514</v>
      </c>
      <c r="CB262" s="211" t="s">
        <v>514</v>
      </c>
      <c r="CC262" s="211" t="s">
        <v>514</v>
      </c>
      <c r="CD262" s="211" t="s">
        <v>514</v>
      </c>
      <c r="CE262" s="211" t="s">
        <v>514</v>
      </c>
      <c r="CF262" s="211" t="s">
        <v>514</v>
      </c>
      <c r="CG262" s="211" t="s">
        <v>514</v>
      </c>
      <c r="CH262" s="287"/>
      <c r="CI262" s="287"/>
      <c r="CJ262" s="287"/>
      <c r="CK262" s="287"/>
      <c r="CL262" s="287"/>
      <c r="CM262" s="287"/>
      <c r="CN262" s="287"/>
      <c r="CO262" s="211" t="s">
        <v>5528</v>
      </c>
    </row>
    <row r="263" spans="1:93">
      <c r="A263" s="286" t="s">
        <v>1107</v>
      </c>
      <c r="B263" s="211" t="s">
        <v>3006</v>
      </c>
      <c r="C263" s="211" t="s">
        <v>2448</v>
      </c>
      <c r="D263" s="211" t="s">
        <v>3007</v>
      </c>
      <c r="E263" s="211" t="s">
        <v>3008</v>
      </c>
      <c r="F263" s="211" t="s">
        <v>514</v>
      </c>
      <c r="G263" s="211" t="s">
        <v>514</v>
      </c>
      <c r="H263" s="211">
        <v>1</v>
      </c>
      <c r="I263" s="211" t="s">
        <v>514</v>
      </c>
      <c r="J263" s="211" t="s">
        <v>514</v>
      </c>
      <c r="K263" s="211" t="s">
        <v>514</v>
      </c>
      <c r="L263" s="211" t="s">
        <v>514</v>
      </c>
      <c r="M263" s="211" t="s">
        <v>514</v>
      </c>
      <c r="N263" s="211" t="s">
        <v>514</v>
      </c>
      <c r="O263" s="287"/>
      <c r="P263" s="287"/>
      <c r="Q263" s="287"/>
      <c r="R263" s="211" t="s">
        <v>514</v>
      </c>
      <c r="S263" s="211" t="s">
        <v>514</v>
      </c>
      <c r="T263" s="211" t="s">
        <v>514</v>
      </c>
      <c r="U263" s="211" t="s">
        <v>514</v>
      </c>
      <c r="V263" s="211" t="s">
        <v>514</v>
      </c>
      <c r="W263" s="211" t="s">
        <v>514</v>
      </c>
      <c r="X263" s="287"/>
      <c r="Y263" s="287"/>
      <c r="Z263" s="287"/>
      <c r="AA263" s="211">
        <v>2013</v>
      </c>
      <c r="AB263" s="211" t="b">
        <v>0</v>
      </c>
      <c r="AC263" s="211">
        <v>1240</v>
      </c>
      <c r="AD263" s="211">
        <v>1240</v>
      </c>
      <c r="AE263" s="287"/>
      <c r="AF263" s="287"/>
      <c r="AG263" s="287"/>
      <c r="AH263" s="211" t="b">
        <v>1</v>
      </c>
      <c r="AI263" s="211">
        <v>1400</v>
      </c>
      <c r="AJ263" s="211">
        <v>1400</v>
      </c>
      <c r="AK263" s="211" t="b">
        <v>1</v>
      </c>
      <c r="AL263" s="211">
        <v>1390</v>
      </c>
      <c r="AM263" s="211">
        <v>1390</v>
      </c>
      <c r="AN263" s="287"/>
      <c r="AO263" s="287"/>
      <c r="AP263" s="287"/>
      <c r="AQ263" s="287"/>
      <c r="AR263" s="287"/>
      <c r="AS263" s="287"/>
      <c r="AT263" s="211" t="s">
        <v>514</v>
      </c>
      <c r="AU263" s="211" t="s">
        <v>514</v>
      </c>
      <c r="AV263" s="211" t="s">
        <v>514</v>
      </c>
      <c r="AW263" s="211" t="s">
        <v>514</v>
      </c>
      <c r="AX263" s="211" t="s">
        <v>514</v>
      </c>
      <c r="AY263" s="211" t="s">
        <v>514</v>
      </c>
      <c r="AZ263" s="287"/>
      <c r="BA263" s="287"/>
      <c r="BB263" s="287"/>
      <c r="BC263" s="287"/>
      <c r="BD263" s="287"/>
      <c r="BE263" s="287"/>
      <c r="BF263" s="211" t="s">
        <v>514</v>
      </c>
      <c r="BG263" s="211" t="s">
        <v>514</v>
      </c>
      <c r="BH263" s="211" t="s">
        <v>514</v>
      </c>
      <c r="BI263" s="211" t="s">
        <v>514</v>
      </c>
      <c r="BJ263" s="211" t="s">
        <v>514</v>
      </c>
      <c r="BK263" s="211" t="s">
        <v>514</v>
      </c>
      <c r="BL263" s="287"/>
      <c r="BM263" s="287"/>
      <c r="BN263" s="287"/>
      <c r="BO263" s="211">
        <v>108</v>
      </c>
      <c r="BP263" s="211">
        <v>41</v>
      </c>
      <c r="BQ263" s="211">
        <v>0</v>
      </c>
      <c r="BR263" s="211" t="s">
        <v>514</v>
      </c>
      <c r="BS263" s="211" t="s">
        <v>514</v>
      </c>
      <c r="BT263" s="211" t="s">
        <v>514</v>
      </c>
      <c r="BU263" s="211" t="s">
        <v>514</v>
      </c>
      <c r="BV263" s="211" t="s">
        <v>514</v>
      </c>
      <c r="BW263" s="211" t="s">
        <v>514</v>
      </c>
      <c r="BX263" s="211" t="s">
        <v>514</v>
      </c>
      <c r="BY263" s="211" t="s">
        <v>514</v>
      </c>
      <c r="BZ263" s="211" t="s">
        <v>514</v>
      </c>
      <c r="CA263" s="211" t="s">
        <v>514</v>
      </c>
      <c r="CB263" s="211" t="s">
        <v>514</v>
      </c>
      <c r="CC263" s="211" t="s">
        <v>514</v>
      </c>
      <c r="CD263" s="211" t="s">
        <v>514</v>
      </c>
      <c r="CE263" s="211" t="s">
        <v>514</v>
      </c>
      <c r="CF263" s="211" t="s">
        <v>6431</v>
      </c>
      <c r="CG263" s="211" t="s">
        <v>6432</v>
      </c>
      <c r="CH263" s="287"/>
      <c r="CI263" s="287"/>
      <c r="CJ263" s="287"/>
      <c r="CK263" s="287"/>
      <c r="CL263" s="287"/>
      <c r="CM263" s="287"/>
      <c r="CN263" s="287"/>
      <c r="CO263" s="211" t="s">
        <v>5528</v>
      </c>
    </row>
    <row r="264" spans="1:93">
      <c r="A264" s="286" t="s">
        <v>1108</v>
      </c>
      <c r="B264" s="211" t="s">
        <v>3009</v>
      </c>
      <c r="C264" s="211" t="s">
        <v>2484</v>
      </c>
      <c r="D264" s="211" t="s">
        <v>5289</v>
      </c>
      <c r="E264" s="211" t="s">
        <v>5747</v>
      </c>
      <c r="F264" s="211">
        <v>1</v>
      </c>
      <c r="G264" s="211" t="s">
        <v>514</v>
      </c>
      <c r="H264" s="211" t="s">
        <v>514</v>
      </c>
      <c r="I264" s="211" t="s">
        <v>514</v>
      </c>
      <c r="J264" s="211" t="s">
        <v>514</v>
      </c>
      <c r="K264" s="211">
        <v>2013</v>
      </c>
      <c r="L264" s="211" t="b">
        <v>0</v>
      </c>
      <c r="M264" s="211">
        <v>4220</v>
      </c>
      <c r="N264" s="211">
        <v>4040</v>
      </c>
      <c r="O264" s="287"/>
      <c r="P264" s="287"/>
      <c r="Q264" s="287"/>
      <c r="R264" s="211" t="s">
        <v>514</v>
      </c>
      <c r="S264" s="211" t="s">
        <v>514</v>
      </c>
      <c r="T264" s="211" t="s">
        <v>514</v>
      </c>
      <c r="U264" s="211" t="s">
        <v>514</v>
      </c>
      <c r="V264" s="211" t="s">
        <v>514</v>
      </c>
      <c r="W264" s="211" t="s">
        <v>514</v>
      </c>
      <c r="X264" s="287"/>
      <c r="Y264" s="287"/>
      <c r="Z264" s="287"/>
      <c r="AA264" s="211" t="s">
        <v>514</v>
      </c>
      <c r="AB264" s="211" t="s">
        <v>514</v>
      </c>
      <c r="AC264" s="211" t="s">
        <v>514</v>
      </c>
      <c r="AD264" s="211" t="s">
        <v>514</v>
      </c>
      <c r="AE264" s="287"/>
      <c r="AF264" s="287"/>
      <c r="AG264" s="287"/>
      <c r="AH264" s="211" t="s">
        <v>514</v>
      </c>
      <c r="AI264" s="211" t="s">
        <v>514</v>
      </c>
      <c r="AJ264" s="211" t="s">
        <v>514</v>
      </c>
      <c r="AK264" s="211" t="s">
        <v>514</v>
      </c>
      <c r="AL264" s="211" t="s">
        <v>514</v>
      </c>
      <c r="AM264" s="211" t="s">
        <v>514</v>
      </c>
      <c r="AN264" s="287"/>
      <c r="AO264" s="287"/>
      <c r="AP264" s="287"/>
      <c r="AQ264" s="287"/>
      <c r="AR264" s="287"/>
      <c r="AS264" s="287"/>
      <c r="AT264" s="211" t="s">
        <v>514</v>
      </c>
      <c r="AU264" s="211" t="s">
        <v>514</v>
      </c>
      <c r="AV264" s="211" t="s">
        <v>514</v>
      </c>
      <c r="AW264" s="211" t="s">
        <v>514</v>
      </c>
      <c r="AX264" s="211" t="s">
        <v>514</v>
      </c>
      <c r="AY264" s="211" t="s">
        <v>514</v>
      </c>
      <c r="AZ264" s="287"/>
      <c r="BA264" s="287"/>
      <c r="BB264" s="287"/>
      <c r="BC264" s="287"/>
      <c r="BD264" s="287"/>
      <c r="BE264" s="287"/>
      <c r="BF264" s="211" t="s">
        <v>514</v>
      </c>
      <c r="BG264" s="211" t="s">
        <v>514</v>
      </c>
      <c r="BH264" s="211" t="s">
        <v>514</v>
      </c>
      <c r="BI264" s="211" t="s">
        <v>514</v>
      </c>
      <c r="BJ264" s="211" t="s">
        <v>514</v>
      </c>
      <c r="BK264" s="211" t="s">
        <v>514</v>
      </c>
      <c r="BL264" s="287"/>
      <c r="BM264" s="287"/>
      <c r="BN264" s="287"/>
      <c r="BO264" s="211" t="s">
        <v>514</v>
      </c>
      <c r="BP264" s="211" t="s">
        <v>514</v>
      </c>
      <c r="BQ264" s="211">
        <v>1</v>
      </c>
      <c r="BR264" s="211" t="s">
        <v>3828</v>
      </c>
      <c r="BS264" s="211" t="s">
        <v>514</v>
      </c>
      <c r="BT264" s="211" t="s">
        <v>514</v>
      </c>
      <c r="BU264" s="211" t="s">
        <v>514</v>
      </c>
      <c r="BV264" s="211" t="s">
        <v>514</v>
      </c>
      <c r="BW264" s="211" t="s">
        <v>514</v>
      </c>
      <c r="BX264" s="211" t="s">
        <v>514</v>
      </c>
      <c r="BY264" s="211" t="s">
        <v>514</v>
      </c>
      <c r="BZ264" s="211" t="s">
        <v>514</v>
      </c>
      <c r="CA264" s="211" t="s">
        <v>514</v>
      </c>
      <c r="CB264" s="211" t="s">
        <v>514</v>
      </c>
      <c r="CC264" s="211" t="s">
        <v>514</v>
      </c>
      <c r="CD264" s="211" t="s">
        <v>514</v>
      </c>
      <c r="CE264" s="211" t="s">
        <v>514</v>
      </c>
      <c r="CF264" s="211" t="s">
        <v>514</v>
      </c>
      <c r="CG264" s="211" t="s">
        <v>514</v>
      </c>
      <c r="CH264" s="287"/>
      <c r="CI264" s="287"/>
      <c r="CJ264" s="287"/>
      <c r="CK264" s="287"/>
      <c r="CL264" s="287"/>
      <c r="CM264" s="287"/>
      <c r="CN264" s="287"/>
      <c r="CO264" s="211" t="s">
        <v>514</v>
      </c>
    </row>
    <row r="265" spans="1:93">
      <c r="A265" s="286" t="s">
        <v>1109</v>
      </c>
      <c r="B265" s="211" t="s">
        <v>3010</v>
      </c>
      <c r="C265" s="211" t="s">
        <v>2531</v>
      </c>
      <c r="D265" s="211" t="s">
        <v>3011</v>
      </c>
      <c r="E265" s="211" t="s">
        <v>3012</v>
      </c>
      <c r="F265" s="211">
        <v>1</v>
      </c>
      <c r="G265" s="211" t="s">
        <v>514</v>
      </c>
      <c r="H265" s="211" t="s">
        <v>514</v>
      </c>
      <c r="I265" s="211" t="s">
        <v>514</v>
      </c>
      <c r="J265" s="211" t="s">
        <v>514</v>
      </c>
      <c r="K265" s="211">
        <v>2013</v>
      </c>
      <c r="L265" s="211" t="b">
        <v>0</v>
      </c>
      <c r="M265" s="211">
        <v>3110</v>
      </c>
      <c r="N265" s="211">
        <v>3100</v>
      </c>
      <c r="O265" s="287"/>
      <c r="P265" s="287"/>
      <c r="Q265" s="287"/>
      <c r="R265" s="211" t="b">
        <v>0</v>
      </c>
      <c r="S265" s="211">
        <v>2920</v>
      </c>
      <c r="T265" s="211">
        <v>2500</v>
      </c>
      <c r="U265" s="211" t="b">
        <v>0</v>
      </c>
      <c r="V265" s="211">
        <v>2780</v>
      </c>
      <c r="W265" s="211">
        <v>2780</v>
      </c>
      <c r="X265" s="287"/>
      <c r="Y265" s="287"/>
      <c r="Z265" s="287"/>
      <c r="AA265" s="211" t="s">
        <v>514</v>
      </c>
      <c r="AB265" s="211" t="s">
        <v>514</v>
      </c>
      <c r="AC265" s="211" t="s">
        <v>514</v>
      </c>
      <c r="AD265" s="211" t="s">
        <v>514</v>
      </c>
      <c r="AE265" s="287"/>
      <c r="AF265" s="287"/>
      <c r="AG265" s="287"/>
      <c r="AH265" s="211" t="s">
        <v>514</v>
      </c>
      <c r="AI265" s="211" t="s">
        <v>514</v>
      </c>
      <c r="AJ265" s="211" t="s">
        <v>514</v>
      </c>
      <c r="AK265" s="211" t="s">
        <v>514</v>
      </c>
      <c r="AL265" s="211" t="s">
        <v>514</v>
      </c>
      <c r="AM265" s="211" t="s">
        <v>514</v>
      </c>
      <c r="AN265" s="287"/>
      <c r="AO265" s="287"/>
      <c r="AP265" s="287"/>
      <c r="AQ265" s="287"/>
      <c r="AR265" s="287"/>
      <c r="AS265" s="287"/>
      <c r="AT265" s="211" t="s">
        <v>514</v>
      </c>
      <c r="AU265" s="211" t="s">
        <v>514</v>
      </c>
      <c r="AV265" s="211" t="s">
        <v>514</v>
      </c>
      <c r="AW265" s="211" t="s">
        <v>514</v>
      </c>
      <c r="AX265" s="211" t="s">
        <v>514</v>
      </c>
      <c r="AY265" s="211" t="s">
        <v>514</v>
      </c>
      <c r="AZ265" s="287"/>
      <c r="BA265" s="287"/>
      <c r="BB265" s="287"/>
      <c r="BC265" s="287"/>
      <c r="BD265" s="287"/>
      <c r="BE265" s="287"/>
      <c r="BF265" s="211" t="s">
        <v>514</v>
      </c>
      <c r="BG265" s="211" t="s">
        <v>514</v>
      </c>
      <c r="BH265" s="211" t="s">
        <v>514</v>
      </c>
      <c r="BI265" s="211" t="s">
        <v>514</v>
      </c>
      <c r="BJ265" s="211" t="s">
        <v>514</v>
      </c>
      <c r="BK265" s="211" t="s">
        <v>514</v>
      </c>
      <c r="BL265" s="287"/>
      <c r="BM265" s="287"/>
      <c r="BN265" s="287"/>
      <c r="BO265" s="211" t="s">
        <v>514</v>
      </c>
      <c r="BP265" s="211" t="s">
        <v>514</v>
      </c>
      <c r="BQ265" s="211">
        <v>1</v>
      </c>
      <c r="BR265" s="211" t="s">
        <v>3013</v>
      </c>
      <c r="BS265" s="211" t="s">
        <v>514</v>
      </c>
      <c r="BT265" s="211" t="s">
        <v>514</v>
      </c>
      <c r="BU265" s="211" t="s">
        <v>514</v>
      </c>
      <c r="BV265" s="211" t="s">
        <v>514</v>
      </c>
      <c r="BW265" s="211" t="s">
        <v>514</v>
      </c>
      <c r="BX265" s="211" t="s">
        <v>514</v>
      </c>
      <c r="BY265" s="211" t="s">
        <v>514</v>
      </c>
      <c r="BZ265" s="211" t="s">
        <v>514</v>
      </c>
      <c r="CA265" s="211" t="s">
        <v>514</v>
      </c>
      <c r="CB265" s="211" t="s">
        <v>514</v>
      </c>
      <c r="CC265" s="211" t="s">
        <v>514</v>
      </c>
      <c r="CD265" s="211" t="s">
        <v>514</v>
      </c>
      <c r="CE265" s="211" t="s">
        <v>514</v>
      </c>
      <c r="CF265" s="211" t="s">
        <v>514</v>
      </c>
      <c r="CG265" s="211" t="s">
        <v>514</v>
      </c>
      <c r="CH265" s="287"/>
      <c r="CI265" s="287"/>
      <c r="CJ265" s="287"/>
      <c r="CK265" s="287"/>
      <c r="CL265" s="287"/>
      <c r="CM265" s="287"/>
      <c r="CN265" s="287"/>
      <c r="CO265" s="211" t="s">
        <v>5528</v>
      </c>
    </row>
    <row r="266" spans="1:93">
      <c r="A266" s="286" t="s">
        <v>1110</v>
      </c>
      <c r="B266" s="211" t="s">
        <v>6551</v>
      </c>
      <c r="C266" s="211" t="s">
        <v>2424</v>
      </c>
      <c r="D266" s="211" t="s">
        <v>6552</v>
      </c>
      <c r="E266" s="211" t="s">
        <v>3014</v>
      </c>
      <c r="F266" s="211">
        <v>1</v>
      </c>
      <c r="G266" s="211" t="s">
        <v>514</v>
      </c>
      <c r="H266" s="211" t="s">
        <v>514</v>
      </c>
      <c r="I266" s="211" t="s">
        <v>514</v>
      </c>
      <c r="J266" s="211" t="s">
        <v>514</v>
      </c>
      <c r="K266" s="211">
        <v>2013</v>
      </c>
      <c r="L266" s="211" t="b">
        <v>0</v>
      </c>
      <c r="M266" s="211">
        <v>21500</v>
      </c>
      <c r="N266" s="211">
        <v>21500</v>
      </c>
      <c r="O266" s="287"/>
      <c r="P266" s="287"/>
      <c r="Q266" s="287"/>
      <c r="R266" s="211" t="b">
        <v>0</v>
      </c>
      <c r="S266" s="211">
        <v>12600</v>
      </c>
      <c r="T266" s="211">
        <v>11600</v>
      </c>
      <c r="U266" s="211" t="b">
        <v>0</v>
      </c>
      <c r="V266" s="211">
        <v>5560</v>
      </c>
      <c r="W266" s="211">
        <v>5560</v>
      </c>
      <c r="X266" s="287"/>
      <c r="Y266" s="287"/>
      <c r="Z266" s="287"/>
      <c r="AA266" s="211" t="s">
        <v>514</v>
      </c>
      <c r="AB266" s="211" t="s">
        <v>514</v>
      </c>
      <c r="AC266" s="211" t="s">
        <v>514</v>
      </c>
      <c r="AD266" s="211" t="s">
        <v>514</v>
      </c>
      <c r="AE266" s="287"/>
      <c r="AF266" s="287"/>
      <c r="AG266" s="287"/>
      <c r="AH266" s="211" t="s">
        <v>514</v>
      </c>
      <c r="AI266" s="211" t="s">
        <v>514</v>
      </c>
      <c r="AJ266" s="211" t="s">
        <v>514</v>
      </c>
      <c r="AK266" s="211" t="s">
        <v>514</v>
      </c>
      <c r="AL266" s="211" t="s">
        <v>514</v>
      </c>
      <c r="AM266" s="211" t="s">
        <v>514</v>
      </c>
      <c r="AN266" s="287"/>
      <c r="AO266" s="287"/>
      <c r="AP266" s="287"/>
      <c r="AQ266" s="287"/>
      <c r="AR266" s="287"/>
      <c r="AS266" s="287"/>
      <c r="AT266" s="211" t="s">
        <v>514</v>
      </c>
      <c r="AU266" s="211" t="s">
        <v>514</v>
      </c>
      <c r="AV266" s="211" t="s">
        <v>514</v>
      </c>
      <c r="AW266" s="211" t="s">
        <v>514</v>
      </c>
      <c r="AX266" s="211" t="s">
        <v>514</v>
      </c>
      <c r="AY266" s="211" t="s">
        <v>514</v>
      </c>
      <c r="AZ266" s="287"/>
      <c r="BA266" s="287"/>
      <c r="BB266" s="287"/>
      <c r="BC266" s="287"/>
      <c r="BD266" s="287"/>
      <c r="BE266" s="287"/>
      <c r="BF266" s="211" t="s">
        <v>514</v>
      </c>
      <c r="BG266" s="211" t="s">
        <v>514</v>
      </c>
      <c r="BH266" s="211" t="s">
        <v>514</v>
      </c>
      <c r="BI266" s="211" t="s">
        <v>514</v>
      </c>
      <c r="BJ266" s="211" t="s">
        <v>514</v>
      </c>
      <c r="BK266" s="211" t="s">
        <v>514</v>
      </c>
      <c r="BL266" s="287"/>
      <c r="BM266" s="287"/>
      <c r="BN266" s="287"/>
      <c r="BO266" s="211" t="s">
        <v>514</v>
      </c>
      <c r="BP266" s="211" t="s">
        <v>514</v>
      </c>
      <c r="BQ266" s="211">
        <v>1</v>
      </c>
      <c r="BR266" s="211" t="s">
        <v>2723</v>
      </c>
      <c r="BS266" s="211" t="s">
        <v>514</v>
      </c>
      <c r="BT266" s="211" t="s">
        <v>514</v>
      </c>
      <c r="BU266" s="211" t="s">
        <v>514</v>
      </c>
      <c r="BV266" s="211" t="s">
        <v>514</v>
      </c>
      <c r="BW266" s="211" t="s">
        <v>514</v>
      </c>
      <c r="BX266" s="211" t="s">
        <v>514</v>
      </c>
      <c r="BY266" s="211" t="s">
        <v>514</v>
      </c>
      <c r="BZ266" s="211" t="s">
        <v>514</v>
      </c>
      <c r="CA266" s="211" t="s">
        <v>514</v>
      </c>
      <c r="CB266" s="211" t="s">
        <v>514</v>
      </c>
      <c r="CC266" s="211" t="s">
        <v>514</v>
      </c>
      <c r="CD266" s="211" t="s">
        <v>514</v>
      </c>
      <c r="CE266" s="211" t="s">
        <v>514</v>
      </c>
      <c r="CF266" s="211" t="s">
        <v>514</v>
      </c>
      <c r="CG266" s="211" t="s">
        <v>514</v>
      </c>
      <c r="CH266" s="287"/>
      <c r="CI266" s="287"/>
      <c r="CJ266" s="287"/>
      <c r="CK266" s="287"/>
      <c r="CL266" s="287"/>
      <c r="CM266" s="287"/>
      <c r="CN266" s="287"/>
      <c r="CO266" s="211" t="s">
        <v>514</v>
      </c>
    </row>
    <row r="267" spans="1:93">
      <c r="A267" s="286" t="s">
        <v>1111</v>
      </c>
      <c r="B267" s="211" t="s">
        <v>3015</v>
      </c>
      <c r="C267" s="211" t="s">
        <v>2448</v>
      </c>
      <c r="D267" s="211" t="s">
        <v>3016</v>
      </c>
      <c r="E267" s="211" t="s">
        <v>5748</v>
      </c>
      <c r="F267" s="211" t="s">
        <v>514</v>
      </c>
      <c r="G267" s="211">
        <v>1</v>
      </c>
      <c r="H267" s="211" t="s">
        <v>514</v>
      </c>
      <c r="I267" s="211" t="s">
        <v>514</v>
      </c>
      <c r="J267" s="211" t="s">
        <v>514</v>
      </c>
      <c r="K267" s="211">
        <v>2013</v>
      </c>
      <c r="L267" s="211" t="b">
        <v>0</v>
      </c>
      <c r="M267" s="211">
        <v>2100</v>
      </c>
      <c r="N267" s="211">
        <v>2090</v>
      </c>
      <c r="O267" s="287"/>
      <c r="P267" s="287"/>
      <c r="Q267" s="287"/>
      <c r="R267" s="211" t="b">
        <v>0</v>
      </c>
      <c r="S267" s="211">
        <v>1790</v>
      </c>
      <c r="T267" s="211">
        <v>1510</v>
      </c>
      <c r="U267" s="211" t="b">
        <v>0</v>
      </c>
      <c r="V267" s="211">
        <v>1690</v>
      </c>
      <c r="W267" s="211">
        <v>1690</v>
      </c>
      <c r="X267" s="287"/>
      <c r="Y267" s="287"/>
      <c r="Z267" s="287"/>
      <c r="AA267" s="211" t="s">
        <v>514</v>
      </c>
      <c r="AB267" s="211" t="s">
        <v>514</v>
      </c>
      <c r="AC267" s="211" t="s">
        <v>514</v>
      </c>
      <c r="AD267" s="211" t="s">
        <v>514</v>
      </c>
      <c r="AE267" s="287"/>
      <c r="AF267" s="287"/>
      <c r="AG267" s="287"/>
      <c r="AH267" s="211" t="s">
        <v>514</v>
      </c>
      <c r="AI267" s="211" t="s">
        <v>514</v>
      </c>
      <c r="AJ267" s="211" t="s">
        <v>514</v>
      </c>
      <c r="AK267" s="211" t="s">
        <v>514</v>
      </c>
      <c r="AL267" s="211" t="s">
        <v>514</v>
      </c>
      <c r="AM267" s="211" t="s">
        <v>514</v>
      </c>
      <c r="AN267" s="287"/>
      <c r="AO267" s="287"/>
      <c r="AP267" s="287"/>
      <c r="AQ267" s="287"/>
      <c r="AR267" s="287"/>
      <c r="AS267" s="287"/>
      <c r="AT267" s="211" t="s">
        <v>514</v>
      </c>
      <c r="AU267" s="211" t="s">
        <v>514</v>
      </c>
      <c r="AV267" s="211" t="s">
        <v>514</v>
      </c>
      <c r="AW267" s="211" t="s">
        <v>514</v>
      </c>
      <c r="AX267" s="211" t="s">
        <v>514</v>
      </c>
      <c r="AY267" s="211" t="s">
        <v>514</v>
      </c>
      <c r="AZ267" s="287"/>
      <c r="BA267" s="287"/>
      <c r="BB267" s="287"/>
      <c r="BC267" s="287"/>
      <c r="BD267" s="287"/>
      <c r="BE267" s="287"/>
      <c r="BF267" s="211" t="s">
        <v>514</v>
      </c>
      <c r="BG267" s="211" t="s">
        <v>514</v>
      </c>
      <c r="BH267" s="211" t="s">
        <v>514</v>
      </c>
      <c r="BI267" s="211" t="s">
        <v>514</v>
      </c>
      <c r="BJ267" s="211" t="s">
        <v>514</v>
      </c>
      <c r="BK267" s="211" t="s">
        <v>514</v>
      </c>
      <c r="BL267" s="287"/>
      <c r="BM267" s="287"/>
      <c r="BN267" s="287"/>
      <c r="BO267" s="211" t="s">
        <v>514</v>
      </c>
      <c r="BP267" s="211" t="s">
        <v>514</v>
      </c>
      <c r="BQ267" s="211">
        <v>0</v>
      </c>
      <c r="BR267" s="211" t="s">
        <v>514</v>
      </c>
      <c r="BS267" s="211" t="s">
        <v>514</v>
      </c>
      <c r="BT267" s="211" t="s">
        <v>514</v>
      </c>
      <c r="BU267" s="211" t="s">
        <v>514</v>
      </c>
      <c r="BV267" s="211" t="s">
        <v>514</v>
      </c>
      <c r="BW267" s="211" t="s">
        <v>514</v>
      </c>
      <c r="BX267" s="211" t="s">
        <v>514</v>
      </c>
      <c r="BY267" s="211" t="s">
        <v>514</v>
      </c>
      <c r="BZ267" s="211" t="s">
        <v>514</v>
      </c>
      <c r="CA267" s="211" t="s">
        <v>514</v>
      </c>
      <c r="CB267" s="211" t="s">
        <v>514</v>
      </c>
      <c r="CC267" s="211" t="s">
        <v>6444</v>
      </c>
      <c r="CD267" s="211" t="s">
        <v>6445</v>
      </c>
      <c r="CE267" s="211" t="s">
        <v>514</v>
      </c>
      <c r="CF267" s="211" t="s">
        <v>514</v>
      </c>
      <c r="CG267" s="211" t="s">
        <v>514</v>
      </c>
      <c r="CH267" s="287"/>
      <c r="CI267" s="287"/>
      <c r="CJ267" s="287"/>
      <c r="CK267" s="287"/>
      <c r="CL267" s="287"/>
      <c r="CM267" s="287"/>
      <c r="CN267" s="287"/>
      <c r="CO267" s="211" t="s">
        <v>5528</v>
      </c>
    </row>
    <row r="268" spans="1:93">
      <c r="A268" s="286" t="s">
        <v>1112</v>
      </c>
      <c r="B268" s="211" t="s">
        <v>3017</v>
      </c>
      <c r="C268" s="211" t="s">
        <v>2484</v>
      </c>
      <c r="D268" s="211" t="s">
        <v>3018</v>
      </c>
      <c r="E268" s="211" t="s">
        <v>5749</v>
      </c>
      <c r="F268" s="211">
        <v>1</v>
      </c>
      <c r="G268" s="211" t="s">
        <v>514</v>
      </c>
      <c r="H268" s="211" t="s">
        <v>514</v>
      </c>
      <c r="I268" s="211" t="s">
        <v>514</v>
      </c>
      <c r="J268" s="211" t="s">
        <v>514</v>
      </c>
      <c r="K268" s="211">
        <v>2013</v>
      </c>
      <c r="L268" s="211" t="b">
        <v>1</v>
      </c>
      <c r="M268" s="211">
        <v>4690</v>
      </c>
      <c r="N268" s="211">
        <v>4230</v>
      </c>
      <c r="O268" s="287"/>
      <c r="P268" s="287"/>
      <c r="Q268" s="287"/>
      <c r="R268" s="211" t="b">
        <v>1</v>
      </c>
      <c r="S268" s="211">
        <v>3300</v>
      </c>
      <c r="T268" s="211">
        <v>3540</v>
      </c>
      <c r="U268" s="211" t="b">
        <v>1</v>
      </c>
      <c r="V268" s="211">
        <v>3050</v>
      </c>
      <c r="W268" s="211">
        <v>3050</v>
      </c>
      <c r="X268" s="287"/>
      <c r="Y268" s="287"/>
      <c r="Z268" s="287"/>
      <c r="AA268" s="211" t="s">
        <v>514</v>
      </c>
      <c r="AB268" s="211" t="s">
        <v>514</v>
      </c>
      <c r="AC268" s="211" t="s">
        <v>514</v>
      </c>
      <c r="AD268" s="211" t="s">
        <v>514</v>
      </c>
      <c r="AE268" s="287"/>
      <c r="AF268" s="287"/>
      <c r="AG268" s="287"/>
      <c r="AH268" s="211" t="s">
        <v>514</v>
      </c>
      <c r="AI268" s="211" t="s">
        <v>514</v>
      </c>
      <c r="AJ268" s="211" t="s">
        <v>514</v>
      </c>
      <c r="AK268" s="211" t="s">
        <v>514</v>
      </c>
      <c r="AL268" s="211" t="s">
        <v>514</v>
      </c>
      <c r="AM268" s="211" t="s">
        <v>514</v>
      </c>
      <c r="AN268" s="287"/>
      <c r="AO268" s="287"/>
      <c r="AP268" s="287"/>
      <c r="AQ268" s="287"/>
      <c r="AR268" s="287"/>
      <c r="AS268" s="287"/>
      <c r="AT268" s="211" t="s">
        <v>514</v>
      </c>
      <c r="AU268" s="211" t="s">
        <v>514</v>
      </c>
      <c r="AV268" s="211" t="s">
        <v>514</v>
      </c>
      <c r="AW268" s="211" t="s">
        <v>514</v>
      </c>
      <c r="AX268" s="211" t="s">
        <v>514</v>
      </c>
      <c r="AY268" s="211" t="s">
        <v>514</v>
      </c>
      <c r="AZ268" s="287"/>
      <c r="BA268" s="287"/>
      <c r="BB268" s="287"/>
      <c r="BC268" s="287"/>
      <c r="BD268" s="287"/>
      <c r="BE268" s="287"/>
      <c r="BF268" s="211" t="s">
        <v>514</v>
      </c>
      <c r="BG268" s="211" t="s">
        <v>514</v>
      </c>
      <c r="BH268" s="211" t="s">
        <v>514</v>
      </c>
      <c r="BI268" s="211" t="s">
        <v>514</v>
      </c>
      <c r="BJ268" s="211" t="s">
        <v>514</v>
      </c>
      <c r="BK268" s="211" t="s">
        <v>514</v>
      </c>
      <c r="BL268" s="287"/>
      <c r="BM268" s="287"/>
      <c r="BN268" s="287"/>
      <c r="BO268" s="211" t="s">
        <v>514</v>
      </c>
      <c r="BP268" s="211" t="s">
        <v>514</v>
      </c>
      <c r="BQ268" s="211">
        <v>0</v>
      </c>
      <c r="BR268" s="211" t="s">
        <v>514</v>
      </c>
      <c r="BS268" s="211" t="s">
        <v>514</v>
      </c>
      <c r="BT268" s="211" t="s">
        <v>514</v>
      </c>
      <c r="BU268" s="211" t="s">
        <v>514</v>
      </c>
      <c r="BV268" s="211" t="s">
        <v>514</v>
      </c>
      <c r="BW268" s="211" t="s">
        <v>514</v>
      </c>
      <c r="BX268" s="211" t="s">
        <v>514</v>
      </c>
      <c r="BY268" s="211" t="s">
        <v>514</v>
      </c>
      <c r="BZ268" s="211" t="s">
        <v>514</v>
      </c>
      <c r="CA268" s="211" t="s">
        <v>514</v>
      </c>
      <c r="CB268" s="211" t="s">
        <v>514</v>
      </c>
      <c r="CC268" s="211" t="s">
        <v>6444</v>
      </c>
      <c r="CD268" s="211" t="s">
        <v>6445</v>
      </c>
      <c r="CE268" s="211" t="s">
        <v>514</v>
      </c>
      <c r="CF268" s="211" t="s">
        <v>514</v>
      </c>
      <c r="CG268" s="211" t="s">
        <v>514</v>
      </c>
      <c r="CH268" s="287"/>
      <c r="CI268" s="287"/>
      <c r="CJ268" s="287"/>
      <c r="CK268" s="287"/>
      <c r="CL268" s="287"/>
      <c r="CM268" s="287"/>
      <c r="CN268" s="287"/>
      <c r="CO268" s="211" t="s">
        <v>5528</v>
      </c>
    </row>
    <row r="269" spans="1:93">
      <c r="A269" s="286" t="s">
        <v>1113</v>
      </c>
      <c r="B269" s="211" t="s">
        <v>3019</v>
      </c>
      <c r="C269" s="211" t="s">
        <v>3020</v>
      </c>
      <c r="D269" s="211" t="s">
        <v>6553</v>
      </c>
      <c r="E269" s="211" t="s">
        <v>3021</v>
      </c>
      <c r="F269" s="211">
        <v>1</v>
      </c>
      <c r="G269" s="211" t="s">
        <v>514</v>
      </c>
      <c r="H269" s="211" t="s">
        <v>514</v>
      </c>
      <c r="I269" s="211" t="s">
        <v>514</v>
      </c>
      <c r="J269" s="211" t="s">
        <v>514</v>
      </c>
      <c r="K269" s="211">
        <v>2013</v>
      </c>
      <c r="L269" s="211" t="b">
        <v>1</v>
      </c>
      <c r="M269" s="211">
        <v>4560</v>
      </c>
      <c r="N269" s="211">
        <v>4550</v>
      </c>
      <c r="O269" s="287"/>
      <c r="P269" s="287"/>
      <c r="Q269" s="287"/>
      <c r="R269" s="211" t="b">
        <v>1</v>
      </c>
      <c r="S269" s="211">
        <v>3620</v>
      </c>
      <c r="T269" s="211">
        <v>2070</v>
      </c>
      <c r="U269" s="211" t="b">
        <v>1</v>
      </c>
      <c r="V269" s="211">
        <v>886</v>
      </c>
      <c r="W269" s="211">
        <v>886</v>
      </c>
      <c r="X269" s="287"/>
      <c r="Y269" s="287"/>
      <c r="Z269" s="287"/>
      <c r="AA269" s="211" t="s">
        <v>514</v>
      </c>
      <c r="AB269" s="211" t="s">
        <v>514</v>
      </c>
      <c r="AC269" s="211" t="s">
        <v>514</v>
      </c>
      <c r="AD269" s="211" t="s">
        <v>514</v>
      </c>
      <c r="AE269" s="287"/>
      <c r="AF269" s="287"/>
      <c r="AG269" s="287"/>
      <c r="AH269" s="211" t="s">
        <v>514</v>
      </c>
      <c r="AI269" s="211" t="s">
        <v>514</v>
      </c>
      <c r="AJ269" s="211" t="s">
        <v>514</v>
      </c>
      <c r="AK269" s="211" t="s">
        <v>514</v>
      </c>
      <c r="AL269" s="211" t="s">
        <v>514</v>
      </c>
      <c r="AM269" s="211" t="s">
        <v>514</v>
      </c>
      <c r="AN269" s="287"/>
      <c r="AO269" s="287"/>
      <c r="AP269" s="287"/>
      <c r="AQ269" s="287"/>
      <c r="AR269" s="287"/>
      <c r="AS269" s="287"/>
      <c r="AT269" s="211" t="s">
        <v>514</v>
      </c>
      <c r="AU269" s="211" t="s">
        <v>514</v>
      </c>
      <c r="AV269" s="211" t="s">
        <v>514</v>
      </c>
      <c r="AW269" s="211" t="s">
        <v>514</v>
      </c>
      <c r="AX269" s="211" t="s">
        <v>514</v>
      </c>
      <c r="AY269" s="211" t="s">
        <v>514</v>
      </c>
      <c r="AZ269" s="287"/>
      <c r="BA269" s="287"/>
      <c r="BB269" s="287"/>
      <c r="BC269" s="287"/>
      <c r="BD269" s="287"/>
      <c r="BE269" s="287"/>
      <c r="BF269" s="211" t="s">
        <v>514</v>
      </c>
      <c r="BG269" s="211" t="s">
        <v>514</v>
      </c>
      <c r="BH269" s="211" t="s">
        <v>514</v>
      </c>
      <c r="BI269" s="211" t="s">
        <v>514</v>
      </c>
      <c r="BJ269" s="211" t="s">
        <v>514</v>
      </c>
      <c r="BK269" s="211" t="s">
        <v>514</v>
      </c>
      <c r="BL269" s="287"/>
      <c r="BM269" s="287"/>
      <c r="BN269" s="287"/>
      <c r="BO269" s="211" t="s">
        <v>514</v>
      </c>
      <c r="BP269" s="211" t="s">
        <v>514</v>
      </c>
      <c r="BQ269" s="211">
        <v>0</v>
      </c>
      <c r="BR269" s="211" t="s">
        <v>514</v>
      </c>
      <c r="BS269" s="211" t="s">
        <v>514</v>
      </c>
      <c r="BT269" s="211" t="s">
        <v>514</v>
      </c>
      <c r="BU269" s="211" t="s">
        <v>514</v>
      </c>
      <c r="BV269" s="211" t="s">
        <v>514</v>
      </c>
      <c r="BW269" s="211" t="s">
        <v>514</v>
      </c>
      <c r="BX269" s="211" t="s">
        <v>514</v>
      </c>
      <c r="BY269" s="211" t="s">
        <v>514</v>
      </c>
      <c r="BZ269" s="211" t="s">
        <v>514</v>
      </c>
      <c r="CA269" s="211" t="s">
        <v>514</v>
      </c>
      <c r="CB269" s="211" t="s">
        <v>514</v>
      </c>
      <c r="CC269" s="211" t="s">
        <v>6554</v>
      </c>
      <c r="CD269" s="211" t="s">
        <v>6555</v>
      </c>
      <c r="CE269" s="211" t="s">
        <v>514</v>
      </c>
      <c r="CF269" s="211" t="s">
        <v>514</v>
      </c>
      <c r="CG269" s="211" t="s">
        <v>514</v>
      </c>
      <c r="CH269" s="287"/>
      <c r="CI269" s="287"/>
      <c r="CJ269" s="287"/>
      <c r="CK269" s="287"/>
      <c r="CL269" s="287"/>
      <c r="CM269" s="287"/>
      <c r="CN269" s="287"/>
      <c r="CO269" s="211" t="s">
        <v>5528</v>
      </c>
    </row>
    <row r="270" spans="1:93">
      <c r="A270" s="286" t="s">
        <v>1114</v>
      </c>
      <c r="B270" s="211" t="s">
        <v>3022</v>
      </c>
      <c r="C270" s="211" t="s">
        <v>3023</v>
      </c>
      <c r="D270" s="211" t="s">
        <v>3024</v>
      </c>
      <c r="E270" s="211" t="s">
        <v>2630</v>
      </c>
      <c r="F270" s="211">
        <v>1</v>
      </c>
      <c r="G270" s="211" t="s">
        <v>514</v>
      </c>
      <c r="H270" s="211">
        <v>1</v>
      </c>
      <c r="I270" s="211" t="s">
        <v>514</v>
      </c>
      <c r="J270" s="211" t="s">
        <v>514</v>
      </c>
      <c r="K270" s="211">
        <v>2013</v>
      </c>
      <c r="L270" s="211" t="b">
        <v>0</v>
      </c>
      <c r="M270" s="211">
        <v>34400</v>
      </c>
      <c r="N270" s="211">
        <v>34400</v>
      </c>
      <c r="O270" s="287"/>
      <c r="P270" s="287"/>
      <c r="Q270" s="287"/>
      <c r="R270" s="211" t="b">
        <v>0</v>
      </c>
      <c r="S270" s="211">
        <v>38000</v>
      </c>
      <c r="T270" s="211">
        <v>34000</v>
      </c>
      <c r="U270" s="211" t="b">
        <v>0</v>
      </c>
      <c r="V270" s="211">
        <v>34200</v>
      </c>
      <c r="W270" s="211">
        <v>33900</v>
      </c>
      <c r="X270" s="287"/>
      <c r="Y270" s="287"/>
      <c r="Z270" s="287"/>
      <c r="AA270" s="211">
        <v>2013</v>
      </c>
      <c r="AB270" s="211" t="b">
        <v>0</v>
      </c>
      <c r="AC270" s="211">
        <v>766</v>
      </c>
      <c r="AD270" s="211">
        <v>766</v>
      </c>
      <c r="AE270" s="287"/>
      <c r="AF270" s="287"/>
      <c r="AG270" s="287"/>
      <c r="AH270" s="211" t="b">
        <v>0</v>
      </c>
      <c r="AI270" s="211">
        <v>872</v>
      </c>
      <c r="AJ270" s="211">
        <v>872</v>
      </c>
      <c r="AK270" s="211" t="b">
        <v>0</v>
      </c>
      <c r="AL270" s="211">
        <v>860</v>
      </c>
      <c r="AM270" s="211">
        <v>860</v>
      </c>
      <c r="AN270" s="287"/>
      <c r="AO270" s="287"/>
      <c r="AP270" s="287"/>
      <c r="AQ270" s="287"/>
      <c r="AR270" s="287"/>
      <c r="AS270" s="287"/>
      <c r="AT270" s="211" t="s">
        <v>514</v>
      </c>
      <c r="AU270" s="211" t="s">
        <v>514</v>
      </c>
      <c r="AV270" s="211" t="s">
        <v>514</v>
      </c>
      <c r="AW270" s="211" t="s">
        <v>514</v>
      </c>
      <c r="AX270" s="211" t="s">
        <v>514</v>
      </c>
      <c r="AY270" s="211" t="s">
        <v>514</v>
      </c>
      <c r="AZ270" s="287"/>
      <c r="BA270" s="287"/>
      <c r="BB270" s="287"/>
      <c r="BC270" s="287"/>
      <c r="BD270" s="287"/>
      <c r="BE270" s="287"/>
      <c r="BF270" s="211" t="s">
        <v>514</v>
      </c>
      <c r="BG270" s="211" t="s">
        <v>514</v>
      </c>
      <c r="BH270" s="211" t="s">
        <v>514</v>
      </c>
      <c r="BI270" s="211" t="s">
        <v>514</v>
      </c>
      <c r="BJ270" s="211" t="s">
        <v>514</v>
      </c>
      <c r="BK270" s="211" t="s">
        <v>514</v>
      </c>
      <c r="BL270" s="287"/>
      <c r="BM270" s="287"/>
      <c r="BN270" s="287"/>
      <c r="BO270" s="211">
        <v>204</v>
      </c>
      <c r="BP270" s="211">
        <v>204</v>
      </c>
      <c r="BQ270" s="211">
        <v>3</v>
      </c>
      <c r="BR270" s="211" t="s">
        <v>3025</v>
      </c>
      <c r="BS270" s="211" t="s">
        <v>3026</v>
      </c>
      <c r="BT270" s="211" t="s">
        <v>3027</v>
      </c>
      <c r="BU270" s="211" t="s">
        <v>514</v>
      </c>
      <c r="BV270" s="211" t="s">
        <v>514</v>
      </c>
      <c r="BW270" s="211" t="s">
        <v>514</v>
      </c>
      <c r="BX270" s="211" t="s">
        <v>514</v>
      </c>
      <c r="BY270" s="211" t="s">
        <v>514</v>
      </c>
      <c r="BZ270" s="211" t="s">
        <v>514</v>
      </c>
      <c r="CA270" s="211" t="s">
        <v>514</v>
      </c>
      <c r="CB270" s="211" t="s">
        <v>514</v>
      </c>
      <c r="CC270" s="211" t="s">
        <v>514</v>
      </c>
      <c r="CD270" s="211" t="s">
        <v>514</v>
      </c>
      <c r="CE270" s="211" t="s">
        <v>514</v>
      </c>
      <c r="CF270" s="211" t="s">
        <v>514</v>
      </c>
      <c r="CG270" s="211" t="s">
        <v>514</v>
      </c>
      <c r="CH270" s="287"/>
      <c r="CI270" s="287"/>
      <c r="CJ270" s="287"/>
      <c r="CK270" s="287"/>
      <c r="CL270" s="287"/>
      <c r="CM270" s="287"/>
      <c r="CN270" s="287"/>
      <c r="CO270" s="211" t="s">
        <v>5528</v>
      </c>
    </row>
    <row r="271" spans="1:93">
      <c r="A271" s="286" t="s">
        <v>1115</v>
      </c>
      <c r="B271" s="211" t="s">
        <v>3028</v>
      </c>
      <c r="C271" s="211" t="s">
        <v>2448</v>
      </c>
      <c r="D271" s="211" t="s">
        <v>3029</v>
      </c>
      <c r="E271" s="211" t="s">
        <v>3030</v>
      </c>
      <c r="F271" s="211">
        <v>1</v>
      </c>
      <c r="G271" s="211" t="s">
        <v>514</v>
      </c>
      <c r="H271" s="211" t="s">
        <v>514</v>
      </c>
      <c r="I271" s="211" t="s">
        <v>514</v>
      </c>
      <c r="J271" s="211" t="s">
        <v>514</v>
      </c>
      <c r="K271" s="211">
        <v>2013</v>
      </c>
      <c r="L271" s="211" t="b">
        <v>0</v>
      </c>
      <c r="M271" s="211">
        <v>12900</v>
      </c>
      <c r="N271" s="211">
        <v>12900</v>
      </c>
      <c r="O271" s="287"/>
      <c r="P271" s="287"/>
      <c r="Q271" s="287"/>
      <c r="R271" s="211" t="b">
        <v>0</v>
      </c>
      <c r="S271" s="211">
        <v>10800</v>
      </c>
      <c r="T271" s="211">
        <v>9820</v>
      </c>
      <c r="U271" s="211" t="b">
        <v>0</v>
      </c>
      <c r="V271" s="211">
        <v>8450</v>
      </c>
      <c r="W271" s="211">
        <v>8450</v>
      </c>
      <c r="X271" s="287"/>
      <c r="Y271" s="287"/>
      <c r="Z271" s="287"/>
      <c r="AA271" s="211" t="s">
        <v>514</v>
      </c>
      <c r="AB271" s="211" t="s">
        <v>514</v>
      </c>
      <c r="AC271" s="211" t="s">
        <v>514</v>
      </c>
      <c r="AD271" s="211" t="s">
        <v>514</v>
      </c>
      <c r="AE271" s="287"/>
      <c r="AF271" s="287"/>
      <c r="AG271" s="287"/>
      <c r="AH271" s="211" t="s">
        <v>514</v>
      </c>
      <c r="AI271" s="211" t="s">
        <v>514</v>
      </c>
      <c r="AJ271" s="211" t="s">
        <v>514</v>
      </c>
      <c r="AK271" s="211" t="s">
        <v>514</v>
      </c>
      <c r="AL271" s="211" t="s">
        <v>514</v>
      </c>
      <c r="AM271" s="211" t="s">
        <v>514</v>
      </c>
      <c r="AN271" s="287"/>
      <c r="AO271" s="287"/>
      <c r="AP271" s="287"/>
      <c r="AQ271" s="287"/>
      <c r="AR271" s="287"/>
      <c r="AS271" s="287"/>
      <c r="AT271" s="211" t="s">
        <v>514</v>
      </c>
      <c r="AU271" s="211" t="s">
        <v>514</v>
      </c>
      <c r="AV271" s="211" t="s">
        <v>514</v>
      </c>
      <c r="AW271" s="211" t="s">
        <v>514</v>
      </c>
      <c r="AX271" s="211" t="s">
        <v>514</v>
      </c>
      <c r="AY271" s="211" t="s">
        <v>514</v>
      </c>
      <c r="AZ271" s="287"/>
      <c r="BA271" s="287"/>
      <c r="BB271" s="287"/>
      <c r="BC271" s="287"/>
      <c r="BD271" s="287"/>
      <c r="BE271" s="287"/>
      <c r="BF271" s="211" t="s">
        <v>514</v>
      </c>
      <c r="BG271" s="211" t="s">
        <v>514</v>
      </c>
      <c r="BH271" s="211" t="s">
        <v>514</v>
      </c>
      <c r="BI271" s="211" t="s">
        <v>514</v>
      </c>
      <c r="BJ271" s="211" t="s">
        <v>514</v>
      </c>
      <c r="BK271" s="211" t="s">
        <v>514</v>
      </c>
      <c r="BL271" s="287"/>
      <c r="BM271" s="287"/>
      <c r="BN271" s="287"/>
      <c r="BO271" s="211" t="s">
        <v>514</v>
      </c>
      <c r="BP271" s="211" t="s">
        <v>514</v>
      </c>
      <c r="BQ271" s="211">
        <v>1</v>
      </c>
      <c r="BR271" s="211" t="s">
        <v>2490</v>
      </c>
      <c r="BS271" s="211" t="s">
        <v>514</v>
      </c>
      <c r="BT271" s="211" t="s">
        <v>514</v>
      </c>
      <c r="BU271" s="211" t="s">
        <v>514</v>
      </c>
      <c r="BV271" s="211" t="s">
        <v>514</v>
      </c>
      <c r="BW271" s="211" t="s">
        <v>514</v>
      </c>
      <c r="BX271" s="211" t="s">
        <v>514</v>
      </c>
      <c r="BY271" s="211" t="s">
        <v>514</v>
      </c>
      <c r="BZ271" s="211" t="s">
        <v>514</v>
      </c>
      <c r="CA271" s="211" t="s">
        <v>514</v>
      </c>
      <c r="CB271" s="211" t="s">
        <v>514</v>
      </c>
      <c r="CC271" s="211" t="s">
        <v>6434</v>
      </c>
      <c r="CD271" s="211" t="s">
        <v>6556</v>
      </c>
      <c r="CE271" s="211" t="s">
        <v>514</v>
      </c>
      <c r="CF271" s="211" t="s">
        <v>514</v>
      </c>
      <c r="CG271" s="211" t="s">
        <v>514</v>
      </c>
      <c r="CH271" s="287"/>
      <c r="CI271" s="287"/>
      <c r="CJ271" s="287"/>
      <c r="CK271" s="287"/>
      <c r="CL271" s="287"/>
      <c r="CM271" s="287"/>
      <c r="CN271" s="287"/>
      <c r="CO271" s="211" t="s">
        <v>5528</v>
      </c>
    </row>
    <row r="272" spans="1:93">
      <c r="A272" s="286" t="s">
        <v>1116</v>
      </c>
      <c r="B272" s="211" t="s">
        <v>3031</v>
      </c>
      <c r="C272" s="211" t="s">
        <v>2424</v>
      </c>
      <c r="D272" s="211" t="s">
        <v>3032</v>
      </c>
      <c r="E272" s="211" t="s">
        <v>3033</v>
      </c>
      <c r="F272" s="211">
        <v>1</v>
      </c>
      <c r="G272" s="211" t="s">
        <v>514</v>
      </c>
      <c r="H272" s="211" t="s">
        <v>514</v>
      </c>
      <c r="I272" s="211">
        <v>1</v>
      </c>
      <c r="J272" s="211" t="s">
        <v>514</v>
      </c>
      <c r="K272" s="211"/>
      <c r="L272" s="211"/>
      <c r="M272" s="211"/>
      <c r="N272" s="211"/>
      <c r="O272" s="287"/>
      <c r="P272" s="287"/>
      <c r="Q272" s="287"/>
      <c r="R272" s="211"/>
      <c r="S272" s="211"/>
      <c r="T272" s="211"/>
      <c r="U272" s="211"/>
      <c r="V272" s="211"/>
      <c r="W272" s="211"/>
      <c r="X272" s="287"/>
      <c r="Y272" s="287"/>
      <c r="Z272" s="287"/>
      <c r="AA272" s="211" t="s">
        <v>514</v>
      </c>
      <c r="AB272" s="211" t="s">
        <v>514</v>
      </c>
      <c r="AC272" s="211" t="s">
        <v>514</v>
      </c>
      <c r="AD272" s="211" t="s">
        <v>514</v>
      </c>
      <c r="AE272" s="287"/>
      <c r="AF272" s="287"/>
      <c r="AG272" s="287"/>
      <c r="AH272" s="211" t="s">
        <v>514</v>
      </c>
      <c r="AI272" s="211" t="s">
        <v>514</v>
      </c>
      <c r="AJ272" s="211" t="s">
        <v>514</v>
      </c>
      <c r="AK272" s="211" t="s">
        <v>514</v>
      </c>
      <c r="AL272" s="211" t="s">
        <v>514</v>
      </c>
      <c r="AM272" s="211" t="s">
        <v>514</v>
      </c>
      <c r="AN272" s="287"/>
      <c r="AO272" s="287"/>
      <c r="AP272" s="287"/>
      <c r="AQ272" s="287"/>
      <c r="AR272" s="287"/>
      <c r="AS272" s="287"/>
      <c r="AT272" s="211" t="b">
        <v>1</v>
      </c>
      <c r="AU272" s="211">
        <v>2390</v>
      </c>
      <c r="AV272" s="211">
        <v>2340</v>
      </c>
      <c r="AW272" s="211" t="b">
        <v>1</v>
      </c>
      <c r="AX272" s="211">
        <v>1830</v>
      </c>
      <c r="AY272" s="211">
        <v>1830</v>
      </c>
      <c r="AZ272" s="287"/>
      <c r="BA272" s="287"/>
      <c r="BB272" s="287"/>
      <c r="BC272" s="287"/>
      <c r="BD272" s="287"/>
      <c r="BE272" s="287"/>
      <c r="BF272" s="211" t="s">
        <v>514</v>
      </c>
      <c r="BG272" s="211" t="s">
        <v>514</v>
      </c>
      <c r="BH272" s="211" t="s">
        <v>514</v>
      </c>
      <c r="BI272" s="211" t="s">
        <v>514</v>
      </c>
      <c r="BJ272" s="211" t="s">
        <v>514</v>
      </c>
      <c r="BK272" s="211" t="s">
        <v>514</v>
      </c>
      <c r="BL272" s="287"/>
      <c r="BM272" s="287"/>
      <c r="BN272" s="287"/>
      <c r="BO272" s="211" t="s">
        <v>514</v>
      </c>
      <c r="BP272" s="211" t="s">
        <v>514</v>
      </c>
      <c r="BQ272" s="211">
        <v>0</v>
      </c>
      <c r="BR272" s="211" t="s">
        <v>514</v>
      </c>
      <c r="BS272" s="211" t="s">
        <v>514</v>
      </c>
      <c r="BT272" s="211" t="s">
        <v>514</v>
      </c>
      <c r="BU272" s="211" t="s">
        <v>514</v>
      </c>
      <c r="BV272" s="211" t="s">
        <v>514</v>
      </c>
      <c r="BW272" s="211" t="s">
        <v>514</v>
      </c>
      <c r="BX272" s="211" t="s">
        <v>514</v>
      </c>
      <c r="BY272" s="211" t="s">
        <v>514</v>
      </c>
      <c r="BZ272" s="211" t="s">
        <v>514</v>
      </c>
      <c r="CA272" s="211" t="s">
        <v>514</v>
      </c>
      <c r="CB272" s="211" t="s">
        <v>514</v>
      </c>
      <c r="CC272" s="211" t="s">
        <v>6434</v>
      </c>
      <c r="CD272" s="211" t="s">
        <v>6556</v>
      </c>
      <c r="CE272" s="211" t="s">
        <v>514</v>
      </c>
      <c r="CF272" s="211" t="s">
        <v>514</v>
      </c>
      <c r="CG272" s="211" t="s">
        <v>514</v>
      </c>
      <c r="CH272" s="287"/>
      <c r="CI272" s="287"/>
      <c r="CJ272" s="287"/>
      <c r="CK272" s="287"/>
      <c r="CL272" s="287"/>
      <c r="CM272" s="287"/>
      <c r="CN272" s="287"/>
      <c r="CO272" s="211" t="s">
        <v>5528</v>
      </c>
    </row>
    <row r="273" spans="1:93">
      <c r="A273" s="286" t="s">
        <v>1117</v>
      </c>
      <c r="B273" s="211" t="s">
        <v>3034</v>
      </c>
      <c r="C273" s="211" t="s">
        <v>2484</v>
      </c>
      <c r="D273" s="211" t="s">
        <v>5290</v>
      </c>
      <c r="E273" s="211" t="s">
        <v>5750</v>
      </c>
      <c r="F273" s="211">
        <v>1</v>
      </c>
      <c r="G273" s="211" t="s">
        <v>514</v>
      </c>
      <c r="H273" s="211" t="s">
        <v>514</v>
      </c>
      <c r="I273" s="211" t="s">
        <v>514</v>
      </c>
      <c r="J273" s="211" t="s">
        <v>514</v>
      </c>
      <c r="K273" s="211" t="s">
        <v>514</v>
      </c>
      <c r="L273" s="211" t="s">
        <v>514</v>
      </c>
      <c r="M273" s="211" t="s">
        <v>514</v>
      </c>
      <c r="N273" s="211" t="s">
        <v>514</v>
      </c>
      <c r="O273" s="287"/>
      <c r="P273" s="287"/>
      <c r="Q273" s="287"/>
      <c r="R273" s="211" t="s">
        <v>514</v>
      </c>
      <c r="S273" s="211" t="s">
        <v>514</v>
      </c>
      <c r="T273" s="211" t="s">
        <v>514</v>
      </c>
      <c r="U273" s="211" t="s">
        <v>514</v>
      </c>
      <c r="V273" s="211" t="s">
        <v>514</v>
      </c>
      <c r="W273" s="211" t="s">
        <v>514</v>
      </c>
      <c r="X273" s="287"/>
      <c r="Y273" s="287"/>
      <c r="Z273" s="287"/>
      <c r="AA273" s="211" t="s">
        <v>514</v>
      </c>
      <c r="AB273" s="211" t="s">
        <v>514</v>
      </c>
      <c r="AC273" s="211" t="s">
        <v>514</v>
      </c>
      <c r="AD273" s="211" t="s">
        <v>514</v>
      </c>
      <c r="AE273" s="287"/>
      <c r="AF273" s="287"/>
      <c r="AG273" s="287"/>
      <c r="AH273" s="211" t="s">
        <v>514</v>
      </c>
      <c r="AI273" s="211" t="s">
        <v>514</v>
      </c>
      <c r="AJ273" s="211" t="s">
        <v>514</v>
      </c>
      <c r="AK273" s="211" t="s">
        <v>514</v>
      </c>
      <c r="AL273" s="211" t="s">
        <v>514</v>
      </c>
      <c r="AM273" s="211" t="s">
        <v>514</v>
      </c>
      <c r="AN273" s="287"/>
      <c r="AO273" s="287"/>
      <c r="AP273" s="287"/>
      <c r="AQ273" s="287"/>
      <c r="AR273" s="287"/>
      <c r="AS273" s="287"/>
      <c r="AT273" s="211" t="s">
        <v>514</v>
      </c>
      <c r="AU273" s="211" t="s">
        <v>514</v>
      </c>
      <c r="AV273" s="211" t="s">
        <v>514</v>
      </c>
      <c r="AW273" s="211" t="s">
        <v>514</v>
      </c>
      <c r="AX273" s="211" t="s">
        <v>514</v>
      </c>
      <c r="AY273" s="211" t="s">
        <v>514</v>
      </c>
      <c r="AZ273" s="287"/>
      <c r="BA273" s="287"/>
      <c r="BB273" s="287"/>
      <c r="BC273" s="287"/>
      <c r="BD273" s="287"/>
      <c r="BE273" s="287"/>
      <c r="BF273" s="211" t="s">
        <v>514</v>
      </c>
      <c r="BG273" s="211" t="s">
        <v>514</v>
      </c>
      <c r="BH273" s="211" t="s">
        <v>514</v>
      </c>
      <c r="BI273" s="211" t="s">
        <v>514</v>
      </c>
      <c r="BJ273" s="211" t="s">
        <v>514</v>
      </c>
      <c r="BK273" s="211" t="s">
        <v>514</v>
      </c>
      <c r="BL273" s="287"/>
      <c r="BM273" s="287"/>
      <c r="BN273" s="287"/>
      <c r="BO273" s="211" t="s">
        <v>514</v>
      </c>
      <c r="BP273" s="211" t="s">
        <v>514</v>
      </c>
      <c r="BQ273" s="211">
        <v>0</v>
      </c>
      <c r="BR273" s="211" t="s">
        <v>514</v>
      </c>
      <c r="BS273" s="211" t="s">
        <v>514</v>
      </c>
      <c r="BT273" s="211" t="s">
        <v>514</v>
      </c>
      <c r="BU273" s="211" t="s">
        <v>514</v>
      </c>
      <c r="BV273" s="211" t="s">
        <v>514</v>
      </c>
      <c r="BW273" s="211" t="s">
        <v>514</v>
      </c>
      <c r="BX273" s="211" t="s">
        <v>514</v>
      </c>
      <c r="BY273" s="211" t="s">
        <v>514</v>
      </c>
      <c r="BZ273" s="211" t="s">
        <v>514</v>
      </c>
      <c r="CA273" s="211" t="s">
        <v>514</v>
      </c>
      <c r="CB273" s="211" t="s">
        <v>514</v>
      </c>
      <c r="CC273" s="211" t="s">
        <v>514</v>
      </c>
      <c r="CD273" s="211" t="s">
        <v>514</v>
      </c>
      <c r="CE273" s="211" t="s">
        <v>514</v>
      </c>
      <c r="CF273" s="211" t="s">
        <v>514</v>
      </c>
      <c r="CG273" s="211" t="s">
        <v>514</v>
      </c>
      <c r="CH273" s="287"/>
      <c r="CI273" s="287"/>
      <c r="CJ273" s="287"/>
      <c r="CK273" s="287"/>
      <c r="CL273" s="287"/>
      <c r="CM273" s="287"/>
      <c r="CN273" s="287"/>
      <c r="CO273" s="211" t="s">
        <v>514</v>
      </c>
    </row>
    <row r="274" spans="1:93">
      <c r="A274" s="286" t="s">
        <v>1118</v>
      </c>
      <c r="B274" s="211" t="s">
        <v>3035</v>
      </c>
      <c r="C274" s="211" t="s">
        <v>2448</v>
      </c>
      <c r="D274" s="211" t="s">
        <v>3036</v>
      </c>
      <c r="E274" s="211" t="s">
        <v>3037</v>
      </c>
      <c r="F274" s="211">
        <v>1</v>
      </c>
      <c r="G274" s="211" t="s">
        <v>514</v>
      </c>
      <c r="H274" s="211" t="s">
        <v>514</v>
      </c>
      <c r="I274" s="211" t="s">
        <v>514</v>
      </c>
      <c r="J274" s="211" t="s">
        <v>514</v>
      </c>
      <c r="K274" s="211">
        <v>2013</v>
      </c>
      <c r="L274" s="211" t="b">
        <v>0</v>
      </c>
      <c r="M274" s="211">
        <v>12000</v>
      </c>
      <c r="N274" s="211">
        <v>10400</v>
      </c>
      <c r="O274" s="287"/>
      <c r="P274" s="287"/>
      <c r="Q274" s="287"/>
      <c r="R274" s="211" t="b">
        <v>0</v>
      </c>
      <c r="S274" s="211">
        <v>10400</v>
      </c>
      <c r="T274" s="211">
        <v>3510</v>
      </c>
      <c r="U274" s="211" t="b">
        <v>0</v>
      </c>
      <c r="V274" s="211">
        <v>3460</v>
      </c>
      <c r="W274" s="211">
        <v>3020</v>
      </c>
      <c r="X274" s="287"/>
      <c r="Y274" s="287"/>
      <c r="Z274" s="287"/>
      <c r="AA274" s="211" t="s">
        <v>514</v>
      </c>
      <c r="AB274" s="211" t="s">
        <v>514</v>
      </c>
      <c r="AC274" s="211" t="s">
        <v>514</v>
      </c>
      <c r="AD274" s="211" t="s">
        <v>514</v>
      </c>
      <c r="AE274" s="287"/>
      <c r="AF274" s="287"/>
      <c r="AG274" s="287"/>
      <c r="AH274" s="211" t="s">
        <v>514</v>
      </c>
      <c r="AI274" s="211" t="s">
        <v>514</v>
      </c>
      <c r="AJ274" s="211" t="s">
        <v>514</v>
      </c>
      <c r="AK274" s="211" t="s">
        <v>514</v>
      </c>
      <c r="AL274" s="211" t="s">
        <v>514</v>
      </c>
      <c r="AM274" s="211" t="s">
        <v>514</v>
      </c>
      <c r="AN274" s="287"/>
      <c r="AO274" s="287"/>
      <c r="AP274" s="287"/>
      <c r="AQ274" s="287"/>
      <c r="AR274" s="287"/>
      <c r="AS274" s="287"/>
      <c r="AT274" s="211" t="s">
        <v>514</v>
      </c>
      <c r="AU274" s="211" t="s">
        <v>514</v>
      </c>
      <c r="AV274" s="211" t="s">
        <v>514</v>
      </c>
      <c r="AW274" s="211" t="s">
        <v>514</v>
      </c>
      <c r="AX274" s="211" t="s">
        <v>514</v>
      </c>
      <c r="AY274" s="211" t="s">
        <v>514</v>
      </c>
      <c r="AZ274" s="287"/>
      <c r="BA274" s="287"/>
      <c r="BB274" s="287"/>
      <c r="BC274" s="287"/>
      <c r="BD274" s="287"/>
      <c r="BE274" s="287"/>
      <c r="BF274" s="211" t="s">
        <v>514</v>
      </c>
      <c r="BG274" s="211" t="s">
        <v>514</v>
      </c>
      <c r="BH274" s="211" t="s">
        <v>514</v>
      </c>
      <c r="BI274" s="211" t="s">
        <v>514</v>
      </c>
      <c r="BJ274" s="211" t="s">
        <v>514</v>
      </c>
      <c r="BK274" s="211" t="s">
        <v>514</v>
      </c>
      <c r="BL274" s="287"/>
      <c r="BM274" s="287"/>
      <c r="BN274" s="287"/>
      <c r="BO274" s="211" t="s">
        <v>514</v>
      </c>
      <c r="BP274" s="211" t="s">
        <v>514</v>
      </c>
      <c r="BQ274" s="211">
        <v>1</v>
      </c>
      <c r="BR274" s="211" t="s">
        <v>2444</v>
      </c>
      <c r="BS274" s="211" t="s">
        <v>514</v>
      </c>
      <c r="BT274" s="211" t="s">
        <v>514</v>
      </c>
      <c r="BU274" s="211" t="s">
        <v>514</v>
      </c>
      <c r="BV274" s="211" t="s">
        <v>514</v>
      </c>
      <c r="BW274" s="211" t="s">
        <v>514</v>
      </c>
      <c r="BX274" s="211" t="s">
        <v>514</v>
      </c>
      <c r="BY274" s="211" t="s">
        <v>514</v>
      </c>
      <c r="BZ274" s="211" t="s">
        <v>514</v>
      </c>
      <c r="CA274" s="211" t="s">
        <v>514</v>
      </c>
      <c r="CB274" s="211" t="s">
        <v>514</v>
      </c>
      <c r="CC274" s="211" t="s">
        <v>6444</v>
      </c>
      <c r="CD274" s="211" t="s">
        <v>6485</v>
      </c>
      <c r="CE274" s="211" t="s">
        <v>514</v>
      </c>
      <c r="CF274" s="211" t="s">
        <v>514</v>
      </c>
      <c r="CG274" s="211" t="s">
        <v>514</v>
      </c>
      <c r="CH274" s="287"/>
      <c r="CI274" s="287"/>
      <c r="CJ274" s="287"/>
      <c r="CK274" s="287"/>
      <c r="CL274" s="287"/>
      <c r="CM274" s="287"/>
      <c r="CN274" s="287"/>
      <c r="CO274" s="211" t="s">
        <v>5528</v>
      </c>
    </row>
    <row r="275" spans="1:93">
      <c r="A275" s="286" t="s">
        <v>1119</v>
      </c>
      <c r="B275" s="211" t="s">
        <v>3038</v>
      </c>
      <c r="C275" s="211" t="s">
        <v>2448</v>
      </c>
      <c r="D275" s="211" t="s">
        <v>3039</v>
      </c>
      <c r="E275" s="211" t="s">
        <v>6557</v>
      </c>
      <c r="F275" s="211">
        <v>1</v>
      </c>
      <c r="G275" s="211" t="s">
        <v>514</v>
      </c>
      <c r="H275" s="211" t="s">
        <v>514</v>
      </c>
      <c r="I275" s="211" t="s">
        <v>514</v>
      </c>
      <c r="J275" s="211" t="s">
        <v>514</v>
      </c>
      <c r="K275" s="211">
        <v>2013</v>
      </c>
      <c r="L275" s="211" t="b">
        <v>0</v>
      </c>
      <c r="M275" s="211">
        <v>7180</v>
      </c>
      <c r="N275" s="211">
        <v>7170</v>
      </c>
      <c r="O275" s="287"/>
      <c r="P275" s="287"/>
      <c r="Q275" s="287"/>
      <c r="R275" s="211" t="b">
        <v>0</v>
      </c>
      <c r="S275" s="211">
        <v>5890</v>
      </c>
      <c r="T275" s="211">
        <v>5290</v>
      </c>
      <c r="U275" s="211" t="b">
        <v>0</v>
      </c>
      <c r="V275" s="211">
        <v>1790</v>
      </c>
      <c r="W275" s="211">
        <v>1790</v>
      </c>
      <c r="X275" s="287"/>
      <c r="Y275" s="287"/>
      <c r="Z275" s="287"/>
      <c r="AA275" s="211" t="s">
        <v>514</v>
      </c>
      <c r="AB275" s="211" t="s">
        <v>514</v>
      </c>
      <c r="AC275" s="211" t="s">
        <v>514</v>
      </c>
      <c r="AD275" s="211" t="s">
        <v>514</v>
      </c>
      <c r="AE275" s="287"/>
      <c r="AF275" s="287"/>
      <c r="AG275" s="287"/>
      <c r="AH275" s="211" t="s">
        <v>514</v>
      </c>
      <c r="AI275" s="211" t="s">
        <v>514</v>
      </c>
      <c r="AJ275" s="211" t="s">
        <v>514</v>
      </c>
      <c r="AK275" s="211" t="s">
        <v>514</v>
      </c>
      <c r="AL275" s="211" t="s">
        <v>514</v>
      </c>
      <c r="AM275" s="211" t="s">
        <v>514</v>
      </c>
      <c r="AN275" s="287"/>
      <c r="AO275" s="287"/>
      <c r="AP275" s="287"/>
      <c r="AQ275" s="287"/>
      <c r="AR275" s="287"/>
      <c r="AS275" s="287"/>
      <c r="AT275" s="211" t="s">
        <v>514</v>
      </c>
      <c r="AU275" s="211" t="s">
        <v>514</v>
      </c>
      <c r="AV275" s="211" t="s">
        <v>514</v>
      </c>
      <c r="AW275" s="211" t="s">
        <v>514</v>
      </c>
      <c r="AX275" s="211" t="s">
        <v>514</v>
      </c>
      <c r="AY275" s="211" t="s">
        <v>514</v>
      </c>
      <c r="AZ275" s="287"/>
      <c r="BA275" s="287"/>
      <c r="BB275" s="287"/>
      <c r="BC275" s="287"/>
      <c r="BD275" s="287"/>
      <c r="BE275" s="287"/>
      <c r="BF275" s="211" t="s">
        <v>514</v>
      </c>
      <c r="BG275" s="211" t="s">
        <v>514</v>
      </c>
      <c r="BH275" s="211" t="s">
        <v>514</v>
      </c>
      <c r="BI275" s="211" t="s">
        <v>514</v>
      </c>
      <c r="BJ275" s="211" t="s">
        <v>514</v>
      </c>
      <c r="BK275" s="211" t="s">
        <v>514</v>
      </c>
      <c r="BL275" s="287"/>
      <c r="BM275" s="287"/>
      <c r="BN275" s="287"/>
      <c r="BO275" s="211" t="s">
        <v>514</v>
      </c>
      <c r="BP275" s="211" t="s">
        <v>514</v>
      </c>
      <c r="BQ275" s="211">
        <v>1</v>
      </c>
      <c r="BR275" s="211" t="s">
        <v>2516</v>
      </c>
      <c r="BS275" s="211" t="s">
        <v>514</v>
      </c>
      <c r="BT275" s="211" t="s">
        <v>514</v>
      </c>
      <c r="BU275" s="211" t="s">
        <v>514</v>
      </c>
      <c r="BV275" s="211" t="s">
        <v>514</v>
      </c>
      <c r="BW275" s="211" t="s">
        <v>514</v>
      </c>
      <c r="BX275" s="211" t="s">
        <v>514</v>
      </c>
      <c r="BY275" s="211" t="s">
        <v>514</v>
      </c>
      <c r="BZ275" s="211" t="s">
        <v>514</v>
      </c>
      <c r="CA275" s="211" t="s">
        <v>514</v>
      </c>
      <c r="CB275" s="211" t="s">
        <v>514</v>
      </c>
      <c r="CC275" s="211" t="s">
        <v>6425</v>
      </c>
      <c r="CD275" s="211" t="s">
        <v>6426</v>
      </c>
      <c r="CE275" s="211" t="s">
        <v>514</v>
      </c>
      <c r="CF275" s="211" t="s">
        <v>514</v>
      </c>
      <c r="CG275" s="211" t="s">
        <v>514</v>
      </c>
      <c r="CH275" s="287"/>
      <c r="CI275" s="287"/>
      <c r="CJ275" s="287"/>
      <c r="CK275" s="287"/>
      <c r="CL275" s="287"/>
      <c r="CM275" s="287"/>
      <c r="CN275" s="287"/>
      <c r="CO275" s="211" t="s">
        <v>5528</v>
      </c>
    </row>
    <row r="276" spans="1:93">
      <c r="A276" s="286" t="s">
        <v>1120</v>
      </c>
      <c r="B276" s="211" t="s">
        <v>3040</v>
      </c>
      <c r="C276" s="211" t="s">
        <v>2448</v>
      </c>
      <c r="D276" s="211" t="s">
        <v>5291</v>
      </c>
      <c r="E276" s="211" t="s">
        <v>5292</v>
      </c>
      <c r="F276" s="211">
        <v>1</v>
      </c>
      <c r="G276" s="211" t="s">
        <v>514</v>
      </c>
      <c r="H276" s="211" t="s">
        <v>514</v>
      </c>
      <c r="I276" s="211" t="s">
        <v>514</v>
      </c>
      <c r="J276" s="211" t="s">
        <v>514</v>
      </c>
      <c r="K276" s="211" t="s">
        <v>514</v>
      </c>
      <c r="L276" s="211" t="s">
        <v>514</v>
      </c>
      <c r="M276" s="211" t="s">
        <v>514</v>
      </c>
      <c r="N276" s="211" t="s">
        <v>514</v>
      </c>
      <c r="O276" s="287"/>
      <c r="P276" s="287"/>
      <c r="Q276" s="287"/>
      <c r="R276" s="211" t="s">
        <v>514</v>
      </c>
      <c r="S276" s="211" t="s">
        <v>514</v>
      </c>
      <c r="T276" s="211" t="s">
        <v>514</v>
      </c>
      <c r="U276" s="211" t="s">
        <v>514</v>
      </c>
      <c r="V276" s="211" t="s">
        <v>514</v>
      </c>
      <c r="W276" s="211" t="s">
        <v>514</v>
      </c>
      <c r="X276" s="287"/>
      <c r="Y276" s="287"/>
      <c r="Z276" s="287"/>
      <c r="AA276" s="211" t="s">
        <v>514</v>
      </c>
      <c r="AB276" s="211" t="s">
        <v>514</v>
      </c>
      <c r="AC276" s="211" t="s">
        <v>514</v>
      </c>
      <c r="AD276" s="211" t="s">
        <v>514</v>
      </c>
      <c r="AE276" s="287"/>
      <c r="AF276" s="287"/>
      <c r="AG276" s="287"/>
      <c r="AH276" s="211" t="s">
        <v>514</v>
      </c>
      <c r="AI276" s="211" t="s">
        <v>514</v>
      </c>
      <c r="AJ276" s="211" t="s">
        <v>514</v>
      </c>
      <c r="AK276" s="211" t="s">
        <v>514</v>
      </c>
      <c r="AL276" s="211" t="s">
        <v>514</v>
      </c>
      <c r="AM276" s="211" t="s">
        <v>514</v>
      </c>
      <c r="AN276" s="287"/>
      <c r="AO276" s="287"/>
      <c r="AP276" s="287"/>
      <c r="AQ276" s="287"/>
      <c r="AR276" s="287"/>
      <c r="AS276" s="287"/>
      <c r="AT276" s="211" t="s">
        <v>514</v>
      </c>
      <c r="AU276" s="211" t="s">
        <v>514</v>
      </c>
      <c r="AV276" s="211" t="s">
        <v>514</v>
      </c>
      <c r="AW276" s="211" t="s">
        <v>514</v>
      </c>
      <c r="AX276" s="211" t="s">
        <v>514</v>
      </c>
      <c r="AY276" s="211" t="s">
        <v>514</v>
      </c>
      <c r="AZ276" s="287"/>
      <c r="BA276" s="287"/>
      <c r="BB276" s="287"/>
      <c r="BC276" s="287"/>
      <c r="BD276" s="287"/>
      <c r="BE276" s="287"/>
      <c r="BF276" s="211" t="s">
        <v>514</v>
      </c>
      <c r="BG276" s="211" t="s">
        <v>514</v>
      </c>
      <c r="BH276" s="211" t="s">
        <v>514</v>
      </c>
      <c r="BI276" s="211" t="s">
        <v>514</v>
      </c>
      <c r="BJ276" s="211" t="s">
        <v>514</v>
      </c>
      <c r="BK276" s="211" t="s">
        <v>514</v>
      </c>
      <c r="BL276" s="287"/>
      <c r="BM276" s="287"/>
      <c r="BN276" s="287"/>
      <c r="BO276" s="211" t="s">
        <v>514</v>
      </c>
      <c r="BP276" s="211" t="s">
        <v>514</v>
      </c>
      <c r="BQ276" s="211">
        <v>1</v>
      </c>
      <c r="BR276" s="211" t="s">
        <v>3162</v>
      </c>
      <c r="BS276" s="211" t="s">
        <v>514</v>
      </c>
      <c r="BT276" s="211" t="s">
        <v>514</v>
      </c>
      <c r="BU276" s="211" t="s">
        <v>514</v>
      </c>
      <c r="BV276" s="211" t="s">
        <v>514</v>
      </c>
      <c r="BW276" s="211" t="s">
        <v>514</v>
      </c>
      <c r="BX276" s="211" t="s">
        <v>514</v>
      </c>
      <c r="BY276" s="211" t="s">
        <v>514</v>
      </c>
      <c r="BZ276" s="211" t="s">
        <v>514</v>
      </c>
      <c r="CA276" s="211" t="s">
        <v>514</v>
      </c>
      <c r="CB276" s="211" t="s">
        <v>514</v>
      </c>
      <c r="CC276" s="211" t="s">
        <v>514</v>
      </c>
      <c r="CD276" s="211" t="s">
        <v>514</v>
      </c>
      <c r="CE276" s="211" t="s">
        <v>514</v>
      </c>
      <c r="CF276" s="211" t="s">
        <v>514</v>
      </c>
      <c r="CG276" s="211" t="s">
        <v>514</v>
      </c>
      <c r="CH276" s="287"/>
      <c r="CI276" s="287"/>
      <c r="CJ276" s="287"/>
      <c r="CK276" s="287"/>
      <c r="CL276" s="287"/>
      <c r="CM276" s="287"/>
      <c r="CN276" s="287"/>
      <c r="CO276" s="211" t="s">
        <v>514</v>
      </c>
    </row>
    <row r="277" spans="1:93">
      <c r="A277" s="286" t="s">
        <v>1121</v>
      </c>
      <c r="B277" s="211" t="s">
        <v>3041</v>
      </c>
      <c r="C277" s="211" t="s">
        <v>3622</v>
      </c>
      <c r="D277" s="211" t="s">
        <v>5293</v>
      </c>
      <c r="E277" s="211" t="s">
        <v>5751</v>
      </c>
      <c r="F277" s="211">
        <v>1</v>
      </c>
      <c r="G277" s="211" t="s">
        <v>514</v>
      </c>
      <c r="H277" s="211" t="s">
        <v>514</v>
      </c>
      <c r="I277" s="211" t="s">
        <v>514</v>
      </c>
      <c r="J277" s="211" t="s">
        <v>514</v>
      </c>
      <c r="K277" s="211">
        <v>2013</v>
      </c>
      <c r="L277" s="211" t="b">
        <v>0</v>
      </c>
      <c r="M277" s="211">
        <v>4560</v>
      </c>
      <c r="N277" s="211">
        <v>4550</v>
      </c>
      <c r="O277" s="287"/>
      <c r="P277" s="287"/>
      <c r="Q277" s="287"/>
      <c r="R277" s="211" t="s">
        <v>514</v>
      </c>
      <c r="S277" s="211" t="s">
        <v>514</v>
      </c>
      <c r="T277" s="211" t="s">
        <v>514</v>
      </c>
      <c r="U277" s="211" t="s">
        <v>514</v>
      </c>
      <c r="V277" s="211" t="s">
        <v>514</v>
      </c>
      <c r="W277" s="211" t="s">
        <v>514</v>
      </c>
      <c r="X277" s="287"/>
      <c r="Y277" s="287"/>
      <c r="Z277" s="287"/>
      <c r="AA277" s="211" t="s">
        <v>514</v>
      </c>
      <c r="AB277" s="211" t="s">
        <v>514</v>
      </c>
      <c r="AC277" s="211" t="s">
        <v>514</v>
      </c>
      <c r="AD277" s="211" t="s">
        <v>514</v>
      </c>
      <c r="AE277" s="287"/>
      <c r="AF277" s="287"/>
      <c r="AG277" s="287"/>
      <c r="AH277" s="211" t="s">
        <v>514</v>
      </c>
      <c r="AI277" s="211" t="s">
        <v>514</v>
      </c>
      <c r="AJ277" s="211" t="s">
        <v>514</v>
      </c>
      <c r="AK277" s="211" t="s">
        <v>514</v>
      </c>
      <c r="AL277" s="211" t="s">
        <v>514</v>
      </c>
      <c r="AM277" s="211" t="s">
        <v>514</v>
      </c>
      <c r="AN277" s="287"/>
      <c r="AO277" s="287"/>
      <c r="AP277" s="287"/>
      <c r="AQ277" s="287"/>
      <c r="AR277" s="287"/>
      <c r="AS277" s="287"/>
      <c r="AT277" s="211" t="s">
        <v>514</v>
      </c>
      <c r="AU277" s="211" t="s">
        <v>514</v>
      </c>
      <c r="AV277" s="211" t="s">
        <v>514</v>
      </c>
      <c r="AW277" s="211" t="s">
        <v>514</v>
      </c>
      <c r="AX277" s="211" t="s">
        <v>514</v>
      </c>
      <c r="AY277" s="211" t="s">
        <v>514</v>
      </c>
      <c r="AZ277" s="287"/>
      <c r="BA277" s="287"/>
      <c r="BB277" s="287"/>
      <c r="BC277" s="287"/>
      <c r="BD277" s="287"/>
      <c r="BE277" s="287"/>
      <c r="BF277" s="211" t="s">
        <v>514</v>
      </c>
      <c r="BG277" s="211" t="s">
        <v>514</v>
      </c>
      <c r="BH277" s="211" t="s">
        <v>514</v>
      </c>
      <c r="BI277" s="211" t="s">
        <v>514</v>
      </c>
      <c r="BJ277" s="211" t="s">
        <v>514</v>
      </c>
      <c r="BK277" s="211" t="s">
        <v>514</v>
      </c>
      <c r="BL277" s="287"/>
      <c r="BM277" s="287"/>
      <c r="BN277" s="287"/>
      <c r="BO277" s="211" t="s">
        <v>514</v>
      </c>
      <c r="BP277" s="211" t="s">
        <v>514</v>
      </c>
      <c r="BQ277" s="211">
        <v>1</v>
      </c>
      <c r="BR277" s="211" t="s">
        <v>5294</v>
      </c>
      <c r="BS277" s="211" t="s">
        <v>514</v>
      </c>
      <c r="BT277" s="211" t="s">
        <v>514</v>
      </c>
      <c r="BU277" s="211" t="s">
        <v>514</v>
      </c>
      <c r="BV277" s="211" t="s">
        <v>514</v>
      </c>
      <c r="BW277" s="211" t="s">
        <v>514</v>
      </c>
      <c r="BX277" s="211" t="s">
        <v>514</v>
      </c>
      <c r="BY277" s="211" t="s">
        <v>514</v>
      </c>
      <c r="BZ277" s="211" t="s">
        <v>514</v>
      </c>
      <c r="CA277" s="211" t="s">
        <v>514</v>
      </c>
      <c r="CB277" s="211" t="s">
        <v>514</v>
      </c>
      <c r="CC277" s="211" t="s">
        <v>514</v>
      </c>
      <c r="CD277" s="211" t="s">
        <v>514</v>
      </c>
      <c r="CE277" s="211" t="s">
        <v>514</v>
      </c>
      <c r="CF277" s="211" t="s">
        <v>514</v>
      </c>
      <c r="CG277" s="211" t="s">
        <v>514</v>
      </c>
      <c r="CH277" s="287"/>
      <c r="CI277" s="287"/>
      <c r="CJ277" s="287"/>
      <c r="CK277" s="287"/>
      <c r="CL277" s="287"/>
      <c r="CM277" s="287"/>
      <c r="CN277" s="287"/>
      <c r="CO277" s="211" t="s">
        <v>514</v>
      </c>
    </row>
    <row r="278" spans="1:93">
      <c r="A278" s="286" t="s">
        <v>1122</v>
      </c>
      <c r="B278" s="211" t="s">
        <v>3042</v>
      </c>
      <c r="C278" s="211" t="s">
        <v>2424</v>
      </c>
      <c r="D278" s="211" t="s">
        <v>3043</v>
      </c>
      <c r="E278" s="211" t="s">
        <v>3044</v>
      </c>
      <c r="F278" s="211">
        <v>1</v>
      </c>
      <c r="G278" s="211" t="s">
        <v>514</v>
      </c>
      <c r="H278" s="211" t="s">
        <v>514</v>
      </c>
      <c r="I278" s="211" t="s">
        <v>514</v>
      </c>
      <c r="J278" s="211" t="s">
        <v>514</v>
      </c>
      <c r="K278" s="211">
        <v>2013</v>
      </c>
      <c r="L278" s="211" t="b">
        <v>0</v>
      </c>
      <c r="M278" s="211">
        <v>9840</v>
      </c>
      <c r="N278" s="211">
        <v>8640</v>
      </c>
      <c r="O278" s="287"/>
      <c r="P278" s="287"/>
      <c r="Q278" s="287"/>
      <c r="R278" s="211" t="b">
        <v>0</v>
      </c>
      <c r="S278" s="211">
        <v>8880</v>
      </c>
      <c r="T278" s="211">
        <v>7970</v>
      </c>
      <c r="U278" s="211" t="b">
        <v>0</v>
      </c>
      <c r="V278" s="211">
        <v>8060</v>
      </c>
      <c r="W278" s="211">
        <v>8060</v>
      </c>
      <c r="X278" s="287"/>
      <c r="Y278" s="287"/>
      <c r="Z278" s="287"/>
      <c r="AA278" s="211" t="s">
        <v>514</v>
      </c>
      <c r="AB278" s="211" t="s">
        <v>514</v>
      </c>
      <c r="AC278" s="211" t="s">
        <v>514</v>
      </c>
      <c r="AD278" s="211" t="s">
        <v>514</v>
      </c>
      <c r="AE278" s="287"/>
      <c r="AF278" s="287"/>
      <c r="AG278" s="287"/>
      <c r="AH278" s="211" t="s">
        <v>514</v>
      </c>
      <c r="AI278" s="211" t="s">
        <v>514</v>
      </c>
      <c r="AJ278" s="211" t="s">
        <v>514</v>
      </c>
      <c r="AK278" s="211" t="s">
        <v>514</v>
      </c>
      <c r="AL278" s="211" t="s">
        <v>514</v>
      </c>
      <c r="AM278" s="211" t="s">
        <v>514</v>
      </c>
      <c r="AN278" s="287"/>
      <c r="AO278" s="287"/>
      <c r="AP278" s="287"/>
      <c r="AQ278" s="287"/>
      <c r="AR278" s="287"/>
      <c r="AS278" s="287"/>
      <c r="AT278" s="211" t="s">
        <v>514</v>
      </c>
      <c r="AU278" s="211" t="s">
        <v>514</v>
      </c>
      <c r="AV278" s="211" t="s">
        <v>514</v>
      </c>
      <c r="AW278" s="211" t="s">
        <v>514</v>
      </c>
      <c r="AX278" s="211" t="s">
        <v>514</v>
      </c>
      <c r="AY278" s="211" t="s">
        <v>514</v>
      </c>
      <c r="AZ278" s="287"/>
      <c r="BA278" s="287"/>
      <c r="BB278" s="287"/>
      <c r="BC278" s="287"/>
      <c r="BD278" s="287"/>
      <c r="BE278" s="287"/>
      <c r="BF278" s="211" t="s">
        <v>514</v>
      </c>
      <c r="BG278" s="211" t="s">
        <v>514</v>
      </c>
      <c r="BH278" s="211" t="s">
        <v>514</v>
      </c>
      <c r="BI278" s="211" t="s">
        <v>514</v>
      </c>
      <c r="BJ278" s="211" t="s">
        <v>514</v>
      </c>
      <c r="BK278" s="211" t="s">
        <v>514</v>
      </c>
      <c r="BL278" s="287"/>
      <c r="BM278" s="287"/>
      <c r="BN278" s="287"/>
      <c r="BO278" s="211" t="s">
        <v>514</v>
      </c>
      <c r="BP278" s="211" t="s">
        <v>514</v>
      </c>
      <c r="BQ278" s="211">
        <v>1</v>
      </c>
      <c r="BR278" s="211" t="s">
        <v>3045</v>
      </c>
      <c r="BS278" s="211" t="s">
        <v>514</v>
      </c>
      <c r="BT278" s="211" t="s">
        <v>514</v>
      </c>
      <c r="BU278" s="211" t="s">
        <v>514</v>
      </c>
      <c r="BV278" s="211" t="s">
        <v>514</v>
      </c>
      <c r="BW278" s="211" t="s">
        <v>514</v>
      </c>
      <c r="BX278" s="211" t="s">
        <v>514</v>
      </c>
      <c r="BY278" s="211" t="s">
        <v>514</v>
      </c>
      <c r="BZ278" s="211" t="s">
        <v>514</v>
      </c>
      <c r="CA278" s="211" t="s">
        <v>514</v>
      </c>
      <c r="CB278" s="211" t="s">
        <v>514</v>
      </c>
      <c r="CC278" s="211" t="s">
        <v>6434</v>
      </c>
      <c r="CD278" s="211" t="s">
        <v>6558</v>
      </c>
      <c r="CE278" s="211" t="s">
        <v>514</v>
      </c>
      <c r="CF278" s="211" t="s">
        <v>514</v>
      </c>
      <c r="CG278" s="211" t="s">
        <v>514</v>
      </c>
      <c r="CH278" s="287"/>
      <c r="CI278" s="287"/>
      <c r="CJ278" s="287"/>
      <c r="CK278" s="287"/>
      <c r="CL278" s="287"/>
      <c r="CM278" s="287"/>
      <c r="CN278" s="287"/>
      <c r="CO278" s="211" t="s">
        <v>5528</v>
      </c>
    </row>
    <row r="279" spans="1:93">
      <c r="A279" s="286" t="s">
        <v>1123</v>
      </c>
      <c r="B279" s="211" t="s">
        <v>3046</v>
      </c>
      <c r="C279" s="211" t="s">
        <v>2448</v>
      </c>
      <c r="D279" s="211" t="s">
        <v>3047</v>
      </c>
      <c r="E279" s="211" t="s">
        <v>3048</v>
      </c>
      <c r="F279" s="211">
        <v>1</v>
      </c>
      <c r="G279" s="211" t="s">
        <v>514</v>
      </c>
      <c r="H279" s="211" t="s">
        <v>514</v>
      </c>
      <c r="I279" s="211" t="s">
        <v>514</v>
      </c>
      <c r="J279" s="211" t="s">
        <v>514</v>
      </c>
      <c r="K279" s="211">
        <v>2013</v>
      </c>
      <c r="L279" s="211" t="b">
        <v>0</v>
      </c>
      <c r="M279" s="211">
        <v>1200</v>
      </c>
      <c r="N279" s="211">
        <v>1190</v>
      </c>
      <c r="O279" s="287"/>
      <c r="P279" s="287"/>
      <c r="Q279" s="287"/>
      <c r="R279" s="211" t="b">
        <v>0</v>
      </c>
      <c r="S279" s="211">
        <v>6990</v>
      </c>
      <c r="T279" s="211">
        <v>6190</v>
      </c>
      <c r="U279" s="211" t="b">
        <v>0</v>
      </c>
      <c r="V279" s="211">
        <v>7160</v>
      </c>
      <c r="W279" s="211">
        <v>7160</v>
      </c>
      <c r="X279" s="287"/>
      <c r="Y279" s="287"/>
      <c r="Z279" s="287"/>
      <c r="AA279" s="211" t="s">
        <v>514</v>
      </c>
      <c r="AB279" s="211" t="s">
        <v>514</v>
      </c>
      <c r="AC279" s="211" t="s">
        <v>514</v>
      </c>
      <c r="AD279" s="211" t="s">
        <v>514</v>
      </c>
      <c r="AE279" s="287"/>
      <c r="AF279" s="287"/>
      <c r="AG279" s="287"/>
      <c r="AH279" s="211" t="s">
        <v>514</v>
      </c>
      <c r="AI279" s="211" t="s">
        <v>514</v>
      </c>
      <c r="AJ279" s="211" t="s">
        <v>514</v>
      </c>
      <c r="AK279" s="211" t="s">
        <v>514</v>
      </c>
      <c r="AL279" s="211" t="s">
        <v>514</v>
      </c>
      <c r="AM279" s="211" t="s">
        <v>514</v>
      </c>
      <c r="AN279" s="287"/>
      <c r="AO279" s="287"/>
      <c r="AP279" s="287"/>
      <c r="AQ279" s="287"/>
      <c r="AR279" s="287"/>
      <c r="AS279" s="287"/>
      <c r="AT279" s="211" t="s">
        <v>514</v>
      </c>
      <c r="AU279" s="211" t="s">
        <v>514</v>
      </c>
      <c r="AV279" s="211" t="s">
        <v>514</v>
      </c>
      <c r="AW279" s="211" t="s">
        <v>514</v>
      </c>
      <c r="AX279" s="211" t="s">
        <v>514</v>
      </c>
      <c r="AY279" s="211" t="s">
        <v>514</v>
      </c>
      <c r="AZ279" s="287"/>
      <c r="BA279" s="287"/>
      <c r="BB279" s="287"/>
      <c r="BC279" s="287"/>
      <c r="BD279" s="287"/>
      <c r="BE279" s="287"/>
      <c r="BF279" s="211" t="s">
        <v>514</v>
      </c>
      <c r="BG279" s="211" t="s">
        <v>514</v>
      </c>
      <c r="BH279" s="211" t="s">
        <v>514</v>
      </c>
      <c r="BI279" s="211" t="s">
        <v>514</v>
      </c>
      <c r="BJ279" s="211" t="s">
        <v>514</v>
      </c>
      <c r="BK279" s="211" t="s">
        <v>514</v>
      </c>
      <c r="BL279" s="287"/>
      <c r="BM279" s="287"/>
      <c r="BN279" s="287"/>
      <c r="BO279" s="211" t="s">
        <v>514</v>
      </c>
      <c r="BP279" s="211" t="s">
        <v>514</v>
      </c>
      <c r="BQ279" s="211">
        <v>1</v>
      </c>
      <c r="BR279" s="211" t="s">
        <v>3049</v>
      </c>
      <c r="BS279" s="211" t="s">
        <v>514</v>
      </c>
      <c r="BT279" s="211" t="s">
        <v>514</v>
      </c>
      <c r="BU279" s="211" t="s">
        <v>514</v>
      </c>
      <c r="BV279" s="211" t="s">
        <v>514</v>
      </c>
      <c r="BW279" s="211" t="s">
        <v>514</v>
      </c>
      <c r="BX279" s="211" t="s">
        <v>514</v>
      </c>
      <c r="BY279" s="211" t="s">
        <v>514</v>
      </c>
      <c r="BZ279" s="211" t="s">
        <v>514</v>
      </c>
      <c r="CA279" s="211" t="s">
        <v>514</v>
      </c>
      <c r="CB279" s="211" t="s">
        <v>514</v>
      </c>
      <c r="CC279" s="211" t="s">
        <v>514</v>
      </c>
      <c r="CD279" s="211" t="s">
        <v>514</v>
      </c>
      <c r="CE279" s="211" t="s">
        <v>514</v>
      </c>
      <c r="CF279" s="211" t="s">
        <v>514</v>
      </c>
      <c r="CG279" s="211" t="s">
        <v>514</v>
      </c>
      <c r="CH279" s="287"/>
      <c r="CI279" s="287"/>
      <c r="CJ279" s="287"/>
      <c r="CK279" s="287"/>
      <c r="CL279" s="287"/>
      <c r="CM279" s="287"/>
      <c r="CN279" s="287"/>
      <c r="CO279" s="211" t="s">
        <v>5528</v>
      </c>
    </row>
    <row r="280" spans="1:93">
      <c r="A280" s="286" t="s">
        <v>1124</v>
      </c>
      <c r="B280" s="211" t="s">
        <v>3050</v>
      </c>
      <c r="C280" s="211" t="s">
        <v>2448</v>
      </c>
      <c r="D280" s="211" t="s">
        <v>3051</v>
      </c>
      <c r="E280" s="211" t="s">
        <v>3052</v>
      </c>
      <c r="F280" s="211">
        <v>1</v>
      </c>
      <c r="G280" s="211" t="s">
        <v>514</v>
      </c>
      <c r="H280" s="211" t="s">
        <v>514</v>
      </c>
      <c r="I280" s="211" t="s">
        <v>514</v>
      </c>
      <c r="J280" s="211" t="s">
        <v>514</v>
      </c>
      <c r="K280" s="211">
        <v>2013</v>
      </c>
      <c r="L280" s="211" t="b">
        <v>1</v>
      </c>
      <c r="M280" s="211">
        <v>188000</v>
      </c>
      <c r="N280" s="211">
        <v>188000</v>
      </c>
      <c r="O280" s="287"/>
      <c r="P280" s="287"/>
      <c r="Q280" s="287"/>
      <c r="R280" s="211" t="b">
        <v>1</v>
      </c>
      <c r="S280" s="211">
        <v>159000</v>
      </c>
      <c r="T280" s="211">
        <v>151000</v>
      </c>
      <c r="U280" s="211" t="b">
        <v>1</v>
      </c>
      <c r="V280" s="211">
        <v>139000</v>
      </c>
      <c r="W280" s="211">
        <v>139000</v>
      </c>
      <c r="X280" s="287"/>
      <c r="Y280" s="287"/>
      <c r="Z280" s="287"/>
      <c r="AA280" s="211" t="s">
        <v>514</v>
      </c>
      <c r="AB280" s="211" t="s">
        <v>514</v>
      </c>
      <c r="AC280" s="211" t="s">
        <v>514</v>
      </c>
      <c r="AD280" s="211" t="s">
        <v>514</v>
      </c>
      <c r="AE280" s="287"/>
      <c r="AF280" s="287"/>
      <c r="AG280" s="287"/>
      <c r="AH280" s="211" t="s">
        <v>514</v>
      </c>
      <c r="AI280" s="211" t="s">
        <v>514</v>
      </c>
      <c r="AJ280" s="211" t="s">
        <v>514</v>
      </c>
      <c r="AK280" s="211" t="s">
        <v>514</v>
      </c>
      <c r="AL280" s="211" t="s">
        <v>514</v>
      </c>
      <c r="AM280" s="211" t="s">
        <v>514</v>
      </c>
      <c r="AN280" s="287"/>
      <c r="AO280" s="287"/>
      <c r="AP280" s="287"/>
      <c r="AQ280" s="287"/>
      <c r="AR280" s="287"/>
      <c r="AS280" s="287"/>
      <c r="AT280" s="211" t="s">
        <v>514</v>
      </c>
      <c r="AU280" s="211" t="s">
        <v>514</v>
      </c>
      <c r="AV280" s="211" t="s">
        <v>514</v>
      </c>
      <c r="AW280" s="211" t="s">
        <v>514</v>
      </c>
      <c r="AX280" s="211" t="s">
        <v>514</v>
      </c>
      <c r="AY280" s="211" t="s">
        <v>514</v>
      </c>
      <c r="AZ280" s="287"/>
      <c r="BA280" s="287"/>
      <c r="BB280" s="287"/>
      <c r="BC280" s="287"/>
      <c r="BD280" s="287"/>
      <c r="BE280" s="287"/>
      <c r="BF280" s="211" t="s">
        <v>514</v>
      </c>
      <c r="BG280" s="211" t="s">
        <v>514</v>
      </c>
      <c r="BH280" s="211" t="s">
        <v>514</v>
      </c>
      <c r="BI280" s="211" t="s">
        <v>514</v>
      </c>
      <c r="BJ280" s="211" t="s">
        <v>514</v>
      </c>
      <c r="BK280" s="211" t="s">
        <v>514</v>
      </c>
      <c r="BL280" s="287"/>
      <c r="BM280" s="287"/>
      <c r="BN280" s="287"/>
      <c r="BO280" s="211" t="s">
        <v>514</v>
      </c>
      <c r="BP280" s="211" t="s">
        <v>514</v>
      </c>
      <c r="BQ280" s="211">
        <v>4</v>
      </c>
      <c r="BR280" s="211" t="s">
        <v>3053</v>
      </c>
      <c r="BS280" s="211" t="s">
        <v>3054</v>
      </c>
      <c r="BT280" s="211" t="s">
        <v>3055</v>
      </c>
      <c r="BU280" s="211" t="s">
        <v>3056</v>
      </c>
      <c r="BV280" s="211" t="s">
        <v>514</v>
      </c>
      <c r="BW280" s="211" t="s">
        <v>514</v>
      </c>
      <c r="BX280" s="211" t="s">
        <v>514</v>
      </c>
      <c r="BY280" s="211" t="s">
        <v>514</v>
      </c>
      <c r="BZ280" s="211" t="s">
        <v>514</v>
      </c>
      <c r="CA280" s="211" t="s">
        <v>514</v>
      </c>
      <c r="CB280" s="211" t="s">
        <v>5528</v>
      </c>
      <c r="CC280" s="211" t="s">
        <v>514</v>
      </c>
      <c r="CD280" s="211" t="s">
        <v>514</v>
      </c>
      <c r="CE280" s="211" t="s">
        <v>514</v>
      </c>
      <c r="CF280" s="211" t="s">
        <v>514</v>
      </c>
      <c r="CG280" s="211" t="s">
        <v>514</v>
      </c>
      <c r="CH280" s="287"/>
      <c r="CI280" s="287"/>
      <c r="CJ280" s="287"/>
      <c r="CK280" s="287"/>
      <c r="CL280" s="287"/>
      <c r="CM280" s="287"/>
      <c r="CN280" s="287"/>
      <c r="CO280" s="211" t="s">
        <v>5528</v>
      </c>
    </row>
    <row r="281" spans="1:93">
      <c r="A281" s="286" t="s">
        <v>1125</v>
      </c>
      <c r="B281" s="211" t="s">
        <v>3057</v>
      </c>
      <c r="C281" s="211" t="s">
        <v>3058</v>
      </c>
      <c r="D281" s="211" t="s">
        <v>3059</v>
      </c>
      <c r="E281" s="211" t="s">
        <v>3060</v>
      </c>
      <c r="F281" s="211">
        <v>1</v>
      </c>
      <c r="G281" s="211" t="s">
        <v>514</v>
      </c>
      <c r="H281" s="211" t="s">
        <v>514</v>
      </c>
      <c r="I281" s="211" t="s">
        <v>514</v>
      </c>
      <c r="J281" s="211" t="s">
        <v>514</v>
      </c>
      <c r="K281" s="211">
        <v>2013</v>
      </c>
      <c r="L281" s="211" t="b">
        <v>0</v>
      </c>
      <c r="M281" s="211">
        <v>4660</v>
      </c>
      <c r="N281" s="211">
        <v>4080</v>
      </c>
      <c r="O281" s="287"/>
      <c r="P281" s="287"/>
      <c r="Q281" s="287"/>
      <c r="R281" s="211" t="b">
        <v>0</v>
      </c>
      <c r="S281" s="211">
        <v>5120</v>
      </c>
      <c r="T281" s="211">
        <v>4540</v>
      </c>
      <c r="U281" s="211" t="b">
        <v>0</v>
      </c>
      <c r="V281" s="211">
        <v>4780</v>
      </c>
      <c r="W281" s="211">
        <v>4780</v>
      </c>
      <c r="X281" s="287"/>
      <c r="Y281" s="287"/>
      <c r="Z281" s="287"/>
      <c r="AA281" s="211" t="s">
        <v>514</v>
      </c>
      <c r="AB281" s="211" t="s">
        <v>514</v>
      </c>
      <c r="AC281" s="211" t="s">
        <v>514</v>
      </c>
      <c r="AD281" s="211" t="s">
        <v>514</v>
      </c>
      <c r="AE281" s="287"/>
      <c r="AF281" s="287"/>
      <c r="AG281" s="287"/>
      <c r="AH281" s="211" t="s">
        <v>514</v>
      </c>
      <c r="AI281" s="211" t="s">
        <v>514</v>
      </c>
      <c r="AJ281" s="211" t="s">
        <v>514</v>
      </c>
      <c r="AK281" s="211" t="s">
        <v>514</v>
      </c>
      <c r="AL281" s="211" t="s">
        <v>514</v>
      </c>
      <c r="AM281" s="211" t="s">
        <v>514</v>
      </c>
      <c r="AN281" s="287"/>
      <c r="AO281" s="287"/>
      <c r="AP281" s="287"/>
      <c r="AQ281" s="287"/>
      <c r="AR281" s="287"/>
      <c r="AS281" s="287"/>
      <c r="AT281" s="211" t="s">
        <v>514</v>
      </c>
      <c r="AU281" s="211" t="s">
        <v>514</v>
      </c>
      <c r="AV281" s="211" t="s">
        <v>514</v>
      </c>
      <c r="AW281" s="211" t="s">
        <v>514</v>
      </c>
      <c r="AX281" s="211" t="s">
        <v>514</v>
      </c>
      <c r="AY281" s="211" t="s">
        <v>514</v>
      </c>
      <c r="AZ281" s="287"/>
      <c r="BA281" s="287"/>
      <c r="BB281" s="287"/>
      <c r="BC281" s="287"/>
      <c r="BD281" s="287"/>
      <c r="BE281" s="287"/>
      <c r="BF281" s="211" t="s">
        <v>514</v>
      </c>
      <c r="BG281" s="211" t="s">
        <v>514</v>
      </c>
      <c r="BH281" s="211" t="s">
        <v>514</v>
      </c>
      <c r="BI281" s="211" t="s">
        <v>514</v>
      </c>
      <c r="BJ281" s="211" t="s">
        <v>514</v>
      </c>
      <c r="BK281" s="211" t="s">
        <v>514</v>
      </c>
      <c r="BL281" s="287"/>
      <c r="BM281" s="287"/>
      <c r="BN281" s="287"/>
      <c r="BO281" s="211" t="s">
        <v>514</v>
      </c>
      <c r="BP281" s="211" t="s">
        <v>514</v>
      </c>
      <c r="BQ281" s="211">
        <v>1</v>
      </c>
      <c r="BR281" s="211" t="s">
        <v>3057</v>
      </c>
      <c r="BS281" s="211" t="s">
        <v>514</v>
      </c>
      <c r="BT281" s="211" t="s">
        <v>514</v>
      </c>
      <c r="BU281" s="211" t="s">
        <v>514</v>
      </c>
      <c r="BV281" s="211" t="s">
        <v>514</v>
      </c>
      <c r="BW281" s="211" t="s">
        <v>514</v>
      </c>
      <c r="BX281" s="211" t="s">
        <v>514</v>
      </c>
      <c r="BY281" s="211" t="s">
        <v>514</v>
      </c>
      <c r="BZ281" s="211" t="s">
        <v>514</v>
      </c>
      <c r="CA281" s="211" t="s">
        <v>514</v>
      </c>
      <c r="CB281" s="211" t="s">
        <v>514</v>
      </c>
      <c r="CC281" s="211" t="s">
        <v>6444</v>
      </c>
      <c r="CD281" s="211" t="s">
        <v>6485</v>
      </c>
      <c r="CE281" s="211" t="s">
        <v>514</v>
      </c>
      <c r="CF281" s="211" t="s">
        <v>514</v>
      </c>
      <c r="CG281" s="211" t="s">
        <v>514</v>
      </c>
      <c r="CH281" s="287"/>
      <c r="CI281" s="287"/>
      <c r="CJ281" s="287"/>
      <c r="CK281" s="287"/>
      <c r="CL281" s="287"/>
      <c r="CM281" s="287"/>
      <c r="CN281" s="287"/>
      <c r="CO281" s="211" t="s">
        <v>5528</v>
      </c>
    </row>
    <row r="282" spans="1:93">
      <c r="A282" s="286" t="s">
        <v>1126</v>
      </c>
      <c r="B282" s="211" t="s">
        <v>3061</v>
      </c>
      <c r="C282" s="211" t="s">
        <v>2624</v>
      </c>
      <c r="D282" s="211" t="s">
        <v>3062</v>
      </c>
      <c r="E282" s="211" t="s">
        <v>3063</v>
      </c>
      <c r="F282" s="211">
        <v>1</v>
      </c>
      <c r="G282" s="211" t="s">
        <v>514</v>
      </c>
      <c r="H282" s="211" t="s">
        <v>514</v>
      </c>
      <c r="I282" s="211" t="s">
        <v>514</v>
      </c>
      <c r="J282" s="211" t="s">
        <v>514</v>
      </c>
      <c r="K282" s="211">
        <v>2013</v>
      </c>
      <c r="L282" s="211" t="b">
        <v>0</v>
      </c>
      <c r="M282" s="211">
        <v>1330</v>
      </c>
      <c r="N282" s="211">
        <v>1330</v>
      </c>
      <c r="O282" s="287"/>
      <c r="P282" s="287"/>
      <c r="Q282" s="287"/>
      <c r="R282" s="211" t="b">
        <v>0</v>
      </c>
      <c r="S282" s="211">
        <v>22</v>
      </c>
      <c r="T282" s="211">
        <v>11</v>
      </c>
      <c r="U282" s="211" t="b">
        <v>0</v>
      </c>
      <c r="V282" s="211">
        <v>50</v>
      </c>
      <c r="W282" s="211">
        <v>50</v>
      </c>
      <c r="X282" s="287"/>
      <c r="Y282" s="287"/>
      <c r="Z282" s="287"/>
      <c r="AA282" s="211">
        <v>2013</v>
      </c>
      <c r="AB282" s="211" t="b">
        <v>0</v>
      </c>
      <c r="AC282" s="211">
        <v>144</v>
      </c>
      <c r="AD282" s="211">
        <v>144</v>
      </c>
      <c r="AE282" s="287"/>
      <c r="AF282" s="287"/>
      <c r="AG282" s="287"/>
      <c r="AH282" s="211" t="b">
        <v>0</v>
      </c>
      <c r="AI282" s="211">
        <v>1</v>
      </c>
      <c r="AJ282" s="211">
        <v>1</v>
      </c>
      <c r="AK282" s="211" t="b">
        <v>0</v>
      </c>
      <c r="AL282" s="211">
        <v>1</v>
      </c>
      <c r="AM282" s="211">
        <v>1</v>
      </c>
      <c r="AN282" s="287"/>
      <c r="AO282" s="287"/>
      <c r="AP282" s="287"/>
      <c r="AQ282" s="287"/>
      <c r="AR282" s="287"/>
      <c r="AS282" s="287"/>
      <c r="AT282" s="211" t="s">
        <v>514</v>
      </c>
      <c r="AU282" s="211" t="s">
        <v>514</v>
      </c>
      <c r="AV282" s="211" t="s">
        <v>514</v>
      </c>
      <c r="AW282" s="211" t="s">
        <v>514</v>
      </c>
      <c r="AX282" s="211" t="s">
        <v>514</v>
      </c>
      <c r="AY282" s="211" t="s">
        <v>514</v>
      </c>
      <c r="AZ282" s="287"/>
      <c r="BA282" s="287"/>
      <c r="BB282" s="287"/>
      <c r="BC282" s="287"/>
      <c r="BD282" s="287"/>
      <c r="BE282" s="287"/>
      <c r="BF282" s="211" t="s">
        <v>514</v>
      </c>
      <c r="BG282" s="211" t="s">
        <v>514</v>
      </c>
      <c r="BH282" s="211" t="s">
        <v>514</v>
      </c>
      <c r="BI282" s="211" t="s">
        <v>514</v>
      </c>
      <c r="BJ282" s="211" t="s">
        <v>514</v>
      </c>
      <c r="BK282" s="211" t="s">
        <v>514</v>
      </c>
      <c r="BL282" s="287"/>
      <c r="BM282" s="287"/>
      <c r="BN282" s="287"/>
      <c r="BO282" s="211" t="s">
        <v>514</v>
      </c>
      <c r="BP282" s="211" t="s">
        <v>514</v>
      </c>
      <c r="BQ282" s="211">
        <v>0</v>
      </c>
      <c r="BR282" s="211" t="s">
        <v>514</v>
      </c>
      <c r="BS282" s="211" t="s">
        <v>514</v>
      </c>
      <c r="BT282" s="211" t="s">
        <v>514</v>
      </c>
      <c r="BU282" s="211" t="s">
        <v>514</v>
      </c>
      <c r="BV282" s="211" t="s">
        <v>514</v>
      </c>
      <c r="BW282" s="211" t="s">
        <v>514</v>
      </c>
      <c r="BX282" s="211" t="s">
        <v>514</v>
      </c>
      <c r="BY282" s="211" t="s">
        <v>514</v>
      </c>
      <c r="BZ282" s="211" t="s">
        <v>514</v>
      </c>
      <c r="CA282" s="211" t="s">
        <v>514</v>
      </c>
      <c r="CB282" s="211" t="s">
        <v>5528</v>
      </c>
      <c r="CC282" s="211" t="s">
        <v>514</v>
      </c>
      <c r="CD282" s="211" t="s">
        <v>514</v>
      </c>
      <c r="CE282" s="211" t="s">
        <v>514</v>
      </c>
      <c r="CF282" s="211" t="s">
        <v>514</v>
      </c>
      <c r="CG282" s="211" t="s">
        <v>514</v>
      </c>
      <c r="CH282" s="287"/>
      <c r="CI282" s="287"/>
      <c r="CJ282" s="287"/>
      <c r="CK282" s="287"/>
      <c r="CL282" s="287"/>
      <c r="CM282" s="287"/>
      <c r="CN282" s="287"/>
      <c r="CO282" s="211" t="s">
        <v>5528</v>
      </c>
    </row>
    <row r="283" spans="1:93">
      <c r="A283" s="286" t="s">
        <v>1127</v>
      </c>
      <c r="B283" s="211" t="s">
        <v>3064</v>
      </c>
      <c r="C283" s="211" t="s">
        <v>2424</v>
      </c>
      <c r="D283" s="211" t="s">
        <v>5295</v>
      </c>
      <c r="E283" s="211" t="s">
        <v>5752</v>
      </c>
      <c r="F283" s="211" t="s">
        <v>514</v>
      </c>
      <c r="G283" s="211">
        <v>1</v>
      </c>
      <c r="H283" s="211" t="s">
        <v>514</v>
      </c>
      <c r="I283" s="211" t="s">
        <v>514</v>
      </c>
      <c r="J283" s="211" t="s">
        <v>514</v>
      </c>
      <c r="K283" s="211" t="s">
        <v>514</v>
      </c>
      <c r="L283" s="211" t="s">
        <v>514</v>
      </c>
      <c r="M283" s="211" t="s">
        <v>514</v>
      </c>
      <c r="N283" s="211" t="s">
        <v>514</v>
      </c>
      <c r="O283" s="287"/>
      <c r="P283" s="287"/>
      <c r="Q283" s="287"/>
      <c r="R283" s="211" t="s">
        <v>514</v>
      </c>
      <c r="S283" s="211" t="s">
        <v>514</v>
      </c>
      <c r="T283" s="211" t="s">
        <v>514</v>
      </c>
      <c r="U283" s="211" t="s">
        <v>514</v>
      </c>
      <c r="V283" s="211" t="s">
        <v>514</v>
      </c>
      <c r="W283" s="211" t="s">
        <v>514</v>
      </c>
      <c r="X283" s="287"/>
      <c r="Y283" s="287"/>
      <c r="Z283" s="287"/>
      <c r="AA283" s="211" t="s">
        <v>514</v>
      </c>
      <c r="AB283" s="211" t="s">
        <v>514</v>
      </c>
      <c r="AC283" s="211" t="s">
        <v>514</v>
      </c>
      <c r="AD283" s="211" t="s">
        <v>514</v>
      </c>
      <c r="AE283" s="287"/>
      <c r="AF283" s="287"/>
      <c r="AG283" s="287"/>
      <c r="AH283" s="211" t="s">
        <v>514</v>
      </c>
      <c r="AI283" s="211" t="s">
        <v>514</v>
      </c>
      <c r="AJ283" s="211" t="s">
        <v>514</v>
      </c>
      <c r="AK283" s="211" t="s">
        <v>514</v>
      </c>
      <c r="AL283" s="211" t="s">
        <v>514</v>
      </c>
      <c r="AM283" s="211" t="s">
        <v>514</v>
      </c>
      <c r="AN283" s="287"/>
      <c r="AO283" s="287"/>
      <c r="AP283" s="287"/>
      <c r="AQ283" s="287"/>
      <c r="AR283" s="287"/>
      <c r="AS283" s="287"/>
      <c r="AT283" s="211" t="s">
        <v>514</v>
      </c>
      <c r="AU283" s="211" t="s">
        <v>514</v>
      </c>
      <c r="AV283" s="211" t="s">
        <v>514</v>
      </c>
      <c r="AW283" s="211" t="s">
        <v>514</v>
      </c>
      <c r="AX283" s="211" t="s">
        <v>514</v>
      </c>
      <c r="AY283" s="211" t="s">
        <v>514</v>
      </c>
      <c r="AZ283" s="287"/>
      <c r="BA283" s="287"/>
      <c r="BB283" s="287"/>
      <c r="BC283" s="287"/>
      <c r="BD283" s="287"/>
      <c r="BE283" s="287"/>
      <c r="BF283" s="211" t="s">
        <v>514</v>
      </c>
      <c r="BG283" s="211" t="s">
        <v>514</v>
      </c>
      <c r="BH283" s="211" t="s">
        <v>514</v>
      </c>
      <c r="BI283" s="211" t="s">
        <v>514</v>
      </c>
      <c r="BJ283" s="211" t="s">
        <v>514</v>
      </c>
      <c r="BK283" s="211" t="s">
        <v>514</v>
      </c>
      <c r="BL283" s="287"/>
      <c r="BM283" s="287"/>
      <c r="BN283" s="287"/>
      <c r="BO283" s="211" t="s">
        <v>514</v>
      </c>
      <c r="BP283" s="211" t="s">
        <v>514</v>
      </c>
      <c r="BQ283" s="211">
        <v>0</v>
      </c>
      <c r="BR283" s="211" t="s">
        <v>514</v>
      </c>
      <c r="BS283" s="211" t="s">
        <v>514</v>
      </c>
      <c r="BT283" s="211" t="s">
        <v>514</v>
      </c>
      <c r="BU283" s="211" t="s">
        <v>514</v>
      </c>
      <c r="BV283" s="211" t="s">
        <v>514</v>
      </c>
      <c r="BW283" s="211" t="s">
        <v>514</v>
      </c>
      <c r="BX283" s="211" t="s">
        <v>514</v>
      </c>
      <c r="BY283" s="211" t="s">
        <v>514</v>
      </c>
      <c r="BZ283" s="211" t="s">
        <v>514</v>
      </c>
      <c r="CA283" s="211" t="s">
        <v>514</v>
      </c>
      <c r="CB283" s="211" t="s">
        <v>514</v>
      </c>
      <c r="CC283" s="211" t="s">
        <v>514</v>
      </c>
      <c r="CD283" s="211" t="s">
        <v>514</v>
      </c>
      <c r="CE283" s="211" t="s">
        <v>514</v>
      </c>
      <c r="CF283" s="211" t="s">
        <v>514</v>
      </c>
      <c r="CG283" s="211" t="s">
        <v>514</v>
      </c>
      <c r="CH283" s="287"/>
      <c r="CI283" s="287"/>
      <c r="CJ283" s="287"/>
      <c r="CK283" s="287"/>
      <c r="CL283" s="287"/>
      <c r="CM283" s="287"/>
      <c r="CN283" s="287"/>
      <c r="CO283" s="211" t="s">
        <v>514</v>
      </c>
    </row>
    <row r="284" spans="1:93">
      <c r="A284" s="286" t="s">
        <v>1128</v>
      </c>
      <c r="B284" s="211" t="s">
        <v>3065</v>
      </c>
      <c r="C284" s="211" t="s">
        <v>2424</v>
      </c>
      <c r="D284" s="211" t="s">
        <v>3807</v>
      </c>
      <c r="E284" s="211" t="s">
        <v>3808</v>
      </c>
      <c r="F284" s="211">
        <v>1</v>
      </c>
      <c r="G284" s="211" t="s">
        <v>514</v>
      </c>
      <c r="H284" s="211">
        <v>1</v>
      </c>
      <c r="I284" s="211" t="s">
        <v>514</v>
      </c>
      <c r="J284" s="211" t="s">
        <v>514</v>
      </c>
      <c r="K284" s="211">
        <v>2013</v>
      </c>
      <c r="L284" s="211" t="b">
        <v>0</v>
      </c>
      <c r="M284" s="211">
        <v>5400</v>
      </c>
      <c r="N284" s="211">
        <v>4350</v>
      </c>
      <c r="O284" s="287"/>
      <c r="P284" s="287"/>
      <c r="Q284" s="287"/>
      <c r="R284" s="211" t="s">
        <v>514</v>
      </c>
      <c r="S284" s="211" t="s">
        <v>514</v>
      </c>
      <c r="T284" s="211" t="s">
        <v>514</v>
      </c>
      <c r="U284" s="211" t="s">
        <v>514</v>
      </c>
      <c r="V284" s="211" t="s">
        <v>514</v>
      </c>
      <c r="W284" s="211" t="s">
        <v>514</v>
      </c>
      <c r="X284" s="287"/>
      <c r="Y284" s="287"/>
      <c r="Z284" s="287"/>
      <c r="AA284" s="211">
        <v>2013</v>
      </c>
      <c r="AB284" s="211" t="b">
        <v>0</v>
      </c>
      <c r="AC284" s="211">
        <v>430</v>
      </c>
      <c r="AD284" s="211">
        <v>430</v>
      </c>
      <c r="AE284" s="287"/>
      <c r="AF284" s="287"/>
      <c r="AG284" s="287"/>
      <c r="AH284" s="211" t="s">
        <v>514</v>
      </c>
      <c r="AI284" s="211" t="s">
        <v>514</v>
      </c>
      <c r="AJ284" s="211" t="s">
        <v>514</v>
      </c>
      <c r="AK284" s="211" t="s">
        <v>514</v>
      </c>
      <c r="AL284" s="211" t="s">
        <v>514</v>
      </c>
      <c r="AM284" s="211" t="s">
        <v>514</v>
      </c>
      <c r="AN284" s="287"/>
      <c r="AO284" s="287"/>
      <c r="AP284" s="287"/>
      <c r="AQ284" s="287"/>
      <c r="AR284" s="287"/>
      <c r="AS284" s="287"/>
      <c r="AT284" s="211" t="s">
        <v>514</v>
      </c>
      <c r="AU284" s="211" t="s">
        <v>514</v>
      </c>
      <c r="AV284" s="211" t="s">
        <v>514</v>
      </c>
      <c r="AW284" s="211" t="s">
        <v>514</v>
      </c>
      <c r="AX284" s="211" t="s">
        <v>514</v>
      </c>
      <c r="AY284" s="211" t="s">
        <v>514</v>
      </c>
      <c r="AZ284" s="287"/>
      <c r="BA284" s="287"/>
      <c r="BB284" s="287"/>
      <c r="BC284" s="287"/>
      <c r="BD284" s="287"/>
      <c r="BE284" s="287"/>
      <c r="BF284" s="211" t="s">
        <v>514</v>
      </c>
      <c r="BG284" s="211" t="s">
        <v>514</v>
      </c>
      <c r="BH284" s="211" t="s">
        <v>514</v>
      </c>
      <c r="BI284" s="211" t="s">
        <v>514</v>
      </c>
      <c r="BJ284" s="211" t="s">
        <v>514</v>
      </c>
      <c r="BK284" s="211" t="s">
        <v>514</v>
      </c>
      <c r="BL284" s="287"/>
      <c r="BM284" s="287"/>
      <c r="BN284" s="287"/>
      <c r="BO284" s="211" t="s">
        <v>514</v>
      </c>
      <c r="BP284" s="211" t="s">
        <v>514</v>
      </c>
      <c r="BQ284" s="211">
        <v>0</v>
      </c>
      <c r="BR284" s="211" t="s">
        <v>514</v>
      </c>
      <c r="BS284" s="211" t="s">
        <v>514</v>
      </c>
      <c r="BT284" s="211" t="s">
        <v>514</v>
      </c>
      <c r="BU284" s="211" t="s">
        <v>514</v>
      </c>
      <c r="BV284" s="211" t="s">
        <v>514</v>
      </c>
      <c r="BW284" s="211" t="s">
        <v>514</v>
      </c>
      <c r="BX284" s="211" t="s">
        <v>514</v>
      </c>
      <c r="BY284" s="211" t="s">
        <v>514</v>
      </c>
      <c r="BZ284" s="211" t="s">
        <v>514</v>
      </c>
      <c r="CA284" s="211" t="s">
        <v>514</v>
      </c>
      <c r="CB284" s="211" t="s">
        <v>514</v>
      </c>
      <c r="CC284" s="211" t="s">
        <v>514</v>
      </c>
      <c r="CD284" s="211" t="s">
        <v>514</v>
      </c>
      <c r="CE284" s="211" t="s">
        <v>514</v>
      </c>
      <c r="CF284" s="211" t="s">
        <v>514</v>
      </c>
      <c r="CG284" s="211" t="s">
        <v>514</v>
      </c>
      <c r="CH284" s="287"/>
      <c r="CI284" s="287"/>
      <c r="CJ284" s="287"/>
      <c r="CK284" s="287"/>
      <c r="CL284" s="287"/>
      <c r="CM284" s="287"/>
      <c r="CN284" s="287"/>
      <c r="CO284" s="211" t="s">
        <v>514</v>
      </c>
    </row>
    <row r="285" spans="1:93">
      <c r="A285" s="286" t="s">
        <v>1129</v>
      </c>
      <c r="B285" s="211" t="s">
        <v>5296</v>
      </c>
      <c r="C285" s="211" t="s">
        <v>2436</v>
      </c>
      <c r="D285" s="211" t="s">
        <v>3066</v>
      </c>
      <c r="E285" s="211" t="s">
        <v>5753</v>
      </c>
      <c r="F285" s="211">
        <v>1</v>
      </c>
      <c r="G285" s="211" t="s">
        <v>514</v>
      </c>
      <c r="H285" s="211" t="s">
        <v>514</v>
      </c>
      <c r="I285" s="211" t="s">
        <v>514</v>
      </c>
      <c r="J285" s="211" t="s">
        <v>514</v>
      </c>
      <c r="K285" s="211">
        <v>2013</v>
      </c>
      <c r="L285" s="211" t="b">
        <v>0</v>
      </c>
      <c r="M285" s="211">
        <v>4370</v>
      </c>
      <c r="N285" s="211">
        <v>4370</v>
      </c>
      <c r="O285" s="287"/>
      <c r="P285" s="287"/>
      <c r="Q285" s="287"/>
      <c r="R285" s="211" t="b">
        <v>0</v>
      </c>
      <c r="S285" s="211">
        <v>4190</v>
      </c>
      <c r="T285" s="211">
        <v>3780</v>
      </c>
      <c r="U285" s="211" t="b">
        <v>0</v>
      </c>
      <c r="V285" s="211">
        <v>3780</v>
      </c>
      <c r="W285" s="211">
        <v>3780</v>
      </c>
      <c r="X285" s="287"/>
      <c r="Y285" s="287"/>
      <c r="Z285" s="287"/>
      <c r="AA285" s="211" t="s">
        <v>514</v>
      </c>
      <c r="AB285" s="211" t="s">
        <v>514</v>
      </c>
      <c r="AC285" s="211" t="s">
        <v>514</v>
      </c>
      <c r="AD285" s="211" t="s">
        <v>514</v>
      </c>
      <c r="AE285" s="287"/>
      <c r="AF285" s="287"/>
      <c r="AG285" s="287"/>
      <c r="AH285" s="211" t="s">
        <v>514</v>
      </c>
      <c r="AI285" s="211" t="s">
        <v>514</v>
      </c>
      <c r="AJ285" s="211" t="s">
        <v>514</v>
      </c>
      <c r="AK285" s="211" t="s">
        <v>514</v>
      </c>
      <c r="AL285" s="211" t="s">
        <v>514</v>
      </c>
      <c r="AM285" s="211" t="s">
        <v>514</v>
      </c>
      <c r="AN285" s="287"/>
      <c r="AO285" s="287"/>
      <c r="AP285" s="287"/>
      <c r="AQ285" s="287"/>
      <c r="AR285" s="287"/>
      <c r="AS285" s="287"/>
      <c r="AT285" s="211" t="s">
        <v>514</v>
      </c>
      <c r="AU285" s="211" t="s">
        <v>514</v>
      </c>
      <c r="AV285" s="211" t="s">
        <v>514</v>
      </c>
      <c r="AW285" s="211" t="s">
        <v>514</v>
      </c>
      <c r="AX285" s="211" t="s">
        <v>514</v>
      </c>
      <c r="AY285" s="211" t="s">
        <v>514</v>
      </c>
      <c r="AZ285" s="287"/>
      <c r="BA285" s="287"/>
      <c r="BB285" s="287"/>
      <c r="BC285" s="287"/>
      <c r="BD285" s="287"/>
      <c r="BE285" s="287"/>
      <c r="BF285" s="211" t="s">
        <v>514</v>
      </c>
      <c r="BG285" s="211" t="s">
        <v>514</v>
      </c>
      <c r="BH285" s="211" t="s">
        <v>514</v>
      </c>
      <c r="BI285" s="211" t="s">
        <v>514</v>
      </c>
      <c r="BJ285" s="211" t="s">
        <v>514</v>
      </c>
      <c r="BK285" s="211" t="s">
        <v>514</v>
      </c>
      <c r="BL285" s="287"/>
      <c r="BM285" s="287"/>
      <c r="BN285" s="287"/>
      <c r="BO285" s="211" t="s">
        <v>514</v>
      </c>
      <c r="BP285" s="211" t="s">
        <v>514</v>
      </c>
      <c r="BQ285" s="211">
        <v>1</v>
      </c>
      <c r="BR285" s="211" t="s">
        <v>2490</v>
      </c>
      <c r="BS285" s="211" t="s">
        <v>514</v>
      </c>
      <c r="BT285" s="211" t="s">
        <v>514</v>
      </c>
      <c r="BU285" s="211" t="s">
        <v>514</v>
      </c>
      <c r="BV285" s="211" t="s">
        <v>514</v>
      </c>
      <c r="BW285" s="211" t="s">
        <v>514</v>
      </c>
      <c r="BX285" s="211" t="s">
        <v>514</v>
      </c>
      <c r="BY285" s="211" t="s">
        <v>514</v>
      </c>
      <c r="BZ285" s="211" t="s">
        <v>514</v>
      </c>
      <c r="CA285" s="211" t="s">
        <v>514</v>
      </c>
      <c r="CB285" s="211" t="s">
        <v>514</v>
      </c>
      <c r="CC285" s="211" t="s">
        <v>6434</v>
      </c>
      <c r="CD285" s="211" t="s">
        <v>5089</v>
      </c>
      <c r="CE285" s="211" t="s">
        <v>514</v>
      </c>
      <c r="CF285" s="211" t="s">
        <v>514</v>
      </c>
      <c r="CG285" s="211" t="s">
        <v>514</v>
      </c>
      <c r="CH285" s="287"/>
      <c r="CI285" s="287"/>
      <c r="CJ285" s="287"/>
      <c r="CK285" s="287"/>
      <c r="CL285" s="287"/>
      <c r="CM285" s="287"/>
      <c r="CN285" s="287"/>
      <c r="CO285" s="211" t="s">
        <v>5528</v>
      </c>
    </row>
    <row r="286" spans="1:93">
      <c r="A286" s="286" t="s">
        <v>1130</v>
      </c>
      <c r="B286" s="211" t="s">
        <v>3067</v>
      </c>
      <c r="C286" s="211" t="s">
        <v>2484</v>
      </c>
      <c r="D286" s="211" t="s">
        <v>3068</v>
      </c>
      <c r="E286" s="211" t="s">
        <v>3069</v>
      </c>
      <c r="F286" s="211" t="s">
        <v>514</v>
      </c>
      <c r="G286" s="211" t="s">
        <v>514</v>
      </c>
      <c r="H286" s="211">
        <v>1</v>
      </c>
      <c r="I286" s="211" t="s">
        <v>514</v>
      </c>
      <c r="J286" s="211" t="s">
        <v>514</v>
      </c>
      <c r="K286" s="211" t="s">
        <v>514</v>
      </c>
      <c r="L286" s="211" t="s">
        <v>514</v>
      </c>
      <c r="M286" s="211" t="s">
        <v>514</v>
      </c>
      <c r="N286" s="211" t="s">
        <v>514</v>
      </c>
      <c r="O286" s="287"/>
      <c r="P286" s="287"/>
      <c r="Q286" s="287"/>
      <c r="R286" s="211" t="s">
        <v>514</v>
      </c>
      <c r="S286" s="211" t="s">
        <v>514</v>
      </c>
      <c r="T286" s="211" t="s">
        <v>514</v>
      </c>
      <c r="U286" s="211" t="s">
        <v>514</v>
      </c>
      <c r="V286" s="211" t="s">
        <v>514</v>
      </c>
      <c r="W286" s="211" t="s">
        <v>514</v>
      </c>
      <c r="X286" s="287"/>
      <c r="Y286" s="287"/>
      <c r="Z286" s="287"/>
      <c r="AA286" s="211">
        <v>2013</v>
      </c>
      <c r="AB286" s="211" t="b">
        <v>0</v>
      </c>
      <c r="AC286" s="211">
        <v>2720</v>
      </c>
      <c r="AD286" s="211">
        <v>2720</v>
      </c>
      <c r="AE286" s="287"/>
      <c r="AF286" s="287"/>
      <c r="AG286" s="287"/>
      <c r="AH286" s="211" t="b">
        <v>0</v>
      </c>
      <c r="AI286" s="211">
        <v>2550</v>
      </c>
      <c r="AJ286" s="211">
        <v>2550</v>
      </c>
      <c r="AK286" s="211" t="b">
        <v>0</v>
      </c>
      <c r="AL286" s="211">
        <v>2480</v>
      </c>
      <c r="AM286" s="211">
        <v>2480</v>
      </c>
      <c r="AN286" s="287"/>
      <c r="AO286" s="287"/>
      <c r="AP286" s="287"/>
      <c r="AQ286" s="287"/>
      <c r="AR286" s="287"/>
      <c r="AS286" s="287"/>
      <c r="AT286" s="211" t="s">
        <v>514</v>
      </c>
      <c r="AU286" s="211" t="s">
        <v>514</v>
      </c>
      <c r="AV286" s="211" t="s">
        <v>514</v>
      </c>
      <c r="AW286" s="211" t="s">
        <v>514</v>
      </c>
      <c r="AX286" s="211" t="s">
        <v>514</v>
      </c>
      <c r="AY286" s="211" t="s">
        <v>514</v>
      </c>
      <c r="AZ286" s="287"/>
      <c r="BA286" s="287"/>
      <c r="BB286" s="287"/>
      <c r="BC286" s="287"/>
      <c r="BD286" s="287"/>
      <c r="BE286" s="287"/>
      <c r="BF286" s="211" t="s">
        <v>514</v>
      </c>
      <c r="BG286" s="211" t="s">
        <v>514</v>
      </c>
      <c r="BH286" s="211" t="s">
        <v>514</v>
      </c>
      <c r="BI286" s="211" t="s">
        <v>514</v>
      </c>
      <c r="BJ286" s="211" t="s">
        <v>514</v>
      </c>
      <c r="BK286" s="211" t="s">
        <v>514</v>
      </c>
      <c r="BL286" s="287"/>
      <c r="BM286" s="287"/>
      <c r="BN286" s="287"/>
      <c r="BO286" s="211">
        <v>336</v>
      </c>
      <c r="BP286" s="211">
        <v>100</v>
      </c>
      <c r="BQ286" s="211">
        <v>0</v>
      </c>
      <c r="BR286" s="211" t="s">
        <v>514</v>
      </c>
      <c r="BS286" s="211" t="s">
        <v>514</v>
      </c>
      <c r="BT286" s="211" t="s">
        <v>514</v>
      </c>
      <c r="BU286" s="211" t="s">
        <v>514</v>
      </c>
      <c r="BV286" s="211" t="s">
        <v>514</v>
      </c>
      <c r="BW286" s="211" t="s">
        <v>514</v>
      </c>
      <c r="BX286" s="211" t="s">
        <v>514</v>
      </c>
      <c r="BY286" s="211" t="s">
        <v>514</v>
      </c>
      <c r="BZ286" s="211" t="s">
        <v>514</v>
      </c>
      <c r="CA286" s="211" t="s">
        <v>514</v>
      </c>
      <c r="CB286" s="211" t="s">
        <v>514</v>
      </c>
      <c r="CC286" s="211" t="s">
        <v>514</v>
      </c>
      <c r="CD286" s="211" t="s">
        <v>514</v>
      </c>
      <c r="CE286" s="211" t="s">
        <v>514</v>
      </c>
      <c r="CF286" s="211" t="s">
        <v>6431</v>
      </c>
      <c r="CG286" s="211" t="s">
        <v>6432</v>
      </c>
      <c r="CH286" s="287"/>
      <c r="CI286" s="287"/>
      <c r="CJ286" s="287"/>
      <c r="CK286" s="287"/>
      <c r="CL286" s="287"/>
      <c r="CM286" s="287"/>
      <c r="CN286" s="287"/>
      <c r="CO286" s="211" t="s">
        <v>5528</v>
      </c>
    </row>
    <row r="287" spans="1:93">
      <c r="A287" s="286" t="s">
        <v>1131</v>
      </c>
      <c r="B287" s="211" t="s">
        <v>3070</v>
      </c>
      <c r="C287" s="211" t="s">
        <v>2424</v>
      </c>
      <c r="D287" s="211" t="s">
        <v>3071</v>
      </c>
      <c r="E287" s="211" t="s">
        <v>5754</v>
      </c>
      <c r="F287" s="211">
        <v>1</v>
      </c>
      <c r="G287" s="211" t="s">
        <v>514</v>
      </c>
      <c r="H287" s="211" t="s">
        <v>514</v>
      </c>
      <c r="I287" s="211" t="s">
        <v>514</v>
      </c>
      <c r="J287" s="211" t="s">
        <v>514</v>
      </c>
      <c r="K287" s="211">
        <v>2013</v>
      </c>
      <c r="L287" s="211" t="b">
        <v>0</v>
      </c>
      <c r="M287" s="211">
        <v>45500</v>
      </c>
      <c r="N287" s="211">
        <v>45500</v>
      </c>
      <c r="O287" s="287"/>
      <c r="P287" s="287"/>
      <c r="Q287" s="287"/>
      <c r="R287" s="211" t="b">
        <v>0</v>
      </c>
      <c r="S287" s="211">
        <v>40800</v>
      </c>
      <c r="T287" s="211">
        <v>35600</v>
      </c>
      <c r="U287" s="211" t="b">
        <v>0</v>
      </c>
      <c r="V287" s="211">
        <v>35500</v>
      </c>
      <c r="W287" s="211">
        <v>35500</v>
      </c>
      <c r="X287" s="287"/>
      <c r="Y287" s="287"/>
      <c r="Z287" s="287"/>
      <c r="AA287" s="211" t="s">
        <v>514</v>
      </c>
      <c r="AB287" s="211" t="s">
        <v>514</v>
      </c>
      <c r="AC287" s="211" t="s">
        <v>514</v>
      </c>
      <c r="AD287" s="211" t="s">
        <v>514</v>
      </c>
      <c r="AE287" s="287"/>
      <c r="AF287" s="287"/>
      <c r="AG287" s="287"/>
      <c r="AH287" s="211" t="s">
        <v>514</v>
      </c>
      <c r="AI287" s="211" t="s">
        <v>514</v>
      </c>
      <c r="AJ287" s="211" t="s">
        <v>514</v>
      </c>
      <c r="AK287" s="211" t="s">
        <v>514</v>
      </c>
      <c r="AL287" s="211" t="s">
        <v>514</v>
      </c>
      <c r="AM287" s="211" t="s">
        <v>514</v>
      </c>
      <c r="AN287" s="287"/>
      <c r="AO287" s="287"/>
      <c r="AP287" s="287"/>
      <c r="AQ287" s="287"/>
      <c r="AR287" s="287"/>
      <c r="AS287" s="287"/>
      <c r="AT287" s="211" t="s">
        <v>514</v>
      </c>
      <c r="AU287" s="211" t="s">
        <v>514</v>
      </c>
      <c r="AV287" s="211" t="s">
        <v>514</v>
      </c>
      <c r="AW287" s="211" t="s">
        <v>514</v>
      </c>
      <c r="AX287" s="211" t="s">
        <v>514</v>
      </c>
      <c r="AY287" s="211" t="s">
        <v>514</v>
      </c>
      <c r="AZ287" s="287"/>
      <c r="BA287" s="287"/>
      <c r="BB287" s="287"/>
      <c r="BC287" s="287"/>
      <c r="BD287" s="287"/>
      <c r="BE287" s="287"/>
      <c r="BF287" s="211" t="s">
        <v>514</v>
      </c>
      <c r="BG287" s="211" t="s">
        <v>514</v>
      </c>
      <c r="BH287" s="211" t="s">
        <v>514</v>
      </c>
      <c r="BI287" s="211" t="s">
        <v>514</v>
      </c>
      <c r="BJ287" s="211" t="s">
        <v>514</v>
      </c>
      <c r="BK287" s="211" t="s">
        <v>514</v>
      </c>
      <c r="BL287" s="287"/>
      <c r="BM287" s="287"/>
      <c r="BN287" s="287"/>
      <c r="BO287" s="211" t="s">
        <v>514</v>
      </c>
      <c r="BP287" s="211" t="s">
        <v>514</v>
      </c>
      <c r="BQ287" s="211">
        <v>1</v>
      </c>
      <c r="BR287" s="211" t="s">
        <v>2516</v>
      </c>
      <c r="BS287" s="211" t="s">
        <v>514</v>
      </c>
      <c r="BT287" s="211" t="s">
        <v>514</v>
      </c>
      <c r="BU287" s="211" t="s">
        <v>514</v>
      </c>
      <c r="BV287" s="211" t="s">
        <v>514</v>
      </c>
      <c r="BW287" s="211" t="s">
        <v>514</v>
      </c>
      <c r="BX287" s="211" t="s">
        <v>514</v>
      </c>
      <c r="BY287" s="211" t="s">
        <v>514</v>
      </c>
      <c r="BZ287" s="211" t="s">
        <v>514</v>
      </c>
      <c r="CA287" s="211" t="s">
        <v>514</v>
      </c>
      <c r="CB287" s="211" t="s">
        <v>514</v>
      </c>
      <c r="CC287" s="211" t="s">
        <v>6434</v>
      </c>
      <c r="CD287" s="211" t="s">
        <v>6485</v>
      </c>
      <c r="CE287" s="211" t="s">
        <v>514</v>
      </c>
      <c r="CF287" s="211" t="s">
        <v>514</v>
      </c>
      <c r="CG287" s="211" t="s">
        <v>514</v>
      </c>
      <c r="CH287" s="287"/>
      <c r="CI287" s="287"/>
      <c r="CJ287" s="287"/>
      <c r="CK287" s="287"/>
      <c r="CL287" s="287"/>
      <c r="CM287" s="287"/>
      <c r="CN287" s="287"/>
      <c r="CO287" s="211" t="s">
        <v>5528</v>
      </c>
    </row>
    <row r="288" spans="1:93">
      <c r="A288" s="286" t="s">
        <v>1132</v>
      </c>
      <c r="B288" s="211" t="s">
        <v>3072</v>
      </c>
      <c r="C288" s="211" t="s">
        <v>3073</v>
      </c>
      <c r="D288" s="211" t="s">
        <v>3074</v>
      </c>
      <c r="E288" s="211" t="s">
        <v>5755</v>
      </c>
      <c r="F288" s="211">
        <v>1</v>
      </c>
      <c r="G288" s="211" t="s">
        <v>514</v>
      </c>
      <c r="H288" s="211" t="s">
        <v>514</v>
      </c>
      <c r="I288" s="211" t="s">
        <v>514</v>
      </c>
      <c r="J288" s="211" t="s">
        <v>514</v>
      </c>
      <c r="K288" s="211">
        <v>2013</v>
      </c>
      <c r="L288" s="211" t="b">
        <v>1</v>
      </c>
      <c r="M288" s="211">
        <v>9720</v>
      </c>
      <c r="N288" s="211">
        <v>9700</v>
      </c>
      <c r="O288" s="287"/>
      <c r="P288" s="287"/>
      <c r="Q288" s="287"/>
      <c r="R288" s="211" t="b">
        <v>1</v>
      </c>
      <c r="S288" s="211">
        <v>8100</v>
      </c>
      <c r="T288" s="211">
        <v>7040</v>
      </c>
      <c r="U288" s="211" t="b">
        <v>1</v>
      </c>
      <c r="V288" s="211">
        <v>7890</v>
      </c>
      <c r="W288" s="211">
        <v>7890</v>
      </c>
      <c r="X288" s="287"/>
      <c r="Y288" s="287"/>
      <c r="Z288" s="287"/>
      <c r="AA288" s="211" t="s">
        <v>514</v>
      </c>
      <c r="AB288" s="211" t="s">
        <v>514</v>
      </c>
      <c r="AC288" s="211" t="s">
        <v>514</v>
      </c>
      <c r="AD288" s="211" t="s">
        <v>514</v>
      </c>
      <c r="AE288" s="287"/>
      <c r="AF288" s="287"/>
      <c r="AG288" s="287"/>
      <c r="AH288" s="211" t="s">
        <v>514</v>
      </c>
      <c r="AI288" s="211" t="s">
        <v>514</v>
      </c>
      <c r="AJ288" s="211" t="s">
        <v>514</v>
      </c>
      <c r="AK288" s="211" t="s">
        <v>514</v>
      </c>
      <c r="AL288" s="211" t="s">
        <v>514</v>
      </c>
      <c r="AM288" s="211" t="s">
        <v>514</v>
      </c>
      <c r="AN288" s="287"/>
      <c r="AO288" s="287"/>
      <c r="AP288" s="287"/>
      <c r="AQ288" s="287"/>
      <c r="AR288" s="287"/>
      <c r="AS288" s="287"/>
      <c r="AT288" s="211" t="s">
        <v>514</v>
      </c>
      <c r="AU288" s="211" t="s">
        <v>514</v>
      </c>
      <c r="AV288" s="211" t="s">
        <v>514</v>
      </c>
      <c r="AW288" s="211" t="s">
        <v>514</v>
      </c>
      <c r="AX288" s="211" t="s">
        <v>514</v>
      </c>
      <c r="AY288" s="211" t="s">
        <v>514</v>
      </c>
      <c r="AZ288" s="287"/>
      <c r="BA288" s="287"/>
      <c r="BB288" s="287"/>
      <c r="BC288" s="287"/>
      <c r="BD288" s="287"/>
      <c r="BE288" s="287"/>
      <c r="BF288" s="211" t="s">
        <v>514</v>
      </c>
      <c r="BG288" s="211" t="s">
        <v>514</v>
      </c>
      <c r="BH288" s="211" t="s">
        <v>514</v>
      </c>
      <c r="BI288" s="211" t="s">
        <v>514</v>
      </c>
      <c r="BJ288" s="211" t="s">
        <v>514</v>
      </c>
      <c r="BK288" s="211" t="s">
        <v>514</v>
      </c>
      <c r="BL288" s="287"/>
      <c r="BM288" s="287"/>
      <c r="BN288" s="287"/>
      <c r="BO288" s="211" t="s">
        <v>514</v>
      </c>
      <c r="BP288" s="211" t="s">
        <v>514</v>
      </c>
      <c r="BQ288" s="211">
        <v>0</v>
      </c>
      <c r="BR288" s="211" t="s">
        <v>514</v>
      </c>
      <c r="BS288" s="211" t="s">
        <v>514</v>
      </c>
      <c r="BT288" s="211" t="s">
        <v>514</v>
      </c>
      <c r="BU288" s="211" t="s">
        <v>514</v>
      </c>
      <c r="BV288" s="211" t="s">
        <v>514</v>
      </c>
      <c r="BW288" s="211" t="s">
        <v>514</v>
      </c>
      <c r="BX288" s="211" t="s">
        <v>514</v>
      </c>
      <c r="BY288" s="211" t="s">
        <v>514</v>
      </c>
      <c r="BZ288" s="211" t="s">
        <v>514</v>
      </c>
      <c r="CA288" s="211" t="s">
        <v>514</v>
      </c>
      <c r="CB288" s="211" t="s">
        <v>514</v>
      </c>
      <c r="CC288" s="211" t="s">
        <v>6444</v>
      </c>
      <c r="CD288" s="211" t="s">
        <v>6485</v>
      </c>
      <c r="CE288" s="211" t="s">
        <v>514</v>
      </c>
      <c r="CF288" s="211" t="s">
        <v>514</v>
      </c>
      <c r="CG288" s="211" t="s">
        <v>514</v>
      </c>
      <c r="CH288" s="287"/>
      <c r="CI288" s="287"/>
      <c r="CJ288" s="287"/>
      <c r="CK288" s="287"/>
      <c r="CL288" s="287"/>
      <c r="CM288" s="287"/>
      <c r="CN288" s="287"/>
      <c r="CO288" s="211" t="s">
        <v>5528</v>
      </c>
    </row>
    <row r="289" spans="1:93">
      <c r="A289" s="286" t="s">
        <v>1133</v>
      </c>
      <c r="B289" s="211" t="s">
        <v>5297</v>
      </c>
      <c r="C289" s="211" t="s">
        <v>2484</v>
      </c>
      <c r="D289" s="211" t="s">
        <v>3075</v>
      </c>
      <c r="E289" s="211" t="s">
        <v>3076</v>
      </c>
      <c r="F289" s="211">
        <v>1</v>
      </c>
      <c r="G289" s="211" t="s">
        <v>514</v>
      </c>
      <c r="H289" s="211" t="s">
        <v>514</v>
      </c>
      <c r="I289" s="211" t="s">
        <v>514</v>
      </c>
      <c r="J289" s="211" t="s">
        <v>514</v>
      </c>
      <c r="K289" s="211">
        <v>2013</v>
      </c>
      <c r="L289" s="211" t="b">
        <v>0</v>
      </c>
      <c r="M289" s="211">
        <v>3600</v>
      </c>
      <c r="N289" s="211">
        <v>3600</v>
      </c>
      <c r="O289" s="287"/>
      <c r="P289" s="287"/>
      <c r="Q289" s="287"/>
      <c r="R289" s="211" t="b">
        <v>0</v>
      </c>
      <c r="S289" s="211">
        <v>559</v>
      </c>
      <c r="T289" s="211">
        <v>498</v>
      </c>
      <c r="U289" s="211" t="b">
        <v>0</v>
      </c>
      <c r="V289" s="211">
        <v>590</v>
      </c>
      <c r="W289" s="211">
        <v>590</v>
      </c>
      <c r="X289" s="287"/>
      <c r="Y289" s="287"/>
      <c r="Z289" s="287"/>
      <c r="AA289" s="211" t="s">
        <v>514</v>
      </c>
      <c r="AB289" s="211" t="s">
        <v>514</v>
      </c>
      <c r="AC289" s="211" t="s">
        <v>514</v>
      </c>
      <c r="AD289" s="211" t="s">
        <v>514</v>
      </c>
      <c r="AE289" s="287"/>
      <c r="AF289" s="287"/>
      <c r="AG289" s="287"/>
      <c r="AH289" s="211" t="s">
        <v>514</v>
      </c>
      <c r="AI289" s="211" t="s">
        <v>514</v>
      </c>
      <c r="AJ289" s="211" t="s">
        <v>514</v>
      </c>
      <c r="AK289" s="211" t="s">
        <v>514</v>
      </c>
      <c r="AL289" s="211" t="s">
        <v>514</v>
      </c>
      <c r="AM289" s="211" t="s">
        <v>514</v>
      </c>
      <c r="AN289" s="287"/>
      <c r="AO289" s="287"/>
      <c r="AP289" s="287"/>
      <c r="AQ289" s="287"/>
      <c r="AR289" s="287"/>
      <c r="AS289" s="287"/>
      <c r="AT289" s="211" t="s">
        <v>514</v>
      </c>
      <c r="AU289" s="211" t="s">
        <v>514</v>
      </c>
      <c r="AV289" s="211" t="s">
        <v>514</v>
      </c>
      <c r="AW289" s="211" t="s">
        <v>514</v>
      </c>
      <c r="AX289" s="211" t="s">
        <v>514</v>
      </c>
      <c r="AY289" s="211" t="s">
        <v>514</v>
      </c>
      <c r="AZ289" s="287"/>
      <c r="BA289" s="287"/>
      <c r="BB289" s="287"/>
      <c r="BC289" s="287"/>
      <c r="BD289" s="287"/>
      <c r="BE289" s="287"/>
      <c r="BF289" s="211" t="s">
        <v>514</v>
      </c>
      <c r="BG289" s="211" t="s">
        <v>514</v>
      </c>
      <c r="BH289" s="211" t="s">
        <v>514</v>
      </c>
      <c r="BI289" s="211" t="s">
        <v>514</v>
      </c>
      <c r="BJ289" s="211" t="s">
        <v>514</v>
      </c>
      <c r="BK289" s="211" t="s">
        <v>514</v>
      </c>
      <c r="BL289" s="287"/>
      <c r="BM289" s="287"/>
      <c r="BN289" s="287"/>
      <c r="BO289" s="211" t="s">
        <v>514</v>
      </c>
      <c r="BP289" s="211" t="s">
        <v>514</v>
      </c>
      <c r="BQ289" s="211">
        <v>0</v>
      </c>
      <c r="BR289" s="211" t="s">
        <v>514</v>
      </c>
      <c r="BS289" s="211" t="s">
        <v>514</v>
      </c>
      <c r="BT289" s="211" t="s">
        <v>514</v>
      </c>
      <c r="BU289" s="211" t="s">
        <v>514</v>
      </c>
      <c r="BV289" s="211" t="s">
        <v>514</v>
      </c>
      <c r="BW289" s="211" t="s">
        <v>514</v>
      </c>
      <c r="BX289" s="211" t="s">
        <v>514</v>
      </c>
      <c r="BY289" s="211" t="s">
        <v>514</v>
      </c>
      <c r="BZ289" s="211" t="s">
        <v>514</v>
      </c>
      <c r="CA289" s="211" t="s">
        <v>514</v>
      </c>
      <c r="CB289" s="211" t="s">
        <v>514</v>
      </c>
      <c r="CC289" s="211" t="s">
        <v>514</v>
      </c>
      <c r="CD289" s="211" t="s">
        <v>514</v>
      </c>
      <c r="CE289" s="211" t="s">
        <v>514</v>
      </c>
      <c r="CF289" s="211" t="s">
        <v>514</v>
      </c>
      <c r="CG289" s="211" t="s">
        <v>514</v>
      </c>
      <c r="CH289" s="287"/>
      <c r="CI289" s="287"/>
      <c r="CJ289" s="287"/>
      <c r="CK289" s="287"/>
      <c r="CL289" s="287"/>
      <c r="CM289" s="287"/>
      <c r="CN289" s="287"/>
      <c r="CO289" s="211" t="s">
        <v>5528</v>
      </c>
    </row>
    <row r="290" spans="1:93">
      <c r="A290" s="286" t="s">
        <v>1134</v>
      </c>
      <c r="B290" s="211" t="s">
        <v>3077</v>
      </c>
      <c r="C290" s="211" t="s">
        <v>2424</v>
      </c>
      <c r="D290" s="211" t="s">
        <v>3078</v>
      </c>
      <c r="E290" s="211" t="s">
        <v>3079</v>
      </c>
      <c r="F290" s="211">
        <v>1</v>
      </c>
      <c r="G290" s="211" t="s">
        <v>514</v>
      </c>
      <c r="H290" s="211" t="s">
        <v>514</v>
      </c>
      <c r="I290" s="211" t="s">
        <v>514</v>
      </c>
      <c r="J290" s="211" t="s">
        <v>514</v>
      </c>
      <c r="K290" s="211">
        <v>2013</v>
      </c>
      <c r="L290" s="211" t="b">
        <v>1</v>
      </c>
      <c r="M290" s="211">
        <v>19100</v>
      </c>
      <c r="N290" s="211">
        <v>19100</v>
      </c>
      <c r="O290" s="287"/>
      <c r="P290" s="287"/>
      <c r="Q290" s="287"/>
      <c r="R290" s="211" t="b">
        <v>1</v>
      </c>
      <c r="S290" s="211">
        <v>11100</v>
      </c>
      <c r="T290" s="211">
        <v>4750</v>
      </c>
      <c r="U290" s="211" t="b">
        <v>1</v>
      </c>
      <c r="V290" s="211">
        <v>5000</v>
      </c>
      <c r="W290" s="211">
        <v>5000</v>
      </c>
      <c r="X290" s="287"/>
      <c r="Y290" s="287"/>
      <c r="Z290" s="287"/>
      <c r="AA290" s="211" t="s">
        <v>514</v>
      </c>
      <c r="AB290" s="211" t="s">
        <v>514</v>
      </c>
      <c r="AC290" s="211" t="s">
        <v>514</v>
      </c>
      <c r="AD290" s="211" t="s">
        <v>514</v>
      </c>
      <c r="AE290" s="287"/>
      <c r="AF290" s="287"/>
      <c r="AG290" s="287"/>
      <c r="AH290" s="211" t="s">
        <v>514</v>
      </c>
      <c r="AI290" s="211" t="s">
        <v>514</v>
      </c>
      <c r="AJ290" s="211" t="s">
        <v>514</v>
      </c>
      <c r="AK290" s="211" t="s">
        <v>514</v>
      </c>
      <c r="AL290" s="211" t="s">
        <v>514</v>
      </c>
      <c r="AM290" s="211" t="s">
        <v>514</v>
      </c>
      <c r="AN290" s="287"/>
      <c r="AO290" s="287"/>
      <c r="AP290" s="287"/>
      <c r="AQ290" s="287"/>
      <c r="AR290" s="287"/>
      <c r="AS290" s="287"/>
      <c r="AT290" s="211" t="s">
        <v>514</v>
      </c>
      <c r="AU290" s="211" t="s">
        <v>514</v>
      </c>
      <c r="AV290" s="211" t="s">
        <v>514</v>
      </c>
      <c r="AW290" s="211" t="s">
        <v>514</v>
      </c>
      <c r="AX290" s="211" t="s">
        <v>514</v>
      </c>
      <c r="AY290" s="211" t="s">
        <v>514</v>
      </c>
      <c r="AZ290" s="287"/>
      <c r="BA290" s="287"/>
      <c r="BB290" s="287"/>
      <c r="BC290" s="287"/>
      <c r="BD290" s="287"/>
      <c r="BE290" s="287"/>
      <c r="BF290" s="211" t="s">
        <v>514</v>
      </c>
      <c r="BG290" s="211" t="s">
        <v>514</v>
      </c>
      <c r="BH290" s="211" t="s">
        <v>514</v>
      </c>
      <c r="BI290" s="211" t="s">
        <v>514</v>
      </c>
      <c r="BJ290" s="211" t="s">
        <v>514</v>
      </c>
      <c r="BK290" s="211" t="s">
        <v>514</v>
      </c>
      <c r="BL290" s="287"/>
      <c r="BM290" s="287"/>
      <c r="BN290" s="287"/>
      <c r="BO290" s="211" t="s">
        <v>514</v>
      </c>
      <c r="BP290" s="211" t="s">
        <v>514</v>
      </c>
      <c r="BQ290" s="211">
        <v>1</v>
      </c>
      <c r="BR290" s="211" t="s">
        <v>6559</v>
      </c>
      <c r="BS290" s="211" t="s">
        <v>514</v>
      </c>
      <c r="BT290" s="211" t="s">
        <v>514</v>
      </c>
      <c r="BU290" s="211" t="s">
        <v>514</v>
      </c>
      <c r="BV290" s="211" t="s">
        <v>514</v>
      </c>
      <c r="BW290" s="211" t="s">
        <v>514</v>
      </c>
      <c r="BX290" s="211" t="s">
        <v>514</v>
      </c>
      <c r="BY290" s="211" t="s">
        <v>514</v>
      </c>
      <c r="BZ290" s="211" t="s">
        <v>514</v>
      </c>
      <c r="CA290" s="211" t="s">
        <v>514</v>
      </c>
      <c r="CB290" s="211" t="s">
        <v>514</v>
      </c>
      <c r="CC290" s="211" t="s">
        <v>6444</v>
      </c>
      <c r="CD290" s="211" t="s">
        <v>6560</v>
      </c>
      <c r="CE290" s="211" t="s">
        <v>514</v>
      </c>
      <c r="CF290" s="211" t="s">
        <v>514</v>
      </c>
      <c r="CG290" s="211" t="s">
        <v>514</v>
      </c>
      <c r="CH290" s="287"/>
      <c r="CI290" s="287"/>
      <c r="CJ290" s="287"/>
      <c r="CK290" s="287"/>
      <c r="CL290" s="287"/>
      <c r="CM290" s="287"/>
      <c r="CN290" s="287"/>
      <c r="CO290" s="211" t="s">
        <v>5528</v>
      </c>
    </row>
    <row r="291" spans="1:93">
      <c r="A291" s="286" t="s">
        <v>1135</v>
      </c>
      <c r="B291" s="211" t="s">
        <v>3080</v>
      </c>
      <c r="C291" s="211" t="s">
        <v>5298</v>
      </c>
      <c r="D291" s="211" t="s">
        <v>5299</v>
      </c>
      <c r="E291" s="211" t="s">
        <v>3377</v>
      </c>
      <c r="F291" s="211">
        <v>1</v>
      </c>
      <c r="G291" s="211" t="s">
        <v>514</v>
      </c>
      <c r="H291" s="211">
        <v>1</v>
      </c>
      <c r="I291" s="211" t="s">
        <v>514</v>
      </c>
      <c r="J291" s="211" t="s">
        <v>514</v>
      </c>
      <c r="K291" s="211">
        <v>2013</v>
      </c>
      <c r="L291" s="211" t="b">
        <v>0</v>
      </c>
      <c r="M291" s="211">
        <v>86500</v>
      </c>
      <c r="N291" s="211">
        <v>73400</v>
      </c>
      <c r="O291" s="287"/>
      <c r="P291" s="287"/>
      <c r="Q291" s="287"/>
      <c r="R291" s="211" t="b">
        <v>1</v>
      </c>
      <c r="S291" s="211">
        <v>90500</v>
      </c>
      <c r="T291" s="211">
        <v>80900</v>
      </c>
      <c r="U291" s="211" t="b">
        <v>1</v>
      </c>
      <c r="V291" s="211">
        <v>93600</v>
      </c>
      <c r="W291" s="211">
        <v>93600</v>
      </c>
      <c r="X291" s="287"/>
      <c r="Y291" s="287"/>
      <c r="Z291" s="287"/>
      <c r="AA291" s="211">
        <v>2013</v>
      </c>
      <c r="AB291" s="211" t="b">
        <v>0</v>
      </c>
      <c r="AC291" s="211">
        <v>771</v>
      </c>
      <c r="AD291" s="211">
        <v>771</v>
      </c>
      <c r="AE291" s="287"/>
      <c r="AF291" s="287"/>
      <c r="AG291" s="287"/>
      <c r="AH291" s="211" t="b">
        <v>0</v>
      </c>
      <c r="AI291" s="211">
        <v>455</v>
      </c>
      <c r="AJ291" s="211">
        <v>455</v>
      </c>
      <c r="AK291" s="211" t="b">
        <v>0</v>
      </c>
      <c r="AL291" s="211">
        <v>425</v>
      </c>
      <c r="AM291" s="211">
        <v>425</v>
      </c>
      <c r="AN291" s="287"/>
      <c r="AO291" s="287"/>
      <c r="AP291" s="287"/>
      <c r="AQ291" s="287"/>
      <c r="AR291" s="287"/>
      <c r="AS291" s="287"/>
      <c r="AT291" s="211" t="s">
        <v>514</v>
      </c>
      <c r="AU291" s="211" t="s">
        <v>514</v>
      </c>
      <c r="AV291" s="211" t="s">
        <v>514</v>
      </c>
      <c r="AW291" s="211" t="s">
        <v>514</v>
      </c>
      <c r="AX291" s="211" t="s">
        <v>514</v>
      </c>
      <c r="AY291" s="211" t="s">
        <v>514</v>
      </c>
      <c r="AZ291" s="287"/>
      <c r="BA291" s="287"/>
      <c r="BB291" s="287"/>
      <c r="BC291" s="287"/>
      <c r="BD291" s="287"/>
      <c r="BE291" s="287"/>
      <c r="BF291" s="211" t="s">
        <v>514</v>
      </c>
      <c r="BG291" s="211" t="s">
        <v>514</v>
      </c>
      <c r="BH291" s="211" t="s">
        <v>514</v>
      </c>
      <c r="BI291" s="211" t="s">
        <v>514</v>
      </c>
      <c r="BJ291" s="211" t="s">
        <v>514</v>
      </c>
      <c r="BK291" s="211" t="s">
        <v>514</v>
      </c>
      <c r="BL291" s="287"/>
      <c r="BM291" s="287"/>
      <c r="BN291" s="287"/>
      <c r="BO291" s="211">
        <v>366</v>
      </c>
      <c r="BP291" s="211">
        <v>306</v>
      </c>
      <c r="BQ291" s="211">
        <v>5</v>
      </c>
      <c r="BR291" s="211" t="s">
        <v>5300</v>
      </c>
      <c r="BS291" s="211" t="s">
        <v>5301</v>
      </c>
      <c r="BT291" s="211" t="s">
        <v>5302</v>
      </c>
      <c r="BU291" s="211" t="s">
        <v>5303</v>
      </c>
      <c r="BV291" s="211" t="s">
        <v>5304</v>
      </c>
      <c r="BW291" s="211" t="s">
        <v>514</v>
      </c>
      <c r="BX291" s="211" t="s">
        <v>514</v>
      </c>
      <c r="BY291" s="211" t="s">
        <v>514</v>
      </c>
      <c r="BZ291" s="211" t="s">
        <v>514</v>
      </c>
      <c r="CA291" s="211" t="s">
        <v>514</v>
      </c>
      <c r="CB291" s="211" t="s">
        <v>5528</v>
      </c>
      <c r="CC291" s="211" t="s">
        <v>514</v>
      </c>
      <c r="CD291" s="211" t="s">
        <v>514</v>
      </c>
      <c r="CE291" s="211" t="s">
        <v>514</v>
      </c>
      <c r="CF291" s="211" t="s">
        <v>6431</v>
      </c>
      <c r="CG291" s="211" t="s">
        <v>6432</v>
      </c>
      <c r="CH291" s="287"/>
      <c r="CI291" s="287"/>
      <c r="CJ291" s="287"/>
      <c r="CK291" s="287"/>
      <c r="CL291" s="287"/>
      <c r="CM291" s="287"/>
      <c r="CN291" s="287"/>
      <c r="CO291" s="211" t="s">
        <v>5528</v>
      </c>
    </row>
    <row r="292" spans="1:93">
      <c r="A292" s="286" t="s">
        <v>1136</v>
      </c>
      <c r="B292" s="211" t="s">
        <v>3081</v>
      </c>
      <c r="C292" s="211" t="s">
        <v>2448</v>
      </c>
      <c r="D292" s="211" t="s">
        <v>5305</v>
      </c>
      <c r="E292" s="211" t="s">
        <v>5306</v>
      </c>
      <c r="F292" s="211">
        <v>1</v>
      </c>
      <c r="G292" s="211" t="s">
        <v>514</v>
      </c>
      <c r="H292" s="211" t="s">
        <v>514</v>
      </c>
      <c r="I292" s="211" t="s">
        <v>514</v>
      </c>
      <c r="J292" s="211" t="s">
        <v>514</v>
      </c>
      <c r="K292" s="211">
        <v>2013</v>
      </c>
      <c r="L292" s="211" t="b">
        <v>0</v>
      </c>
      <c r="M292" s="211">
        <v>3000</v>
      </c>
      <c r="N292" s="211">
        <v>3000</v>
      </c>
      <c r="O292" s="287"/>
      <c r="P292" s="287"/>
      <c r="Q292" s="287"/>
      <c r="R292" s="211" t="s">
        <v>514</v>
      </c>
      <c r="S292" s="211" t="s">
        <v>514</v>
      </c>
      <c r="T292" s="211" t="s">
        <v>514</v>
      </c>
      <c r="U292" s="211" t="s">
        <v>514</v>
      </c>
      <c r="V292" s="211" t="s">
        <v>514</v>
      </c>
      <c r="W292" s="211" t="s">
        <v>514</v>
      </c>
      <c r="X292" s="287"/>
      <c r="Y292" s="287"/>
      <c r="Z292" s="287"/>
      <c r="AA292" s="211" t="s">
        <v>514</v>
      </c>
      <c r="AB292" s="211" t="s">
        <v>514</v>
      </c>
      <c r="AC292" s="211" t="s">
        <v>514</v>
      </c>
      <c r="AD292" s="211" t="s">
        <v>514</v>
      </c>
      <c r="AE292" s="287"/>
      <c r="AF292" s="287"/>
      <c r="AG292" s="287"/>
      <c r="AH292" s="211" t="s">
        <v>514</v>
      </c>
      <c r="AI292" s="211" t="s">
        <v>514</v>
      </c>
      <c r="AJ292" s="211" t="s">
        <v>514</v>
      </c>
      <c r="AK292" s="211" t="s">
        <v>514</v>
      </c>
      <c r="AL292" s="211" t="s">
        <v>514</v>
      </c>
      <c r="AM292" s="211" t="s">
        <v>514</v>
      </c>
      <c r="AN292" s="287"/>
      <c r="AO292" s="287"/>
      <c r="AP292" s="287"/>
      <c r="AQ292" s="287"/>
      <c r="AR292" s="287"/>
      <c r="AS292" s="287"/>
      <c r="AT292" s="211" t="s">
        <v>514</v>
      </c>
      <c r="AU292" s="211" t="s">
        <v>514</v>
      </c>
      <c r="AV292" s="211" t="s">
        <v>514</v>
      </c>
      <c r="AW292" s="211" t="s">
        <v>514</v>
      </c>
      <c r="AX292" s="211" t="s">
        <v>514</v>
      </c>
      <c r="AY292" s="211" t="s">
        <v>514</v>
      </c>
      <c r="AZ292" s="287"/>
      <c r="BA292" s="287"/>
      <c r="BB292" s="287"/>
      <c r="BC292" s="287"/>
      <c r="BD292" s="287"/>
      <c r="BE292" s="287"/>
      <c r="BF292" s="211" t="s">
        <v>514</v>
      </c>
      <c r="BG292" s="211" t="s">
        <v>514</v>
      </c>
      <c r="BH292" s="211" t="s">
        <v>514</v>
      </c>
      <c r="BI292" s="211" t="s">
        <v>514</v>
      </c>
      <c r="BJ292" s="211" t="s">
        <v>514</v>
      </c>
      <c r="BK292" s="211" t="s">
        <v>514</v>
      </c>
      <c r="BL292" s="287"/>
      <c r="BM292" s="287"/>
      <c r="BN292" s="287"/>
      <c r="BO292" s="211" t="s">
        <v>514</v>
      </c>
      <c r="BP292" s="211" t="s">
        <v>514</v>
      </c>
      <c r="BQ292" s="211">
        <v>1</v>
      </c>
      <c r="BR292" s="211" t="s">
        <v>5307</v>
      </c>
      <c r="BS292" s="211" t="s">
        <v>514</v>
      </c>
      <c r="BT292" s="211" t="s">
        <v>514</v>
      </c>
      <c r="BU292" s="211" t="s">
        <v>514</v>
      </c>
      <c r="BV292" s="211" t="s">
        <v>514</v>
      </c>
      <c r="BW292" s="211" t="s">
        <v>514</v>
      </c>
      <c r="BX292" s="211" t="s">
        <v>514</v>
      </c>
      <c r="BY292" s="211" t="s">
        <v>514</v>
      </c>
      <c r="BZ292" s="211" t="s">
        <v>514</v>
      </c>
      <c r="CA292" s="211" t="s">
        <v>514</v>
      </c>
      <c r="CB292" s="211" t="s">
        <v>514</v>
      </c>
      <c r="CC292" s="211" t="s">
        <v>514</v>
      </c>
      <c r="CD292" s="211" t="s">
        <v>514</v>
      </c>
      <c r="CE292" s="211" t="s">
        <v>514</v>
      </c>
      <c r="CF292" s="211" t="s">
        <v>514</v>
      </c>
      <c r="CG292" s="211" t="s">
        <v>514</v>
      </c>
      <c r="CH292" s="287"/>
      <c r="CI292" s="287"/>
      <c r="CJ292" s="287"/>
      <c r="CK292" s="287"/>
      <c r="CL292" s="287"/>
      <c r="CM292" s="287"/>
      <c r="CN292" s="287"/>
      <c r="CO292" s="211" t="s">
        <v>514</v>
      </c>
    </row>
    <row r="293" spans="1:93">
      <c r="A293" s="286" t="s">
        <v>1137</v>
      </c>
      <c r="B293" s="211" t="s">
        <v>3082</v>
      </c>
      <c r="C293" s="211" t="s">
        <v>2531</v>
      </c>
      <c r="D293" s="211" t="s">
        <v>3083</v>
      </c>
      <c r="E293" s="211" t="s">
        <v>5756</v>
      </c>
      <c r="F293" s="211">
        <v>1</v>
      </c>
      <c r="G293" s="211" t="s">
        <v>514</v>
      </c>
      <c r="H293" s="211" t="s">
        <v>514</v>
      </c>
      <c r="I293" s="211" t="s">
        <v>514</v>
      </c>
      <c r="J293" s="211" t="s">
        <v>514</v>
      </c>
      <c r="K293" s="211">
        <v>2013</v>
      </c>
      <c r="L293" s="211" t="b">
        <v>0</v>
      </c>
      <c r="M293" s="211">
        <v>45400</v>
      </c>
      <c r="N293" s="211">
        <v>45300</v>
      </c>
      <c r="O293" s="287"/>
      <c r="P293" s="287"/>
      <c r="Q293" s="287"/>
      <c r="R293" s="211" t="b">
        <v>0</v>
      </c>
      <c r="S293" s="211">
        <v>31600</v>
      </c>
      <c r="T293" s="211">
        <v>27700</v>
      </c>
      <c r="U293" s="211" t="b">
        <v>0</v>
      </c>
      <c r="V293" s="211">
        <v>31100</v>
      </c>
      <c r="W293" s="211">
        <v>31100</v>
      </c>
      <c r="X293" s="287"/>
      <c r="Y293" s="287"/>
      <c r="Z293" s="287"/>
      <c r="AA293" s="211" t="s">
        <v>514</v>
      </c>
      <c r="AB293" s="211" t="s">
        <v>514</v>
      </c>
      <c r="AC293" s="211" t="s">
        <v>514</v>
      </c>
      <c r="AD293" s="211" t="s">
        <v>514</v>
      </c>
      <c r="AE293" s="287"/>
      <c r="AF293" s="287"/>
      <c r="AG293" s="287"/>
      <c r="AH293" s="211" t="s">
        <v>514</v>
      </c>
      <c r="AI293" s="211" t="s">
        <v>514</v>
      </c>
      <c r="AJ293" s="211" t="s">
        <v>514</v>
      </c>
      <c r="AK293" s="211" t="s">
        <v>514</v>
      </c>
      <c r="AL293" s="211" t="s">
        <v>514</v>
      </c>
      <c r="AM293" s="211" t="s">
        <v>514</v>
      </c>
      <c r="AN293" s="287"/>
      <c r="AO293" s="287"/>
      <c r="AP293" s="287"/>
      <c r="AQ293" s="287"/>
      <c r="AR293" s="287"/>
      <c r="AS293" s="287"/>
      <c r="AT293" s="211" t="s">
        <v>514</v>
      </c>
      <c r="AU293" s="211" t="s">
        <v>514</v>
      </c>
      <c r="AV293" s="211" t="s">
        <v>514</v>
      </c>
      <c r="AW293" s="211" t="s">
        <v>514</v>
      </c>
      <c r="AX293" s="211" t="s">
        <v>514</v>
      </c>
      <c r="AY293" s="211" t="s">
        <v>514</v>
      </c>
      <c r="AZ293" s="287"/>
      <c r="BA293" s="287"/>
      <c r="BB293" s="287"/>
      <c r="BC293" s="287"/>
      <c r="BD293" s="287"/>
      <c r="BE293" s="287"/>
      <c r="BF293" s="211" t="s">
        <v>514</v>
      </c>
      <c r="BG293" s="211" t="s">
        <v>514</v>
      </c>
      <c r="BH293" s="211" t="s">
        <v>514</v>
      </c>
      <c r="BI293" s="211" t="s">
        <v>514</v>
      </c>
      <c r="BJ293" s="211" t="s">
        <v>514</v>
      </c>
      <c r="BK293" s="211" t="s">
        <v>514</v>
      </c>
      <c r="BL293" s="287"/>
      <c r="BM293" s="287"/>
      <c r="BN293" s="287"/>
      <c r="BO293" s="211" t="s">
        <v>514</v>
      </c>
      <c r="BP293" s="211" t="s">
        <v>514</v>
      </c>
      <c r="BQ293" s="211">
        <v>1</v>
      </c>
      <c r="BR293" s="211" t="s">
        <v>3084</v>
      </c>
      <c r="BS293" s="211" t="s">
        <v>514</v>
      </c>
      <c r="BT293" s="211" t="s">
        <v>514</v>
      </c>
      <c r="BU293" s="211" t="s">
        <v>514</v>
      </c>
      <c r="BV293" s="211" t="s">
        <v>514</v>
      </c>
      <c r="BW293" s="211" t="s">
        <v>514</v>
      </c>
      <c r="BX293" s="211" t="s">
        <v>514</v>
      </c>
      <c r="BY293" s="211" t="s">
        <v>514</v>
      </c>
      <c r="BZ293" s="211" t="s">
        <v>514</v>
      </c>
      <c r="CA293" s="211" t="s">
        <v>514</v>
      </c>
      <c r="CB293" s="211" t="s">
        <v>514</v>
      </c>
      <c r="CC293" s="211" t="s">
        <v>6444</v>
      </c>
      <c r="CD293" s="211" t="s">
        <v>6485</v>
      </c>
      <c r="CE293" s="211" t="s">
        <v>514</v>
      </c>
      <c r="CF293" s="211" t="s">
        <v>514</v>
      </c>
      <c r="CG293" s="211" t="s">
        <v>514</v>
      </c>
      <c r="CH293" s="287"/>
      <c r="CI293" s="287"/>
      <c r="CJ293" s="287"/>
      <c r="CK293" s="287"/>
      <c r="CL293" s="287"/>
      <c r="CM293" s="287"/>
      <c r="CN293" s="287"/>
      <c r="CO293" s="211" t="s">
        <v>5528</v>
      </c>
    </row>
    <row r="294" spans="1:93">
      <c r="A294" s="286" t="s">
        <v>1138</v>
      </c>
      <c r="B294" s="211" t="s">
        <v>6561</v>
      </c>
      <c r="C294" s="211" t="s">
        <v>2448</v>
      </c>
      <c r="D294" s="211" t="s">
        <v>3085</v>
      </c>
      <c r="E294" s="211" t="s">
        <v>3086</v>
      </c>
      <c r="F294" s="211">
        <v>1</v>
      </c>
      <c r="G294" s="211" t="s">
        <v>514</v>
      </c>
      <c r="H294" s="211" t="s">
        <v>514</v>
      </c>
      <c r="I294" s="211" t="s">
        <v>514</v>
      </c>
      <c r="J294" s="211" t="s">
        <v>514</v>
      </c>
      <c r="K294" s="211">
        <v>2013</v>
      </c>
      <c r="L294" s="211" t="b">
        <v>0</v>
      </c>
      <c r="M294" s="211">
        <v>4090</v>
      </c>
      <c r="N294" s="211">
        <v>4080</v>
      </c>
      <c r="O294" s="287"/>
      <c r="P294" s="287"/>
      <c r="Q294" s="287"/>
      <c r="R294" s="211" t="b">
        <v>0</v>
      </c>
      <c r="S294" s="211">
        <v>2360</v>
      </c>
      <c r="T294" s="211">
        <v>2010</v>
      </c>
      <c r="U294" s="211" t="b">
        <v>0</v>
      </c>
      <c r="V294" s="211">
        <v>1160</v>
      </c>
      <c r="W294" s="211">
        <v>1160</v>
      </c>
      <c r="X294" s="287"/>
      <c r="Y294" s="287"/>
      <c r="Z294" s="287"/>
      <c r="AA294" s="211" t="s">
        <v>514</v>
      </c>
      <c r="AB294" s="211" t="s">
        <v>514</v>
      </c>
      <c r="AC294" s="211" t="s">
        <v>514</v>
      </c>
      <c r="AD294" s="211" t="s">
        <v>514</v>
      </c>
      <c r="AE294" s="287"/>
      <c r="AF294" s="287"/>
      <c r="AG294" s="287"/>
      <c r="AH294" s="211" t="s">
        <v>514</v>
      </c>
      <c r="AI294" s="211" t="s">
        <v>514</v>
      </c>
      <c r="AJ294" s="211" t="s">
        <v>514</v>
      </c>
      <c r="AK294" s="211" t="s">
        <v>514</v>
      </c>
      <c r="AL294" s="211" t="s">
        <v>514</v>
      </c>
      <c r="AM294" s="211" t="s">
        <v>514</v>
      </c>
      <c r="AN294" s="287"/>
      <c r="AO294" s="287"/>
      <c r="AP294" s="287"/>
      <c r="AQ294" s="287"/>
      <c r="AR294" s="287"/>
      <c r="AS294" s="287"/>
      <c r="AT294" s="211" t="s">
        <v>514</v>
      </c>
      <c r="AU294" s="211" t="s">
        <v>514</v>
      </c>
      <c r="AV294" s="211" t="s">
        <v>514</v>
      </c>
      <c r="AW294" s="211" t="s">
        <v>514</v>
      </c>
      <c r="AX294" s="211" t="s">
        <v>514</v>
      </c>
      <c r="AY294" s="211" t="s">
        <v>514</v>
      </c>
      <c r="AZ294" s="287"/>
      <c r="BA294" s="287"/>
      <c r="BB294" s="287"/>
      <c r="BC294" s="287"/>
      <c r="BD294" s="287"/>
      <c r="BE294" s="287"/>
      <c r="BF294" s="211" t="s">
        <v>514</v>
      </c>
      <c r="BG294" s="211" t="s">
        <v>514</v>
      </c>
      <c r="BH294" s="211" t="s">
        <v>514</v>
      </c>
      <c r="BI294" s="211" t="s">
        <v>514</v>
      </c>
      <c r="BJ294" s="211" t="s">
        <v>514</v>
      </c>
      <c r="BK294" s="211" t="s">
        <v>514</v>
      </c>
      <c r="BL294" s="287"/>
      <c r="BM294" s="287"/>
      <c r="BN294" s="287"/>
      <c r="BO294" s="211" t="s">
        <v>514</v>
      </c>
      <c r="BP294" s="211" t="s">
        <v>514</v>
      </c>
      <c r="BQ294" s="211">
        <v>1</v>
      </c>
      <c r="BR294" s="211" t="s">
        <v>3087</v>
      </c>
      <c r="BS294" s="211" t="s">
        <v>514</v>
      </c>
      <c r="BT294" s="211" t="s">
        <v>514</v>
      </c>
      <c r="BU294" s="211" t="s">
        <v>514</v>
      </c>
      <c r="BV294" s="211" t="s">
        <v>514</v>
      </c>
      <c r="BW294" s="211" t="s">
        <v>514</v>
      </c>
      <c r="BX294" s="211" t="s">
        <v>514</v>
      </c>
      <c r="BY294" s="211" t="s">
        <v>514</v>
      </c>
      <c r="BZ294" s="211" t="s">
        <v>514</v>
      </c>
      <c r="CA294" s="211" t="s">
        <v>514</v>
      </c>
      <c r="CB294" s="211" t="s">
        <v>514</v>
      </c>
      <c r="CC294" s="211" t="s">
        <v>6562</v>
      </c>
      <c r="CD294" s="211" t="s">
        <v>6563</v>
      </c>
      <c r="CE294" s="211" t="s">
        <v>514</v>
      </c>
      <c r="CF294" s="211" t="s">
        <v>514</v>
      </c>
      <c r="CG294" s="211" t="s">
        <v>514</v>
      </c>
      <c r="CH294" s="287"/>
      <c r="CI294" s="287"/>
      <c r="CJ294" s="287"/>
      <c r="CK294" s="287"/>
      <c r="CL294" s="287"/>
      <c r="CM294" s="287"/>
      <c r="CN294" s="287"/>
      <c r="CO294" s="211" t="s">
        <v>5528</v>
      </c>
    </row>
    <row r="295" spans="1:93">
      <c r="A295" s="286" t="s">
        <v>1139</v>
      </c>
      <c r="B295" s="211" t="s">
        <v>3088</v>
      </c>
      <c r="C295" s="211" t="s">
        <v>2448</v>
      </c>
      <c r="D295" s="211" t="s">
        <v>3089</v>
      </c>
      <c r="E295" s="211" t="s">
        <v>5757</v>
      </c>
      <c r="F295" s="211">
        <v>1</v>
      </c>
      <c r="G295" s="211" t="s">
        <v>514</v>
      </c>
      <c r="H295" s="211" t="s">
        <v>514</v>
      </c>
      <c r="I295" s="211" t="s">
        <v>514</v>
      </c>
      <c r="J295" s="211" t="s">
        <v>514</v>
      </c>
      <c r="K295" s="211">
        <v>2013</v>
      </c>
      <c r="L295" s="211" t="b">
        <v>1</v>
      </c>
      <c r="M295" s="211">
        <v>13000</v>
      </c>
      <c r="N295" s="211">
        <v>13000</v>
      </c>
      <c r="O295" s="287"/>
      <c r="P295" s="287"/>
      <c r="Q295" s="287"/>
      <c r="R295" s="211" t="b">
        <v>1</v>
      </c>
      <c r="S295" s="211">
        <v>19000</v>
      </c>
      <c r="T295" s="211">
        <v>16200</v>
      </c>
      <c r="U295" s="211" t="b">
        <v>1</v>
      </c>
      <c r="V295" s="211">
        <v>15900</v>
      </c>
      <c r="W295" s="211">
        <v>15900</v>
      </c>
      <c r="X295" s="287"/>
      <c r="Y295" s="287"/>
      <c r="Z295" s="287"/>
      <c r="AA295" s="211" t="s">
        <v>514</v>
      </c>
      <c r="AB295" s="211" t="s">
        <v>514</v>
      </c>
      <c r="AC295" s="211" t="s">
        <v>514</v>
      </c>
      <c r="AD295" s="211" t="s">
        <v>514</v>
      </c>
      <c r="AE295" s="287"/>
      <c r="AF295" s="287"/>
      <c r="AG295" s="287"/>
      <c r="AH295" s="211" t="s">
        <v>514</v>
      </c>
      <c r="AI295" s="211" t="s">
        <v>514</v>
      </c>
      <c r="AJ295" s="211" t="s">
        <v>514</v>
      </c>
      <c r="AK295" s="211" t="s">
        <v>514</v>
      </c>
      <c r="AL295" s="211" t="s">
        <v>514</v>
      </c>
      <c r="AM295" s="211" t="s">
        <v>514</v>
      </c>
      <c r="AN295" s="287"/>
      <c r="AO295" s="287"/>
      <c r="AP295" s="287"/>
      <c r="AQ295" s="287"/>
      <c r="AR295" s="287"/>
      <c r="AS295" s="287"/>
      <c r="AT295" s="211" t="s">
        <v>514</v>
      </c>
      <c r="AU295" s="211" t="s">
        <v>514</v>
      </c>
      <c r="AV295" s="211" t="s">
        <v>514</v>
      </c>
      <c r="AW295" s="211" t="s">
        <v>514</v>
      </c>
      <c r="AX295" s="211" t="s">
        <v>514</v>
      </c>
      <c r="AY295" s="211" t="s">
        <v>514</v>
      </c>
      <c r="AZ295" s="287"/>
      <c r="BA295" s="287"/>
      <c r="BB295" s="287"/>
      <c r="BC295" s="287"/>
      <c r="BD295" s="287"/>
      <c r="BE295" s="287"/>
      <c r="BF295" s="211" t="s">
        <v>514</v>
      </c>
      <c r="BG295" s="211" t="s">
        <v>514</v>
      </c>
      <c r="BH295" s="211" t="s">
        <v>514</v>
      </c>
      <c r="BI295" s="211" t="s">
        <v>514</v>
      </c>
      <c r="BJ295" s="211" t="s">
        <v>514</v>
      </c>
      <c r="BK295" s="211" t="s">
        <v>514</v>
      </c>
      <c r="BL295" s="287"/>
      <c r="BM295" s="287"/>
      <c r="BN295" s="287"/>
      <c r="BO295" s="211" t="s">
        <v>514</v>
      </c>
      <c r="BP295" s="211" t="s">
        <v>514</v>
      </c>
      <c r="BQ295" s="211">
        <v>0</v>
      </c>
      <c r="BR295" s="211" t="s">
        <v>514</v>
      </c>
      <c r="BS295" s="211" t="s">
        <v>514</v>
      </c>
      <c r="BT295" s="211" t="s">
        <v>514</v>
      </c>
      <c r="BU295" s="211" t="s">
        <v>514</v>
      </c>
      <c r="BV295" s="211" t="s">
        <v>514</v>
      </c>
      <c r="BW295" s="211" t="s">
        <v>514</v>
      </c>
      <c r="BX295" s="211" t="s">
        <v>514</v>
      </c>
      <c r="BY295" s="211" t="s">
        <v>514</v>
      </c>
      <c r="BZ295" s="211" t="s">
        <v>514</v>
      </c>
      <c r="CA295" s="211" t="s">
        <v>514</v>
      </c>
      <c r="CB295" s="211" t="s">
        <v>514</v>
      </c>
      <c r="CC295" s="211" t="s">
        <v>6564</v>
      </c>
      <c r="CD295" s="211" t="s">
        <v>6565</v>
      </c>
      <c r="CE295" s="211" t="s">
        <v>514</v>
      </c>
      <c r="CF295" s="211" t="s">
        <v>514</v>
      </c>
      <c r="CG295" s="211" t="s">
        <v>514</v>
      </c>
      <c r="CH295" s="287"/>
      <c r="CI295" s="287"/>
      <c r="CJ295" s="287"/>
      <c r="CK295" s="287"/>
      <c r="CL295" s="287"/>
      <c r="CM295" s="287"/>
      <c r="CN295" s="287"/>
      <c r="CO295" s="211" t="s">
        <v>5528</v>
      </c>
    </row>
    <row r="296" spans="1:93">
      <c r="A296" s="286" t="s">
        <v>1140</v>
      </c>
      <c r="B296" s="211" t="s">
        <v>3090</v>
      </c>
      <c r="C296" s="211" t="s">
        <v>6054</v>
      </c>
      <c r="D296" s="211" t="s">
        <v>6910</v>
      </c>
      <c r="E296" s="211" t="s">
        <v>3377</v>
      </c>
      <c r="F296" s="211">
        <v>1</v>
      </c>
      <c r="G296" s="211" t="s">
        <v>514</v>
      </c>
      <c r="H296" s="211" t="s">
        <v>514</v>
      </c>
      <c r="I296" s="211" t="s">
        <v>514</v>
      </c>
      <c r="J296" s="211" t="s">
        <v>514</v>
      </c>
      <c r="K296" s="211">
        <v>2013</v>
      </c>
      <c r="L296" s="211" t="b">
        <v>1</v>
      </c>
      <c r="M296" s="211">
        <v>50400</v>
      </c>
      <c r="N296" s="211">
        <v>50300</v>
      </c>
      <c r="O296" s="287"/>
      <c r="P296" s="287"/>
      <c r="Q296" s="287"/>
      <c r="R296" s="211" t="b">
        <v>1</v>
      </c>
      <c r="S296" s="211">
        <v>26500</v>
      </c>
      <c r="T296" s="211">
        <v>40800</v>
      </c>
      <c r="U296" s="211" t="b">
        <v>1</v>
      </c>
      <c r="V296" s="211">
        <v>15600</v>
      </c>
      <c r="W296" s="211">
        <v>15600</v>
      </c>
      <c r="X296" s="287"/>
      <c r="Y296" s="287"/>
      <c r="Z296" s="287"/>
      <c r="AA296" s="211">
        <v>2013</v>
      </c>
      <c r="AB296" s="211" t="b">
        <v>1</v>
      </c>
      <c r="AC296" s="211">
        <v>128</v>
      </c>
      <c r="AD296" s="211">
        <v>128</v>
      </c>
      <c r="AE296" s="287"/>
      <c r="AF296" s="287"/>
      <c r="AG296" s="287"/>
      <c r="AH296" s="211" t="s">
        <v>514</v>
      </c>
      <c r="AI296" s="211" t="s">
        <v>514</v>
      </c>
      <c r="AJ296" s="211" t="s">
        <v>514</v>
      </c>
      <c r="AK296" s="211" t="s">
        <v>514</v>
      </c>
      <c r="AL296" s="211" t="s">
        <v>514</v>
      </c>
      <c r="AM296" s="211" t="s">
        <v>514</v>
      </c>
      <c r="AN296" s="287"/>
      <c r="AO296" s="287"/>
      <c r="AP296" s="287"/>
      <c r="AQ296" s="287"/>
      <c r="AR296" s="287"/>
      <c r="AS296" s="287"/>
      <c r="AT296" s="211" t="s">
        <v>514</v>
      </c>
      <c r="AU296" s="211" t="s">
        <v>514</v>
      </c>
      <c r="AV296" s="211" t="s">
        <v>514</v>
      </c>
      <c r="AW296" s="211" t="s">
        <v>514</v>
      </c>
      <c r="AX296" s="211" t="s">
        <v>514</v>
      </c>
      <c r="AY296" s="211" t="s">
        <v>514</v>
      </c>
      <c r="AZ296" s="287"/>
      <c r="BA296" s="287"/>
      <c r="BB296" s="287"/>
      <c r="BC296" s="287"/>
      <c r="BD296" s="287"/>
      <c r="BE296" s="287"/>
      <c r="BF296" s="211" t="s">
        <v>514</v>
      </c>
      <c r="BG296" s="211" t="s">
        <v>514</v>
      </c>
      <c r="BH296" s="211" t="s">
        <v>514</v>
      </c>
      <c r="BI296" s="211" t="s">
        <v>514</v>
      </c>
      <c r="BJ296" s="211" t="s">
        <v>514</v>
      </c>
      <c r="BK296" s="211" t="s">
        <v>514</v>
      </c>
      <c r="BL296" s="287"/>
      <c r="BM296" s="287"/>
      <c r="BN296" s="287"/>
      <c r="BO296" s="211" t="s">
        <v>514</v>
      </c>
      <c r="BP296" s="211" t="s">
        <v>514</v>
      </c>
      <c r="BQ296" s="211">
        <v>2</v>
      </c>
      <c r="BR296" s="211" t="s">
        <v>5308</v>
      </c>
      <c r="BS296" s="211" t="s">
        <v>5309</v>
      </c>
      <c r="BT296" s="211" t="s">
        <v>514</v>
      </c>
      <c r="BU296" s="211" t="s">
        <v>514</v>
      </c>
      <c r="BV296" s="211" t="s">
        <v>514</v>
      </c>
      <c r="BW296" s="211" t="s">
        <v>514</v>
      </c>
      <c r="BX296" s="211" t="s">
        <v>514</v>
      </c>
      <c r="BY296" s="211" t="s">
        <v>514</v>
      </c>
      <c r="BZ296" s="211" t="s">
        <v>514</v>
      </c>
      <c r="CA296" s="211" t="s">
        <v>514</v>
      </c>
      <c r="CB296" s="211" t="s">
        <v>514</v>
      </c>
      <c r="CC296" s="211" t="s">
        <v>514</v>
      </c>
      <c r="CD296" s="211" t="s">
        <v>514</v>
      </c>
      <c r="CE296" s="211" t="s">
        <v>514</v>
      </c>
      <c r="CF296" s="211" t="s">
        <v>514</v>
      </c>
      <c r="CG296" s="211" t="s">
        <v>514</v>
      </c>
      <c r="CH296" s="287"/>
      <c r="CI296" s="287"/>
      <c r="CJ296" s="287"/>
      <c r="CK296" s="287"/>
      <c r="CL296" s="287"/>
      <c r="CM296" s="287"/>
      <c r="CN296" s="287"/>
      <c r="CO296" s="211" t="s">
        <v>5528</v>
      </c>
    </row>
    <row r="297" spans="1:93">
      <c r="A297" s="286" t="s">
        <v>1141</v>
      </c>
      <c r="B297" s="211" t="s">
        <v>3091</v>
      </c>
      <c r="C297" s="211" t="s">
        <v>2448</v>
      </c>
      <c r="D297" s="211" t="s">
        <v>3092</v>
      </c>
      <c r="E297" s="211" t="s">
        <v>5758</v>
      </c>
      <c r="F297" s="211">
        <v>1</v>
      </c>
      <c r="G297" s="211" t="s">
        <v>514</v>
      </c>
      <c r="H297" s="211" t="s">
        <v>514</v>
      </c>
      <c r="I297" s="211" t="s">
        <v>514</v>
      </c>
      <c r="J297" s="211" t="s">
        <v>514</v>
      </c>
      <c r="K297" s="211">
        <v>2013</v>
      </c>
      <c r="L297" s="211" t="b">
        <v>0</v>
      </c>
      <c r="M297" s="211">
        <v>10100</v>
      </c>
      <c r="N297" s="211">
        <v>10100</v>
      </c>
      <c r="O297" s="287"/>
      <c r="P297" s="287"/>
      <c r="Q297" s="287"/>
      <c r="R297" s="211" t="b">
        <v>0</v>
      </c>
      <c r="S297" s="211">
        <v>10700</v>
      </c>
      <c r="T297" s="211">
        <v>9510</v>
      </c>
      <c r="U297" s="211" t="b">
        <v>0</v>
      </c>
      <c r="V297" s="211">
        <v>10300</v>
      </c>
      <c r="W297" s="211">
        <v>10300</v>
      </c>
      <c r="X297" s="287"/>
      <c r="Y297" s="287"/>
      <c r="Z297" s="287"/>
      <c r="AA297" s="211" t="s">
        <v>514</v>
      </c>
      <c r="AB297" s="211" t="s">
        <v>514</v>
      </c>
      <c r="AC297" s="211" t="s">
        <v>514</v>
      </c>
      <c r="AD297" s="211" t="s">
        <v>514</v>
      </c>
      <c r="AE297" s="287"/>
      <c r="AF297" s="287"/>
      <c r="AG297" s="287"/>
      <c r="AH297" s="211" t="s">
        <v>514</v>
      </c>
      <c r="AI297" s="211" t="s">
        <v>514</v>
      </c>
      <c r="AJ297" s="211" t="s">
        <v>514</v>
      </c>
      <c r="AK297" s="211" t="s">
        <v>514</v>
      </c>
      <c r="AL297" s="211" t="s">
        <v>514</v>
      </c>
      <c r="AM297" s="211" t="s">
        <v>514</v>
      </c>
      <c r="AN297" s="287"/>
      <c r="AO297" s="287"/>
      <c r="AP297" s="287"/>
      <c r="AQ297" s="287"/>
      <c r="AR297" s="287"/>
      <c r="AS297" s="287"/>
      <c r="AT297" s="211" t="s">
        <v>514</v>
      </c>
      <c r="AU297" s="211" t="s">
        <v>514</v>
      </c>
      <c r="AV297" s="211" t="s">
        <v>514</v>
      </c>
      <c r="AW297" s="211" t="s">
        <v>514</v>
      </c>
      <c r="AX297" s="211" t="s">
        <v>514</v>
      </c>
      <c r="AY297" s="211" t="s">
        <v>514</v>
      </c>
      <c r="AZ297" s="287"/>
      <c r="BA297" s="287"/>
      <c r="BB297" s="287"/>
      <c r="BC297" s="287"/>
      <c r="BD297" s="287"/>
      <c r="BE297" s="287"/>
      <c r="BF297" s="211" t="s">
        <v>514</v>
      </c>
      <c r="BG297" s="211" t="s">
        <v>514</v>
      </c>
      <c r="BH297" s="211" t="s">
        <v>514</v>
      </c>
      <c r="BI297" s="211" t="s">
        <v>514</v>
      </c>
      <c r="BJ297" s="211" t="s">
        <v>514</v>
      </c>
      <c r="BK297" s="211" t="s">
        <v>514</v>
      </c>
      <c r="BL297" s="287"/>
      <c r="BM297" s="287"/>
      <c r="BN297" s="287"/>
      <c r="BO297" s="211" t="s">
        <v>514</v>
      </c>
      <c r="BP297" s="211" t="s">
        <v>514</v>
      </c>
      <c r="BQ297" s="211">
        <v>3</v>
      </c>
      <c r="BR297" s="211" t="s">
        <v>3093</v>
      </c>
      <c r="BS297" s="211" t="s">
        <v>3094</v>
      </c>
      <c r="BT297" s="211" t="s">
        <v>3095</v>
      </c>
      <c r="BU297" s="211" t="s">
        <v>514</v>
      </c>
      <c r="BV297" s="211" t="s">
        <v>514</v>
      </c>
      <c r="BW297" s="211" t="s">
        <v>514</v>
      </c>
      <c r="BX297" s="211" t="s">
        <v>514</v>
      </c>
      <c r="BY297" s="211" t="s">
        <v>514</v>
      </c>
      <c r="BZ297" s="211" t="s">
        <v>514</v>
      </c>
      <c r="CA297" s="211" t="s">
        <v>514</v>
      </c>
      <c r="CB297" s="211" t="s">
        <v>514</v>
      </c>
      <c r="CC297" s="211" t="s">
        <v>514</v>
      </c>
      <c r="CD297" s="211" t="s">
        <v>514</v>
      </c>
      <c r="CE297" s="211" t="s">
        <v>514</v>
      </c>
      <c r="CF297" s="211" t="s">
        <v>514</v>
      </c>
      <c r="CG297" s="211" t="s">
        <v>514</v>
      </c>
      <c r="CH297" s="287"/>
      <c r="CI297" s="287"/>
      <c r="CJ297" s="287"/>
      <c r="CK297" s="287"/>
      <c r="CL297" s="287"/>
      <c r="CM297" s="287"/>
      <c r="CN297" s="287"/>
      <c r="CO297" s="211" t="s">
        <v>5528</v>
      </c>
    </row>
    <row r="298" spans="1:93">
      <c r="A298" s="286" t="s">
        <v>1142</v>
      </c>
      <c r="B298" s="211" t="s">
        <v>3096</v>
      </c>
      <c r="C298" s="211" t="s">
        <v>2448</v>
      </c>
      <c r="D298" s="211" t="s">
        <v>3097</v>
      </c>
      <c r="E298" s="211" t="s">
        <v>5759</v>
      </c>
      <c r="F298" s="211">
        <v>1</v>
      </c>
      <c r="G298" s="211" t="s">
        <v>514</v>
      </c>
      <c r="H298" s="211" t="s">
        <v>514</v>
      </c>
      <c r="I298" s="211" t="s">
        <v>514</v>
      </c>
      <c r="J298" s="211" t="s">
        <v>514</v>
      </c>
      <c r="K298" s="211">
        <v>2013</v>
      </c>
      <c r="L298" s="211" t="b">
        <v>0</v>
      </c>
      <c r="M298" s="211">
        <v>7160</v>
      </c>
      <c r="N298" s="211">
        <v>6410</v>
      </c>
      <c r="O298" s="287"/>
      <c r="P298" s="287"/>
      <c r="Q298" s="287"/>
      <c r="R298" s="211" t="b">
        <v>0</v>
      </c>
      <c r="S298" s="211">
        <v>7180</v>
      </c>
      <c r="T298" s="211">
        <v>6630</v>
      </c>
      <c r="U298" s="211" t="b">
        <v>0</v>
      </c>
      <c r="V298" s="211">
        <v>6730</v>
      </c>
      <c r="W298" s="211">
        <v>6730</v>
      </c>
      <c r="X298" s="287"/>
      <c r="Y298" s="287"/>
      <c r="Z298" s="287"/>
      <c r="AA298" s="211" t="s">
        <v>514</v>
      </c>
      <c r="AB298" s="211" t="s">
        <v>514</v>
      </c>
      <c r="AC298" s="211" t="s">
        <v>514</v>
      </c>
      <c r="AD298" s="211" t="s">
        <v>514</v>
      </c>
      <c r="AE298" s="287"/>
      <c r="AF298" s="287"/>
      <c r="AG298" s="287"/>
      <c r="AH298" s="211" t="s">
        <v>514</v>
      </c>
      <c r="AI298" s="211" t="s">
        <v>514</v>
      </c>
      <c r="AJ298" s="211" t="s">
        <v>514</v>
      </c>
      <c r="AK298" s="211" t="s">
        <v>514</v>
      </c>
      <c r="AL298" s="211" t="s">
        <v>514</v>
      </c>
      <c r="AM298" s="211" t="s">
        <v>514</v>
      </c>
      <c r="AN298" s="287"/>
      <c r="AO298" s="287"/>
      <c r="AP298" s="287"/>
      <c r="AQ298" s="287"/>
      <c r="AR298" s="287"/>
      <c r="AS298" s="287"/>
      <c r="AT298" s="211" t="s">
        <v>514</v>
      </c>
      <c r="AU298" s="211" t="s">
        <v>514</v>
      </c>
      <c r="AV298" s="211" t="s">
        <v>514</v>
      </c>
      <c r="AW298" s="211" t="s">
        <v>514</v>
      </c>
      <c r="AX298" s="211" t="s">
        <v>514</v>
      </c>
      <c r="AY298" s="211" t="s">
        <v>514</v>
      </c>
      <c r="AZ298" s="287"/>
      <c r="BA298" s="287"/>
      <c r="BB298" s="287"/>
      <c r="BC298" s="287"/>
      <c r="BD298" s="287"/>
      <c r="BE298" s="287"/>
      <c r="BF298" s="211" t="s">
        <v>514</v>
      </c>
      <c r="BG298" s="211" t="s">
        <v>514</v>
      </c>
      <c r="BH298" s="211" t="s">
        <v>514</v>
      </c>
      <c r="BI298" s="211" t="s">
        <v>514</v>
      </c>
      <c r="BJ298" s="211" t="s">
        <v>514</v>
      </c>
      <c r="BK298" s="211" t="s">
        <v>514</v>
      </c>
      <c r="BL298" s="287"/>
      <c r="BM298" s="287"/>
      <c r="BN298" s="287"/>
      <c r="BO298" s="211" t="s">
        <v>514</v>
      </c>
      <c r="BP298" s="211" t="s">
        <v>514</v>
      </c>
      <c r="BQ298" s="211">
        <v>1</v>
      </c>
      <c r="BR298" s="211" t="s">
        <v>5310</v>
      </c>
      <c r="BS298" s="211" t="s">
        <v>514</v>
      </c>
      <c r="BT298" s="211" t="s">
        <v>514</v>
      </c>
      <c r="BU298" s="211" t="s">
        <v>514</v>
      </c>
      <c r="BV298" s="211" t="s">
        <v>514</v>
      </c>
      <c r="BW298" s="211" t="s">
        <v>514</v>
      </c>
      <c r="BX298" s="211" t="s">
        <v>514</v>
      </c>
      <c r="BY298" s="211" t="s">
        <v>514</v>
      </c>
      <c r="BZ298" s="211" t="s">
        <v>514</v>
      </c>
      <c r="CA298" s="211" t="s">
        <v>514</v>
      </c>
      <c r="CB298" s="211" t="s">
        <v>514</v>
      </c>
      <c r="CC298" s="211" t="s">
        <v>6425</v>
      </c>
      <c r="CD298" s="211" t="s">
        <v>6442</v>
      </c>
      <c r="CE298" s="211" t="s">
        <v>514</v>
      </c>
      <c r="CF298" s="211" t="s">
        <v>514</v>
      </c>
      <c r="CG298" s="211" t="s">
        <v>514</v>
      </c>
      <c r="CH298" s="287"/>
      <c r="CI298" s="287"/>
      <c r="CJ298" s="287"/>
      <c r="CK298" s="287"/>
      <c r="CL298" s="287"/>
      <c r="CM298" s="287"/>
      <c r="CN298" s="287"/>
      <c r="CO298" s="211" t="s">
        <v>5528</v>
      </c>
    </row>
    <row r="299" spans="1:93">
      <c r="A299" s="286" t="s">
        <v>1143</v>
      </c>
      <c r="B299" s="211" t="s">
        <v>3098</v>
      </c>
      <c r="C299" s="211" t="s">
        <v>3099</v>
      </c>
      <c r="D299" s="211" t="s">
        <v>3100</v>
      </c>
      <c r="E299" s="211" t="s">
        <v>3101</v>
      </c>
      <c r="F299" s="211">
        <v>1</v>
      </c>
      <c r="G299" s="211" t="s">
        <v>514</v>
      </c>
      <c r="H299" s="211" t="s">
        <v>514</v>
      </c>
      <c r="I299" s="211" t="s">
        <v>514</v>
      </c>
      <c r="J299" s="211" t="s">
        <v>514</v>
      </c>
      <c r="K299" s="211">
        <v>2013</v>
      </c>
      <c r="L299" s="211" t="b">
        <v>0</v>
      </c>
      <c r="M299" s="211">
        <v>14600</v>
      </c>
      <c r="N299" s="211">
        <v>11900</v>
      </c>
      <c r="O299" s="287"/>
      <c r="P299" s="287"/>
      <c r="Q299" s="287"/>
      <c r="R299" s="211" t="b">
        <v>0</v>
      </c>
      <c r="S299" s="211">
        <v>5760</v>
      </c>
      <c r="T299" s="211">
        <v>12800</v>
      </c>
      <c r="U299" s="211" t="b">
        <v>0</v>
      </c>
      <c r="V299" s="211">
        <v>2440</v>
      </c>
      <c r="W299" s="211">
        <v>2440</v>
      </c>
      <c r="X299" s="287"/>
      <c r="Y299" s="287"/>
      <c r="Z299" s="287"/>
      <c r="AA299" s="211">
        <v>2013</v>
      </c>
      <c r="AB299" s="211" t="b">
        <v>0</v>
      </c>
      <c r="AC299" s="211">
        <v>249</v>
      </c>
      <c r="AD299" s="211">
        <v>249</v>
      </c>
      <c r="AE299" s="287"/>
      <c r="AF299" s="287"/>
      <c r="AG299" s="287"/>
      <c r="AH299" s="211" t="b">
        <v>0</v>
      </c>
      <c r="AI299" s="211">
        <v>203</v>
      </c>
      <c r="AJ299" s="211">
        <v>203</v>
      </c>
      <c r="AK299" s="211" t="b">
        <v>0</v>
      </c>
      <c r="AL299" s="211">
        <v>248</v>
      </c>
      <c r="AM299" s="211">
        <v>248</v>
      </c>
      <c r="AN299" s="287"/>
      <c r="AO299" s="287"/>
      <c r="AP299" s="287"/>
      <c r="AQ299" s="287"/>
      <c r="AR299" s="287"/>
      <c r="AS299" s="287"/>
      <c r="AT299" s="211" t="s">
        <v>514</v>
      </c>
      <c r="AU299" s="211" t="s">
        <v>514</v>
      </c>
      <c r="AV299" s="211" t="s">
        <v>514</v>
      </c>
      <c r="AW299" s="211" t="s">
        <v>514</v>
      </c>
      <c r="AX299" s="211" t="s">
        <v>514</v>
      </c>
      <c r="AY299" s="211" t="s">
        <v>514</v>
      </c>
      <c r="AZ299" s="287"/>
      <c r="BA299" s="287"/>
      <c r="BB299" s="287"/>
      <c r="BC299" s="287"/>
      <c r="BD299" s="287"/>
      <c r="BE299" s="287"/>
      <c r="BF299" s="211" t="s">
        <v>514</v>
      </c>
      <c r="BG299" s="211" t="s">
        <v>514</v>
      </c>
      <c r="BH299" s="211" t="s">
        <v>514</v>
      </c>
      <c r="BI299" s="211" t="s">
        <v>514</v>
      </c>
      <c r="BJ299" s="211" t="s">
        <v>514</v>
      </c>
      <c r="BK299" s="211" t="s">
        <v>514</v>
      </c>
      <c r="BL299" s="287"/>
      <c r="BM299" s="287"/>
      <c r="BN299" s="287"/>
      <c r="BO299" s="211" t="s">
        <v>514</v>
      </c>
      <c r="BP299" s="211" t="s">
        <v>514</v>
      </c>
      <c r="BQ299" s="211">
        <v>1</v>
      </c>
      <c r="BR299" s="211" t="s">
        <v>3102</v>
      </c>
      <c r="BS299" s="211" t="s">
        <v>514</v>
      </c>
      <c r="BT299" s="211" t="s">
        <v>514</v>
      </c>
      <c r="BU299" s="211" t="s">
        <v>514</v>
      </c>
      <c r="BV299" s="211" t="s">
        <v>514</v>
      </c>
      <c r="BW299" s="211" t="s">
        <v>514</v>
      </c>
      <c r="BX299" s="211" t="s">
        <v>514</v>
      </c>
      <c r="BY299" s="211" t="s">
        <v>514</v>
      </c>
      <c r="BZ299" s="211" t="s">
        <v>514</v>
      </c>
      <c r="CA299" s="211" t="s">
        <v>514</v>
      </c>
      <c r="CB299" s="211" t="s">
        <v>514</v>
      </c>
      <c r="CC299" s="211" t="s">
        <v>6566</v>
      </c>
      <c r="CD299" s="211" t="s">
        <v>6435</v>
      </c>
      <c r="CE299" s="211" t="s">
        <v>514</v>
      </c>
      <c r="CF299" s="211" t="s">
        <v>514</v>
      </c>
      <c r="CG299" s="211" t="s">
        <v>514</v>
      </c>
      <c r="CH299" s="287"/>
      <c r="CI299" s="287"/>
      <c r="CJ299" s="287"/>
      <c r="CK299" s="287"/>
      <c r="CL299" s="287"/>
      <c r="CM299" s="287"/>
      <c r="CN299" s="287"/>
      <c r="CO299" s="211" t="s">
        <v>5528</v>
      </c>
    </row>
    <row r="300" spans="1:93">
      <c r="A300" s="286" t="s">
        <v>1144</v>
      </c>
      <c r="B300" s="211" t="s">
        <v>3103</v>
      </c>
      <c r="C300" s="211" t="s">
        <v>2448</v>
      </c>
      <c r="D300" s="211" t="s">
        <v>5311</v>
      </c>
      <c r="E300" s="211" t="s">
        <v>5760</v>
      </c>
      <c r="F300" s="211">
        <v>1</v>
      </c>
      <c r="G300" s="211" t="s">
        <v>514</v>
      </c>
      <c r="H300" s="211" t="s">
        <v>514</v>
      </c>
      <c r="I300" s="211" t="s">
        <v>514</v>
      </c>
      <c r="J300" s="211" t="s">
        <v>514</v>
      </c>
      <c r="K300" s="211">
        <v>2013</v>
      </c>
      <c r="L300" s="211" t="b">
        <v>0</v>
      </c>
      <c r="M300" s="211">
        <v>5080</v>
      </c>
      <c r="N300" s="211">
        <v>5070</v>
      </c>
      <c r="O300" s="287"/>
      <c r="P300" s="287"/>
      <c r="Q300" s="287"/>
      <c r="R300" s="211" t="b">
        <v>0</v>
      </c>
      <c r="S300" s="211">
        <v>4820</v>
      </c>
      <c r="T300" s="211">
        <v>4210</v>
      </c>
      <c r="U300" s="211" t="b">
        <v>0</v>
      </c>
      <c r="V300" s="211">
        <v>4180</v>
      </c>
      <c r="W300" s="211">
        <v>4180</v>
      </c>
      <c r="X300" s="287"/>
      <c r="Y300" s="287"/>
      <c r="Z300" s="287"/>
      <c r="AA300" s="211" t="s">
        <v>514</v>
      </c>
      <c r="AB300" s="211" t="s">
        <v>514</v>
      </c>
      <c r="AC300" s="211" t="s">
        <v>514</v>
      </c>
      <c r="AD300" s="211" t="s">
        <v>514</v>
      </c>
      <c r="AE300" s="287"/>
      <c r="AF300" s="287"/>
      <c r="AG300" s="287"/>
      <c r="AH300" s="211" t="s">
        <v>514</v>
      </c>
      <c r="AI300" s="211" t="s">
        <v>514</v>
      </c>
      <c r="AJ300" s="211" t="s">
        <v>514</v>
      </c>
      <c r="AK300" s="211" t="s">
        <v>514</v>
      </c>
      <c r="AL300" s="211" t="s">
        <v>514</v>
      </c>
      <c r="AM300" s="211" t="s">
        <v>514</v>
      </c>
      <c r="AN300" s="287"/>
      <c r="AO300" s="287"/>
      <c r="AP300" s="287"/>
      <c r="AQ300" s="287"/>
      <c r="AR300" s="287"/>
      <c r="AS300" s="287"/>
      <c r="AT300" s="211" t="s">
        <v>514</v>
      </c>
      <c r="AU300" s="211" t="s">
        <v>514</v>
      </c>
      <c r="AV300" s="211" t="s">
        <v>514</v>
      </c>
      <c r="AW300" s="211" t="s">
        <v>514</v>
      </c>
      <c r="AX300" s="211" t="s">
        <v>514</v>
      </c>
      <c r="AY300" s="211" t="s">
        <v>514</v>
      </c>
      <c r="AZ300" s="287"/>
      <c r="BA300" s="287"/>
      <c r="BB300" s="287"/>
      <c r="BC300" s="287"/>
      <c r="BD300" s="287"/>
      <c r="BE300" s="287"/>
      <c r="BF300" s="211" t="s">
        <v>514</v>
      </c>
      <c r="BG300" s="211" t="s">
        <v>514</v>
      </c>
      <c r="BH300" s="211" t="s">
        <v>514</v>
      </c>
      <c r="BI300" s="211" t="s">
        <v>514</v>
      </c>
      <c r="BJ300" s="211" t="s">
        <v>514</v>
      </c>
      <c r="BK300" s="211" t="s">
        <v>514</v>
      </c>
      <c r="BL300" s="287"/>
      <c r="BM300" s="287"/>
      <c r="BN300" s="287"/>
      <c r="BO300" s="211" t="s">
        <v>514</v>
      </c>
      <c r="BP300" s="211" t="s">
        <v>514</v>
      </c>
      <c r="BQ300" s="211">
        <v>1</v>
      </c>
      <c r="BR300" s="211" t="s">
        <v>2451</v>
      </c>
      <c r="BS300" s="211" t="s">
        <v>514</v>
      </c>
      <c r="BT300" s="211" t="s">
        <v>514</v>
      </c>
      <c r="BU300" s="211" t="s">
        <v>514</v>
      </c>
      <c r="BV300" s="211" t="s">
        <v>514</v>
      </c>
      <c r="BW300" s="211" t="s">
        <v>514</v>
      </c>
      <c r="BX300" s="211" t="s">
        <v>514</v>
      </c>
      <c r="BY300" s="211" t="s">
        <v>514</v>
      </c>
      <c r="BZ300" s="211" t="s">
        <v>514</v>
      </c>
      <c r="CA300" s="211" t="s">
        <v>514</v>
      </c>
      <c r="CB300" s="211" t="s">
        <v>514</v>
      </c>
      <c r="CC300" s="211" t="s">
        <v>6425</v>
      </c>
      <c r="CD300" s="211" t="s">
        <v>6426</v>
      </c>
      <c r="CE300" s="211" t="s">
        <v>514</v>
      </c>
      <c r="CF300" s="211" t="s">
        <v>514</v>
      </c>
      <c r="CG300" s="211" t="s">
        <v>514</v>
      </c>
      <c r="CH300" s="287"/>
      <c r="CI300" s="287"/>
      <c r="CJ300" s="287"/>
      <c r="CK300" s="287"/>
      <c r="CL300" s="287"/>
      <c r="CM300" s="287"/>
      <c r="CN300" s="287"/>
      <c r="CO300" s="211" t="s">
        <v>5528</v>
      </c>
    </row>
    <row r="301" spans="1:93">
      <c r="A301" s="286" t="s">
        <v>1145</v>
      </c>
      <c r="B301" s="211" t="s">
        <v>3104</v>
      </c>
      <c r="C301" s="211" t="s">
        <v>2424</v>
      </c>
      <c r="D301" s="211" t="s">
        <v>5761</v>
      </c>
      <c r="E301" s="211" t="s">
        <v>3105</v>
      </c>
      <c r="F301" s="211">
        <v>1</v>
      </c>
      <c r="G301" s="211" t="s">
        <v>514</v>
      </c>
      <c r="H301" s="211" t="s">
        <v>514</v>
      </c>
      <c r="I301" s="211" t="s">
        <v>514</v>
      </c>
      <c r="J301" s="211" t="s">
        <v>514</v>
      </c>
      <c r="K301" s="211">
        <v>2013</v>
      </c>
      <c r="L301" s="211" t="b">
        <v>0</v>
      </c>
      <c r="M301" s="211">
        <v>4710</v>
      </c>
      <c r="N301" s="211">
        <v>3740</v>
      </c>
      <c r="O301" s="287"/>
      <c r="P301" s="287"/>
      <c r="Q301" s="287"/>
      <c r="R301" s="211" t="b">
        <v>1</v>
      </c>
      <c r="S301" s="211">
        <v>3360</v>
      </c>
      <c r="T301" s="211">
        <v>2550</v>
      </c>
      <c r="U301" s="211" t="b">
        <v>1</v>
      </c>
      <c r="V301" s="211">
        <v>1970</v>
      </c>
      <c r="W301" s="211">
        <v>1970</v>
      </c>
      <c r="X301" s="287"/>
      <c r="Y301" s="287"/>
      <c r="Z301" s="287"/>
      <c r="AA301" s="211" t="s">
        <v>514</v>
      </c>
      <c r="AB301" s="211" t="s">
        <v>514</v>
      </c>
      <c r="AC301" s="211" t="s">
        <v>514</v>
      </c>
      <c r="AD301" s="211" t="s">
        <v>514</v>
      </c>
      <c r="AE301" s="287"/>
      <c r="AF301" s="287"/>
      <c r="AG301" s="287"/>
      <c r="AH301" s="211" t="s">
        <v>514</v>
      </c>
      <c r="AI301" s="211" t="s">
        <v>514</v>
      </c>
      <c r="AJ301" s="211" t="s">
        <v>514</v>
      </c>
      <c r="AK301" s="211" t="s">
        <v>514</v>
      </c>
      <c r="AL301" s="211" t="s">
        <v>514</v>
      </c>
      <c r="AM301" s="211" t="s">
        <v>514</v>
      </c>
      <c r="AN301" s="287"/>
      <c r="AO301" s="287"/>
      <c r="AP301" s="287"/>
      <c r="AQ301" s="287"/>
      <c r="AR301" s="287"/>
      <c r="AS301" s="287"/>
      <c r="AT301" s="211" t="s">
        <v>514</v>
      </c>
      <c r="AU301" s="211" t="s">
        <v>514</v>
      </c>
      <c r="AV301" s="211" t="s">
        <v>514</v>
      </c>
      <c r="AW301" s="211" t="s">
        <v>514</v>
      </c>
      <c r="AX301" s="211" t="s">
        <v>514</v>
      </c>
      <c r="AY301" s="211" t="s">
        <v>514</v>
      </c>
      <c r="AZ301" s="287"/>
      <c r="BA301" s="287"/>
      <c r="BB301" s="287"/>
      <c r="BC301" s="287"/>
      <c r="BD301" s="287"/>
      <c r="BE301" s="287"/>
      <c r="BF301" s="211" t="s">
        <v>514</v>
      </c>
      <c r="BG301" s="211" t="s">
        <v>514</v>
      </c>
      <c r="BH301" s="211" t="s">
        <v>514</v>
      </c>
      <c r="BI301" s="211" t="s">
        <v>514</v>
      </c>
      <c r="BJ301" s="211" t="s">
        <v>514</v>
      </c>
      <c r="BK301" s="211" t="s">
        <v>514</v>
      </c>
      <c r="BL301" s="287"/>
      <c r="BM301" s="287"/>
      <c r="BN301" s="287"/>
      <c r="BO301" s="211" t="s">
        <v>514</v>
      </c>
      <c r="BP301" s="211" t="s">
        <v>514</v>
      </c>
      <c r="BQ301" s="211">
        <v>0</v>
      </c>
      <c r="BR301" s="211" t="s">
        <v>514</v>
      </c>
      <c r="BS301" s="211" t="s">
        <v>514</v>
      </c>
      <c r="BT301" s="211" t="s">
        <v>514</v>
      </c>
      <c r="BU301" s="211" t="s">
        <v>514</v>
      </c>
      <c r="BV301" s="211" t="s">
        <v>514</v>
      </c>
      <c r="BW301" s="211" t="s">
        <v>514</v>
      </c>
      <c r="BX301" s="211" t="s">
        <v>514</v>
      </c>
      <c r="BY301" s="211" t="s">
        <v>514</v>
      </c>
      <c r="BZ301" s="211" t="s">
        <v>514</v>
      </c>
      <c r="CA301" s="211" t="s">
        <v>514</v>
      </c>
      <c r="CB301" s="211" t="s">
        <v>514</v>
      </c>
      <c r="CC301" s="211" t="s">
        <v>514</v>
      </c>
      <c r="CD301" s="211" t="s">
        <v>514</v>
      </c>
      <c r="CE301" s="211" t="s">
        <v>514</v>
      </c>
      <c r="CF301" s="211" t="s">
        <v>514</v>
      </c>
      <c r="CG301" s="211" t="s">
        <v>514</v>
      </c>
      <c r="CH301" s="287"/>
      <c r="CI301" s="287"/>
      <c r="CJ301" s="287"/>
      <c r="CK301" s="287"/>
      <c r="CL301" s="287"/>
      <c r="CM301" s="287"/>
      <c r="CN301" s="287"/>
      <c r="CO301" s="211" t="s">
        <v>5528</v>
      </c>
    </row>
    <row r="302" spans="1:93">
      <c r="A302" s="286" t="s">
        <v>1146</v>
      </c>
      <c r="B302" s="211" t="s">
        <v>3106</v>
      </c>
      <c r="C302" s="211" t="s">
        <v>5762</v>
      </c>
      <c r="D302" s="211" t="s">
        <v>6567</v>
      </c>
      <c r="E302" s="211" t="s">
        <v>3107</v>
      </c>
      <c r="F302" s="211" t="s">
        <v>514</v>
      </c>
      <c r="G302" s="211" t="s">
        <v>514</v>
      </c>
      <c r="H302" s="211">
        <v>1</v>
      </c>
      <c r="I302" s="211" t="s">
        <v>514</v>
      </c>
      <c r="J302" s="211" t="s">
        <v>514</v>
      </c>
      <c r="K302" s="211" t="s">
        <v>514</v>
      </c>
      <c r="L302" s="211" t="s">
        <v>514</v>
      </c>
      <c r="M302" s="211" t="s">
        <v>514</v>
      </c>
      <c r="N302" s="211" t="s">
        <v>514</v>
      </c>
      <c r="O302" s="287"/>
      <c r="P302" s="287"/>
      <c r="Q302" s="287"/>
      <c r="R302" s="211" t="s">
        <v>514</v>
      </c>
      <c r="S302" s="211" t="s">
        <v>514</v>
      </c>
      <c r="T302" s="211" t="s">
        <v>514</v>
      </c>
      <c r="U302" s="211" t="s">
        <v>514</v>
      </c>
      <c r="V302" s="211" t="s">
        <v>514</v>
      </c>
      <c r="W302" s="211" t="s">
        <v>514</v>
      </c>
      <c r="X302" s="287"/>
      <c r="Y302" s="287"/>
      <c r="Z302" s="287"/>
      <c r="AA302" s="211">
        <v>2013</v>
      </c>
      <c r="AB302" s="211" t="b">
        <v>0</v>
      </c>
      <c r="AC302" s="211">
        <v>346</v>
      </c>
      <c r="AD302" s="211">
        <v>346</v>
      </c>
      <c r="AE302" s="287"/>
      <c r="AF302" s="287"/>
      <c r="AG302" s="287"/>
      <c r="AH302" s="211" t="b">
        <v>0</v>
      </c>
      <c r="AI302" s="211">
        <v>391</v>
      </c>
      <c r="AJ302" s="211">
        <v>391</v>
      </c>
      <c r="AK302" s="211" t="b">
        <v>0</v>
      </c>
      <c r="AL302" s="211">
        <v>371</v>
      </c>
      <c r="AM302" s="211">
        <v>371</v>
      </c>
      <c r="AN302" s="287"/>
      <c r="AO302" s="287"/>
      <c r="AP302" s="287"/>
      <c r="AQ302" s="287"/>
      <c r="AR302" s="287"/>
      <c r="AS302" s="287"/>
      <c r="AT302" s="211" t="s">
        <v>514</v>
      </c>
      <c r="AU302" s="211" t="s">
        <v>514</v>
      </c>
      <c r="AV302" s="211" t="s">
        <v>514</v>
      </c>
      <c r="AW302" s="211" t="s">
        <v>514</v>
      </c>
      <c r="AX302" s="211" t="s">
        <v>514</v>
      </c>
      <c r="AY302" s="211" t="s">
        <v>514</v>
      </c>
      <c r="AZ302" s="287"/>
      <c r="BA302" s="287"/>
      <c r="BB302" s="287"/>
      <c r="BC302" s="287"/>
      <c r="BD302" s="287"/>
      <c r="BE302" s="287"/>
      <c r="BF302" s="211" t="s">
        <v>514</v>
      </c>
      <c r="BG302" s="211" t="s">
        <v>514</v>
      </c>
      <c r="BH302" s="211" t="s">
        <v>514</v>
      </c>
      <c r="BI302" s="211" t="s">
        <v>514</v>
      </c>
      <c r="BJ302" s="211" t="s">
        <v>514</v>
      </c>
      <c r="BK302" s="211" t="s">
        <v>514</v>
      </c>
      <c r="BL302" s="287"/>
      <c r="BM302" s="287"/>
      <c r="BN302" s="287"/>
      <c r="BO302" s="211">
        <v>270</v>
      </c>
      <c r="BP302" s="211">
        <v>120</v>
      </c>
      <c r="BQ302" s="211">
        <v>0</v>
      </c>
      <c r="BR302" s="211" t="s">
        <v>514</v>
      </c>
      <c r="BS302" s="211" t="s">
        <v>514</v>
      </c>
      <c r="BT302" s="211" t="s">
        <v>514</v>
      </c>
      <c r="BU302" s="211" t="s">
        <v>514</v>
      </c>
      <c r="BV302" s="211" t="s">
        <v>514</v>
      </c>
      <c r="BW302" s="211" t="s">
        <v>514</v>
      </c>
      <c r="BX302" s="211" t="s">
        <v>514</v>
      </c>
      <c r="BY302" s="211" t="s">
        <v>514</v>
      </c>
      <c r="BZ302" s="211" t="s">
        <v>514</v>
      </c>
      <c r="CA302" s="211" t="s">
        <v>514</v>
      </c>
      <c r="CB302" s="211" t="s">
        <v>514</v>
      </c>
      <c r="CC302" s="211" t="s">
        <v>514</v>
      </c>
      <c r="CD302" s="211" t="s">
        <v>514</v>
      </c>
      <c r="CE302" s="211" t="s">
        <v>514</v>
      </c>
      <c r="CF302" s="211" t="s">
        <v>6431</v>
      </c>
      <c r="CG302" s="211" t="s">
        <v>6432</v>
      </c>
      <c r="CH302" s="287"/>
      <c r="CI302" s="287"/>
      <c r="CJ302" s="287"/>
      <c r="CK302" s="287"/>
      <c r="CL302" s="287"/>
      <c r="CM302" s="287"/>
      <c r="CN302" s="287"/>
      <c r="CO302" s="211" t="s">
        <v>5528</v>
      </c>
    </row>
    <row r="303" spans="1:93">
      <c r="A303" s="286" t="s">
        <v>1147</v>
      </c>
      <c r="B303" s="211" t="s">
        <v>3108</v>
      </c>
      <c r="C303" s="211" t="s">
        <v>5763</v>
      </c>
      <c r="D303" s="211" t="s">
        <v>3109</v>
      </c>
      <c r="E303" s="211" t="s">
        <v>5764</v>
      </c>
      <c r="F303" s="211">
        <v>1</v>
      </c>
      <c r="G303" s="211" t="s">
        <v>514</v>
      </c>
      <c r="H303" s="211">
        <v>1</v>
      </c>
      <c r="I303" s="211" t="s">
        <v>514</v>
      </c>
      <c r="J303" s="211" t="s">
        <v>514</v>
      </c>
      <c r="K303" s="211">
        <v>2013</v>
      </c>
      <c r="L303" s="211" t="b">
        <v>0</v>
      </c>
      <c r="M303" s="211">
        <v>64100</v>
      </c>
      <c r="N303" s="211">
        <v>64000</v>
      </c>
      <c r="O303" s="287"/>
      <c r="P303" s="287"/>
      <c r="Q303" s="287"/>
      <c r="R303" s="211" t="b">
        <v>0</v>
      </c>
      <c r="S303" s="211">
        <v>33000</v>
      </c>
      <c r="T303" s="211">
        <v>14600</v>
      </c>
      <c r="U303" s="211" t="b">
        <v>0</v>
      </c>
      <c r="V303" s="211">
        <v>11900</v>
      </c>
      <c r="W303" s="211">
        <v>11900</v>
      </c>
      <c r="X303" s="287"/>
      <c r="Y303" s="287"/>
      <c r="Z303" s="287"/>
      <c r="AA303" s="211">
        <v>2013</v>
      </c>
      <c r="AB303" s="211" t="b">
        <v>1</v>
      </c>
      <c r="AC303" s="211">
        <v>302</v>
      </c>
      <c r="AD303" s="211">
        <v>302</v>
      </c>
      <c r="AE303" s="287"/>
      <c r="AF303" s="287"/>
      <c r="AG303" s="287"/>
      <c r="AH303" s="211" t="b">
        <v>1</v>
      </c>
      <c r="AI303" s="211">
        <v>94</v>
      </c>
      <c r="AJ303" s="211">
        <v>94</v>
      </c>
      <c r="AK303" s="211" t="b">
        <v>1</v>
      </c>
      <c r="AL303" s="211">
        <v>82</v>
      </c>
      <c r="AM303" s="211">
        <v>82</v>
      </c>
      <c r="AN303" s="287"/>
      <c r="AO303" s="287"/>
      <c r="AP303" s="287"/>
      <c r="AQ303" s="287"/>
      <c r="AR303" s="287"/>
      <c r="AS303" s="287"/>
      <c r="AT303" s="211" t="s">
        <v>514</v>
      </c>
      <c r="AU303" s="211" t="s">
        <v>514</v>
      </c>
      <c r="AV303" s="211" t="s">
        <v>514</v>
      </c>
      <c r="AW303" s="211" t="s">
        <v>514</v>
      </c>
      <c r="AX303" s="211" t="s">
        <v>514</v>
      </c>
      <c r="AY303" s="211" t="s">
        <v>514</v>
      </c>
      <c r="AZ303" s="287"/>
      <c r="BA303" s="287"/>
      <c r="BB303" s="287"/>
      <c r="BC303" s="287"/>
      <c r="BD303" s="287"/>
      <c r="BE303" s="287"/>
      <c r="BF303" s="211" t="s">
        <v>514</v>
      </c>
      <c r="BG303" s="211" t="s">
        <v>514</v>
      </c>
      <c r="BH303" s="211" t="s">
        <v>514</v>
      </c>
      <c r="BI303" s="211" t="s">
        <v>514</v>
      </c>
      <c r="BJ303" s="211" t="s">
        <v>514</v>
      </c>
      <c r="BK303" s="211" t="s">
        <v>514</v>
      </c>
      <c r="BL303" s="287"/>
      <c r="BM303" s="287"/>
      <c r="BN303" s="287"/>
      <c r="BO303" s="211">
        <v>50</v>
      </c>
      <c r="BP303" s="211">
        <v>11</v>
      </c>
      <c r="BQ303" s="211">
        <v>1</v>
      </c>
      <c r="BR303" s="211" t="s">
        <v>5312</v>
      </c>
      <c r="BS303" s="211" t="s">
        <v>514</v>
      </c>
      <c r="BT303" s="211" t="s">
        <v>514</v>
      </c>
      <c r="BU303" s="211" t="s">
        <v>514</v>
      </c>
      <c r="BV303" s="211" t="s">
        <v>514</v>
      </c>
      <c r="BW303" s="211" t="s">
        <v>514</v>
      </c>
      <c r="BX303" s="211" t="s">
        <v>514</v>
      </c>
      <c r="BY303" s="211" t="s">
        <v>514</v>
      </c>
      <c r="BZ303" s="211" t="s">
        <v>514</v>
      </c>
      <c r="CA303" s="211" t="s">
        <v>514</v>
      </c>
      <c r="CB303" s="211" t="s">
        <v>514</v>
      </c>
      <c r="CC303" s="211" t="s">
        <v>514</v>
      </c>
      <c r="CD303" s="211" t="s">
        <v>514</v>
      </c>
      <c r="CE303" s="211" t="s">
        <v>514</v>
      </c>
      <c r="CF303" s="211" t="s">
        <v>514</v>
      </c>
      <c r="CG303" s="211" t="s">
        <v>514</v>
      </c>
      <c r="CH303" s="287"/>
      <c r="CI303" s="287"/>
      <c r="CJ303" s="287"/>
      <c r="CK303" s="287"/>
      <c r="CL303" s="287"/>
      <c r="CM303" s="287"/>
      <c r="CN303" s="287"/>
      <c r="CO303" s="211" t="s">
        <v>5528</v>
      </c>
    </row>
    <row r="304" spans="1:93">
      <c r="A304" s="286" t="s">
        <v>1148</v>
      </c>
      <c r="B304" s="211" t="s">
        <v>3110</v>
      </c>
      <c r="C304" s="211" t="s">
        <v>3020</v>
      </c>
      <c r="D304" s="211" t="s">
        <v>3111</v>
      </c>
      <c r="E304" s="211" t="s">
        <v>3112</v>
      </c>
      <c r="F304" s="211">
        <v>1</v>
      </c>
      <c r="G304" s="211" t="s">
        <v>514</v>
      </c>
      <c r="H304" s="211" t="s">
        <v>514</v>
      </c>
      <c r="I304" s="211" t="s">
        <v>514</v>
      </c>
      <c r="J304" s="211" t="s">
        <v>514</v>
      </c>
      <c r="K304" s="211">
        <v>2013</v>
      </c>
      <c r="L304" s="211" t="b">
        <v>0</v>
      </c>
      <c r="M304" s="211">
        <v>2690</v>
      </c>
      <c r="N304" s="211">
        <v>2260</v>
      </c>
      <c r="O304" s="287"/>
      <c r="P304" s="287"/>
      <c r="Q304" s="287"/>
      <c r="R304" s="211" t="b">
        <v>0</v>
      </c>
      <c r="S304" s="211">
        <v>3040</v>
      </c>
      <c r="T304" s="211">
        <v>3130</v>
      </c>
      <c r="U304" s="211" t="b">
        <v>0</v>
      </c>
      <c r="V304" s="211">
        <v>4240</v>
      </c>
      <c r="W304" s="211">
        <v>4240</v>
      </c>
      <c r="X304" s="287"/>
      <c r="Y304" s="287"/>
      <c r="Z304" s="287"/>
      <c r="AA304" s="211" t="s">
        <v>514</v>
      </c>
      <c r="AB304" s="211" t="s">
        <v>514</v>
      </c>
      <c r="AC304" s="211" t="s">
        <v>514</v>
      </c>
      <c r="AD304" s="211" t="s">
        <v>514</v>
      </c>
      <c r="AE304" s="287"/>
      <c r="AF304" s="287"/>
      <c r="AG304" s="287"/>
      <c r="AH304" s="211" t="s">
        <v>514</v>
      </c>
      <c r="AI304" s="211" t="s">
        <v>514</v>
      </c>
      <c r="AJ304" s="211" t="s">
        <v>514</v>
      </c>
      <c r="AK304" s="211" t="s">
        <v>514</v>
      </c>
      <c r="AL304" s="211" t="s">
        <v>514</v>
      </c>
      <c r="AM304" s="211" t="s">
        <v>514</v>
      </c>
      <c r="AN304" s="287"/>
      <c r="AO304" s="287"/>
      <c r="AP304" s="287"/>
      <c r="AQ304" s="287"/>
      <c r="AR304" s="287"/>
      <c r="AS304" s="287"/>
      <c r="AT304" s="211" t="s">
        <v>514</v>
      </c>
      <c r="AU304" s="211" t="s">
        <v>514</v>
      </c>
      <c r="AV304" s="211" t="s">
        <v>514</v>
      </c>
      <c r="AW304" s="211" t="s">
        <v>514</v>
      </c>
      <c r="AX304" s="211" t="s">
        <v>514</v>
      </c>
      <c r="AY304" s="211" t="s">
        <v>514</v>
      </c>
      <c r="AZ304" s="287"/>
      <c r="BA304" s="287"/>
      <c r="BB304" s="287"/>
      <c r="BC304" s="287"/>
      <c r="BD304" s="287"/>
      <c r="BE304" s="287"/>
      <c r="BF304" s="211" t="s">
        <v>514</v>
      </c>
      <c r="BG304" s="211" t="s">
        <v>514</v>
      </c>
      <c r="BH304" s="211" t="s">
        <v>514</v>
      </c>
      <c r="BI304" s="211" t="s">
        <v>514</v>
      </c>
      <c r="BJ304" s="211" t="s">
        <v>514</v>
      </c>
      <c r="BK304" s="211" t="s">
        <v>514</v>
      </c>
      <c r="BL304" s="287"/>
      <c r="BM304" s="287"/>
      <c r="BN304" s="287"/>
      <c r="BO304" s="211" t="s">
        <v>514</v>
      </c>
      <c r="BP304" s="211" t="s">
        <v>514</v>
      </c>
      <c r="BQ304" s="211">
        <v>0</v>
      </c>
      <c r="BR304" s="211" t="s">
        <v>514</v>
      </c>
      <c r="BS304" s="211" t="s">
        <v>514</v>
      </c>
      <c r="BT304" s="211" t="s">
        <v>514</v>
      </c>
      <c r="BU304" s="211" t="s">
        <v>514</v>
      </c>
      <c r="BV304" s="211" t="s">
        <v>514</v>
      </c>
      <c r="BW304" s="211" t="s">
        <v>514</v>
      </c>
      <c r="BX304" s="211" t="s">
        <v>514</v>
      </c>
      <c r="BY304" s="211" t="s">
        <v>514</v>
      </c>
      <c r="BZ304" s="211" t="s">
        <v>514</v>
      </c>
      <c r="CA304" s="211" t="s">
        <v>514</v>
      </c>
      <c r="CB304" s="211" t="s">
        <v>514</v>
      </c>
      <c r="CC304" s="211" t="s">
        <v>514</v>
      </c>
      <c r="CD304" s="211" t="s">
        <v>514</v>
      </c>
      <c r="CE304" s="211" t="s">
        <v>514</v>
      </c>
      <c r="CF304" s="211" t="s">
        <v>514</v>
      </c>
      <c r="CG304" s="211" t="s">
        <v>514</v>
      </c>
      <c r="CH304" s="287"/>
      <c r="CI304" s="287"/>
      <c r="CJ304" s="287"/>
      <c r="CK304" s="287"/>
      <c r="CL304" s="287"/>
      <c r="CM304" s="287"/>
      <c r="CN304" s="287"/>
      <c r="CO304" s="211" t="s">
        <v>5528</v>
      </c>
    </row>
    <row r="305" spans="1:93">
      <c r="A305" s="286" t="s">
        <v>1149</v>
      </c>
      <c r="B305" s="211" t="s">
        <v>3113</v>
      </c>
      <c r="C305" s="211" t="s">
        <v>2448</v>
      </c>
      <c r="D305" s="211" t="s">
        <v>5313</v>
      </c>
      <c r="E305" s="211" t="s">
        <v>5314</v>
      </c>
      <c r="F305" s="211">
        <v>1</v>
      </c>
      <c r="G305" s="211" t="s">
        <v>514</v>
      </c>
      <c r="H305" s="211" t="s">
        <v>514</v>
      </c>
      <c r="I305" s="211" t="s">
        <v>514</v>
      </c>
      <c r="J305" s="211" t="s">
        <v>514</v>
      </c>
      <c r="K305" s="211">
        <v>2013</v>
      </c>
      <c r="L305" s="211" t="b">
        <v>0</v>
      </c>
      <c r="M305" s="211">
        <v>7930</v>
      </c>
      <c r="N305" s="211">
        <v>7910</v>
      </c>
      <c r="O305" s="287"/>
      <c r="P305" s="287"/>
      <c r="Q305" s="287"/>
      <c r="R305" s="211" t="s">
        <v>514</v>
      </c>
      <c r="S305" s="211" t="s">
        <v>514</v>
      </c>
      <c r="T305" s="211" t="s">
        <v>514</v>
      </c>
      <c r="U305" s="211" t="s">
        <v>514</v>
      </c>
      <c r="V305" s="211" t="s">
        <v>514</v>
      </c>
      <c r="W305" s="211" t="s">
        <v>514</v>
      </c>
      <c r="X305" s="287"/>
      <c r="Y305" s="287"/>
      <c r="Z305" s="287"/>
      <c r="AA305" s="211" t="s">
        <v>514</v>
      </c>
      <c r="AB305" s="211" t="s">
        <v>514</v>
      </c>
      <c r="AC305" s="211" t="s">
        <v>514</v>
      </c>
      <c r="AD305" s="211" t="s">
        <v>514</v>
      </c>
      <c r="AE305" s="287"/>
      <c r="AF305" s="287"/>
      <c r="AG305" s="287"/>
      <c r="AH305" s="211" t="s">
        <v>514</v>
      </c>
      <c r="AI305" s="211" t="s">
        <v>514</v>
      </c>
      <c r="AJ305" s="211" t="s">
        <v>514</v>
      </c>
      <c r="AK305" s="211" t="s">
        <v>514</v>
      </c>
      <c r="AL305" s="211" t="s">
        <v>514</v>
      </c>
      <c r="AM305" s="211" t="s">
        <v>514</v>
      </c>
      <c r="AN305" s="287"/>
      <c r="AO305" s="287"/>
      <c r="AP305" s="287"/>
      <c r="AQ305" s="287"/>
      <c r="AR305" s="287"/>
      <c r="AS305" s="287"/>
      <c r="AT305" s="211" t="s">
        <v>514</v>
      </c>
      <c r="AU305" s="211" t="s">
        <v>514</v>
      </c>
      <c r="AV305" s="211" t="s">
        <v>514</v>
      </c>
      <c r="AW305" s="211" t="s">
        <v>514</v>
      </c>
      <c r="AX305" s="211" t="s">
        <v>514</v>
      </c>
      <c r="AY305" s="211" t="s">
        <v>514</v>
      </c>
      <c r="AZ305" s="287"/>
      <c r="BA305" s="287"/>
      <c r="BB305" s="287"/>
      <c r="BC305" s="287"/>
      <c r="BD305" s="287"/>
      <c r="BE305" s="287"/>
      <c r="BF305" s="211" t="s">
        <v>514</v>
      </c>
      <c r="BG305" s="211" t="s">
        <v>514</v>
      </c>
      <c r="BH305" s="211" t="s">
        <v>514</v>
      </c>
      <c r="BI305" s="211" t="s">
        <v>514</v>
      </c>
      <c r="BJ305" s="211" t="s">
        <v>514</v>
      </c>
      <c r="BK305" s="211" t="s">
        <v>514</v>
      </c>
      <c r="BL305" s="287"/>
      <c r="BM305" s="287"/>
      <c r="BN305" s="287"/>
      <c r="BO305" s="211" t="s">
        <v>514</v>
      </c>
      <c r="BP305" s="211" t="s">
        <v>514</v>
      </c>
      <c r="BQ305" s="211">
        <v>1</v>
      </c>
      <c r="BR305" s="211" t="s">
        <v>2480</v>
      </c>
      <c r="BS305" s="211" t="s">
        <v>514</v>
      </c>
      <c r="BT305" s="211" t="s">
        <v>514</v>
      </c>
      <c r="BU305" s="211" t="s">
        <v>514</v>
      </c>
      <c r="BV305" s="211" t="s">
        <v>514</v>
      </c>
      <c r="BW305" s="211" t="s">
        <v>514</v>
      </c>
      <c r="BX305" s="211" t="s">
        <v>514</v>
      </c>
      <c r="BY305" s="211" t="s">
        <v>514</v>
      </c>
      <c r="BZ305" s="211" t="s">
        <v>514</v>
      </c>
      <c r="CA305" s="211" t="s">
        <v>514</v>
      </c>
      <c r="CB305" s="211" t="s">
        <v>514</v>
      </c>
      <c r="CC305" s="211" t="s">
        <v>514</v>
      </c>
      <c r="CD305" s="211" t="s">
        <v>514</v>
      </c>
      <c r="CE305" s="211" t="s">
        <v>514</v>
      </c>
      <c r="CF305" s="211" t="s">
        <v>514</v>
      </c>
      <c r="CG305" s="211" t="s">
        <v>514</v>
      </c>
      <c r="CH305" s="287"/>
      <c r="CI305" s="287"/>
      <c r="CJ305" s="287"/>
      <c r="CK305" s="287"/>
      <c r="CL305" s="287"/>
      <c r="CM305" s="287"/>
      <c r="CN305" s="287"/>
      <c r="CO305" s="211" t="s">
        <v>514</v>
      </c>
    </row>
    <row r="306" spans="1:93">
      <c r="A306" s="286" t="s">
        <v>1150</v>
      </c>
      <c r="B306" s="211" t="s">
        <v>3114</v>
      </c>
      <c r="C306" s="211" t="s">
        <v>5315</v>
      </c>
      <c r="D306" s="211" t="s">
        <v>5765</v>
      </c>
      <c r="E306" s="211" t="s">
        <v>5316</v>
      </c>
      <c r="F306" s="211">
        <v>1</v>
      </c>
      <c r="G306" s="211" t="s">
        <v>514</v>
      </c>
      <c r="H306" s="211" t="s">
        <v>514</v>
      </c>
      <c r="I306" s="211" t="s">
        <v>514</v>
      </c>
      <c r="J306" s="211" t="s">
        <v>514</v>
      </c>
      <c r="K306" s="211" t="s">
        <v>514</v>
      </c>
      <c r="L306" s="211" t="s">
        <v>514</v>
      </c>
      <c r="M306" s="211" t="s">
        <v>514</v>
      </c>
      <c r="N306" s="211" t="s">
        <v>514</v>
      </c>
      <c r="O306" s="287"/>
      <c r="P306" s="287"/>
      <c r="Q306" s="287"/>
      <c r="R306" s="211" t="s">
        <v>514</v>
      </c>
      <c r="S306" s="211" t="s">
        <v>514</v>
      </c>
      <c r="T306" s="211" t="s">
        <v>514</v>
      </c>
      <c r="U306" s="211" t="s">
        <v>514</v>
      </c>
      <c r="V306" s="211" t="s">
        <v>514</v>
      </c>
      <c r="W306" s="211" t="s">
        <v>514</v>
      </c>
      <c r="X306" s="287"/>
      <c r="Y306" s="287"/>
      <c r="Z306" s="287"/>
      <c r="AA306" s="211" t="s">
        <v>514</v>
      </c>
      <c r="AB306" s="211" t="s">
        <v>514</v>
      </c>
      <c r="AC306" s="211" t="s">
        <v>514</v>
      </c>
      <c r="AD306" s="211" t="s">
        <v>514</v>
      </c>
      <c r="AE306" s="287"/>
      <c r="AF306" s="287"/>
      <c r="AG306" s="287"/>
      <c r="AH306" s="211" t="s">
        <v>514</v>
      </c>
      <c r="AI306" s="211" t="s">
        <v>514</v>
      </c>
      <c r="AJ306" s="211" t="s">
        <v>514</v>
      </c>
      <c r="AK306" s="211" t="s">
        <v>514</v>
      </c>
      <c r="AL306" s="211" t="s">
        <v>514</v>
      </c>
      <c r="AM306" s="211" t="s">
        <v>514</v>
      </c>
      <c r="AN306" s="287"/>
      <c r="AO306" s="287"/>
      <c r="AP306" s="287"/>
      <c r="AQ306" s="287"/>
      <c r="AR306" s="287"/>
      <c r="AS306" s="287"/>
      <c r="AT306" s="211" t="s">
        <v>514</v>
      </c>
      <c r="AU306" s="211" t="s">
        <v>514</v>
      </c>
      <c r="AV306" s="211" t="s">
        <v>514</v>
      </c>
      <c r="AW306" s="211" t="s">
        <v>514</v>
      </c>
      <c r="AX306" s="211" t="s">
        <v>514</v>
      </c>
      <c r="AY306" s="211" t="s">
        <v>514</v>
      </c>
      <c r="AZ306" s="287"/>
      <c r="BA306" s="287"/>
      <c r="BB306" s="287"/>
      <c r="BC306" s="287"/>
      <c r="BD306" s="287"/>
      <c r="BE306" s="287"/>
      <c r="BF306" s="211" t="s">
        <v>514</v>
      </c>
      <c r="BG306" s="211" t="s">
        <v>514</v>
      </c>
      <c r="BH306" s="211" t="s">
        <v>514</v>
      </c>
      <c r="BI306" s="211" t="s">
        <v>514</v>
      </c>
      <c r="BJ306" s="211" t="s">
        <v>514</v>
      </c>
      <c r="BK306" s="211" t="s">
        <v>514</v>
      </c>
      <c r="BL306" s="287"/>
      <c r="BM306" s="287"/>
      <c r="BN306" s="287"/>
      <c r="BO306" s="211" t="s">
        <v>514</v>
      </c>
      <c r="BP306" s="211" t="s">
        <v>514</v>
      </c>
      <c r="BQ306" s="211">
        <v>0</v>
      </c>
      <c r="BR306" s="211" t="s">
        <v>514</v>
      </c>
      <c r="BS306" s="211" t="s">
        <v>514</v>
      </c>
      <c r="BT306" s="211" t="s">
        <v>514</v>
      </c>
      <c r="BU306" s="211" t="s">
        <v>514</v>
      </c>
      <c r="BV306" s="211" t="s">
        <v>514</v>
      </c>
      <c r="BW306" s="211" t="s">
        <v>514</v>
      </c>
      <c r="BX306" s="211" t="s">
        <v>514</v>
      </c>
      <c r="BY306" s="211" t="s">
        <v>514</v>
      </c>
      <c r="BZ306" s="211" t="s">
        <v>514</v>
      </c>
      <c r="CA306" s="211" t="s">
        <v>514</v>
      </c>
      <c r="CB306" s="211" t="s">
        <v>514</v>
      </c>
      <c r="CC306" s="211" t="s">
        <v>514</v>
      </c>
      <c r="CD306" s="211" t="s">
        <v>514</v>
      </c>
      <c r="CE306" s="211" t="s">
        <v>514</v>
      </c>
      <c r="CF306" s="211" t="s">
        <v>514</v>
      </c>
      <c r="CG306" s="211" t="s">
        <v>514</v>
      </c>
      <c r="CH306" s="287"/>
      <c r="CI306" s="287"/>
      <c r="CJ306" s="287"/>
      <c r="CK306" s="287"/>
      <c r="CL306" s="287"/>
      <c r="CM306" s="287"/>
      <c r="CN306" s="287"/>
      <c r="CO306" s="211" t="s">
        <v>514</v>
      </c>
    </row>
    <row r="307" spans="1:93">
      <c r="A307" s="286" t="s">
        <v>1151</v>
      </c>
      <c r="B307" s="211" t="s">
        <v>3115</v>
      </c>
      <c r="C307" s="211" t="s">
        <v>2448</v>
      </c>
      <c r="D307" s="211" t="s">
        <v>5766</v>
      </c>
      <c r="E307" s="211" t="s">
        <v>3116</v>
      </c>
      <c r="F307" s="211">
        <v>1</v>
      </c>
      <c r="G307" s="211" t="s">
        <v>514</v>
      </c>
      <c r="H307" s="211">
        <v>1</v>
      </c>
      <c r="I307" s="211" t="s">
        <v>514</v>
      </c>
      <c r="J307" s="211" t="s">
        <v>514</v>
      </c>
      <c r="K307" s="211">
        <v>2013</v>
      </c>
      <c r="L307" s="211" t="b">
        <v>0</v>
      </c>
      <c r="M307" s="211">
        <v>39</v>
      </c>
      <c r="N307" s="211">
        <v>31</v>
      </c>
      <c r="O307" s="287"/>
      <c r="P307" s="287"/>
      <c r="Q307" s="287"/>
      <c r="R307" s="211" t="b">
        <v>0</v>
      </c>
      <c r="S307" s="211">
        <v>44</v>
      </c>
      <c r="T307" s="211">
        <v>38</v>
      </c>
      <c r="U307" s="211" t="b">
        <v>0</v>
      </c>
      <c r="V307" s="211">
        <v>42</v>
      </c>
      <c r="W307" s="211">
        <v>42</v>
      </c>
      <c r="X307" s="287"/>
      <c r="Y307" s="287"/>
      <c r="Z307" s="287"/>
      <c r="AA307" s="211">
        <v>2013</v>
      </c>
      <c r="AB307" s="211" t="b">
        <v>0</v>
      </c>
      <c r="AC307" s="211">
        <v>55</v>
      </c>
      <c r="AD307" s="211">
        <v>55</v>
      </c>
      <c r="AE307" s="287"/>
      <c r="AF307" s="287"/>
      <c r="AG307" s="287"/>
      <c r="AH307" s="211" t="b">
        <v>0</v>
      </c>
      <c r="AI307" s="211">
        <v>34</v>
      </c>
      <c r="AJ307" s="211">
        <v>34</v>
      </c>
      <c r="AK307" s="211" t="b">
        <v>0</v>
      </c>
      <c r="AL307" s="211">
        <v>32</v>
      </c>
      <c r="AM307" s="211">
        <v>32</v>
      </c>
      <c r="AN307" s="287"/>
      <c r="AO307" s="287"/>
      <c r="AP307" s="287"/>
      <c r="AQ307" s="287"/>
      <c r="AR307" s="287"/>
      <c r="AS307" s="287"/>
      <c r="AT307" s="211" t="s">
        <v>514</v>
      </c>
      <c r="AU307" s="211" t="s">
        <v>514</v>
      </c>
      <c r="AV307" s="211" t="s">
        <v>514</v>
      </c>
      <c r="AW307" s="211" t="s">
        <v>514</v>
      </c>
      <c r="AX307" s="211" t="s">
        <v>514</v>
      </c>
      <c r="AY307" s="211" t="s">
        <v>514</v>
      </c>
      <c r="AZ307" s="287"/>
      <c r="BA307" s="287"/>
      <c r="BB307" s="287"/>
      <c r="BC307" s="287"/>
      <c r="BD307" s="287"/>
      <c r="BE307" s="287"/>
      <c r="BF307" s="211" t="s">
        <v>514</v>
      </c>
      <c r="BG307" s="211" t="s">
        <v>514</v>
      </c>
      <c r="BH307" s="211" t="s">
        <v>514</v>
      </c>
      <c r="BI307" s="211" t="s">
        <v>514</v>
      </c>
      <c r="BJ307" s="211" t="s">
        <v>514</v>
      </c>
      <c r="BK307" s="211" t="s">
        <v>514</v>
      </c>
      <c r="BL307" s="287"/>
      <c r="BM307" s="287"/>
      <c r="BN307" s="287"/>
      <c r="BO307" s="211">
        <v>124</v>
      </c>
      <c r="BP307" s="211">
        <v>35</v>
      </c>
      <c r="BQ307" s="211">
        <v>0</v>
      </c>
      <c r="BR307" s="211" t="s">
        <v>514</v>
      </c>
      <c r="BS307" s="211" t="s">
        <v>514</v>
      </c>
      <c r="BT307" s="211" t="s">
        <v>514</v>
      </c>
      <c r="BU307" s="211" t="s">
        <v>514</v>
      </c>
      <c r="BV307" s="211" t="s">
        <v>514</v>
      </c>
      <c r="BW307" s="211" t="s">
        <v>514</v>
      </c>
      <c r="BX307" s="211" t="s">
        <v>514</v>
      </c>
      <c r="BY307" s="211" t="s">
        <v>514</v>
      </c>
      <c r="BZ307" s="211" t="s">
        <v>514</v>
      </c>
      <c r="CA307" s="211" t="s">
        <v>514</v>
      </c>
      <c r="CB307" s="211" t="s">
        <v>514</v>
      </c>
      <c r="CC307" s="211" t="s">
        <v>6444</v>
      </c>
      <c r="CD307" s="211" t="s">
        <v>6485</v>
      </c>
      <c r="CE307" s="211" t="s">
        <v>514</v>
      </c>
      <c r="CF307" s="211" t="s">
        <v>6431</v>
      </c>
      <c r="CG307" s="211" t="s">
        <v>6432</v>
      </c>
      <c r="CH307" s="287"/>
      <c r="CI307" s="287"/>
      <c r="CJ307" s="287"/>
      <c r="CK307" s="287"/>
      <c r="CL307" s="287"/>
      <c r="CM307" s="287"/>
      <c r="CN307" s="287"/>
      <c r="CO307" s="211" t="s">
        <v>5528</v>
      </c>
    </row>
    <row r="308" spans="1:93">
      <c r="A308" s="286" t="s">
        <v>1152</v>
      </c>
      <c r="B308" s="211" t="s">
        <v>3117</v>
      </c>
      <c r="C308" s="211" t="s">
        <v>2531</v>
      </c>
      <c r="D308" s="211" t="s">
        <v>5767</v>
      </c>
      <c r="E308" s="211" t="s">
        <v>3118</v>
      </c>
      <c r="F308" s="211">
        <v>1</v>
      </c>
      <c r="G308" s="211" t="s">
        <v>514</v>
      </c>
      <c r="H308" s="211" t="s">
        <v>514</v>
      </c>
      <c r="I308" s="211" t="s">
        <v>514</v>
      </c>
      <c r="J308" s="211" t="s">
        <v>514</v>
      </c>
      <c r="K308" s="211">
        <v>2013</v>
      </c>
      <c r="L308" s="211" t="b">
        <v>0</v>
      </c>
      <c r="M308" s="211">
        <v>8940</v>
      </c>
      <c r="N308" s="211">
        <v>8930</v>
      </c>
      <c r="O308" s="287"/>
      <c r="P308" s="287"/>
      <c r="Q308" s="287"/>
      <c r="R308" s="211" t="b">
        <v>0</v>
      </c>
      <c r="S308" s="211">
        <v>7140</v>
      </c>
      <c r="T308" s="211">
        <v>7060</v>
      </c>
      <c r="U308" s="211" t="b">
        <v>0</v>
      </c>
      <c r="V308" s="211">
        <v>7090</v>
      </c>
      <c r="W308" s="211">
        <v>7090</v>
      </c>
      <c r="X308" s="287"/>
      <c r="Y308" s="287"/>
      <c r="Z308" s="287"/>
      <c r="AA308" s="211" t="s">
        <v>514</v>
      </c>
      <c r="AB308" s="211" t="s">
        <v>514</v>
      </c>
      <c r="AC308" s="211" t="s">
        <v>514</v>
      </c>
      <c r="AD308" s="211" t="s">
        <v>514</v>
      </c>
      <c r="AE308" s="287"/>
      <c r="AF308" s="287"/>
      <c r="AG308" s="287"/>
      <c r="AH308" s="211" t="s">
        <v>514</v>
      </c>
      <c r="AI308" s="211" t="s">
        <v>514</v>
      </c>
      <c r="AJ308" s="211" t="s">
        <v>514</v>
      </c>
      <c r="AK308" s="211" t="s">
        <v>514</v>
      </c>
      <c r="AL308" s="211" t="s">
        <v>514</v>
      </c>
      <c r="AM308" s="211" t="s">
        <v>514</v>
      </c>
      <c r="AN308" s="287"/>
      <c r="AO308" s="287"/>
      <c r="AP308" s="287"/>
      <c r="AQ308" s="287"/>
      <c r="AR308" s="287"/>
      <c r="AS308" s="287"/>
      <c r="AT308" s="211" t="s">
        <v>514</v>
      </c>
      <c r="AU308" s="211" t="s">
        <v>514</v>
      </c>
      <c r="AV308" s="211" t="s">
        <v>514</v>
      </c>
      <c r="AW308" s="211" t="s">
        <v>514</v>
      </c>
      <c r="AX308" s="211" t="s">
        <v>514</v>
      </c>
      <c r="AY308" s="211" t="s">
        <v>514</v>
      </c>
      <c r="AZ308" s="287"/>
      <c r="BA308" s="287"/>
      <c r="BB308" s="287"/>
      <c r="BC308" s="287"/>
      <c r="BD308" s="287"/>
      <c r="BE308" s="287"/>
      <c r="BF308" s="211" t="s">
        <v>514</v>
      </c>
      <c r="BG308" s="211" t="s">
        <v>514</v>
      </c>
      <c r="BH308" s="211" t="s">
        <v>514</v>
      </c>
      <c r="BI308" s="211" t="s">
        <v>514</v>
      </c>
      <c r="BJ308" s="211" t="s">
        <v>514</v>
      </c>
      <c r="BK308" s="211" t="s">
        <v>514</v>
      </c>
      <c r="BL308" s="287"/>
      <c r="BM308" s="287"/>
      <c r="BN308" s="287"/>
      <c r="BO308" s="211" t="s">
        <v>514</v>
      </c>
      <c r="BP308" s="211" t="s">
        <v>514</v>
      </c>
      <c r="BQ308" s="211">
        <v>1</v>
      </c>
      <c r="BR308" s="211" t="s">
        <v>3084</v>
      </c>
      <c r="BS308" s="211" t="s">
        <v>514</v>
      </c>
      <c r="BT308" s="211" t="s">
        <v>514</v>
      </c>
      <c r="BU308" s="211" t="s">
        <v>514</v>
      </c>
      <c r="BV308" s="211" t="s">
        <v>514</v>
      </c>
      <c r="BW308" s="211" t="s">
        <v>514</v>
      </c>
      <c r="BX308" s="211" t="s">
        <v>514</v>
      </c>
      <c r="BY308" s="211" t="s">
        <v>514</v>
      </c>
      <c r="BZ308" s="211" t="s">
        <v>514</v>
      </c>
      <c r="CA308" s="211" t="s">
        <v>514</v>
      </c>
      <c r="CB308" s="211" t="s">
        <v>514</v>
      </c>
      <c r="CC308" s="211" t="s">
        <v>6568</v>
      </c>
      <c r="CD308" s="211" t="s">
        <v>6569</v>
      </c>
      <c r="CE308" s="211" t="s">
        <v>514</v>
      </c>
      <c r="CF308" s="211" t="s">
        <v>514</v>
      </c>
      <c r="CG308" s="211" t="s">
        <v>514</v>
      </c>
      <c r="CH308" s="287"/>
      <c r="CI308" s="287"/>
      <c r="CJ308" s="287"/>
      <c r="CK308" s="287"/>
      <c r="CL308" s="287"/>
      <c r="CM308" s="287"/>
      <c r="CN308" s="287"/>
      <c r="CO308" s="211" t="s">
        <v>5528</v>
      </c>
    </row>
    <row r="309" spans="1:93">
      <c r="A309" s="286" t="s">
        <v>1153</v>
      </c>
      <c r="B309" s="211" t="s">
        <v>3119</v>
      </c>
      <c r="C309" s="211" t="s">
        <v>2448</v>
      </c>
      <c r="D309" s="211" t="s">
        <v>5768</v>
      </c>
      <c r="E309" s="211" t="s">
        <v>3120</v>
      </c>
      <c r="F309" s="211">
        <v>1</v>
      </c>
      <c r="G309" s="211" t="s">
        <v>514</v>
      </c>
      <c r="H309" s="211" t="s">
        <v>514</v>
      </c>
      <c r="I309" s="211" t="s">
        <v>514</v>
      </c>
      <c r="J309" s="211" t="s">
        <v>514</v>
      </c>
      <c r="K309" s="211">
        <v>2013</v>
      </c>
      <c r="L309" s="211" t="b">
        <v>0</v>
      </c>
      <c r="M309" s="211">
        <v>0</v>
      </c>
      <c r="N309" s="211">
        <v>0</v>
      </c>
      <c r="O309" s="287"/>
      <c r="P309" s="287"/>
      <c r="Q309" s="287"/>
      <c r="R309" s="211" t="b">
        <v>0</v>
      </c>
      <c r="S309" s="211">
        <v>370</v>
      </c>
      <c r="T309" s="211">
        <v>333</v>
      </c>
      <c r="U309" s="211" t="b">
        <v>0</v>
      </c>
      <c r="V309" s="211">
        <v>351</v>
      </c>
      <c r="W309" s="211">
        <v>351</v>
      </c>
      <c r="X309" s="287"/>
      <c r="Y309" s="287"/>
      <c r="Z309" s="287"/>
      <c r="AA309" s="211" t="s">
        <v>514</v>
      </c>
      <c r="AB309" s="211" t="s">
        <v>514</v>
      </c>
      <c r="AC309" s="211" t="s">
        <v>514</v>
      </c>
      <c r="AD309" s="211" t="s">
        <v>514</v>
      </c>
      <c r="AE309" s="287"/>
      <c r="AF309" s="287"/>
      <c r="AG309" s="287"/>
      <c r="AH309" s="211" t="s">
        <v>514</v>
      </c>
      <c r="AI309" s="211" t="s">
        <v>514</v>
      </c>
      <c r="AJ309" s="211" t="s">
        <v>514</v>
      </c>
      <c r="AK309" s="211" t="s">
        <v>514</v>
      </c>
      <c r="AL309" s="211" t="s">
        <v>514</v>
      </c>
      <c r="AM309" s="211" t="s">
        <v>514</v>
      </c>
      <c r="AN309" s="287"/>
      <c r="AO309" s="287"/>
      <c r="AP309" s="287"/>
      <c r="AQ309" s="287"/>
      <c r="AR309" s="287"/>
      <c r="AS309" s="287"/>
      <c r="AT309" s="211" t="s">
        <v>514</v>
      </c>
      <c r="AU309" s="211" t="s">
        <v>514</v>
      </c>
      <c r="AV309" s="211" t="s">
        <v>514</v>
      </c>
      <c r="AW309" s="211" t="s">
        <v>514</v>
      </c>
      <c r="AX309" s="211" t="s">
        <v>514</v>
      </c>
      <c r="AY309" s="211" t="s">
        <v>514</v>
      </c>
      <c r="AZ309" s="287"/>
      <c r="BA309" s="287"/>
      <c r="BB309" s="287"/>
      <c r="BC309" s="287"/>
      <c r="BD309" s="287"/>
      <c r="BE309" s="287"/>
      <c r="BF309" s="211" t="s">
        <v>514</v>
      </c>
      <c r="BG309" s="211" t="s">
        <v>514</v>
      </c>
      <c r="BH309" s="211" t="s">
        <v>514</v>
      </c>
      <c r="BI309" s="211" t="s">
        <v>514</v>
      </c>
      <c r="BJ309" s="211" t="s">
        <v>514</v>
      </c>
      <c r="BK309" s="211" t="s">
        <v>514</v>
      </c>
      <c r="BL309" s="287"/>
      <c r="BM309" s="287"/>
      <c r="BN309" s="287"/>
      <c r="BO309" s="211" t="s">
        <v>514</v>
      </c>
      <c r="BP309" s="211" t="s">
        <v>514</v>
      </c>
      <c r="BQ309" s="211">
        <v>0</v>
      </c>
      <c r="BR309" s="211" t="s">
        <v>514</v>
      </c>
      <c r="BS309" s="211" t="s">
        <v>514</v>
      </c>
      <c r="BT309" s="211" t="s">
        <v>514</v>
      </c>
      <c r="BU309" s="211" t="s">
        <v>514</v>
      </c>
      <c r="BV309" s="211" t="s">
        <v>514</v>
      </c>
      <c r="BW309" s="211" t="s">
        <v>514</v>
      </c>
      <c r="BX309" s="211" t="s">
        <v>514</v>
      </c>
      <c r="BY309" s="211" t="s">
        <v>514</v>
      </c>
      <c r="BZ309" s="211" t="s">
        <v>514</v>
      </c>
      <c r="CA309" s="211" t="s">
        <v>514</v>
      </c>
      <c r="CB309" s="211" t="s">
        <v>514</v>
      </c>
      <c r="CC309" s="211" t="s">
        <v>514</v>
      </c>
      <c r="CD309" s="211" t="s">
        <v>514</v>
      </c>
      <c r="CE309" s="211" t="s">
        <v>514</v>
      </c>
      <c r="CF309" s="211" t="s">
        <v>514</v>
      </c>
      <c r="CG309" s="211" t="s">
        <v>514</v>
      </c>
      <c r="CH309" s="287"/>
      <c r="CI309" s="287"/>
      <c r="CJ309" s="287"/>
      <c r="CK309" s="287"/>
      <c r="CL309" s="287"/>
      <c r="CM309" s="287"/>
      <c r="CN309" s="287"/>
      <c r="CO309" s="211" t="s">
        <v>5528</v>
      </c>
    </row>
    <row r="310" spans="1:93">
      <c r="A310" s="286" t="s">
        <v>1154</v>
      </c>
      <c r="B310" s="211" t="s">
        <v>3121</v>
      </c>
      <c r="C310" s="211" t="s">
        <v>2448</v>
      </c>
      <c r="D310" s="211" t="s">
        <v>5769</v>
      </c>
      <c r="E310" s="211" t="s">
        <v>5317</v>
      </c>
      <c r="F310" s="211">
        <v>1</v>
      </c>
      <c r="G310" s="211" t="s">
        <v>514</v>
      </c>
      <c r="H310" s="211" t="s">
        <v>514</v>
      </c>
      <c r="I310" s="211" t="s">
        <v>514</v>
      </c>
      <c r="J310" s="211" t="s">
        <v>514</v>
      </c>
      <c r="K310" s="211">
        <v>2013</v>
      </c>
      <c r="L310" s="211" t="b">
        <v>0</v>
      </c>
      <c r="M310" s="211">
        <v>248</v>
      </c>
      <c r="N310" s="211">
        <v>248</v>
      </c>
      <c r="O310" s="287"/>
      <c r="P310" s="287"/>
      <c r="Q310" s="287"/>
      <c r="R310" s="211" t="s">
        <v>514</v>
      </c>
      <c r="S310" s="211" t="s">
        <v>514</v>
      </c>
      <c r="T310" s="211" t="s">
        <v>514</v>
      </c>
      <c r="U310" s="211" t="s">
        <v>514</v>
      </c>
      <c r="V310" s="211" t="s">
        <v>514</v>
      </c>
      <c r="W310" s="211" t="s">
        <v>514</v>
      </c>
      <c r="X310" s="287"/>
      <c r="Y310" s="287"/>
      <c r="Z310" s="287"/>
      <c r="AA310" s="211" t="s">
        <v>514</v>
      </c>
      <c r="AB310" s="211" t="s">
        <v>514</v>
      </c>
      <c r="AC310" s="211" t="s">
        <v>514</v>
      </c>
      <c r="AD310" s="211" t="s">
        <v>514</v>
      </c>
      <c r="AE310" s="287"/>
      <c r="AF310" s="287"/>
      <c r="AG310" s="287"/>
      <c r="AH310" s="211" t="s">
        <v>514</v>
      </c>
      <c r="AI310" s="211" t="s">
        <v>514</v>
      </c>
      <c r="AJ310" s="211" t="s">
        <v>514</v>
      </c>
      <c r="AK310" s="211" t="s">
        <v>514</v>
      </c>
      <c r="AL310" s="211" t="s">
        <v>514</v>
      </c>
      <c r="AM310" s="211" t="s">
        <v>514</v>
      </c>
      <c r="AN310" s="287"/>
      <c r="AO310" s="287"/>
      <c r="AP310" s="287"/>
      <c r="AQ310" s="287"/>
      <c r="AR310" s="287"/>
      <c r="AS310" s="287"/>
      <c r="AT310" s="211" t="s">
        <v>514</v>
      </c>
      <c r="AU310" s="211" t="s">
        <v>514</v>
      </c>
      <c r="AV310" s="211" t="s">
        <v>514</v>
      </c>
      <c r="AW310" s="211" t="s">
        <v>514</v>
      </c>
      <c r="AX310" s="211" t="s">
        <v>514</v>
      </c>
      <c r="AY310" s="211" t="s">
        <v>514</v>
      </c>
      <c r="AZ310" s="287"/>
      <c r="BA310" s="287"/>
      <c r="BB310" s="287"/>
      <c r="BC310" s="287"/>
      <c r="BD310" s="287"/>
      <c r="BE310" s="287"/>
      <c r="BF310" s="211" t="s">
        <v>514</v>
      </c>
      <c r="BG310" s="211" t="s">
        <v>514</v>
      </c>
      <c r="BH310" s="211" t="s">
        <v>514</v>
      </c>
      <c r="BI310" s="211" t="s">
        <v>514</v>
      </c>
      <c r="BJ310" s="211" t="s">
        <v>514</v>
      </c>
      <c r="BK310" s="211" t="s">
        <v>514</v>
      </c>
      <c r="BL310" s="287"/>
      <c r="BM310" s="287"/>
      <c r="BN310" s="287"/>
      <c r="BO310" s="211" t="s">
        <v>514</v>
      </c>
      <c r="BP310" s="211" t="s">
        <v>514</v>
      </c>
      <c r="BQ310" s="211">
        <v>0</v>
      </c>
      <c r="BR310" s="211" t="s">
        <v>514</v>
      </c>
      <c r="BS310" s="211" t="s">
        <v>514</v>
      </c>
      <c r="BT310" s="211" t="s">
        <v>514</v>
      </c>
      <c r="BU310" s="211" t="s">
        <v>514</v>
      </c>
      <c r="BV310" s="211" t="s">
        <v>514</v>
      </c>
      <c r="BW310" s="211" t="s">
        <v>514</v>
      </c>
      <c r="BX310" s="211" t="s">
        <v>514</v>
      </c>
      <c r="BY310" s="211" t="s">
        <v>514</v>
      </c>
      <c r="BZ310" s="211" t="s">
        <v>514</v>
      </c>
      <c r="CA310" s="211" t="s">
        <v>514</v>
      </c>
      <c r="CB310" s="211" t="s">
        <v>514</v>
      </c>
      <c r="CC310" s="211" t="s">
        <v>514</v>
      </c>
      <c r="CD310" s="211" t="s">
        <v>514</v>
      </c>
      <c r="CE310" s="211" t="s">
        <v>514</v>
      </c>
      <c r="CF310" s="211" t="s">
        <v>514</v>
      </c>
      <c r="CG310" s="211" t="s">
        <v>514</v>
      </c>
      <c r="CH310" s="287"/>
      <c r="CI310" s="287"/>
      <c r="CJ310" s="287"/>
      <c r="CK310" s="287"/>
      <c r="CL310" s="287"/>
      <c r="CM310" s="287"/>
      <c r="CN310" s="287"/>
      <c r="CO310" s="211" t="s">
        <v>514</v>
      </c>
    </row>
    <row r="311" spans="1:93">
      <c r="A311" s="286" t="s">
        <v>1155</v>
      </c>
      <c r="B311" s="211" t="s">
        <v>3122</v>
      </c>
      <c r="C311" s="211" t="s">
        <v>2484</v>
      </c>
      <c r="D311" s="211" t="s">
        <v>6570</v>
      </c>
      <c r="E311" s="211" t="s">
        <v>5770</v>
      </c>
      <c r="F311" s="211">
        <v>1</v>
      </c>
      <c r="G311" s="211" t="s">
        <v>514</v>
      </c>
      <c r="H311" s="211" t="s">
        <v>514</v>
      </c>
      <c r="I311" s="211" t="s">
        <v>514</v>
      </c>
      <c r="J311" s="211" t="s">
        <v>514</v>
      </c>
      <c r="K311" s="211">
        <v>2013</v>
      </c>
      <c r="L311" s="211" t="b">
        <v>0</v>
      </c>
      <c r="M311" s="211">
        <v>44700</v>
      </c>
      <c r="N311" s="211">
        <v>44700</v>
      </c>
      <c r="O311" s="287"/>
      <c r="P311" s="287"/>
      <c r="Q311" s="287"/>
      <c r="R311" s="211" t="b">
        <v>0</v>
      </c>
      <c r="S311" s="211">
        <v>39700</v>
      </c>
      <c r="T311" s="211">
        <v>36800</v>
      </c>
      <c r="U311" s="211" t="b">
        <v>0</v>
      </c>
      <c r="V311" s="211">
        <v>39200</v>
      </c>
      <c r="W311" s="211">
        <v>39200</v>
      </c>
      <c r="X311" s="287"/>
      <c r="Y311" s="287"/>
      <c r="Z311" s="287"/>
      <c r="AA311" s="211" t="s">
        <v>514</v>
      </c>
      <c r="AB311" s="211" t="s">
        <v>514</v>
      </c>
      <c r="AC311" s="211" t="s">
        <v>514</v>
      </c>
      <c r="AD311" s="211" t="s">
        <v>514</v>
      </c>
      <c r="AE311" s="287"/>
      <c r="AF311" s="287"/>
      <c r="AG311" s="287"/>
      <c r="AH311" s="211" t="s">
        <v>514</v>
      </c>
      <c r="AI311" s="211" t="s">
        <v>514</v>
      </c>
      <c r="AJ311" s="211" t="s">
        <v>514</v>
      </c>
      <c r="AK311" s="211" t="s">
        <v>514</v>
      </c>
      <c r="AL311" s="211" t="s">
        <v>514</v>
      </c>
      <c r="AM311" s="211" t="s">
        <v>514</v>
      </c>
      <c r="AN311" s="287"/>
      <c r="AO311" s="287"/>
      <c r="AP311" s="287"/>
      <c r="AQ311" s="287"/>
      <c r="AR311" s="287"/>
      <c r="AS311" s="287"/>
      <c r="AT311" s="211" t="s">
        <v>514</v>
      </c>
      <c r="AU311" s="211" t="s">
        <v>514</v>
      </c>
      <c r="AV311" s="211" t="s">
        <v>514</v>
      </c>
      <c r="AW311" s="211" t="s">
        <v>514</v>
      </c>
      <c r="AX311" s="211" t="s">
        <v>514</v>
      </c>
      <c r="AY311" s="211" t="s">
        <v>514</v>
      </c>
      <c r="AZ311" s="287"/>
      <c r="BA311" s="287"/>
      <c r="BB311" s="287"/>
      <c r="BC311" s="287"/>
      <c r="BD311" s="287"/>
      <c r="BE311" s="287"/>
      <c r="BF311" s="211" t="s">
        <v>514</v>
      </c>
      <c r="BG311" s="211" t="s">
        <v>514</v>
      </c>
      <c r="BH311" s="211" t="s">
        <v>514</v>
      </c>
      <c r="BI311" s="211" t="s">
        <v>514</v>
      </c>
      <c r="BJ311" s="211" t="s">
        <v>514</v>
      </c>
      <c r="BK311" s="211" t="s">
        <v>514</v>
      </c>
      <c r="BL311" s="287"/>
      <c r="BM311" s="287"/>
      <c r="BN311" s="287"/>
      <c r="BO311" s="211" t="s">
        <v>514</v>
      </c>
      <c r="BP311" s="211" t="s">
        <v>514</v>
      </c>
      <c r="BQ311" s="211">
        <v>1</v>
      </c>
      <c r="BR311" s="211" t="s">
        <v>3189</v>
      </c>
      <c r="BS311" s="211" t="s">
        <v>514</v>
      </c>
      <c r="BT311" s="211" t="s">
        <v>514</v>
      </c>
      <c r="BU311" s="211" t="s">
        <v>514</v>
      </c>
      <c r="BV311" s="211" t="s">
        <v>514</v>
      </c>
      <c r="BW311" s="211" t="s">
        <v>514</v>
      </c>
      <c r="BX311" s="211" t="s">
        <v>514</v>
      </c>
      <c r="BY311" s="211" t="s">
        <v>514</v>
      </c>
      <c r="BZ311" s="211" t="s">
        <v>514</v>
      </c>
      <c r="CA311" s="211" t="s">
        <v>514</v>
      </c>
      <c r="CB311" s="211" t="s">
        <v>514</v>
      </c>
      <c r="CC311" s="211" t="s">
        <v>6425</v>
      </c>
      <c r="CD311" s="211" t="s">
        <v>6442</v>
      </c>
      <c r="CE311" s="211" t="s">
        <v>514</v>
      </c>
      <c r="CF311" s="211" t="s">
        <v>514</v>
      </c>
      <c r="CG311" s="211" t="s">
        <v>514</v>
      </c>
      <c r="CH311" s="287"/>
      <c r="CI311" s="287"/>
      <c r="CJ311" s="287"/>
      <c r="CK311" s="287"/>
      <c r="CL311" s="287"/>
      <c r="CM311" s="287"/>
      <c r="CN311" s="287"/>
      <c r="CO311" s="211" t="s">
        <v>5528</v>
      </c>
    </row>
    <row r="312" spans="1:93">
      <c r="A312" s="286" t="s">
        <v>1156</v>
      </c>
      <c r="B312" s="211" t="s">
        <v>3123</v>
      </c>
      <c r="C312" s="211" t="s">
        <v>2531</v>
      </c>
      <c r="D312" s="211" t="s">
        <v>5771</v>
      </c>
      <c r="E312" s="211" t="s">
        <v>3124</v>
      </c>
      <c r="F312" s="211">
        <v>1</v>
      </c>
      <c r="G312" s="211" t="s">
        <v>514</v>
      </c>
      <c r="H312" s="211" t="s">
        <v>514</v>
      </c>
      <c r="I312" s="211" t="s">
        <v>514</v>
      </c>
      <c r="J312" s="211" t="s">
        <v>514</v>
      </c>
      <c r="K312" s="211">
        <v>2013</v>
      </c>
      <c r="L312" s="211" t="b">
        <v>0</v>
      </c>
      <c r="M312" s="211">
        <v>5520</v>
      </c>
      <c r="N312" s="211">
        <v>4680</v>
      </c>
      <c r="O312" s="287"/>
      <c r="P312" s="287"/>
      <c r="Q312" s="287"/>
      <c r="R312" s="211" t="b">
        <v>0</v>
      </c>
      <c r="S312" s="211">
        <v>6070</v>
      </c>
      <c r="T312" s="211">
        <v>5400</v>
      </c>
      <c r="U312" s="211" t="b">
        <v>0</v>
      </c>
      <c r="V312" s="211">
        <v>5960</v>
      </c>
      <c r="W312" s="211">
        <v>5960</v>
      </c>
      <c r="X312" s="287"/>
      <c r="Y312" s="287"/>
      <c r="Z312" s="287"/>
      <c r="AA312" s="211" t="s">
        <v>514</v>
      </c>
      <c r="AB312" s="211" t="s">
        <v>514</v>
      </c>
      <c r="AC312" s="211" t="s">
        <v>514</v>
      </c>
      <c r="AD312" s="211" t="s">
        <v>514</v>
      </c>
      <c r="AE312" s="287"/>
      <c r="AF312" s="287"/>
      <c r="AG312" s="287"/>
      <c r="AH312" s="211" t="s">
        <v>514</v>
      </c>
      <c r="AI312" s="211" t="s">
        <v>514</v>
      </c>
      <c r="AJ312" s="211" t="s">
        <v>514</v>
      </c>
      <c r="AK312" s="211" t="s">
        <v>514</v>
      </c>
      <c r="AL312" s="211" t="s">
        <v>514</v>
      </c>
      <c r="AM312" s="211" t="s">
        <v>514</v>
      </c>
      <c r="AN312" s="287"/>
      <c r="AO312" s="287"/>
      <c r="AP312" s="287"/>
      <c r="AQ312" s="287"/>
      <c r="AR312" s="287"/>
      <c r="AS312" s="287"/>
      <c r="AT312" s="211" t="s">
        <v>514</v>
      </c>
      <c r="AU312" s="211" t="s">
        <v>514</v>
      </c>
      <c r="AV312" s="211" t="s">
        <v>514</v>
      </c>
      <c r="AW312" s="211" t="s">
        <v>514</v>
      </c>
      <c r="AX312" s="211" t="s">
        <v>514</v>
      </c>
      <c r="AY312" s="211" t="s">
        <v>514</v>
      </c>
      <c r="AZ312" s="287"/>
      <c r="BA312" s="287"/>
      <c r="BB312" s="287"/>
      <c r="BC312" s="287"/>
      <c r="BD312" s="287"/>
      <c r="BE312" s="287"/>
      <c r="BF312" s="211" t="s">
        <v>514</v>
      </c>
      <c r="BG312" s="211" t="s">
        <v>514</v>
      </c>
      <c r="BH312" s="211" t="s">
        <v>514</v>
      </c>
      <c r="BI312" s="211" t="s">
        <v>514</v>
      </c>
      <c r="BJ312" s="211" t="s">
        <v>514</v>
      </c>
      <c r="BK312" s="211" t="s">
        <v>514</v>
      </c>
      <c r="BL312" s="287"/>
      <c r="BM312" s="287"/>
      <c r="BN312" s="287"/>
      <c r="BO312" s="211" t="s">
        <v>514</v>
      </c>
      <c r="BP312" s="211" t="s">
        <v>514</v>
      </c>
      <c r="BQ312" s="211">
        <v>1</v>
      </c>
      <c r="BR312" s="211" t="s">
        <v>3123</v>
      </c>
      <c r="BS312" s="211" t="s">
        <v>514</v>
      </c>
      <c r="BT312" s="211" t="s">
        <v>514</v>
      </c>
      <c r="BU312" s="211" t="s">
        <v>514</v>
      </c>
      <c r="BV312" s="211" t="s">
        <v>514</v>
      </c>
      <c r="BW312" s="211" t="s">
        <v>514</v>
      </c>
      <c r="BX312" s="211" t="s">
        <v>514</v>
      </c>
      <c r="BY312" s="211" t="s">
        <v>514</v>
      </c>
      <c r="BZ312" s="211" t="s">
        <v>514</v>
      </c>
      <c r="CA312" s="211" t="s">
        <v>514</v>
      </c>
      <c r="CB312" s="211" t="s">
        <v>514</v>
      </c>
      <c r="CC312" s="211" t="s">
        <v>6444</v>
      </c>
      <c r="CD312" s="211" t="s">
        <v>6445</v>
      </c>
      <c r="CE312" s="211" t="s">
        <v>514</v>
      </c>
      <c r="CF312" s="211" t="s">
        <v>514</v>
      </c>
      <c r="CG312" s="211" t="s">
        <v>514</v>
      </c>
      <c r="CH312" s="287"/>
      <c r="CI312" s="287"/>
      <c r="CJ312" s="287"/>
      <c r="CK312" s="287"/>
      <c r="CL312" s="287"/>
      <c r="CM312" s="287"/>
      <c r="CN312" s="287"/>
      <c r="CO312" s="211" t="s">
        <v>5528</v>
      </c>
    </row>
    <row r="313" spans="1:93">
      <c r="A313" s="286" t="s">
        <v>1157</v>
      </c>
      <c r="B313" s="211" t="s">
        <v>3125</v>
      </c>
      <c r="C313" s="211" t="s">
        <v>2424</v>
      </c>
      <c r="D313" s="211" t="s">
        <v>5318</v>
      </c>
      <c r="E313" s="211" t="s">
        <v>5319</v>
      </c>
      <c r="F313" s="211">
        <v>1</v>
      </c>
      <c r="G313" s="211" t="s">
        <v>514</v>
      </c>
      <c r="H313" s="211" t="s">
        <v>514</v>
      </c>
      <c r="I313" s="211" t="s">
        <v>514</v>
      </c>
      <c r="J313" s="211" t="s">
        <v>514</v>
      </c>
      <c r="K313" s="211">
        <v>2013</v>
      </c>
      <c r="L313" s="211" t="b">
        <v>1</v>
      </c>
      <c r="M313" s="211">
        <v>11800</v>
      </c>
      <c r="N313" s="211">
        <v>11800</v>
      </c>
      <c r="O313" s="287"/>
      <c r="P313" s="287"/>
      <c r="Q313" s="287"/>
      <c r="R313" s="211" t="b">
        <v>1</v>
      </c>
      <c r="S313" s="211">
        <v>5550</v>
      </c>
      <c r="T313" s="211">
        <v>4880</v>
      </c>
      <c r="U313" s="211" t="b">
        <v>1</v>
      </c>
      <c r="V313" s="211">
        <v>5290</v>
      </c>
      <c r="W313" s="211">
        <v>5290</v>
      </c>
      <c r="X313" s="287"/>
      <c r="Y313" s="287"/>
      <c r="Z313" s="287"/>
      <c r="AA313" s="211" t="s">
        <v>514</v>
      </c>
      <c r="AB313" s="211" t="s">
        <v>514</v>
      </c>
      <c r="AC313" s="211" t="s">
        <v>514</v>
      </c>
      <c r="AD313" s="211" t="s">
        <v>514</v>
      </c>
      <c r="AE313" s="287"/>
      <c r="AF313" s="287"/>
      <c r="AG313" s="287"/>
      <c r="AH313" s="211" t="s">
        <v>514</v>
      </c>
      <c r="AI313" s="211" t="s">
        <v>514</v>
      </c>
      <c r="AJ313" s="211" t="s">
        <v>514</v>
      </c>
      <c r="AK313" s="211" t="s">
        <v>514</v>
      </c>
      <c r="AL313" s="211" t="s">
        <v>514</v>
      </c>
      <c r="AM313" s="211" t="s">
        <v>514</v>
      </c>
      <c r="AN313" s="287"/>
      <c r="AO313" s="287"/>
      <c r="AP313" s="287"/>
      <c r="AQ313" s="287"/>
      <c r="AR313" s="287"/>
      <c r="AS313" s="287"/>
      <c r="AT313" s="211" t="s">
        <v>514</v>
      </c>
      <c r="AU313" s="211" t="s">
        <v>514</v>
      </c>
      <c r="AV313" s="211" t="s">
        <v>514</v>
      </c>
      <c r="AW313" s="211" t="s">
        <v>514</v>
      </c>
      <c r="AX313" s="211" t="s">
        <v>514</v>
      </c>
      <c r="AY313" s="211" t="s">
        <v>514</v>
      </c>
      <c r="AZ313" s="287"/>
      <c r="BA313" s="287"/>
      <c r="BB313" s="287"/>
      <c r="BC313" s="287"/>
      <c r="BD313" s="287"/>
      <c r="BE313" s="287"/>
      <c r="BF313" s="211" t="s">
        <v>514</v>
      </c>
      <c r="BG313" s="211" t="s">
        <v>514</v>
      </c>
      <c r="BH313" s="211" t="s">
        <v>514</v>
      </c>
      <c r="BI313" s="211" t="s">
        <v>514</v>
      </c>
      <c r="BJ313" s="211" t="s">
        <v>514</v>
      </c>
      <c r="BK313" s="211" t="s">
        <v>514</v>
      </c>
      <c r="BL313" s="287"/>
      <c r="BM313" s="287"/>
      <c r="BN313" s="287"/>
      <c r="BO313" s="211" t="s">
        <v>514</v>
      </c>
      <c r="BP313" s="211" t="s">
        <v>514</v>
      </c>
      <c r="BQ313" s="211">
        <v>2</v>
      </c>
      <c r="BR313" s="211" t="s">
        <v>5320</v>
      </c>
      <c r="BS313" s="211" t="s">
        <v>5150</v>
      </c>
      <c r="BT313" s="211" t="s">
        <v>514</v>
      </c>
      <c r="BU313" s="211" t="s">
        <v>514</v>
      </c>
      <c r="BV313" s="211" t="s">
        <v>514</v>
      </c>
      <c r="BW313" s="211" t="s">
        <v>514</v>
      </c>
      <c r="BX313" s="211" t="s">
        <v>514</v>
      </c>
      <c r="BY313" s="211" t="s">
        <v>514</v>
      </c>
      <c r="BZ313" s="211" t="s">
        <v>514</v>
      </c>
      <c r="CA313" s="211" t="s">
        <v>514</v>
      </c>
      <c r="CB313" s="211" t="s">
        <v>514</v>
      </c>
      <c r="CC313" s="211" t="s">
        <v>514</v>
      </c>
      <c r="CD313" s="211" t="s">
        <v>514</v>
      </c>
      <c r="CE313" s="211" t="s">
        <v>514</v>
      </c>
      <c r="CF313" s="211" t="s">
        <v>514</v>
      </c>
      <c r="CG313" s="211" t="s">
        <v>514</v>
      </c>
      <c r="CH313" s="287"/>
      <c r="CI313" s="287"/>
      <c r="CJ313" s="287"/>
      <c r="CK313" s="287"/>
      <c r="CL313" s="287"/>
      <c r="CM313" s="287"/>
      <c r="CN313" s="287"/>
      <c r="CO313" s="211" t="s">
        <v>5528</v>
      </c>
    </row>
    <row r="314" spans="1:93">
      <c r="A314" s="286" t="s">
        <v>1158</v>
      </c>
      <c r="B314" s="211" t="s">
        <v>3126</v>
      </c>
      <c r="C314" s="211" t="s">
        <v>2448</v>
      </c>
      <c r="D314" s="211" t="s">
        <v>5772</v>
      </c>
      <c r="E314" s="211" t="s">
        <v>3127</v>
      </c>
      <c r="F314" s="211">
        <v>1</v>
      </c>
      <c r="G314" s="211" t="s">
        <v>514</v>
      </c>
      <c r="H314" s="211" t="s">
        <v>514</v>
      </c>
      <c r="I314" s="211" t="s">
        <v>514</v>
      </c>
      <c r="J314" s="211" t="s">
        <v>514</v>
      </c>
      <c r="K314" s="211">
        <v>2013</v>
      </c>
      <c r="L314" s="211" t="b">
        <v>0</v>
      </c>
      <c r="M314" s="211">
        <v>9570</v>
      </c>
      <c r="N314" s="211">
        <v>8510</v>
      </c>
      <c r="O314" s="287"/>
      <c r="P314" s="287"/>
      <c r="Q314" s="287"/>
      <c r="R314" s="211" t="b">
        <v>0</v>
      </c>
      <c r="S314" s="211">
        <v>5410</v>
      </c>
      <c r="T314" s="211">
        <v>5010</v>
      </c>
      <c r="U314" s="211" t="b">
        <v>0</v>
      </c>
      <c r="V314" s="211">
        <v>5230</v>
      </c>
      <c r="W314" s="211">
        <v>5230</v>
      </c>
      <c r="X314" s="287"/>
      <c r="Y314" s="287"/>
      <c r="Z314" s="287"/>
      <c r="AA314" s="211" t="s">
        <v>514</v>
      </c>
      <c r="AB314" s="211" t="s">
        <v>514</v>
      </c>
      <c r="AC314" s="211" t="s">
        <v>514</v>
      </c>
      <c r="AD314" s="211" t="s">
        <v>514</v>
      </c>
      <c r="AE314" s="287"/>
      <c r="AF314" s="287"/>
      <c r="AG314" s="287"/>
      <c r="AH314" s="211" t="s">
        <v>514</v>
      </c>
      <c r="AI314" s="211" t="s">
        <v>514</v>
      </c>
      <c r="AJ314" s="211" t="s">
        <v>514</v>
      </c>
      <c r="AK314" s="211" t="s">
        <v>514</v>
      </c>
      <c r="AL314" s="211" t="s">
        <v>514</v>
      </c>
      <c r="AM314" s="211" t="s">
        <v>514</v>
      </c>
      <c r="AN314" s="287"/>
      <c r="AO314" s="287"/>
      <c r="AP314" s="287"/>
      <c r="AQ314" s="287"/>
      <c r="AR314" s="287"/>
      <c r="AS314" s="287"/>
      <c r="AT314" s="211" t="s">
        <v>514</v>
      </c>
      <c r="AU314" s="211" t="s">
        <v>514</v>
      </c>
      <c r="AV314" s="211" t="s">
        <v>514</v>
      </c>
      <c r="AW314" s="211" t="s">
        <v>514</v>
      </c>
      <c r="AX314" s="211" t="s">
        <v>514</v>
      </c>
      <c r="AY314" s="211" t="s">
        <v>514</v>
      </c>
      <c r="AZ314" s="287"/>
      <c r="BA314" s="287"/>
      <c r="BB314" s="287"/>
      <c r="BC314" s="287"/>
      <c r="BD314" s="287"/>
      <c r="BE314" s="287"/>
      <c r="BF314" s="211" t="s">
        <v>514</v>
      </c>
      <c r="BG314" s="211" t="s">
        <v>514</v>
      </c>
      <c r="BH314" s="211" t="s">
        <v>514</v>
      </c>
      <c r="BI314" s="211" t="s">
        <v>514</v>
      </c>
      <c r="BJ314" s="211" t="s">
        <v>514</v>
      </c>
      <c r="BK314" s="211" t="s">
        <v>514</v>
      </c>
      <c r="BL314" s="287"/>
      <c r="BM314" s="287"/>
      <c r="BN314" s="287"/>
      <c r="BO314" s="211" t="s">
        <v>514</v>
      </c>
      <c r="BP314" s="211" t="s">
        <v>514</v>
      </c>
      <c r="BQ314" s="211">
        <v>1</v>
      </c>
      <c r="BR314" s="211" t="s">
        <v>2968</v>
      </c>
      <c r="BS314" s="211" t="s">
        <v>514</v>
      </c>
      <c r="BT314" s="211" t="s">
        <v>514</v>
      </c>
      <c r="BU314" s="211" t="s">
        <v>514</v>
      </c>
      <c r="BV314" s="211" t="s">
        <v>514</v>
      </c>
      <c r="BW314" s="211" t="s">
        <v>514</v>
      </c>
      <c r="BX314" s="211" t="s">
        <v>514</v>
      </c>
      <c r="BY314" s="211" t="s">
        <v>514</v>
      </c>
      <c r="BZ314" s="211" t="s">
        <v>514</v>
      </c>
      <c r="CA314" s="211" t="s">
        <v>514</v>
      </c>
      <c r="CB314" s="211" t="s">
        <v>514</v>
      </c>
      <c r="CC314" s="211" t="s">
        <v>6571</v>
      </c>
      <c r="CD314" s="211" t="s">
        <v>6523</v>
      </c>
      <c r="CE314" s="211" t="s">
        <v>514</v>
      </c>
      <c r="CF314" s="211" t="s">
        <v>514</v>
      </c>
      <c r="CG314" s="211" t="s">
        <v>514</v>
      </c>
      <c r="CH314" s="287"/>
      <c r="CI314" s="287"/>
      <c r="CJ314" s="287"/>
      <c r="CK314" s="287"/>
      <c r="CL314" s="287"/>
      <c r="CM314" s="287"/>
      <c r="CN314" s="287"/>
      <c r="CO314" s="211" t="s">
        <v>5528</v>
      </c>
    </row>
    <row r="315" spans="1:93">
      <c r="A315" s="286" t="s">
        <v>1159</v>
      </c>
      <c r="B315" s="211" t="s">
        <v>3128</v>
      </c>
      <c r="C315" s="211" t="s">
        <v>2448</v>
      </c>
      <c r="D315" s="211" t="s">
        <v>3129</v>
      </c>
      <c r="E315" s="211" t="s">
        <v>3130</v>
      </c>
      <c r="F315" s="211">
        <v>1</v>
      </c>
      <c r="G315" s="211" t="s">
        <v>514</v>
      </c>
      <c r="H315" s="211" t="s">
        <v>514</v>
      </c>
      <c r="I315" s="211" t="s">
        <v>514</v>
      </c>
      <c r="J315" s="211" t="s">
        <v>514</v>
      </c>
      <c r="K315" s="211">
        <v>2013</v>
      </c>
      <c r="L315" s="211" t="b">
        <v>1</v>
      </c>
      <c r="M315" s="211">
        <v>4140</v>
      </c>
      <c r="N315" s="211">
        <v>4140</v>
      </c>
      <c r="O315" s="287"/>
      <c r="P315" s="287"/>
      <c r="Q315" s="287"/>
      <c r="R315" s="211" t="b">
        <v>1</v>
      </c>
      <c r="S315" s="211">
        <v>5560</v>
      </c>
      <c r="T315" s="211">
        <v>4650</v>
      </c>
      <c r="U315" s="211" t="b">
        <v>1</v>
      </c>
      <c r="V315" s="211">
        <v>5480</v>
      </c>
      <c r="W315" s="211">
        <v>5480</v>
      </c>
      <c r="X315" s="287"/>
      <c r="Y315" s="287"/>
      <c r="Z315" s="287"/>
      <c r="AA315" s="211" t="s">
        <v>514</v>
      </c>
      <c r="AB315" s="211" t="s">
        <v>514</v>
      </c>
      <c r="AC315" s="211" t="s">
        <v>514</v>
      </c>
      <c r="AD315" s="211" t="s">
        <v>514</v>
      </c>
      <c r="AE315" s="287"/>
      <c r="AF315" s="287"/>
      <c r="AG315" s="287"/>
      <c r="AH315" s="211" t="s">
        <v>514</v>
      </c>
      <c r="AI315" s="211" t="s">
        <v>514</v>
      </c>
      <c r="AJ315" s="211" t="s">
        <v>514</v>
      </c>
      <c r="AK315" s="211" t="s">
        <v>514</v>
      </c>
      <c r="AL315" s="211" t="s">
        <v>514</v>
      </c>
      <c r="AM315" s="211" t="s">
        <v>514</v>
      </c>
      <c r="AN315" s="287"/>
      <c r="AO315" s="287"/>
      <c r="AP315" s="287"/>
      <c r="AQ315" s="287"/>
      <c r="AR315" s="287"/>
      <c r="AS315" s="287"/>
      <c r="AT315" s="211" t="s">
        <v>514</v>
      </c>
      <c r="AU315" s="211" t="s">
        <v>514</v>
      </c>
      <c r="AV315" s="211" t="s">
        <v>514</v>
      </c>
      <c r="AW315" s="211" t="s">
        <v>514</v>
      </c>
      <c r="AX315" s="211" t="s">
        <v>514</v>
      </c>
      <c r="AY315" s="211" t="s">
        <v>514</v>
      </c>
      <c r="AZ315" s="287"/>
      <c r="BA315" s="287"/>
      <c r="BB315" s="287"/>
      <c r="BC315" s="287"/>
      <c r="BD315" s="287"/>
      <c r="BE315" s="287"/>
      <c r="BF315" s="211" t="s">
        <v>514</v>
      </c>
      <c r="BG315" s="211" t="s">
        <v>514</v>
      </c>
      <c r="BH315" s="211" t="s">
        <v>514</v>
      </c>
      <c r="BI315" s="211" t="s">
        <v>514</v>
      </c>
      <c r="BJ315" s="211" t="s">
        <v>514</v>
      </c>
      <c r="BK315" s="211" t="s">
        <v>514</v>
      </c>
      <c r="BL315" s="287"/>
      <c r="BM315" s="287"/>
      <c r="BN315" s="287"/>
      <c r="BO315" s="211" t="s">
        <v>514</v>
      </c>
      <c r="BP315" s="211" t="s">
        <v>514</v>
      </c>
      <c r="BQ315" s="211">
        <v>1</v>
      </c>
      <c r="BR315" s="211" t="s">
        <v>3131</v>
      </c>
      <c r="BS315" s="211" t="s">
        <v>514</v>
      </c>
      <c r="BT315" s="211" t="s">
        <v>514</v>
      </c>
      <c r="BU315" s="211" t="s">
        <v>514</v>
      </c>
      <c r="BV315" s="211" t="s">
        <v>514</v>
      </c>
      <c r="BW315" s="211" t="s">
        <v>514</v>
      </c>
      <c r="BX315" s="211" t="s">
        <v>514</v>
      </c>
      <c r="BY315" s="211" t="s">
        <v>514</v>
      </c>
      <c r="BZ315" s="211" t="s">
        <v>514</v>
      </c>
      <c r="CA315" s="211" t="s">
        <v>514</v>
      </c>
      <c r="CB315" s="211" t="s">
        <v>514</v>
      </c>
      <c r="CC315" s="211" t="s">
        <v>6572</v>
      </c>
      <c r="CD315" s="211" t="s">
        <v>6573</v>
      </c>
      <c r="CE315" s="211" t="s">
        <v>514</v>
      </c>
      <c r="CF315" s="211" t="s">
        <v>514</v>
      </c>
      <c r="CG315" s="211" t="s">
        <v>514</v>
      </c>
      <c r="CH315" s="287"/>
      <c r="CI315" s="287"/>
      <c r="CJ315" s="287"/>
      <c r="CK315" s="287"/>
      <c r="CL315" s="287"/>
      <c r="CM315" s="287"/>
      <c r="CN315" s="287"/>
      <c r="CO315" s="211" t="s">
        <v>5528</v>
      </c>
    </row>
    <row r="316" spans="1:93">
      <c r="A316" s="286" t="s">
        <v>1160</v>
      </c>
      <c r="B316" s="211" t="s">
        <v>3132</v>
      </c>
      <c r="C316" s="211" t="s">
        <v>2912</v>
      </c>
      <c r="D316" s="211" t="s">
        <v>5773</v>
      </c>
      <c r="E316" s="211" t="s">
        <v>5321</v>
      </c>
      <c r="F316" s="211">
        <v>1</v>
      </c>
      <c r="G316" s="211" t="s">
        <v>514</v>
      </c>
      <c r="H316" s="211" t="s">
        <v>514</v>
      </c>
      <c r="I316" s="211" t="s">
        <v>514</v>
      </c>
      <c r="J316" s="211" t="s">
        <v>514</v>
      </c>
      <c r="K316" s="211">
        <v>2013</v>
      </c>
      <c r="L316" s="211" t="b">
        <v>0</v>
      </c>
      <c r="M316" s="211">
        <v>2830</v>
      </c>
      <c r="N316" s="211">
        <v>2820</v>
      </c>
      <c r="O316" s="287"/>
      <c r="P316" s="287"/>
      <c r="Q316" s="287"/>
      <c r="R316" s="211" t="s">
        <v>514</v>
      </c>
      <c r="S316" s="211" t="s">
        <v>514</v>
      </c>
      <c r="T316" s="211" t="s">
        <v>514</v>
      </c>
      <c r="U316" s="211" t="s">
        <v>514</v>
      </c>
      <c r="V316" s="211" t="s">
        <v>514</v>
      </c>
      <c r="W316" s="211" t="s">
        <v>514</v>
      </c>
      <c r="X316" s="287"/>
      <c r="Y316" s="287"/>
      <c r="Z316" s="287"/>
      <c r="AA316" s="211" t="s">
        <v>514</v>
      </c>
      <c r="AB316" s="211" t="s">
        <v>514</v>
      </c>
      <c r="AC316" s="211" t="s">
        <v>514</v>
      </c>
      <c r="AD316" s="211" t="s">
        <v>514</v>
      </c>
      <c r="AE316" s="287"/>
      <c r="AF316" s="287"/>
      <c r="AG316" s="287"/>
      <c r="AH316" s="211" t="s">
        <v>514</v>
      </c>
      <c r="AI316" s="211" t="s">
        <v>514</v>
      </c>
      <c r="AJ316" s="211" t="s">
        <v>514</v>
      </c>
      <c r="AK316" s="211" t="s">
        <v>514</v>
      </c>
      <c r="AL316" s="211" t="s">
        <v>514</v>
      </c>
      <c r="AM316" s="211" t="s">
        <v>514</v>
      </c>
      <c r="AN316" s="287"/>
      <c r="AO316" s="287"/>
      <c r="AP316" s="287"/>
      <c r="AQ316" s="287"/>
      <c r="AR316" s="287"/>
      <c r="AS316" s="287"/>
      <c r="AT316" s="211" t="s">
        <v>514</v>
      </c>
      <c r="AU316" s="211" t="s">
        <v>514</v>
      </c>
      <c r="AV316" s="211" t="s">
        <v>514</v>
      </c>
      <c r="AW316" s="211" t="s">
        <v>514</v>
      </c>
      <c r="AX316" s="211" t="s">
        <v>514</v>
      </c>
      <c r="AY316" s="211" t="s">
        <v>514</v>
      </c>
      <c r="AZ316" s="287"/>
      <c r="BA316" s="287"/>
      <c r="BB316" s="287"/>
      <c r="BC316" s="287"/>
      <c r="BD316" s="287"/>
      <c r="BE316" s="287"/>
      <c r="BF316" s="211" t="s">
        <v>514</v>
      </c>
      <c r="BG316" s="211" t="s">
        <v>514</v>
      </c>
      <c r="BH316" s="211" t="s">
        <v>514</v>
      </c>
      <c r="BI316" s="211" t="s">
        <v>514</v>
      </c>
      <c r="BJ316" s="211" t="s">
        <v>514</v>
      </c>
      <c r="BK316" s="211" t="s">
        <v>514</v>
      </c>
      <c r="BL316" s="287"/>
      <c r="BM316" s="287"/>
      <c r="BN316" s="287"/>
      <c r="BO316" s="211" t="s">
        <v>514</v>
      </c>
      <c r="BP316" s="211" t="s">
        <v>514</v>
      </c>
      <c r="BQ316" s="211">
        <v>1</v>
      </c>
      <c r="BR316" s="211" t="s">
        <v>2493</v>
      </c>
      <c r="BS316" s="211" t="s">
        <v>514</v>
      </c>
      <c r="BT316" s="211" t="s">
        <v>514</v>
      </c>
      <c r="BU316" s="211" t="s">
        <v>514</v>
      </c>
      <c r="BV316" s="211" t="s">
        <v>514</v>
      </c>
      <c r="BW316" s="211" t="s">
        <v>514</v>
      </c>
      <c r="BX316" s="211" t="s">
        <v>514</v>
      </c>
      <c r="BY316" s="211" t="s">
        <v>514</v>
      </c>
      <c r="BZ316" s="211" t="s">
        <v>514</v>
      </c>
      <c r="CA316" s="211" t="s">
        <v>514</v>
      </c>
      <c r="CB316" s="211" t="s">
        <v>514</v>
      </c>
      <c r="CC316" s="211" t="s">
        <v>514</v>
      </c>
      <c r="CD316" s="211" t="s">
        <v>514</v>
      </c>
      <c r="CE316" s="211" t="s">
        <v>514</v>
      </c>
      <c r="CF316" s="211" t="s">
        <v>514</v>
      </c>
      <c r="CG316" s="211" t="s">
        <v>514</v>
      </c>
      <c r="CH316" s="287"/>
      <c r="CI316" s="287"/>
      <c r="CJ316" s="287"/>
      <c r="CK316" s="287"/>
      <c r="CL316" s="287"/>
      <c r="CM316" s="287"/>
      <c r="CN316" s="287"/>
      <c r="CO316" s="211" t="s">
        <v>514</v>
      </c>
    </row>
    <row r="317" spans="1:93">
      <c r="A317" s="286" t="s">
        <v>1161</v>
      </c>
      <c r="B317" s="211" t="s">
        <v>3133</v>
      </c>
      <c r="C317" s="211" t="s">
        <v>2448</v>
      </c>
      <c r="D317" s="211" t="s">
        <v>5774</v>
      </c>
      <c r="E317" s="211" t="s">
        <v>3134</v>
      </c>
      <c r="F317" s="211">
        <v>1</v>
      </c>
      <c r="G317" s="211" t="s">
        <v>514</v>
      </c>
      <c r="H317" s="211" t="s">
        <v>514</v>
      </c>
      <c r="I317" s="211" t="s">
        <v>514</v>
      </c>
      <c r="J317" s="211" t="s">
        <v>514</v>
      </c>
      <c r="K317" s="211">
        <v>2013</v>
      </c>
      <c r="L317" s="211" t="b">
        <v>0</v>
      </c>
      <c r="M317" s="211">
        <v>4440</v>
      </c>
      <c r="N317" s="211">
        <v>4430</v>
      </c>
      <c r="O317" s="287"/>
      <c r="P317" s="287"/>
      <c r="Q317" s="287"/>
      <c r="R317" s="211" t="b">
        <v>0</v>
      </c>
      <c r="S317" s="211">
        <v>3240</v>
      </c>
      <c r="T317" s="211">
        <v>2870</v>
      </c>
      <c r="U317" s="211" t="b">
        <v>0</v>
      </c>
      <c r="V317" s="211">
        <v>3200</v>
      </c>
      <c r="W317" s="211">
        <v>3200</v>
      </c>
      <c r="X317" s="287"/>
      <c r="Y317" s="287"/>
      <c r="Z317" s="287"/>
      <c r="AA317" s="211" t="s">
        <v>514</v>
      </c>
      <c r="AB317" s="211" t="s">
        <v>514</v>
      </c>
      <c r="AC317" s="211" t="s">
        <v>514</v>
      </c>
      <c r="AD317" s="211" t="s">
        <v>514</v>
      </c>
      <c r="AE317" s="287"/>
      <c r="AF317" s="287"/>
      <c r="AG317" s="287"/>
      <c r="AH317" s="211" t="s">
        <v>514</v>
      </c>
      <c r="AI317" s="211" t="s">
        <v>514</v>
      </c>
      <c r="AJ317" s="211" t="s">
        <v>514</v>
      </c>
      <c r="AK317" s="211" t="s">
        <v>514</v>
      </c>
      <c r="AL317" s="211" t="s">
        <v>514</v>
      </c>
      <c r="AM317" s="211" t="s">
        <v>514</v>
      </c>
      <c r="AN317" s="287"/>
      <c r="AO317" s="287"/>
      <c r="AP317" s="287"/>
      <c r="AQ317" s="287"/>
      <c r="AR317" s="287"/>
      <c r="AS317" s="287"/>
      <c r="AT317" s="211" t="s">
        <v>514</v>
      </c>
      <c r="AU317" s="211" t="s">
        <v>514</v>
      </c>
      <c r="AV317" s="211" t="s">
        <v>514</v>
      </c>
      <c r="AW317" s="211" t="s">
        <v>514</v>
      </c>
      <c r="AX317" s="211" t="s">
        <v>514</v>
      </c>
      <c r="AY317" s="211" t="s">
        <v>514</v>
      </c>
      <c r="AZ317" s="287"/>
      <c r="BA317" s="287"/>
      <c r="BB317" s="287"/>
      <c r="BC317" s="287"/>
      <c r="BD317" s="287"/>
      <c r="BE317" s="287"/>
      <c r="BF317" s="211" t="s">
        <v>514</v>
      </c>
      <c r="BG317" s="211" t="s">
        <v>514</v>
      </c>
      <c r="BH317" s="211" t="s">
        <v>514</v>
      </c>
      <c r="BI317" s="211" t="s">
        <v>514</v>
      </c>
      <c r="BJ317" s="211" t="s">
        <v>514</v>
      </c>
      <c r="BK317" s="211" t="s">
        <v>514</v>
      </c>
      <c r="BL317" s="287"/>
      <c r="BM317" s="287"/>
      <c r="BN317" s="287"/>
      <c r="BO317" s="211" t="s">
        <v>514</v>
      </c>
      <c r="BP317" s="211" t="s">
        <v>514</v>
      </c>
      <c r="BQ317" s="211">
        <v>1</v>
      </c>
      <c r="BR317" s="211" t="s">
        <v>2490</v>
      </c>
      <c r="BS317" s="211" t="s">
        <v>514</v>
      </c>
      <c r="BT317" s="211" t="s">
        <v>514</v>
      </c>
      <c r="BU317" s="211" t="s">
        <v>514</v>
      </c>
      <c r="BV317" s="211" t="s">
        <v>514</v>
      </c>
      <c r="BW317" s="211" t="s">
        <v>514</v>
      </c>
      <c r="BX317" s="211" t="s">
        <v>514</v>
      </c>
      <c r="BY317" s="211" t="s">
        <v>514</v>
      </c>
      <c r="BZ317" s="211" t="s">
        <v>514</v>
      </c>
      <c r="CA317" s="211" t="s">
        <v>514</v>
      </c>
      <c r="CB317" s="211" t="s">
        <v>514</v>
      </c>
      <c r="CC317" s="211" t="s">
        <v>514</v>
      </c>
      <c r="CD317" s="211" t="s">
        <v>514</v>
      </c>
      <c r="CE317" s="211" t="s">
        <v>514</v>
      </c>
      <c r="CF317" s="211" t="s">
        <v>514</v>
      </c>
      <c r="CG317" s="211" t="s">
        <v>514</v>
      </c>
      <c r="CH317" s="287"/>
      <c r="CI317" s="287"/>
      <c r="CJ317" s="287"/>
      <c r="CK317" s="287"/>
      <c r="CL317" s="287"/>
      <c r="CM317" s="287"/>
      <c r="CN317" s="287"/>
      <c r="CO317" s="211" t="s">
        <v>5528</v>
      </c>
    </row>
    <row r="318" spans="1:93">
      <c r="A318" s="286" t="s">
        <v>1162</v>
      </c>
      <c r="B318" s="211" t="s">
        <v>3135</v>
      </c>
      <c r="C318" s="211" t="s">
        <v>2448</v>
      </c>
      <c r="D318" s="211" t="s">
        <v>3136</v>
      </c>
      <c r="E318" s="211" t="s">
        <v>5775</v>
      </c>
      <c r="F318" s="211">
        <v>1</v>
      </c>
      <c r="G318" s="211" t="s">
        <v>514</v>
      </c>
      <c r="H318" s="211" t="s">
        <v>514</v>
      </c>
      <c r="I318" s="211" t="s">
        <v>514</v>
      </c>
      <c r="J318" s="211" t="s">
        <v>514</v>
      </c>
      <c r="K318" s="211">
        <v>2013</v>
      </c>
      <c r="L318" s="211" t="b">
        <v>0</v>
      </c>
      <c r="M318" s="211">
        <v>9800</v>
      </c>
      <c r="N318" s="211">
        <v>9790</v>
      </c>
      <c r="O318" s="287"/>
      <c r="P318" s="287"/>
      <c r="Q318" s="287"/>
      <c r="R318" s="211" t="b">
        <v>0</v>
      </c>
      <c r="S318" s="211">
        <v>7480</v>
      </c>
      <c r="T318" s="211">
        <v>6890</v>
      </c>
      <c r="U318" s="211" t="b">
        <v>0</v>
      </c>
      <c r="V318" s="211">
        <v>6030</v>
      </c>
      <c r="W318" s="211">
        <v>6030</v>
      </c>
      <c r="X318" s="287"/>
      <c r="Y318" s="287"/>
      <c r="Z318" s="287"/>
      <c r="AA318" s="211" t="s">
        <v>514</v>
      </c>
      <c r="AB318" s="211" t="s">
        <v>514</v>
      </c>
      <c r="AC318" s="211" t="s">
        <v>514</v>
      </c>
      <c r="AD318" s="211" t="s">
        <v>514</v>
      </c>
      <c r="AE318" s="287"/>
      <c r="AF318" s="287"/>
      <c r="AG318" s="287"/>
      <c r="AH318" s="211" t="s">
        <v>514</v>
      </c>
      <c r="AI318" s="211" t="s">
        <v>514</v>
      </c>
      <c r="AJ318" s="211" t="s">
        <v>514</v>
      </c>
      <c r="AK318" s="211" t="s">
        <v>514</v>
      </c>
      <c r="AL318" s="211" t="s">
        <v>514</v>
      </c>
      <c r="AM318" s="211" t="s">
        <v>514</v>
      </c>
      <c r="AN318" s="287"/>
      <c r="AO318" s="287"/>
      <c r="AP318" s="287"/>
      <c r="AQ318" s="287"/>
      <c r="AR318" s="287"/>
      <c r="AS318" s="287"/>
      <c r="AT318" s="211" t="s">
        <v>514</v>
      </c>
      <c r="AU318" s="211" t="s">
        <v>514</v>
      </c>
      <c r="AV318" s="211" t="s">
        <v>514</v>
      </c>
      <c r="AW318" s="211" t="s">
        <v>514</v>
      </c>
      <c r="AX318" s="211" t="s">
        <v>514</v>
      </c>
      <c r="AY318" s="211" t="s">
        <v>514</v>
      </c>
      <c r="AZ318" s="287"/>
      <c r="BA318" s="287"/>
      <c r="BB318" s="287"/>
      <c r="BC318" s="287"/>
      <c r="BD318" s="287"/>
      <c r="BE318" s="287"/>
      <c r="BF318" s="211" t="s">
        <v>514</v>
      </c>
      <c r="BG318" s="211" t="s">
        <v>514</v>
      </c>
      <c r="BH318" s="211" t="s">
        <v>514</v>
      </c>
      <c r="BI318" s="211" t="s">
        <v>514</v>
      </c>
      <c r="BJ318" s="211" t="s">
        <v>514</v>
      </c>
      <c r="BK318" s="211" t="s">
        <v>514</v>
      </c>
      <c r="BL318" s="287"/>
      <c r="BM318" s="287"/>
      <c r="BN318" s="287"/>
      <c r="BO318" s="211" t="s">
        <v>514</v>
      </c>
      <c r="BP318" s="211" t="s">
        <v>514</v>
      </c>
      <c r="BQ318" s="211">
        <v>1</v>
      </c>
      <c r="BR318" s="211" t="s">
        <v>2560</v>
      </c>
      <c r="BS318" s="211" t="s">
        <v>514</v>
      </c>
      <c r="BT318" s="211" t="s">
        <v>514</v>
      </c>
      <c r="BU318" s="211" t="s">
        <v>514</v>
      </c>
      <c r="BV318" s="211" t="s">
        <v>514</v>
      </c>
      <c r="BW318" s="211" t="s">
        <v>514</v>
      </c>
      <c r="BX318" s="211" t="s">
        <v>514</v>
      </c>
      <c r="BY318" s="211" t="s">
        <v>514</v>
      </c>
      <c r="BZ318" s="211" t="s">
        <v>514</v>
      </c>
      <c r="CA318" s="211" t="s">
        <v>514</v>
      </c>
      <c r="CB318" s="211" t="s">
        <v>514</v>
      </c>
      <c r="CC318" s="211" t="s">
        <v>6434</v>
      </c>
      <c r="CD318" s="211" t="s">
        <v>5089</v>
      </c>
      <c r="CE318" s="211" t="s">
        <v>514</v>
      </c>
      <c r="CF318" s="211" t="s">
        <v>514</v>
      </c>
      <c r="CG318" s="211" t="s">
        <v>514</v>
      </c>
      <c r="CH318" s="287"/>
      <c r="CI318" s="287"/>
      <c r="CJ318" s="287"/>
      <c r="CK318" s="287"/>
      <c r="CL318" s="287"/>
      <c r="CM318" s="287"/>
      <c r="CN318" s="287"/>
      <c r="CO318" s="211" t="s">
        <v>5528</v>
      </c>
    </row>
    <row r="319" spans="1:93">
      <c r="A319" s="286" t="s">
        <v>1163</v>
      </c>
      <c r="B319" s="211" t="s">
        <v>3137</v>
      </c>
      <c r="C319" s="211" t="s">
        <v>2484</v>
      </c>
      <c r="D319" s="211" t="s">
        <v>5776</v>
      </c>
      <c r="E319" s="211" t="s">
        <v>5777</v>
      </c>
      <c r="F319" s="211">
        <v>1</v>
      </c>
      <c r="G319" s="211" t="s">
        <v>514</v>
      </c>
      <c r="H319" s="211" t="s">
        <v>514</v>
      </c>
      <c r="I319" s="211" t="s">
        <v>514</v>
      </c>
      <c r="J319" s="211" t="s">
        <v>514</v>
      </c>
      <c r="K319" s="211">
        <v>2013</v>
      </c>
      <c r="L319" s="211" t="b">
        <v>0</v>
      </c>
      <c r="M319" s="211">
        <v>2140</v>
      </c>
      <c r="N319" s="211">
        <v>1860</v>
      </c>
      <c r="O319" s="287"/>
      <c r="P319" s="287"/>
      <c r="Q319" s="287"/>
      <c r="R319" s="211" t="s">
        <v>514</v>
      </c>
      <c r="S319" s="211" t="s">
        <v>514</v>
      </c>
      <c r="T319" s="211" t="s">
        <v>514</v>
      </c>
      <c r="U319" s="211" t="s">
        <v>514</v>
      </c>
      <c r="V319" s="211" t="s">
        <v>514</v>
      </c>
      <c r="W319" s="211" t="s">
        <v>514</v>
      </c>
      <c r="X319" s="287"/>
      <c r="Y319" s="287"/>
      <c r="Z319" s="287"/>
      <c r="AA319" s="211" t="s">
        <v>514</v>
      </c>
      <c r="AB319" s="211" t="s">
        <v>514</v>
      </c>
      <c r="AC319" s="211" t="s">
        <v>514</v>
      </c>
      <c r="AD319" s="211" t="s">
        <v>514</v>
      </c>
      <c r="AE319" s="287"/>
      <c r="AF319" s="287"/>
      <c r="AG319" s="287"/>
      <c r="AH319" s="211" t="s">
        <v>514</v>
      </c>
      <c r="AI319" s="211" t="s">
        <v>514</v>
      </c>
      <c r="AJ319" s="211" t="s">
        <v>514</v>
      </c>
      <c r="AK319" s="211" t="s">
        <v>514</v>
      </c>
      <c r="AL319" s="211" t="s">
        <v>514</v>
      </c>
      <c r="AM319" s="211" t="s">
        <v>514</v>
      </c>
      <c r="AN319" s="287"/>
      <c r="AO319" s="287"/>
      <c r="AP319" s="287"/>
      <c r="AQ319" s="287"/>
      <c r="AR319" s="287"/>
      <c r="AS319" s="287"/>
      <c r="AT319" s="211" t="s">
        <v>514</v>
      </c>
      <c r="AU319" s="211" t="s">
        <v>514</v>
      </c>
      <c r="AV319" s="211" t="s">
        <v>514</v>
      </c>
      <c r="AW319" s="211" t="s">
        <v>514</v>
      </c>
      <c r="AX319" s="211" t="s">
        <v>514</v>
      </c>
      <c r="AY319" s="211" t="s">
        <v>514</v>
      </c>
      <c r="AZ319" s="287"/>
      <c r="BA319" s="287"/>
      <c r="BB319" s="287"/>
      <c r="BC319" s="287"/>
      <c r="BD319" s="287"/>
      <c r="BE319" s="287"/>
      <c r="BF319" s="211" t="s">
        <v>514</v>
      </c>
      <c r="BG319" s="211" t="s">
        <v>514</v>
      </c>
      <c r="BH319" s="211" t="s">
        <v>514</v>
      </c>
      <c r="BI319" s="211" t="s">
        <v>514</v>
      </c>
      <c r="BJ319" s="211" t="s">
        <v>514</v>
      </c>
      <c r="BK319" s="211" t="s">
        <v>514</v>
      </c>
      <c r="BL319" s="287"/>
      <c r="BM319" s="287"/>
      <c r="BN319" s="287"/>
      <c r="BO319" s="211" t="s">
        <v>514</v>
      </c>
      <c r="BP319" s="211" t="s">
        <v>514</v>
      </c>
      <c r="BQ319" s="211">
        <v>1</v>
      </c>
      <c r="BR319" s="211" t="s">
        <v>2480</v>
      </c>
      <c r="BS319" s="211" t="s">
        <v>514</v>
      </c>
      <c r="BT319" s="211" t="s">
        <v>514</v>
      </c>
      <c r="BU319" s="211" t="s">
        <v>514</v>
      </c>
      <c r="BV319" s="211" t="s">
        <v>514</v>
      </c>
      <c r="BW319" s="211" t="s">
        <v>514</v>
      </c>
      <c r="BX319" s="211" t="s">
        <v>514</v>
      </c>
      <c r="BY319" s="211" t="s">
        <v>514</v>
      </c>
      <c r="BZ319" s="211" t="s">
        <v>514</v>
      </c>
      <c r="CA319" s="211" t="s">
        <v>514</v>
      </c>
      <c r="CB319" s="211" t="s">
        <v>514</v>
      </c>
      <c r="CC319" s="211" t="s">
        <v>514</v>
      </c>
      <c r="CD319" s="211" t="s">
        <v>514</v>
      </c>
      <c r="CE319" s="211" t="s">
        <v>514</v>
      </c>
      <c r="CF319" s="211" t="s">
        <v>514</v>
      </c>
      <c r="CG319" s="211" t="s">
        <v>514</v>
      </c>
      <c r="CH319" s="287"/>
      <c r="CI319" s="287"/>
      <c r="CJ319" s="287"/>
      <c r="CK319" s="287"/>
      <c r="CL319" s="287"/>
      <c r="CM319" s="287"/>
      <c r="CN319" s="287"/>
      <c r="CO319" s="211" t="s">
        <v>514</v>
      </c>
    </row>
    <row r="320" spans="1:93">
      <c r="A320" s="286" t="s">
        <v>1164</v>
      </c>
      <c r="B320" s="211" t="s">
        <v>3138</v>
      </c>
      <c r="C320" s="211" t="s">
        <v>5778</v>
      </c>
      <c r="D320" s="211" t="s">
        <v>5779</v>
      </c>
      <c r="E320" s="211" t="s">
        <v>2476</v>
      </c>
      <c r="F320" s="211">
        <v>1</v>
      </c>
      <c r="G320" s="211" t="s">
        <v>514</v>
      </c>
      <c r="H320" s="211" t="s">
        <v>514</v>
      </c>
      <c r="I320" s="211" t="s">
        <v>514</v>
      </c>
      <c r="J320" s="211" t="s">
        <v>514</v>
      </c>
      <c r="K320" s="211">
        <v>2013</v>
      </c>
      <c r="L320" s="211" t="b">
        <v>0</v>
      </c>
      <c r="M320" s="211">
        <v>12100</v>
      </c>
      <c r="N320" s="211">
        <v>12000</v>
      </c>
      <c r="O320" s="287"/>
      <c r="P320" s="287"/>
      <c r="Q320" s="287"/>
      <c r="R320" s="211" t="s">
        <v>514</v>
      </c>
      <c r="S320" s="211" t="s">
        <v>514</v>
      </c>
      <c r="T320" s="211" t="s">
        <v>514</v>
      </c>
      <c r="U320" s="211" t="s">
        <v>514</v>
      </c>
      <c r="V320" s="211" t="s">
        <v>514</v>
      </c>
      <c r="W320" s="211" t="s">
        <v>514</v>
      </c>
      <c r="X320" s="287"/>
      <c r="Y320" s="287"/>
      <c r="Z320" s="287"/>
      <c r="AA320" s="211" t="s">
        <v>514</v>
      </c>
      <c r="AB320" s="211" t="s">
        <v>514</v>
      </c>
      <c r="AC320" s="211" t="s">
        <v>514</v>
      </c>
      <c r="AD320" s="211" t="s">
        <v>514</v>
      </c>
      <c r="AE320" s="287"/>
      <c r="AF320" s="287"/>
      <c r="AG320" s="287"/>
      <c r="AH320" s="211" t="s">
        <v>514</v>
      </c>
      <c r="AI320" s="211" t="s">
        <v>514</v>
      </c>
      <c r="AJ320" s="211" t="s">
        <v>514</v>
      </c>
      <c r="AK320" s="211" t="s">
        <v>514</v>
      </c>
      <c r="AL320" s="211" t="s">
        <v>514</v>
      </c>
      <c r="AM320" s="211" t="s">
        <v>514</v>
      </c>
      <c r="AN320" s="287"/>
      <c r="AO320" s="287"/>
      <c r="AP320" s="287"/>
      <c r="AQ320" s="287"/>
      <c r="AR320" s="287"/>
      <c r="AS320" s="287"/>
      <c r="AT320" s="211" t="s">
        <v>514</v>
      </c>
      <c r="AU320" s="211" t="s">
        <v>514</v>
      </c>
      <c r="AV320" s="211" t="s">
        <v>514</v>
      </c>
      <c r="AW320" s="211" t="s">
        <v>514</v>
      </c>
      <c r="AX320" s="211" t="s">
        <v>514</v>
      </c>
      <c r="AY320" s="211" t="s">
        <v>514</v>
      </c>
      <c r="AZ320" s="287"/>
      <c r="BA320" s="287"/>
      <c r="BB320" s="287"/>
      <c r="BC320" s="287"/>
      <c r="BD320" s="287"/>
      <c r="BE320" s="287"/>
      <c r="BF320" s="211" t="s">
        <v>514</v>
      </c>
      <c r="BG320" s="211" t="s">
        <v>514</v>
      </c>
      <c r="BH320" s="211" t="s">
        <v>514</v>
      </c>
      <c r="BI320" s="211" t="s">
        <v>514</v>
      </c>
      <c r="BJ320" s="211" t="s">
        <v>514</v>
      </c>
      <c r="BK320" s="211" t="s">
        <v>514</v>
      </c>
      <c r="BL320" s="287"/>
      <c r="BM320" s="287"/>
      <c r="BN320" s="287"/>
      <c r="BO320" s="211" t="s">
        <v>514</v>
      </c>
      <c r="BP320" s="211" t="s">
        <v>514</v>
      </c>
      <c r="BQ320" s="211">
        <v>0</v>
      </c>
      <c r="BR320" s="211" t="s">
        <v>514</v>
      </c>
      <c r="BS320" s="211" t="s">
        <v>514</v>
      </c>
      <c r="BT320" s="211" t="s">
        <v>514</v>
      </c>
      <c r="BU320" s="211" t="s">
        <v>514</v>
      </c>
      <c r="BV320" s="211" t="s">
        <v>514</v>
      </c>
      <c r="BW320" s="211" t="s">
        <v>514</v>
      </c>
      <c r="BX320" s="211" t="s">
        <v>514</v>
      </c>
      <c r="BY320" s="211" t="s">
        <v>514</v>
      </c>
      <c r="BZ320" s="211" t="s">
        <v>514</v>
      </c>
      <c r="CA320" s="211" t="s">
        <v>514</v>
      </c>
      <c r="CB320" s="211" t="s">
        <v>514</v>
      </c>
      <c r="CC320" s="211" t="s">
        <v>514</v>
      </c>
      <c r="CD320" s="211" t="s">
        <v>514</v>
      </c>
      <c r="CE320" s="211" t="s">
        <v>514</v>
      </c>
      <c r="CF320" s="211" t="s">
        <v>514</v>
      </c>
      <c r="CG320" s="211" t="s">
        <v>514</v>
      </c>
      <c r="CH320" s="287"/>
      <c r="CI320" s="287"/>
      <c r="CJ320" s="287"/>
      <c r="CK320" s="287"/>
      <c r="CL320" s="287"/>
      <c r="CM320" s="287"/>
      <c r="CN320" s="287"/>
      <c r="CO320" s="211" t="s">
        <v>514</v>
      </c>
    </row>
    <row r="321" spans="1:93">
      <c r="A321" s="286" t="s">
        <v>1165</v>
      </c>
      <c r="B321" s="211" t="s">
        <v>3139</v>
      </c>
      <c r="C321" s="211" t="s">
        <v>2448</v>
      </c>
      <c r="D321" s="211" t="s">
        <v>5780</v>
      </c>
      <c r="E321" s="211" t="s">
        <v>5781</v>
      </c>
      <c r="F321" s="211">
        <v>1</v>
      </c>
      <c r="G321" s="211" t="s">
        <v>514</v>
      </c>
      <c r="H321" s="211" t="s">
        <v>514</v>
      </c>
      <c r="I321" s="211" t="s">
        <v>514</v>
      </c>
      <c r="J321" s="211" t="s">
        <v>514</v>
      </c>
      <c r="K321" s="211">
        <v>2013</v>
      </c>
      <c r="L321" s="211" t="b">
        <v>1</v>
      </c>
      <c r="M321" s="211">
        <v>7500</v>
      </c>
      <c r="N321" s="211">
        <v>7490</v>
      </c>
      <c r="O321" s="287"/>
      <c r="P321" s="287"/>
      <c r="Q321" s="287"/>
      <c r="R321" s="211" t="b">
        <v>1</v>
      </c>
      <c r="S321" s="211">
        <v>5740</v>
      </c>
      <c r="T321" s="211">
        <v>6050</v>
      </c>
      <c r="U321" s="211" t="b">
        <v>1</v>
      </c>
      <c r="V321" s="211">
        <v>8520</v>
      </c>
      <c r="W321" s="211">
        <v>8520</v>
      </c>
      <c r="X321" s="287"/>
      <c r="Y321" s="287"/>
      <c r="Z321" s="287"/>
      <c r="AA321" s="211" t="s">
        <v>514</v>
      </c>
      <c r="AB321" s="211" t="s">
        <v>514</v>
      </c>
      <c r="AC321" s="211" t="s">
        <v>514</v>
      </c>
      <c r="AD321" s="211" t="s">
        <v>514</v>
      </c>
      <c r="AE321" s="287"/>
      <c r="AF321" s="287"/>
      <c r="AG321" s="287"/>
      <c r="AH321" s="211" t="s">
        <v>514</v>
      </c>
      <c r="AI321" s="211" t="s">
        <v>514</v>
      </c>
      <c r="AJ321" s="211" t="s">
        <v>514</v>
      </c>
      <c r="AK321" s="211" t="s">
        <v>514</v>
      </c>
      <c r="AL321" s="211" t="s">
        <v>514</v>
      </c>
      <c r="AM321" s="211" t="s">
        <v>514</v>
      </c>
      <c r="AN321" s="287"/>
      <c r="AO321" s="287"/>
      <c r="AP321" s="287"/>
      <c r="AQ321" s="287"/>
      <c r="AR321" s="287"/>
      <c r="AS321" s="287"/>
      <c r="AT321" s="211" t="s">
        <v>514</v>
      </c>
      <c r="AU321" s="211" t="s">
        <v>514</v>
      </c>
      <c r="AV321" s="211" t="s">
        <v>514</v>
      </c>
      <c r="AW321" s="211" t="s">
        <v>514</v>
      </c>
      <c r="AX321" s="211" t="s">
        <v>514</v>
      </c>
      <c r="AY321" s="211" t="s">
        <v>514</v>
      </c>
      <c r="AZ321" s="287"/>
      <c r="BA321" s="287"/>
      <c r="BB321" s="287"/>
      <c r="BC321" s="287"/>
      <c r="BD321" s="287"/>
      <c r="BE321" s="287"/>
      <c r="BF321" s="211" t="s">
        <v>514</v>
      </c>
      <c r="BG321" s="211" t="s">
        <v>514</v>
      </c>
      <c r="BH321" s="211" t="s">
        <v>514</v>
      </c>
      <c r="BI321" s="211" t="s">
        <v>514</v>
      </c>
      <c r="BJ321" s="211" t="s">
        <v>514</v>
      </c>
      <c r="BK321" s="211" t="s">
        <v>514</v>
      </c>
      <c r="BL321" s="287"/>
      <c r="BM321" s="287"/>
      <c r="BN321" s="287"/>
      <c r="BO321" s="211" t="s">
        <v>514</v>
      </c>
      <c r="BP321" s="211" t="s">
        <v>514</v>
      </c>
      <c r="BQ321" s="211">
        <v>0</v>
      </c>
      <c r="BR321" s="211" t="s">
        <v>514</v>
      </c>
      <c r="BS321" s="211" t="s">
        <v>514</v>
      </c>
      <c r="BT321" s="211" t="s">
        <v>514</v>
      </c>
      <c r="BU321" s="211" t="s">
        <v>514</v>
      </c>
      <c r="BV321" s="211" t="s">
        <v>514</v>
      </c>
      <c r="BW321" s="211" t="s">
        <v>514</v>
      </c>
      <c r="BX321" s="211" t="s">
        <v>514</v>
      </c>
      <c r="BY321" s="211" t="s">
        <v>514</v>
      </c>
      <c r="BZ321" s="211" t="s">
        <v>514</v>
      </c>
      <c r="CA321" s="211" t="s">
        <v>514</v>
      </c>
      <c r="CB321" s="211" t="s">
        <v>514</v>
      </c>
      <c r="CC321" s="211" t="s">
        <v>6574</v>
      </c>
      <c r="CD321" s="211" t="s">
        <v>6575</v>
      </c>
      <c r="CE321" s="211" t="s">
        <v>514</v>
      </c>
      <c r="CF321" s="211" t="s">
        <v>514</v>
      </c>
      <c r="CG321" s="211" t="s">
        <v>514</v>
      </c>
      <c r="CH321" s="287"/>
      <c r="CI321" s="287"/>
      <c r="CJ321" s="287"/>
      <c r="CK321" s="287"/>
      <c r="CL321" s="287"/>
      <c r="CM321" s="287"/>
      <c r="CN321" s="287"/>
      <c r="CO321" s="211" t="s">
        <v>5528</v>
      </c>
    </row>
    <row r="322" spans="1:93">
      <c r="A322" s="286" t="s">
        <v>1166</v>
      </c>
      <c r="B322" s="211" t="s">
        <v>3140</v>
      </c>
      <c r="C322" s="211" t="s">
        <v>3141</v>
      </c>
      <c r="D322" s="211" t="s">
        <v>6576</v>
      </c>
      <c r="E322" s="211" t="s">
        <v>5782</v>
      </c>
      <c r="F322" s="211">
        <v>1</v>
      </c>
      <c r="G322" s="211" t="s">
        <v>514</v>
      </c>
      <c r="H322" s="211" t="s">
        <v>514</v>
      </c>
      <c r="I322" s="211" t="s">
        <v>514</v>
      </c>
      <c r="J322" s="211" t="s">
        <v>514</v>
      </c>
      <c r="K322" s="211">
        <v>2013</v>
      </c>
      <c r="L322" s="211" t="b">
        <v>0</v>
      </c>
      <c r="M322" s="211">
        <v>3940</v>
      </c>
      <c r="N322" s="211">
        <v>3210</v>
      </c>
      <c r="O322" s="287"/>
      <c r="P322" s="287"/>
      <c r="Q322" s="287"/>
      <c r="R322" s="211" t="b">
        <v>0</v>
      </c>
      <c r="S322" s="211">
        <v>3210</v>
      </c>
      <c r="T322" s="211">
        <v>2770</v>
      </c>
      <c r="U322" s="211" t="b">
        <v>0</v>
      </c>
      <c r="V322" s="211">
        <v>2030</v>
      </c>
      <c r="W322" s="211">
        <v>2030</v>
      </c>
      <c r="X322" s="287"/>
      <c r="Y322" s="287"/>
      <c r="Z322" s="287"/>
      <c r="AA322" s="211" t="s">
        <v>514</v>
      </c>
      <c r="AB322" s="211" t="s">
        <v>514</v>
      </c>
      <c r="AC322" s="211" t="s">
        <v>514</v>
      </c>
      <c r="AD322" s="211" t="s">
        <v>514</v>
      </c>
      <c r="AE322" s="287"/>
      <c r="AF322" s="287"/>
      <c r="AG322" s="287"/>
      <c r="AH322" s="211" t="s">
        <v>514</v>
      </c>
      <c r="AI322" s="211" t="s">
        <v>514</v>
      </c>
      <c r="AJ322" s="211" t="s">
        <v>514</v>
      </c>
      <c r="AK322" s="211" t="s">
        <v>514</v>
      </c>
      <c r="AL322" s="211" t="s">
        <v>514</v>
      </c>
      <c r="AM322" s="211" t="s">
        <v>514</v>
      </c>
      <c r="AN322" s="287"/>
      <c r="AO322" s="287"/>
      <c r="AP322" s="287"/>
      <c r="AQ322" s="287"/>
      <c r="AR322" s="287"/>
      <c r="AS322" s="287"/>
      <c r="AT322" s="211" t="s">
        <v>514</v>
      </c>
      <c r="AU322" s="211" t="s">
        <v>514</v>
      </c>
      <c r="AV322" s="211" t="s">
        <v>514</v>
      </c>
      <c r="AW322" s="211" t="s">
        <v>514</v>
      </c>
      <c r="AX322" s="211" t="s">
        <v>514</v>
      </c>
      <c r="AY322" s="211" t="s">
        <v>514</v>
      </c>
      <c r="AZ322" s="287"/>
      <c r="BA322" s="287"/>
      <c r="BB322" s="287"/>
      <c r="BC322" s="287"/>
      <c r="BD322" s="287"/>
      <c r="BE322" s="287"/>
      <c r="BF322" s="211" t="s">
        <v>514</v>
      </c>
      <c r="BG322" s="211" t="s">
        <v>514</v>
      </c>
      <c r="BH322" s="211" t="s">
        <v>514</v>
      </c>
      <c r="BI322" s="211" t="s">
        <v>514</v>
      </c>
      <c r="BJ322" s="211" t="s">
        <v>514</v>
      </c>
      <c r="BK322" s="211" t="s">
        <v>514</v>
      </c>
      <c r="BL322" s="287"/>
      <c r="BM322" s="287"/>
      <c r="BN322" s="287"/>
      <c r="BO322" s="211" t="s">
        <v>514</v>
      </c>
      <c r="BP322" s="211" t="s">
        <v>514</v>
      </c>
      <c r="BQ322" s="211">
        <v>1</v>
      </c>
      <c r="BR322" s="211" t="s">
        <v>2811</v>
      </c>
      <c r="BS322" s="211" t="s">
        <v>514</v>
      </c>
      <c r="BT322" s="211" t="s">
        <v>514</v>
      </c>
      <c r="BU322" s="211" t="s">
        <v>514</v>
      </c>
      <c r="BV322" s="211" t="s">
        <v>514</v>
      </c>
      <c r="BW322" s="211" t="s">
        <v>514</v>
      </c>
      <c r="BX322" s="211" t="s">
        <v>514</v>
      </c>
      <c r="BY322" s="211" t="s">
        <v>514</v>
      </c>
      <c r="BZ322" s="211" t="s">
        <v>514</v>
      </c>
      <c r="CA322" s="211" t="s">
        <v>514</v>
      </c>
      <c r="CB322" s="211" t="s">
        <v>514</v>
      </c>
      <c r="CC322" s="211" t="s">
        <v>6577</v>
      </c>
      <c r="CD322" s="211" t="s">
        <v>6426</v>
      </c>
      <c r="CE322" s="211" t="s">
        <v>514</v>
      </c>
      <c r="CF322" s="211" t="s">
        <v>514</v>
      </c>
      <c r="CG322" s="211" t="s">
        <v>514</v>
      </c>
      <c r="CH322" s="287"/>
      <c r="CI322" s="287"/>
      <c r="CJ322" s="287"/>
      <c r="CK322" s="287"/>
      <c r="CL322" s="287"/>
      <c r="CM322" s="287"/>
      <c r="CN322" s="287"/>
      <c r="CO322" s="211" t="s">
        <v>5528</v>
      </c>
    </row>
    <row r="323" spans="1:93">
      <c r="A323" s="286" t="s">
        <v>1167</v>
      </c>
      <c r="B323" s="211" t="s">
        <v>3142</v>
      </c>
      <c r="C323" s="211" t="s">
        <v>2424</v>
      </c>
      <c r="D323" s="211" t="s">
        <v>5783</v>
      </c>
      <c r="E323" s="211" t="s">
        <v>5784</v>
      </c>
      <c r="F323" s="211" t="s">
        <v>514</v>
      </c>
      <c r="G323" s="211" t="s">
        <v>514</v>
      </c>
      <c r="H323" s="211">
        <v>1</v>
      </c>
      <c r="I323" s="211" t="s">
        <v>514</v>
      </c>
      <c r="J323" s="211" t="s">
        <v>514</v>
      </c>
      <c r="K323" s="211" t="s">
        <v>514</v>
      </c>
      <c r="L323" s="211" t="s">
        <v>514</v>
      </c>
      <c r="M323" s="211" t="s">
        <v>514</v>
      </c>
      <c r="N323" s="211" t="s">
        <v>514</v>
      </c>
      <c r="O323" s="287"/>
      <c r="P323" s="287"/>
      <c r="Q323" s="287"/>
      <c r="R323" s="211" t="s">
        <v>514</v>
      </c>
      <c r="S323" s="211" t="s">
        <v>514</v>
      </c>
      <c r="T323" s="211" t="s">
        <v>514</v>
      </c>
      <c r="U323" s="211" t="s">
        <v>514</v>
      </c>
      <c r="V323" s="211" t="s">
        <v>514</v>
      </c>
      <c r="W323" s="211" t="s">
        <v>514</v>
      </c>
      <c r="X323" s="287"/>
      <c r="Y323" s="287"/>
      <c r="Z323" s="287"/>
      <c r="AA323" s="211">
        <v>2013</v>
      </c>
      <c r="AB323" s="211" t="b">
        <v>1</v>
      </c>
      <c r="AC323" s="211">
        <v>257</v>
      </c>
      <c r="AD323" s="211">
        <v>257</v>
      </c>
      <c r="AE323" s="287"/>
      <c r="AF323" s="287"/>
      <c r="AG323" s="287"/>
      <c r="AH323" s="211" t="b">
        <v>1</v>
      </c>
      <c r="AI323" s="211">
        <v>125</v>
      </c>
      <c r="AJ323" s="211">
        <v>125</v>
      </c>
      <c r="AK323" s="211" t="b">
        <v>1</v>
      </c>
      <c r="AL323" s="211">
        <v>103</v>
      </c>
      <c r="AM323" s="211">
        <v>103</v>
      </c>
      <c r="AN323" s="287"/>
      <c r="AO323" s="287"/>
      <c r="AP323" s="287"/>
      <c r="AQ323" s="287"/>
      <c r="AR323" s="287"/>
      <c r="AS323" s="287"/>
      <c r="AT323" s="211" t="s">
        <v>514</v>
      </c>
      <c r="AU323" s="211" t="s">
        <v>514</v>
      </c>
      <c r="AV323" s="211" t="s">
        <v>514</v>
      </c>
      <c r="AW323" s="211" t="s">
        <v>514</v>
      </c>
      <c r="AX323" s="211" t="s">
        <v>514</v>
      </c>
      <c r="AY323" s="211" t="s">
        <v>514</v>
      </c>
      <c r="AZ323" s="287"/>
      <c r="BA323" s="287"/>
      <c r="BB323" s="287"/>
      <c r="BC323" s="287"/>
      <c r="BD323" s="287"/>
      <c r="BE323" s="287"/>
      <c r="BF323" s="211" t="s">
        <v>514</v>
      </c>
      <c r="BG323" s="211" t="s">
        <v>514</v>
      </c>
      <c r="BH323" s="211" t="s">
        <v>514</v>
      </c>
      <c r="BI323" s="211" t="s">
        <v>514</v>
      </c>
      <c r="BJ323" s="211" t="s">
        <v>514</v>
      </c>
      <c r="BK323" s="211" t="s">
        <v>514</v>
      </c>
      <c r="BL323" s="287"/>
      <c r="BM323" s="287"/>
      <c r="BN323" s="287"/>
      <c r="BO323" s="211">
        <v>191</v>
      </c>
      <c r="BP323" s="211">
        <v>65</v>
      </c>
      <c r="BQ323" s="211">
        <v>0</v>
      </c>
      <c r="BR323" s="211" t="s">
        <v>514</v>
      </c>
      <c r="BS323" s="211" t="s">
        <v>514</v>
      </c>
      <c r="BT323" s="211" t="s">
        <v>514</v>
      </c>
      <c r="BU323" s="211" t="s">
        <v>514</v>
      </c>
      <c r="BV323" s="211" t="s">
        <v>514</v>
      </c>
      <c r="BW323" s="211" t="s">
        <v>514</v>
      </c>
      <c r="BX323" s="211" t="s">
        <v>514</v>
      </c>
      <c r="BY323" s="211" t="s">
        <v>514</v>
      </c>
      <c r="BZ323" s="211" t="s">
        <v>514</v>
      </c>
      <c r="CA323" s="211" t="s">
        <v>514</v>
      </c>
      <c r="CB323" s="211" t="s">
        <v>514</v>
      </c>
      <c r="CC323" s="211" t="s">
        <v>514</v>
      </c>
      <c r="CD323" s="211" t="s">
        <v>514</v>
      </c>
      <c r="CE323" s="211" t="s">
        <v>514</v>
      </c>
      <c r="CF323" s="211" t="s">
        <v>6431</v>
      </c>
      <c r="CG323" s="211" t="s">
        <v>6432</v>
      </c>
      <c r="CH323" s="287"/>
      <c r="CI323" s="287"/>
      <c r="CJ323" s="287"/>
      <c r="CK323" s="287"/>
      <c r="CL323" s="287"/>
      <c r="CM323" s="287"/>
      <c r="CN323" s="287"/>
      <c r="CO323" s="211" t="s">
        <v>5528</v>
      </c>
    </row>
    <row r="324" spans="1:93">
      <c r="A324" s="286" t="s">
        <v>1168</v>
      </c>
      <c r="B324" s="211" t="s">
        <v>3143</v>
      </c>
      <c r="C324" s="211" t="s">
        <v>2484</v>
      </c>
      <c r="D324" s="211" t="s">
        <v>5785</v>
      </c>
      <c r="E324" s="211" t="s">
        <v>2786</v>
      </c>
      <c r="F324" s="211">
        <v>1</v>
      </c>
      <c r="G324" s="211" t="s">
        <v>514</v>
      </c>
      <c r="H324" s="211" t="s">
        <v>514</v>
      </c>
      <c r="I324" s="211" t="s">
        <v>514</v>
      </c>
      <c r="J324" s="211" t="s">
        <v>514</v>
      </c>
      <c r="K324" s="211">
        <v>2013</v>
      </c>
      <c r="L324" s="211" t="b">
        <v>1</v>
      </c>
      <c r="M324" s="211">
        <v>4930</v>
      </c>
      <c r="N324" s="211">
        <v>4930</v>
      </c>
      <c r="O324" s="287"/>
      <c r="P324" s="287"/>
      <c r="Q324" s="287"/>
      <c r="R324" s="211" t="s">
        <v>514</v>
      </c>
      <c r="S324" s="211" t="s">
        <v>514</v>
      </c>
      <c r="T324" s="211" t="s">
        <v>514</v>
      </c>
      <c r="U324" s="211" t="s">
        <v>514</v>
      </c>
      <c r="V324" s="211" t="s">
        <v>514</v>
      </c>
      <c r="W324" s="211" t="s">
        <v>514</v>
      </c>
      <c r="X324" s="287"/>
      <c r="Y324" s="287"/>
      <c r="Z324" s="287"/>
      <c r="AA324" s="211" t="s">
        <v>514</v>
      </c>
      <c r="AB324" s="211" t="s">
        <v>514</v>
      </c>
      <c r="AC324" s="211" t="s">
        <v>514</v>
      </c>
      <c r="AD324" s="211" t="s">
        <v>514</v>
      </c>
      <c r="AE324" s="287"/>
      <c r="AF324" s="287"/>
      <c r="AG324" s="287"/>
      <c r="AH324" s="211" t="s">
        <v>514</v>
      </c>
      <c r="AI324" s="211" t="s">
        <v>514</v>
      </c>
      <c r="AJ324" s="211" t="s">
        <v>514</v>
      </c>
      <c r="AK324" s="211" t="s">
        <v>514</v>
      </c>
      <c r="AL324" s="211" t="s">
        <v>514</v>
      </c>
      <c r="AM324" s="211" t="s">
        <v>514</v>
      </c>
      <c r="AN324" s="287"/>
      <c r="AO324" s="287"/>
      <c r="AP324" s="287"/>
      <c r="AQ324" s="287"/>
      <c r="AR324" s="287"/>
      <c r="AS324" s="287"/>
      <c r="AT324" s="211" t="s">
        <v>514</v>
      </c>
      <c r="AU324" s="211" t="s">
        <v>514</v>
      </c>
      <c r="AV324" s="211" t="s">
        <v>514</v>
      </c>
      <c r="AW324" s="211" t="s">
        <v>514</v>
      </c>
      <c r="AX324" s="211" t="s">
        <v>514</v>
      </c>
      <c r="AY324" s="211" t="s">
        <v>514</v>
      </c>
      <c r="AZ324" s="287"/>
      <c r="BA324" s="287"/>
      <c r="BB324" s="287"/>
      <c r="BC324" s="287"/>
      <c r="BD324" s="287"/>
      <c r="BE324" s="287"/>
      <c r="BF324" s="211" t="s">
        <v>514</v>
      </c>
      <c r="BG324" s="211" t="s">
        <v>514</v>
      </c>
      <c r="BH324" s="211" t="s">
        <v>514</v>
      </c>
      <c r="BI324" s="211" t="s">
        <v>514</v>
      </c>
      <c r="BJ324" s="211" t="s">
        <v>514</v>
      </c>
      <c r="BK324" s="211" t="s">
        <v>514</v>
      </c>
      <c r="BL324" s="287"/>
      <c r="BM324" s="287"/>
      <c r="BN324" s="287"/>
      <c r="BO324" s="211" t="s">
        <v>514</v>
      </c>
      <c r="BP324" s="211" t="s">
        <v>514</v>
      </c>
      <c r="BQ324" s="211">
        <v>0</v>
      </c>
      <c r="BR324" s="211" t="s">
        <v>514</v>
      </c>
      <c r="BS324" s="211" t="s">
        <v>514</v>
      </c>
      <c r="BT324" s="211" t="s">
        <v>514</v>
      </c>
      <c r="BU324" s="211" t="s">
        <v>514</v>
      </c>
      <c r="BV324" s="211" t="s">
        <v>514</v>
      </c>
      <c r="BW324" s="211" t="s">
        <v>514</v>
      </c>
      <c r="BX324" s="211" t="s">
        <v>514</v>
      </c>
      <c r="BY324" s="211" t="s">
        <v>514</v>
      </c>
      <c r="BZ324" s="211" t="s">
        <v>514</v>
      </c>
      <c r="CA324" s="211" t="s">
        <v>514</v>
      </c>
      <c r="CB324" s="211" t="s">
        <v>514</v>
      </c>
      <c r="CC324" s="211" t="s">
        <v>514</v>
      </c>
      <c r="CD324" s="211" t="s">
        <v>514</v>
      </c>
      <c r="CE324" s="211" t="s">
        <v>514</v>
      </c>
      <c r="CF324" s="211" t="s">
        <v>514</v>
      </c>
      <c r="CG324" s="211" t="s">
        <v>514</v>
      </c>
      <c r="CH324" s="287"/>
      <c r="CI324" s="287"/>
      <c r="CJ324" s="287"/>
      <c r="CK324" s="287"/>
      <c r="CL324" s="287"/>
      <c r="CM324" s="287"/>
      <c r="CN324" s="287"/>
      <c r="CO324" s="211" t="s">
        <v>514</v>
      </c>
    </row>
    <row r="325" spans="1:93">
      <c r="A325" s="286" t="s">
        <v>1169</v>
      </c>
      <c r="B325" s="211" t="s">
        <v>3144</v>
      </c>
      <c r="C325" s="211" t="s">
        <v>2448</v>
      </c>
      <c r="D325" s="211" t="s">
        <v>6578</v>
      </c>
      <c r="E325" s="211" t="s">
        <v>3145</v>
      </c>
      <c r="F325" s="211">
        <v>1</v>
      </c>
      <c r="G325" s="211" t="s">
        <v>514</v>
      </c>
      <c r="H325" s="211" t="s">
        <v>514</v>
      </c>
      <c r="I325" s="211" t="s">
        <v>514</v>
      </c>
      <c r="J325" s="211" t="s">
        <v>514</v>
      </c>
      <c r="K325" s="211">
        <v>2013</v>
      </c>
      <c r="L325" s="211" t="b">
        <v>0</v>
      </c>
      <c r="M325" s="211">
        <v>16800</v>
      </c>
      <c r="N325" s="211">
        <v>15000</v>
      </c>
      <c r="O325" s="287"/>
      <c r="P325" s="287"/>
      <c r="Q325" s="287"/>
      <c r="R325" s="211" t="b">
        <v>0</v>
      </c>
      <c r="S325" s="211">
        <v>7840</v>
      </c>
      <c r="T325" s="211">
        <v>7400</v>
      </c>
      <c r="U325" s="211" t="b">
        <v>0</v>
      </c>
      <c r="V325" s="211">
        <v>5540</v>
      </c>
      <c r="W325" s="211">
        <v>5540</v>
      </c>
      <c r="X325" s="287"/>
      <c r="Y325" s="287"/>
      <c r="Z325" s="287"/>
      <c r="AA325" s="211" t="s">
        <v>514</v>
      </c>
      <c r="AB325" s="211" t="s">
        <v>514</v>
      </c>
      <c r="AC325" s="211" t="s">
        <v>514</v>
      </c>
      <c r="AD325" s="211" t="s">
        <v>514</v>
      </c>
      <c r="AE325" s="287"/>
      <c r="AF325" s="287"/>
      <c r="AG325" s="287"/>
      <c r="AH325" s="211" t="s">
        <v>514</v>
      </c>
      <c r="AI325" s="211" t="s">
        <v>514</v>
      </c>
      <c r="AJ325" s="211" t="s">
        <v>514</v>
      </c>
      <c r="AK325" s="211" t="s">
        <v>514</v>
      </c>
      <c r="AL325" s="211" t="s">
        <v>514</v>
      </c>
      <c r="AM325" s="211" t="s">
        <v>514</v>
      </c>
      <c r="AN325" s="287"/>
      <c r="AO325" s="287"/>
      <c r="AP325" s="287"/>
      <c r="AQ325" s="287"/>
      <c r="AR325" s="287"/>
      <c r="AS325" s="287"/>
      <c r="AT325" s="211" t="s">
        <v>514</v>
      </c>
      <c r="AU325" s="211" t="s">
        <v>514</v>
      </c>
      <c r="AV325" s="211" t="s">
        <v>514</v>
      </c>
      <c r="AW325" s="211" t="s">
        <v>514</v>
      </c>
      <c r="AX325" s="211" t="s">
        <v>514</v>
      </c>
      <c r="AY325" s="211" t="s">
        <v>514</v>
      </c>
      <c r="AZ325" s="287"/>
      <c r="BA325" s="287"/>
      <c r="BB325" s="287"/>
      <c r="BC325" s="287"/>
      <c r="BD325" s="287"/>
      <c r="BE325" s="287"/>
      <c r="BF325" s="211" t="s">
        <v>514</v>
      </c>
      <c r="BG325" s="211" t="s">
        <v>514</v>
      </c>
      <c r="BH325" s="211" t="s">
        <v>514</v>
      </c>
      <c r="BI325" s="211" t="s">
        <v>514</v>
      </c>
      <c r="BJ325" s="211" t="s">
        <v>514</v>
      </c>
      <c r="BK325" s="211" t="s">
        <v>514</v>
      </c>
      <c r="BL325" s="287"/>
      <c r="BM325" s="287"/>
      <c r="BN325" s="287"/>
      <c r="BO325" s="211" t="s">
        <v>514</v>
      </c>
      <c r="BP325" s="211" t="s">
        <v>514</v>
      </c>
      <c r="BQ325" s="211">
        <v>1</v>
      </c>
      <c r="BR325" s="211" t="s">
        <v>3162</v>
      </c>
      <c r="BS325" s="211" t="s">
        <v>514</v>
      </c>
      <c r="BT325" s="211" t="s">
        <v>514</v>
      </c>
      <c r="BU325" s="211" t="s">
        <v>514</v>
      </c>
      <c r="BV325" s="211" t="s">
        <v>514</v>
      </c>
      <c r="BW325" s="211" t="s">
        <v>514</v>
      </c>
      <c r="BX325" s="211" t="s">
        <v>514</v>
      </c>
      <c r="BY325" s="211" t="s">
        <v>514</v>
      </c>
      <c r="BZ325" s="211" t="s">
        <v>514</v>
      </c>
      <c r="CA325" s="211" t="s">
        <v>514</v>
      </c>
      <c r="CB325" s="211" t="s">
        <v>514</v>
      </c>
      <c r="CC325" s="211" t="s">
        <v>6425</v>
      </c>
      <c r="CD325" s="211" t="s">
        <v>6442</v>
      </c>
      <c r="CE325" s="211" t="s">
        <v>514</v>
      </c>
      <c r="CF325" s="211" t="s">
        <v>514</v>
      </c>
      <c r="CG325" s="211" t="s">
        <v>514</v>
      </c>
      <c r="CH325" s="287"/>
      <c r="CI325" s="287"/>
      <c r="CJ325" s="287"/>
      <c r="CK325" s="287"/>
      <c r="CL325" s="287"/>
      <c r="CM325" s="287"/>
      <c r="CN325" s="287"/>
      <c r="CO325" s="211" t="s">
        <v>5528</v>
      </c>
    </row>
    <row r="326" spans="1:93">
      <c r="A326" s="286" t="s">
        <v>1170</v>
      </c>
      <c r="B326" s="211" t="s">
        <v>514</v>
      </c>
      <c r="C326" s="211" t="s">
        <v>514</v>
      </c>
      <c r="D326" s="211" t="s">
        <v>514</v>
      </c>
      <c r="E326" s="211" t="s">
        <v>514</v>
      </c>
      <c r="F326" s="211" t="e">
        <v>#N/A</v>
      </c>
      <c r="G326" s="211" t="e">
        <v>#N/A</v>
      </c>
      <c r="H326" s="211" t="e">
        <v>#N/A</v>
      </c>
      <c r="I326" s="211" t="s">
        <v>514</v>
      </c>
      <c r="J326" s="211" t="s">
        <v>514</v>
      </c>
      <c r="K326" s="211" t="s">
        <v>514</v>
      </c>
      <c r="L326" s="211" t="s">
        <v>514</v>
      </c>
      <c r="M326" s="211" t="s">
        <v>514</v>
      </c>
      <c r="N326" s="211" t="s">
        <v>514</v>
      </c>
      <c r="O326" s="287"/>
      <c r="P326" s="287"/>
      <c r="Q326" s="287"/>
      <c r="R326" s="211" t="s">
        <v>514</v>
      </c>
      <c r="S326" s="211" t="s">
        <v>514</v>
      </c>
      <c r="T326" s="211" t="s">
        <v>514</v>
      </c>
      <c r="U326" s="211" t="s">
        <v>514</v>
      </c>
      <c r="V326" s="211" t="s">
        <v>514</v>
      </c>
      <c r="W326" s="211" t="s">
        <v>514</v>
      </c>
      <c r="X326" s="287"/>
      <c r="Y326" s="287"/>
      <c r="Z326" s="287"/>
      <c r="AA326" s="211" t="s">
        <v>514</v>
      </c>
      <c r="AB326" s="211" t="s">
        <v>514</v>
      </c>
      <c r="AC326" s="211" t="s">
        <v>514</v>
      </c>
      <c r="AD326" s="211" t="s">
        <v>514</v>
      </c>
      <c r="AE326" s="287"/>
      <c r="AF326" s="287"/>
      <c r="AG326" s="287"/>
      <c r="AH326" s="211" t="s">
        <v>514</v>
      </c>
      <c r="AI326" s="211" t="s">
        <v>514</v>
      </c>
      <c r="AJ326" s="211" t="s">
        <v>514</v>
      </c>
      <c r="AK326" s="211" t="s">
        <v>514</v>
      </c>
      <c r="AL326" s="211" t="s">
        <v>514</v>
      </c>
      <c r="AM326" s="211" t="s">
        <v>514</v>
      </c>
      <c r="AN326" s="287"/>
      <c r="AO326" s="287"/>
      <c r="AP326" s="287"/>
      <c r="AQ326" s="287"/>
      <c r="AR326" s="287"/>
      <c r="AS326" s="287"/>
      <c r="AT326" s="211" t="s">
        <v>514</v>
      </c>
      <c r="AU326" s="211" t="s">
        <v>514</v>
      </c>
      <c r="AV326" s="211" t="s">
        <v>514</v>
      </c>
      <c r="AW326" s="211" t="s">
        <v>514</v>
      </c>
      <c r="AX326" s="211" t="s">
        <v>514</v>
      </c>
      <c r="AY326" s="211" t="s">
        <v>514</v>
      </c>
      <c r="AZ326" s="287"/>
      <c r="BA326" s="287"/>
      <c r="BB326" s="287"/>
      <c r="BC326" s="287"/>
      <c r="BD326" s="287"/>
      <c r="BE326" s="287"/>
      <c r="BF326" s="211" t="s">
        <v>514</v>
      </c>
      <c r="BG326" s="211" t="s">
        <v>514</v>
      </c>
      <c r="BH326" s="211" t="s">
        <v>514</v>
      </c>
      <c r="BI326" s="211" t="s">
        <v>514</v>
      </c>
      <c r="BJ326" s="211" t="s">
        <v>514</v>
      </c>
      <c r="BK326" s="211" t="s">
        <v>514</v>
      </c>
      <c r="BL326" s="287"/>
      <c r="BM326" s="287"/>
      <c r="BN326" s="287"/>
      <c r="BO326" s="211" t="s">
        <v>514</v>
      </c>
      <c r="BP326" s="211" t="s">
        <v>514</v>
      </c>
      <c r="BQ326" s="211">
        <v>0</v>
      </c>
      <c r="BR326" s="211" t="s">
        <v>514</v>
      </c>
      <c r="BS326" s="211" t="s">
        <v>514</v>
      </c>
      <c r="BT326" s="211" t="s">
        <v>514</v>
      </c>
      <c r="BU326" s="211" t="s">
        <v>514</v>
      </c>
      <c r="BV326" s="211" t="s">
        <v>514</v>
      </c>
      <c r="BW326" s="211" t="s">
        <v>514</v>
      </c>
      <c r="BX326" s="211" t="s">
        <v>514</v>
      </c>
      <c r="BY326" s="211" t="s">
        <v>514</v>
      </c>
      <c r="BZ326" s="211" t="s">
        <v>514</v>
      </c>
      <c r="CA326" s="211" t="s">
        <v>514</v>
      </c>
      <c r="CB326" s="211" t="s">
        <v>514</v>
      </c>
      <c r="CC326" s="211" t="s">
        <v>514</v>
      </c>
      <c r="CD326" s="211" t="s">
        <v>514</v>
      </c>
      <c r="CE326" s="211" t="s">
        <v>514</v>
      </c>
      <c r="CF326" s="211" t="s">
        <v>514</v>
      </c>
      <c r="CG326" s="211" t="s">
        <v>514</v>
      </c>
      <c r="CH326" s="287"/>
      <c r="CI326" s="287"/>
      <c r="CJ326" s="287"/>
      <c r="CK326" s="287"/>
      <c r="CL326" s="287"/>
      <c r="CM326" s="287"/>
      <c r="CN326" s="287"/>
      <c r="CO326" s="211" t="s">
        <v>514</v>
      </c>
    </row>
    <row r="327" spans="1:93">
      <c r="A327" s="286" t="s">
        <v>1171</v>
      </c>
      <c r="B327" s="211" t="s">
        <v>3146</v>
      </c>
      <c r="C327" s="211" t="s">
        <v>2448</v>
      </c>
      <c r="D327" s="211" t="s">
        <v>3147</v>
      </c>
      <c r="E327" s="211" t="s">
        <v>3148</v>
      </c>
      <c r="F327" s="211" t="s">
        <v>514</v>
      </c>
      <c r="G327" s="211" t="s">
        <v>514</v>
      </c>
      <c r="H327" s="211">
        <v>1</v>
      </c>
      <c r="I327" s="211" t="s">
        <v>514</v>
      </c>
      <c r="J327" s="211" t="s">
        <v>514</v>
      </c>
      <c r="K327" s="211" t="s">
        <v>514</v>
      </c>
      <c r="L327" s="211" t="s">
        <v>514</v>
      </c>
      <c r="M327" s="211" t="s">
        <v>514</v>
      </c>
      <c r="N327" s="211" t="s">
        <v>514</v>
      </c>
      <c r="O327" s="287"/>
      <c r="P327" s="287"/>
      <c r="Q327" s="287"/>
      <c r="R327" s="211" t="s">
        <v>514</v>
      </c>
      <c r="S327" s="211" t="s">
        <v>514</v>
      </c>
      <c r="T327" s="211" t="s">
        <v>514</v>
      </c>
      <c r="U327" s="211" t="s">
        <v>514</v>
      </c>
      <c r="V327" s="211" t="s">
        <v>514</v>
      </c>
      <c r="W327" s="211" t="s">
        <v>514</v>
      </c>
      <c r="X327" s="287"/>
      <c r="Y327" s="287"/>
      <c r="Z327" s="287"/>
      <c r="AA327" s="211">
        <v>2013</v>
      </c>
      <c r="AB327" s="211" t="b">
        <v>0</v>
      </c>
      <c r="AC327" s="211">
        <v>212</v>
      </c>
      <c r="AD327" s="211">
        <v>212</v>
      </c>
      <c r="AE327" s="287"/>
      <c r="AF327" s="287"/>
      <c r="AG327" s="287"/>
      <c r="AH327" s="211" t="b">
        <v>0</v>
      </c>
      <c r="AI327" s="211">
        <v>171</v>
      </c>
      <c r="AJ327" s="211">
        <v>171</v>
      </c>
      <c r="AK327" s="211" t="b">
        <v>0</v>
      </c>
      <c r="AL327" s="211">
        <v>161</v>
      </c>
      <c r="AM327" s="211">
        <v>161</v>
      </c>
      <c r="AN327" s="287"/>
      <c r="AO327" s="287"/>
      <c r="AP327" s="287"/>
      <c r="AQ327" s="287"/>
      <c r="AR327" s="287"/>
      <c r="AS327" s="287"/>
      <c r="AT327" s="211" t="s">
        <v>514</v>
      </c>
      <c r="AU327" s="211" t="s">
        <v>514</v>
      </c>
      <c r="AV327" s="211" t="s">
        <v>514</v>
      </c>
      <c r="AW327" s="211" t="s">
        <v>514</v>
      </c>
      <c r="AX327" s="211" t="s">
        <v>514</v>
      </c>
      <c r="AY327" s="211" t="s">
        <v>514</v>
      </c>
      <c r="AZ327" s="287"/>
      <c r="BA327" s="287"/>
      <c r="BB327" s="287"/>
      <c r="BC327" s="287"/>
      <c r="BD327" s="287"/>
      <c r="BE327" s="287"/>
      <c r="BF327" s="211" t="s">
        <v>514</v>
      </c>
      <c r="BG327" s="211" t="s">
        <v>514</v>
      </c>
      <c r="BH327" s="211" t="s">
        <v>514</v>
      </c>
      <c r="BI327" s="211" t="s">
        <v>514</v>
      </c>
      <c r="BJ327" s="211" t="s">
        <v>514</v>
      </c>
      <c r="BK327" s="211" t="s">
        <v>514</v>
      </c>
      <c r="BL327" s="287"/>
      <c r="BM327" s="287"/>
      <c r="BN327" s="287"/>
      <c r="BO327" s="211">
        <v>218</v>
      </c>
      <c r="BP327" s="211">
        <v>96</v>
      </c>
      <c r="BQ327" s="211">
        <v>0</v>
      </c>
      <c r="BR327" s="211" t="s">
        <v>514</v>
      </c>
      <c r="BS327" s="211" t="s">
        <v>514</v>
      </c>
      <c r="BT327" s="211" t="s">
        <v>514</v>
      </c>
      <c r="BU327" s="211" t="s">
        <v>514</v>
      </c>
      <c r="BV327" s="211" t="s">
        <v>514</v>
      </c>
      <c r="BW327" s="211" t="s">
        <v>514</v>
      </c>
      <c r="BX327" s="211" t="s">
        <v>514</v>
      </c>
      <c r="BY327" s="211" t="s">
        <v>514</v>
      </c>
      <c r="BZ327" s="211" t="s">
        <v>514</v>
      </c>
      <c r="CA327" s="211" t="s">
        <v>514</v>
      </c>
      <c r="CB327" s="211" t="s">
        <v>514</v>
      </c>
      <c r="CC327" s="211" t="s">
        <v>514</v>
      </c>
      <c r="CD327" s="211" t="s">
        <v>514</v>
      </c>
      <c r="CE327" s="211" t="s">
        <v>514</v>
      </c>
      <c r="CF327" s="211" t="s">
        <v>6431</v>
      </c>
      <c r="CG327" s="211" t="s">
        <v>6432</v>
      </c>
      <c r="CH327" s="287"/>
      <c r="CI327" s="287"/>
      <c r="CJ327" s="287"/>
      <c r="CK327" s="287"/>
      <c r="CL327" s="287"/>
      <c r="CM327" s="287"/>
      <c r="CN327" s="287"/>
      <c r="CO327" s="211" t="s">
        <v>5528</v>
      </c>
    </row>
    <row r="328" spans="1:93">
      <c r="A328" s="286" t="s">
        <v>1172</v>
      </c>
      <c r="B328" s="211" t="s">
        <v>3149</v>
      </c>
      <c r="C328" s="211" t="s">
        <v>2448</v>
      </c>
      <c r="D328" s="211" t="s">
        <v>3150</v>
      </c>
      <c r="E328" s="211" t="s">
        <v>3151</v>
      </c>
      <c r="F328" s="211">
        <v>1</v>
      </c>
      <c r="G328" s="211" t="s">
        <v>514</v>
      </c>
      <c r="H328" s="211" t="s">
        <v>514</v>
      </c>
      <c r="I328" s="211" t="s">
        <v>514</v>
      </c>
      <c r="J328" s="211" t="s">
        <v>514</v>
      </c>
      <c r="K328" s="211">
        <v>2013</v>
      </c>
      <c r="L328" s="211" t="b">
        <v>0</v>
      </c>
      <c r="M328" s="211">
        <v>5180</v>
      </c>
      <c r="N328" s="211">
        <v>5170</v>
      </c>
      <c r="O328" s="287"/>
      <c r="P328" s="287"/>
      <c r="Q328" s="287"/>
      <c r="R328" s="211" t="b">
        <v>0</v>
      </c>
      <c r="S328" s="211">
        <v>4100</v>
      </c>
      <c r="T328" s="211">
        <v>3640</v>
      </c>
      <c r="U328" s="211" t="b">
        <v>0</v>
      </c>
      <c r="V328" s="211">
        <v>3980</v>
      </c>
      <c r="W328" s="211">
        <v>3980</v>
      </c>
      <c r="X328" s="287"/>
      <c r="Y328" s="287"/>
      <c r="Z328" s="287"/>
      <c r="AA328" s="211" t="s">
        <v>514</v>
      </c>
      <c r="AB328" s="211" t="s">
        <v>514</v>
      </c>
      <c r="AC328" s="211" t="s">
        <v>514</v>
      </c>
      <c r="AD328" s="211" t="s">
        <v>514</v>
      </c>
      <c r="AE328" s="287"/>
      <c r="AF328" s="287"/>
      <c r="AG328" s="287"/>
      <c r="AH328" s="211" t="s">
        <v>514</v>
      </c>
      <c r="AI328" s="211" t="s">
        <v>514</v>
      </c>
      <c r="AJ328" s="211" t="s">
        <v>514</v>
      </c>
      <c r="AK328" s="211" t="s">
        <v>514</v>
      </c>
      <c r="AL328" s="211" t="s">
        <v>514</v>
      </c>
      <c r="AM328" s="211" t="s">
        <v>514</v>
      </c>
      <c r="AN328" s="287"/>
      <c r="AO328" s="287"/>
      <c r="AP328" s="287"/>
      <c r="AQ328" s="287"/>
      <c r="AR328" s="287"/>
      <c r="AS328" s="287"/>
      <c r="AT328" s="211" t="s">
        <v>514</v>
      </c>
      <c r="AU328" s="211" t="s">
        <v>514</v>
      </c>
      <c r="AV328" s="211" t="s">
        <v>514</v>
      </c>
      <c r="AW328" s="211" t="s">
        <v>514</v>
      </c>
      <c r="AX328" s="211" t="s">
        <v>514</v>
      </c>
      <c r="AY328" s="211" t="s">
        <v>514</v>
      </c>
      <c r="AZ328" s="287"/>
      <c r="BA328" s="287"/>
      <c r="BB328" s="287"/>
      <c r="BC328" s="287"/>
      <c r="BD328" s="287"/>
      <c r="BE328" s="287"/>
      <c r="BF328" s="211" t="s">
        <v>514</v>
      </c>
      <c r="BG328" s="211" t="s">
        <v>514</v>
      </c>
      <c r="BH328" s="211" t="s">
        <v>514</v>
      </c>
      <c r="BI328" s="211" t="s">
        <v>514</v>
      </c>
      <c r="BJ328" s="211" t="s">
        <v>514</v>
      </c>
      <c r="BK328" s="211" t="s">
        <v>514</v>
      </c>
      <c r="BL328" s="287"/>
      <c r="BM328" s="287"/>
      <c r="BN328" s="287"/>
      <c r="BO328" s="211" t="s">
        <v>514</v>
      </c>
      <c r="BP328" s="211" t="s">
        <v>514</v>
      </c>
      <c r="BQ328" s="211">
        <v>1</v>
      </c>
      <c r="BR328" s="211" t="s">
        <v>3152</v>
      </c>
      <c r="BS328" s="211" t="s">
        <v>514</v>
      </c>
      <c r="BT328" s="211" t="s">
        <v>514</v>
      </c>
      <c r="BU328" s="211" t="s">
        <v>514</v>
      </c>
      <c r="BV328" s="211" t="s">
        <v>514</v>
      </c>
      <c r="BW328" s="211" t="s">
        <v>514</v>
      </c>
      <c r="BX328" s="211" t="s">
        <v>514</v>
      </c>
      <c r="BY328" s="211" t="s">
        <v>514</v>
      </c>
      <c r="BZ328" s="211" t="s">
        <v>514</v>
      </c>
      <c r="CA328" s="211" t="s">
        <v>514</v>
      </c>
      <c r="CB328" s="211" t="s">
        <v>514</v>
      </c>
      <c r="CC328" s="211" t="s">
        <v>6434</v>
      </c>
      <c r="CD328" s="211" t="s">
        <v>6579</v>
      </c>
      <c r="CE328" s="211" t="s">
        <v>514</v>
      </c>
      <c r="CF328" s="211" t="s">
        <v>514</v>
      </c>
      <c r="CG328" s="211" t="s">
        <v>514</v>
      </c>
      <c r="CH328" s="287"/>
      <c r="CI328" s="287"/>
      <c r="CJ328" s="287"/>
      <c r="CK328" s="287"/>
      <c r="CL328" s="287"/>
      <c r="CM328" s="287"/>
      <c r="CN328" s="287"/>
      <c r="CO328" s="211" t="s">
        <v>5528</v>
      </c>
    </row>
    <row r="329" spans="1:93">
      <c r="A329" s="286" t="s">
        <v>1173</v>
      </c>
      <c r="B329" s="211" t="s">
        <v>3153</v>
      </c>
      <c r="C329" s="211" t="s">
        <v>2589</v>
      </c>
      <c r="D329" s="211" t="s">
        <v>5786</v>
      </c>
      <c r="E329" s="211" t="s">
        <v>5787</v>
      </c>
      <c r="F329" s="211">
        <v>1</v>
      </c>
      <c r="G329" s="211" t="s">
        <v>514</v>
      </c>
      <c r="H329" s="211" t="s">
        <v>514</v>
      </c>
      <c r="I329" s="211" t="s">
        <v>514</v>
      </c>
      <c r="J329" s="211" t="s">
        <v>514</v>
      </c>
      <c r="K329" s="211">
        <v>2013</v>
      </c>
      <c r="L329" s="211" t="b">
        <v>0</v>
      </c>
      <c r="M329" s="211">
        <v>2020</v>
      </c>
      <c r="N329" s="211">
        <v>1610</v>
      </c>
      <c r="O329" s="287"/>
      <c r="P329" s="287"/>
      <c r="Q329" s="287"/>
      <c r="R329" s="211" t="s">
        <v>514</v>
      </c>
      <c r="S329" s="211" t="s">
        <v>514</v>
      </c>
      <c r="T329" s="211" t="s">
        <v>514</v>
      </c>
      <c r="U329" s="211" t="s">
        <v>514</v>
      </c>
      <c r="V329" s="211" t="s">
        <v>514</v>
      </c>
      <c r="W329" s="211" t="s">
        <v>514</v>
      </c>
      <c r="X329" s="287"/>
      <c r="Y329" s="287"/>
      <c r="Z329" s="287"/>
      <c r="AA329" s="211" t="s">
        <v>514</v>
      </c>
      <c r="AB329" s="211" t="s">
        <v>514</v>
      </c>
      <c r="AC329" s="211" t="s">
        <v>514</v>
      </c>
      <c r="AD329" s="211" t="s">
        <v>514</v>
      </c>
      <c r="AE329" s="287"/>
      <c r="AF329" s="287"/>
      <c r="AG329" s="287"/>
      <c r="AH329" s="211" t="s">
        <v>514</v>
      </c>
      <c r="AI329" s="211" t="s">
        <v>514</v>
      </c>
      <c r="AJ329" s="211" t="s">
        <v>514</v>
      </c>
      <c r="AK329" s="211" t="s">
        <v>514</v>
      </c>
      <c r="AL329" s="211" t="s">
        <v>514</v>
      </c>
      <c r="AM329" s="211" t="s">
        <v>514</v>
      </c>
      <c r="AN329" s="287"/>
      <c r="AO329" s="287"/>
      <c r="AP329" s="287"/>
      <c r="AQ329" s="287"/>
      <c r="AR329" s="287"/>
      <c r="AS329" s="287"/>
      <c r="AT329" s="211" t="s">
        <v>514</v>
      </c>
      <c r="AU329" s="211" t="s">
        <v>514</v>
      </c>
      <c r="AV329" s="211" t="s">
        <v>514</v>
      </c>
      <c r="AW329" s="211" t="s">
        <v>514</v>
      </c>
      <c r="AX329" s="211" t="s">
        <v>514</v>
      </c>
      <c r="AY329" s="211" t="s">
        <v>514</v>
      </c>
      <c r="AZ329" s="287"/>
      <c r="BA329" s="287"/>
      <c r="BB329" s="287"/>
      <c r="BC329" s="287"/>
      <c r="BD329" s="287"/>
      <c r="BE329" s="287"/>
      <c r="BF329" s="211" t="s">
        <v>514</v>
      </c>
      <c r="BG329" s="211" t="s">
        <v>514</v>
      </c>
      <c r="BH329" s="211" t="s">
        <v>514</v>
      </c>
      <c r="BI329" s="211" t="s">
        <v>514</v>
      </c>
      <c r="BJ329" s="211" t="s">
        <v>514</v>
      </c>
      <c r="BK329" s="211" t="s">
        <v>514</v>
      </c>
      <c r="BL329" s="287"/>
      <c r="BM329" s="287"/>
      <c r="BN329" s="287"/>
      <c r="BO329" s="211" t="s">
        <v>514</v>
      </c>
      <c r="BP329" s="211" t="s">
        <v>514</v>
      </c>
      <c r="BQ329" s="211">
        <v>1</v>
      </c>
      <c r="BR329" s="211" t="s">
        <v>5322</v>
      </c>
      <c r="BS329" s="211" t="s">
        <v>514</v>
      </c>
      <c r="BT329" s="211" t="s">
        <v>514</v>
      </c>
      <c r="BU329" s="211" t="s">
        <v>514</v>
      </c>
      <c r="BV329" s="211" t="s">
        <v>514</v>
      </c>
      <c r="BW329" s="211" t="s">
        <v>514</v>
      </c>
      <c r="BX329" s="211" t="s">
        <v>514</v>
      </c>
      <c r="BY329" s="211" t="s">
        <v>514</v>
      </c>
      <c r="BZ329" s="211" t="s">
        <v>514</v>
      </c>
      <c r="CA329" s="211" t="s">
        <v>514</v>
      </c>
      <c r="CB329" s="211" t="s">
        <v>514</v>
      </c>
      <c r="CC329" s="211" t="s">
        <v>514</v>
      </c>
      <c r="CD329" s="211" t="s">
        <v>514</v>
      </c>
      <c r="CE329" s="211" t="s">
        <v>514</v>
      </c>
      <c r="CF329" s="211" t="s">
        <v>514</v>
      </c>
      <c r="CG329" s="211" t="s">
        <v>514</v>
      </c>
      <c r="CH329" s="287"/>
      <c r="CI329" s="287"/>
      <c r="CJ329" s="287"/>
      <c r="CK329" s="287"/>
      <c r="CL329" s="287"/>
      <c r="CM329" s="287"/>
      <c r="CN329" s="287"/>
      <c r="CO329" s="211" t="s">
        <v>514</v>
      </c>
    </row>
    <row r="330" spans="1:93">
      <c r="A330" s="286" t="s">
        <v>1174</v>
      </c>
      <c r="B330" s="211" t="s">
        <v>3154</v>
      </c>
      <c r="C330" s="211" t="s">
        <v>2424</v>
      </c>
      <c r="D330" s="211" t="s">
        <v>5788</v>
      </c>
      <c r="E330" s="211" t="s">
        <v>3155</v>
      </c>
      <c r="F330" s="211">
        <v>1</v>
      </c>
      <c r="G330" s="211" t="s">
        <v>514</v>
      </c>
      <c r="H330" s="211" t="s">
        <v>514</v>
      </c>
      <c r="I330" s="211" t="s">
        <v>514</v>
      </c>
      <c r="J330" s="211" t="s">
        <v>514</v>
      </c>
      <c r="K330" s="211">
        <v>2013</v>
      </c>
      <c r="L330" s="211" t="b">
        <v>0</v>
      </c>
      <c r="M330" s="211">
        <v>33000</v>
      </c>
      <c r="N330" s="211">
        <v>33000</v>
      </c>
      <c r="O330" s="287"/>
      <c r="P330" s="287"/>
      <c r="Q330" s="287"/>
      <c r="R330" s="211" t="b">
        <v>0</v>
      </c>
      <c r="S330" s="211">
        <v>23600</v>
      </c>
      <c r="T330" s="211">
        <v>21200</v>
      </c>
      <c r="U330" s="211" t="b">
        <v>0</v>
      </c>
      <c r="V330" s="211">
        <v>23100</v>
      </c>
      <c r="W330" s="211">
        <v>23100</v>
      </c>
      <c r="X330" s="287"/>
      <c r="Y330" s="287"/>
      <c r="Z330" s="287"/>
      <c r="AA330" s="211">
        <v>2013</v>
      </c>
      <c r="AB330" s="211" t="b">
        <v>0</v>
      </c>
      <c r="AC330" s="211">
        <v>267</v>
      </c>
      <c r="AD330" s="211">
        <v>267</v>
      </c>
      <c r="AE330" s="287"/>
      <c r="AF330" s="287"/>
      <c r="AG330" s="287"/>
      <c r="AH330" s="211" t="s">
        <v>514</v>
      </c>
      <c r="AI330" s="211" t="s">
        <v>514</v>
      </c>
      <c r="AJ330" s="211" t="s">
        <v>514</v>
      </c>
      <c r="AK330" s="211" t="s">
        <v>514</v>
      </c>
      <c r="AL330" s="211" t="s">
        <v>514</v>
      </c>
      <c r="AM330" s="211" t="s">
        <v>514</v>
      </c>
      <c r="AN330" s="287"/>
      <c r="AO330" s="287"/>
      <c r="AP330" s="287"/>
      <c r="AQ330" s="287"/>
      <c r="AR330" s="287"/>
      <c r="AS330" s="287"/>
      <c r="AT330" s="211" t="s">
        <v>514</v>
      </c>
      <c r="AU330" s="211" t="s">
        <v>514</v>
      </c>
      <c r="AV330" s="211" t="s">
        <v>514</v>
      </c>
      <c r="AW330" s="211" t="s">
        <v>514</v>
      </c>
      <c r="AX330" s="211" t="s">
        <v>514</v>
      </c>
      <c r="AY330" s="211" t="s">
        <v>514</v>
      </c>
      <c r="AZ330" s="287"/>
      <c r="BA330" s="287"/>
      <c r="BB330" s="287"/>
      <c r="BC330" s="287"/>
      <c r="BD330" s="287"/>
      <c r="BE330" s="287"/>
      <c r="BF330" s="211" t="s">
        <v>514</v>
      </c>
      <c r="BG330" s="211" t="s">
        <v>514</v>
      </c>
      <c r="BH330" s="211" t="s">
        <v>514</v>
      </c>
      <c r="BI330" s="211" t="s">
        <v>514</v>
      </c>
      <c r="BJ330" s="211" t="s">
        <v>514</v>
      </c>
      <c r="BK330" s="211" t="s">
        <v>514</v>
      </c>
      <c r="BL330" s="287"/>
      <c r="BM330" s="287"/>
      <c r="BN330" s="287"/>
      <c r="BO330" s="211" t="s">
        <v>514</v>
      </c>
      <c r="BP330" s="211" t="s">
        <v>514</v>
      </c>
      <c r="BQ330" s="211">
        <v>3</v>
      </c>
      <c r="BR330" s="211" t="s">
        <v>3156</v>
      </c>
      <c r="BS330" s="211" t="s">
        <v>3157</v>
      </c>
      <c r="BT330" s="211" t="s">
        <v>3158</v>
      </c>
      <c r="BU330" s="211" t="s">
        <v>514</v>
      </c>
      <c r="BV330" s="211" t="s">
        <v>514</v>
      </c>
      <c r="BW330" s="211" t="s">
        <v>514</v>
      </c>
      <c r="BX330" s="211" t="s">
        <v>514</v>
      </c>
      <c r="BY330" s="211" t="s">
        <v>514</v>
      </c>
      <c r="BZ330" s="211" t="s">
        <v>514</v>
      </c>
      <c r="CA330" s="211" t="s">
        <v>514</v>
      </c>
      <c r="CB330" s="211" t="s">
        <v>514</v>
      </c>
      <c r="CC330" s="211" t="s">
        <v>6434</v>
      </c>
      <c r="CD330" s="211" t="s">
        <v>5089</v>
      </c>
      <c r="CE330" s="211" t="s">
        <v>514</v>
      </c>
      <c r="CF330" s="211" t="s">
        <v>514</v>
      </c>
      <c r="CG330" s="211" t="s">
        <v>514</v>
      </c>
      <c r="CH330" s="287"/>
      <c r="CI330" s="287"/>
      <c r="CJ330" s="287"/>
      <c r="CK330" s="287"/>
      <c r="CL330" s="287"/>
      <c r="CM330" s="287"/>
      <c r="CN330" s="287"/>
      <c r="CO330" s="211" t="s">
        <v>5528</v>
      </c>
    </row>
    <row r="331" spans="1:93">
      <c r="A331" s="286" t="s">
        <v>1175</v>
      </c>
      <c r="B331" s="211" t="s">
        <v>3159</v>
      </c>
      <c r="C331" s="211" t="s">
        <v>2448</v>
      </c>
      <c r="D331" s="211" t="s">
        <v>5323</v>
      </c>
      <c r="E331" s="211" t="s">
        <v>5324</v>
      </c>
      <c r="F331" s="211">
        <v>1</v>
      </c>
      <c r="G331" s="211" t="s">
        <v>514</v>
      </c>
      <c r="H331" s="211" t="s">
        <v>514</v>
      </c>
      <c r="I331" s="211" t="s">
        <v>514</v>
      </c>
      <c r="J331" s="211" t="s">
        <v>514</v>
      </c>
      <c r="K331" s="211">
        <v>2013</v>
      </c>
      <c r="L331" s="211" t="b">
        <v>0</v>
      </c>
      <c r="M331" s="211">
        <v>9960</v>
      </c>
      <c r="N331" s="211">
        <v>9950</v>
      </c>
      <c r="O331" s="287"/>
      <c r="P331" s="287"/>
      <c r="Q331" s="287"/>
      <c r="R331" s="211" t="b">
        <v>0</v>
      </c>
      <c r="S331" s="211">
        <v>11200</v>
      </c>
      <c r="T331" s="211">
        <v>10300</v>
      </c>
      <c r="U331" s="211" t="b">
        <v>0</v>
      </c>
      <c r="V331" s="211">
        <v>9930</v>
      </c>
      <c r="W331" s="211">
        <v>9930</v>
      </c>
      <c r="X331" s="287"/>
      <c r="Y331" s="287"/>
      <c r="Z331" s="287"/>
      <c r="AA331" s="211" t="s">
        <v>514</v>
      </c>
      <c r="AB331" s="211" t="s">
        <v>514</v>
      </c>
      <c r="AC331" s="211" t="s">
        <v>514</v>
      </c>
      <c r="AD331" s="211" t="s">
        <v>514</v>
      </c>
      <c r="AE331" s="287"/>
      <c r="AF331" s="287"/>
      <c r="AG331" s="287"/>
      <c r="AH331" s="211" t="s">
        <v>514</v>
      </c>
      <c r="AI331" s="211" t="s">
        <v>514</v>
      </c>
      <c r="AJ331" s="211" t="s">
        <v>514</v>
      </c>
      <c r="AK331" s="211" t="s">
        <v>514</v>
      </c>
      <c r="AL331" s="211" t="s">
        <v>514</v>
      </c>
      <c r="AM331" s="211" t="s">
        <v>514</v>
      </c>
      <c r="AN331" s="287"/>
      <c r="AO331" s="287"/>
      <c r="AP331" s="287"/>
      <c r="AQ331" s="287"/>
      <c r="AR331" s="287"/>
      <c r="AS331" s="287"/>
      <c r="AT331" s="211" t="s">
        <v>514</v>
      </c>
      <c r="AU331" s="211" t="s">
        <v>514</v>
      </c>
      <c r="AV331" s="211" t="s">
        <v>514</v>
      </c>
      <c r="AW331" s="211" t="s">
        <v>514</v>
      </c>
      <c r="AX331" s="211" t="s">
        <v>514</v>
      </c>
      <c r="AY331" s="211" t="s">
        <v>514</v>
      </c>
      <c r="AZ331" s="287"/>
      <c r="BA331" s="287"/>
      <c r="BB331" s="287"/>
      <c r="BC331" s="287"/>
      <c r="BD331" s="287"/>
      <c r="BE331" s="287"/>
      <c r="BF331" s="211" t="s">
        <v>514</v>
      </c>
      <c r="BG331" s="211" t="s">
        <v>514</v>
      </c>
      <c r="BH331" s="211" t="s">
        <v>514</v>
      </c>
      <c r="BI331" s="211" t="s">
        <v>514</v>
      </c>
      <c r="BJ331" s="211" t="s">
        <v>514</v>
      </c>
      <c r="BK331" s="211" t="s">
        <v>514</v>
      </c>
      <c r="BL331" s="287"/>
      <c r="BM331" s="287"/>
      <c r="BN331" s="287"/>
      <c r="BO331" s="211" t="s">
        <v>514</v>
      </c>
      <c r="BP331" s="211" t="s">
        <v>514</v>
      </c>
      <c r="BQ331" s="211">
        <v>2</v>
      </c>
      <c r="BR331" s="211" t="s">
        <v>3162</v>
      </c>
      <c r="BS331" s="211" t="s">
        <v>2811</v>
      </c>
      <c r="BT331" s="211" t="s">
        <v>514</v>
      </c>
      <c r="BU331" s="211" t="s">
        <v>514</v>
      </c>
      <c r="BV331" s="211" t="s">
        <v>514</v>
      </c>
      <c r="BW331" s="211" t="s">
        <v>514</v>
      </c>
      <c r="BX331" s="211" t="s">
        <v>514</v>
      </c>
      <c r="BY331" s="211" t="s">
        <v>514</v>
      </c>
      <c r="BZ331" s="211" t="s">
        <v>514</v>
      </c>
      <c r="CA331" s="211" t="s">
        <v>514</v>
      </c>
      <c r="CB331" s="211" t="s">
        <v>514</v>
      </c>
      <c r="CC331" s="211" t="s">
        <v>514</v>
      </c>
      <c r="CD331" s="211" t="s">
        <v>514</v>
      </c>
      <c r="CE331" s="211" t="s">
        <v>514</v>
      </c>
      <c r="CF331" s="211" t="s">
        <v>514</v>
      </c>
      <c r="CG331" s="211" t="s">
        <v>514</v>
      </c>
      <c r="CH331" s="287"/>
      <c r="CI331" s="287"/>
      <c r="CJ331" s="287"/>
      <c r="CK331" s="287"/>
      <c r="CL331" s="287"/>
      <c r="CM331" s="287"/>
      <c r="CN331" s="287"/>
      <c r="CO331" s="211" t="s">
        <v>5528</v>
      </c>
    </row>
    <row r="332" spans="1:93">
      <c r="A332" s="286" t="s">
        <v>1176</v>
      </c>
      <c r="B332" s="211" t="s">
        <v>3160</v>
      </c>
      <c r="C332" s="211" t="s">
        <v>2448</v>
      </c>
      <c r="D332" s="211" t="s">
        <v>5789</v>
      </c>
      <c r="E332" s="211" t="s">
        <v>3161</v>
      </c>
      <c r="F332" s="211">
        <v>1</v>
      </c>
      <c r="G332" s="211" t="s">
        <v>514</v>
      </c>
      <c r="H332" s="211" t="s">
        <v>514</v>
      </c>
      <c r="I332" s="211" t="s">
        <v>514</v>
      </c>
      <c r="J332" s="211" t="s">
        <v>514</v>
      </c>
      <c r="K332" s="211">
        <v>2013</v>
      </c>
      <c r="L332" s="211" t="b">
        <v>0</v>
      </c>
      <c r="M332" s="211">
        <v>5350</v>
      </c>
      <c r="N332" s="211">
        <v>4860</v>
      </c>
      <c r="O332" s="287"/>
      <c r="P332" s="287"/>
      <c r="Q332" s="287"/>
      <c r="R332" s="211" t="b">
        <v>0</v>
      </c>
      <c r="S332" s="211">
        <v>5330</v>
      </c>
      <c r="T332" s="211">
        <v>5020</v>
      </c>
      <c r="U332" s="211" t="b">
        <v>0</v>
      </c>
      <c r="V332" s="211">
        <v>6040</v>
      </c>
      <c r="W332" s="211">
        <v>6040</v>
      </c>
      <c r="X332" s="287"/>
      <c r="Y332" s="287"/>
      <c r="Z332" s="287"/>
      <c r="AA332" s="211" t="s">
        <v>514</v>
      </c>
      <c r="AB332" s="211" t="s">
        <v>514</v>
      </c>
      <c r="AC332" s="211" t="s">
        <v>514</v>
      </c>
      <c r="AD332" s="211" t="s">
        <v>514</v>
      </c>
      <c r="AE332" s="287"/>
      <c r="AF332" s="287"/>
      <c r="AG332" s="287"/>
      <c r="AH332" s="211" t="s">
        <v>514</v>
      </c>
      <c r="AI332" s="211" t="s">
        <v>514</v>
      </c>
      <c r="AJ332" s="211" t="s">
        <v>514</v>
      </c>
      <c r="AK332" s="211" t="s">
        <v>514</v>
      </c>
      <c r="AL332" s="211" t="s">
        <v>514</v>
      </c>
      <c r="AM332" s="211" t="s">
        <v>514</v>
      </c>
      <c r="AN332" s="287"/>
      <c r="AO332" s="287"/>
      <c r="AP332" s="287"/>
      <c r="AQ332" s="287"/>
      <c r="AR332" s="287"/>
      <c r="AS332" s="287"/>
      <c r="AT332" s="211" t="s">
        <v>514</v>
      </c>
      <c r="AU332" s="211" t="s">
        <v>514</v>
      </c>
      <c r="AV332" s="211" t="s">
        <v>514</v>
      </c>
      <c r="AW332" s="211" t="s">
        <v>514</v>
      </c>
      <c r="AX332" s="211" t="s">
        <v>514</v>
      </c>
      <c r="AY332" s="211" t="s">
        <v>514</v>
      </c>
      <c r="AZ332" s="287"/>
      <c r="BA332" s="287"/>
      <c r="BB332" s="287"/>
      <c r="BC332" s="287"/>
      <c r="BD332" s="287"/>
      <c r="BE332" s="287"/>
      <c r="BF332" s="211" t="s">
        <v>514</v>
      </c>
      <c r="BG332" s="211" t="s">
        <v>514</v>
      </c>
      <c r="BH332" s="211" t="s">
        <v>514</v>
      </c>
      <c r="BI332" s="211" t="s">
        <v>514</v>
      </c>
      <c r="BJ332" s="211" t="s">
        <v>514</v>
      </c>
      <c r="BK332" s="211" t="s">
        <v>514</v>
      </c>
      <c r="BL332" s="287"/>
      <c r="BM332" s="287"/>
      <c r="BN332" s="287"/>
      <c r="BO332" s="211" t="s">
        <v>514</v>
      </c>
      <c r="BP332" s="211" t="s">
        <v>514</v>
      </c>
      <c r="BQ332" s="211">
        <v>1</v>
      </c>
      <c r="BR332" s="211" t="s">
        <v>3162</v>
      </c>
      <c r="BS332" s="211" t="s">
        <v>514</v>
      </c>
      <c r="BT332" s="211" t="s">
        <v>514</v>
      </c>
      <c r="BU332" s="211" t="s">
        <v>514</v>
      </c>
      <c r="BV332" s="211" t="s">
        <v>514</v>
      </c>
      <c r="BW332" s="211" t="s">
        <v>514</v>
      </c>
      <c r="BX332" s="211" t="s">
        <v>514</v>
      </c>
      <c r="BY332" s="211" t="s">
        <v>514</v>
      </c>
      <c r="BZ332" s="211" t="s">
        <v>514</v>
      </c>
      <c r="CA332" s="211" t="s">
        <v>514</v>
      </c>
      <c r="CB332" s="211" t="s">
        <v>514</v>
      </c>
      <c r="CC332" s="211" t="s">
        <v>6580</v>
      </c>
      <c r="CD332" s="211" t="s">
        <v>6550</v>
      </c>
      <c r="CE332" s="211" t="s">
        <v>514</v>
      </c>
      <c r="CF332" s="211" t="s">
        <v>514</v>
      </c>
      <c r="CG332" s="211" t="s">
        <v>514</v>
      </c>
      <c r="CH332" s="287"/>
      <c r="CI332" s="287"/>
      <c r="CJ332" s="287"/>
      <c r="CK332" s="287"/>
      <c r="CL332" s="287"/>
      <c r="CM332" s="287"/>
      <c r="CN332" s="287"/>
      <c r="CO332" s="211" t="s">
        <v>5528</v>
      </c>
    </row>
    <row r="333" spans="1:93">
      <c r="A333" s="286" t="s">
        <v>1177</v>
      </c>
      <c r="B333" s="211" t="s">
        <v>3163</v>
      </c>
      <c r="C333" s="211" t="s">
        <v>2448</v>
      </c>
      <c r="D333" s="211" t="s">
        <v>3164</v>
      </c>
      <c r="E333" s="211" t="s">
        <v>3165</v>
      </c>
      <c r="F333" s="211">
        <v>1</v>
      </c>
      <c r="G333" s="211" t="s">
        <v>514</v>
      </c>
      <c r="H333" s="211" t="s">
        <v>514</v>
      </c>
      <c r="I333" s="211" t="s">
        <v>514</v>
      </c>
      <c r="J333" s="211" t="s">
        <v>514</v>
      </c>
      <c r="K333" s="211">
        <v>2013</v>
      </c>
      <c r="L333" s="211" t="b">
        <v>0</v>
      </c>
      <c r="M333" s="211">
        <v>3220</v>
      </c>
      <c r="N333" s="211">
        <v>3210</v>
      </c>
      <c r="O333" s="287"/>
      <c r="P333" s="287"/>
      <c r="Q333" s="287"/>
      <c r="R333" s="211" t="b">
        <v>0</v>
      </c>
      <c r="S333" s="211">
        <v>2960</v>
      </c>
      <c r="T333" s="211">
        <v>2530</v>
      </c>
      <c r="U333" s="211" t="b">
        <v>0</v>
      </c>
      <c r="V333" s="211">
        <v>2830</v>
      </c>
      <c r="W333" s="211">
        <v>2830</v>
      </c>
      <c r="X333" s="287"/>
      <c r="Y333" s="287"/>
      <c r="Z333" s="287"/>
      <c r="AA333" s="211" t="s">
        <v>514</v>
      </c>
      <c r="AB333" s="211" t="s">
        <v>514</v>
      </c>
      <c r="AC333" s="211" t="s">
        <v>514</v>
      </c>
      <c r="AD333" s="211" t="s">
        <v>514</v>
      </c>
      <c r="AE333" s="287"/>
      <c r="AF333" s="287"/>
      <c r="AG333" s="287"/>
      <c r="AH333" s="211" t="s">
        <v>514</v>
      </c>
      <c r="AI333" s="211" t="s">
        <v>514</v>
      </c>
      <c r="AJ333" s="211" t="s">
        <v>514</v>
      </c>
      <c r="AK333" s="211" t="s">
        <v>514</v>
      </c>
      <c r="AL333" s="211" t="s">
        <v>514</v>
      </c>
      <c r="AM333" s="211" t="s">
        <v>514</v>
      </c>
      <c r="AN333" s="287"/>
      <c r="AO333" s="287"/>
      <c r="AP333" s="287"/>
      <c r="AQ333" s="287"/>
      <c r="AR333" s="287"/>
      <c r="AS333" s="287"/>
      <c r="AT333" s="211" t="s">
        <v>514</v>
      </c>
      <c r="AU333" s="211" t="s">
        <v>514</v>
      </c>
      <c r="AV333" s="211" t="s">
        <v>514</v>
      </c>
      <c r="AW333" s="211" t="s">
        <v>514</v>
      </c>
      <c r="AX333" s="211" t="s">
        <v>514</v>
      </c>
      <c r="AY333" s="211" t="s">
        <v>514</v>
      </c>
      <c r="AZ333" s="287"/>
      <c r="BA333" s="287"/>
      <c r="BB333" s="287"/>
      <c r="BC333" s="287"/>
      <c r="BD333" s="287"/>
      <c r="BE333" s="287"/>
      <c r="BF333" s="211" t="s">
        <v>514</v>
      </c>
      <c r="BG333" s="211" t="s">
        <v>514</v>
      </c>
      <c r="BH333" s="211" t="s">
        <v>514</v>
      </c>
      <c r="BI333" s="211" t="s">
        <v>514</v>
      </c>
      <c r="BJ333" s="211" t="s">
        <v>514</v>
      </c>
      <c r="BK333" s="211" t="s">
        <v>514</v>
      </c>
      <c r="BL333" s="287"/>
      <c r="BM333" s="287"/>
      <c r="BN333" s="287"/>
      <c r="BO333" s="211" t="s">
        <v>514</v>
      </c>
      <c r="BP333" s="211" t="s">
        <v>514</v>
      </c>
      <c r="BQ333" s="211">
        <v>0</v>
      </c>
      <c r="BR333" s="211" t="s">
        <v>514</v>
      </c>
      <c r="BS333" s="211" t="s">
        <v>514</v>
      </c>
      <c r="BT333" s="211" t="s">
        <v>514</v>
      </c>
      <c r="BU333" s="211" t="s">
        <v>514</v>
      </c>
      <c r="BV333" s="211" t="s">
        <v>514</v>
      </c>
      <c r="BW333" s="211" t="s">
        <v>514</v>
      </c>
      <c r="BX333" s="211" t="s">
        <v>514</v>
      </c>
      <c r="BY333" s="211" t="s">
        <v>514</v>
      </c>
      <c r="BZ333" s="211" t="s">
        <v>514</v>
      </c>
      <c r="CA333" s="211" t="s">
        <v>514</v>
      </c>
      <c r="CB333" s="211" t="s">
        <v>514</v>
      </c>
      <c r="CC333" s="211" t="s">
        <v>514</v>
      </c>
      <c r="CD333" s="211" t="s">
        <v>514</v>
      </c>
      <c r="CE333" s="211" t="s">
        <v>514</v>
      </c>
      <c r="CF333" s="211" t="s">
        <v>514</v>
      </c>
      <c r="CG333" s="211" t="s">
        <v>514</v>
      </c>
      <c r="CH333" s="287"/>
      <c r="CI333" s="287"/>
      <c r="CJ333" s="287"/>
      <c r="CK333" s="287"/>
      <c r="CL333" s="287"/>
      <c r="CM333" s="287"/>
      <c r="CN333" s="287"/>
      <c r="CO333" s="211" t="s">
        <v>5528</v>
      </c>
    </row>
    <row r="334" spans="1:93">
      <c r="A334" s="286" t="s">
        <v>1178</v>
      </c>
      <c r="B334" s="211" t="s">
        <v>3166</v>
      </c>
      <c r="C334" s="211" t="s">
        <v>2448</v>
      </c>
      <c r="D334" s="211" t="s">
        <v>3167</v>
      </c>
      <c r="E334" s="211" t="s">
        <v>3168</v>
      </c>
      <c r="F334" s="211" t="s">
        <v>514</v>
      </c>
      <c r="G334" s="211">
        <v>1</v>
      </c>
      <c r="H334" s="211" t="s">
        <v>514</v>
      </c>
      <c r="I334" s="211" t="s">
        <v>514</v>
      </c>
      <c r="J334" s="211" t="s">
        <v>514</v>
      </c>
      <c r="K334" s="211">
        <v>2013</v>
      </c>
      <c r="L334" s="211" t="b">
        <v>0</v>
      </c>
      <c r="M334" s="211">
        <v>11100</v>
      </c>
      <c r="N334" s="211">
        <v>11100</v>
      </c>
      <c r="O334" s="287"/>
      <c r="P334" s="287"/>
      <c r="Q334" s="287"/>
      <c r="R334" s="211" t="b">
        <v>1</v>
      </c>
      <c r="S334" s="211">
        <v>68600</v>
      </c>
      <c r="T334" s="211">
        <v>58600</v>
      </c>
      <c r="U334" s="211" t="b">
        <v>1</v>
      </c>
      <c r="V334" s="211">
        <v>65200</v>
      </c>
      <c r="W334" s="211">
        <v>65200</v>
      </c>
      <c r="X334" s="287"/>
      <c r="Y334" s="287"/>
      <c r="Z334" s="287"/>
      <c r="AA334" s="211" t="s">
        <v>514</v>
      </c>
      <c r="AB334" s="211" t="s">
        <v>514</v>
      </c>
      <c r="AC334" s="211" t="s">
        <v>514</v>
      </c>
      <c r="AD334" s="211" t="s">
        <v>514</v>
      </c>
      <c r="AE334" s="287"/>
      <c r="AF334" s="287"/>
      <c r="AG334" s="287"/>
      <c r="AH334" s="211" t="s">
        <v>514</v>
      </c>
      <c r="AI334" s="211" t="s">
        <v>514</v>
      </c>
      <c r="AJ334" s="211" t="s">
        <v>514</v>
      </c>
      <c r="AK334" s="211" t="s">
        <v>514</v>
      </c>
      <c r="AL334" s="211" t="s">
        <v>514</v>
      </c>
      <c r="AM334" s="211" t="s">
        <v>514</v>
      </c>
      <c r="AN334" s="287"/>
      <c r="AO334" s="287"/>
      <c r="AP334" s="287"/>
      <c r="AQ334" s="287"/>
      <c r="AR334" s="287"/>
      <c r="AS334" s="287"/>
      <c r="AT334" s="211" t="s">
        <v>514</v>
      </c>
      <c r="AU334" s="211" t="s">
        <v>514</v>
      </c>
      <c r="AV334" s="211" t="s">
        <v>514</v>
      </c>
      <c r="AW334" s="211" t="s">
        <v>514</v>
      </c>
      <c r="AX334" s="211" t="s">
        <v>514</v>
      </c>
      <c r="AY334" s="211" t="s">
        <v>514</v>
      </c>
      <c r="AZ334" s="287"/>
      <c r="BA334" s="287"/>
      <c r="BB334" s="287"/>
      <c r="BC334" s="287"/>
      <c r="BD334" s="287"/>
      <c r="BE334" s="287"/>
      <c r="BF334" s="211" t="s">
        <v>514</v>
      </c>
      <c r="BG334" s="211" t="s">
        <v>514</v>
      </c>
      <c r="BH334" s="211" t="s">
        <v>514</v>
      </c>
      <c r="BI334" s="211" t="s">
        <v>514</v>
      </c>
      <c r="BJ334" s="211" t="s">
        <v>514</v>
      </c>
      <c r="BK334" s="211" t="s">
        <v>514</v>
      </c>
      <c r="BL334" s="287"/>
      <c r="BM334" s="287"/>
      <c r="BN334" s="287"/>
      <c r="BO334" s="211" t="s">
        <v>514</v>
      </c>
      <c r="BP334" s="211" t="s">
        <v>514</v>
      </c>
      <c r="BQ334" s="211">
        <v>0</v>
      </c>
      <c r="BR334" s="211" t="s">
        <v>514</v>
      </c>
      <c r="BS334" s="211" t="s">
        <v>514</v>
      </c>
      <c r="BT334" s="211" t="s">
        <v>514</v>
      </c>
      <c r="BU334" s="211" t="s">
        <v>514</v>
      </c>
      <c r="BV334" s="211" t="s">
        <v>514</v>
      </c>
      <c r="BW334" s="211" t="s">
        <v>514</v>
      </c>
      <c r="BX334" s="211" t="s">
        <v>514</v>
      </c>
      <c r="BY334" s="211" t="s">
        <v>514</v>
      </c>
      <c r="BZ334" s="211" t="s">
        <v>514</v>
      </c>
      <c r="CA334" s="211" t="s">
        <v>514</v>
      </c>
      <c r="CB334" s="211" t="s">
        <v>514</v>
      </c>
      <c r="CC334" s="211" t="s">
        <v>514</v>
      </c>
      <c r="CD334" s="211" t="s">
        <v>514</v>
      </c>
      <c r="CE334" s="211" t="s">
        <v>514</v>
      </c>
      <c r="CF334" s="211" t="s">
        <v>514</v>
      </c>
      <c r="CG334" s="211" t="s">
        <v>514</v>
      </c>
      <c r="CH334" s="287"/>
      <c r="CI334" s="287"/>
      <c r="CJ334" s="287"/>
      <c r="CK334" s="287"/>
      <c r="CL334" s="287"/>
      <c r="CM334" s="287"/>
      <c r="CN334" s="287"/>
      <c r="CO334" s="211" t="s">
        <v>5528</v>
      </c>
    </row>
    <row r="335" spans="1:93">
      <c r="A335" s="286" t="s">
        <v>1179</v>
      </c>
      <c r="B335" s="211" t="s">
        <v>3169</v>
      </c>
      <c r="C335" s="211" t="s">
        <v>2484</v>
      </c>
      <c r="D335" s="211" t="s">
        <v>3170</v>
      </c>
      <c r="E335" s="211" t="s">
        <v>5790</v>
      </c>
      <c r="F335" s="211">
        <v>1</v>
      </c>
      <c r="G335" s="211" t="s">
        <v>514</v>
      </c>
      <c r="H335" s="211" t="s">
        <v>514</v>
      </c>
      <c r="I335" s="211" t="s">
        <v>514</v>
      </c>
      <c r="J335" s="211" t="s">
        <v>514</v>
      </c>
      <c r="K335" s="211">
        <v>2013</v>
      </c>
      <c r="L335" s="211" t="b">
        <v>0</v>
      </c>
      <c r="M335" s="211">
        <v>8760</v>
      </c>
      <c r="N335" s="211">
        <v>7810</v>
      </c>
      <c r="O335" s="287"/>
      <c r="P335" s="287"/>
      <c r="Q335" s="287"/>
      <c r="R335" s="211" t="b">
        <v>1</v>
      </c>
      <c r="S335" s="211">
        <v>7070</v>
      </c>
      <c r="T335" s="211">
        <v>6520</v>
      </c>
      <c r="U335" s="211" t="b">
        <v>1</v>
      </c>
      <c r="V335" s="211">
        <v>6420</v>
      </c>
      <c r="W335" s="211">
        <v>6420</v>
      </c>
      <c r="X335" s="287"/>
      <c r="Y335" s="287"/>
      <c r="Z335" s="287"/>
      <c r="AA335" s="211" t="s">
        <v>514</v>
      </c>
      <c r="AB335" s="211" t="s">
        <v>514</v>
      </c>
      <c r="AC335" s="211" t="s">
        <v>514</v>
      </c>
      <c r="AD335" s="211" t="s">
        <v>514</v>
      </c>
      <c r="AE335" s="287"/>
      <c r="AF335" s="287"/>
      <c r="AG335" s="287"/>
      <c r="AH335" s="211" t="s">
        <v>514</v>
      </c>
      <c r="AI335" s="211" t="s">
        <v>514</v>
      </c>
      <c r="AJ335" s="211" t="s">
        <v>514</v>
      </c>
      <c r="AK335" s="211" t="s">
        <v>514</v>
      </c>
      <c r="AL335" s="211" t="s">
        <v>514</v>
      </c>
      <c r="AM335" s="211" t="s">
        <v>514</v>
      </c>
      <c r="AN335" s="287"/>
      <c r="AO335" s="287"/>
      <c r="AP335" s="287"/>
      <c r="AQ335" s="287"/>
      <c r="AR335" s="287"/>
      <c r="AS335" s="287"/>
      <c r="AT335" s="211" t="s">
        <v>514</v>
      </c>
      <c r="AU335" s="211" t="s">
        <v>514</v>
      </c>
      <c r="AV335" s="211" t="s">
        <v>514</v>
      </c>
      <c r="AW335" s="211" t="s">
        <v>514</v>
      </c>
      <c r="AX335" s="211" t="s">
        <v>514</v>
      </c>
      <c r="AY335" s="211" t="s">
        <v>514</v>
      </c>
      <c r="AZ335" s="287"/>
      <c r="BA335" s="287"/>
      <c r="BB335" s="287"/>
      <c r="BC335" s="287"/>
      <c r="BD335" s="287"/>
      <c r="BE335" s="287"/>
      <c r="BF335" s="211" t="s">
        <v>514</v>
      </c>
      <c r="BG335" s="211" t="s">
        <v>514</v>
      </c>
      <c r="BH335" s="211" t="s">
        <v>514</v>
      </c>
      <c r="BI335" s="211" t="s">
        <v>514</v>
      </c>
      <c r="BJ335" s="211" t="s">
        <v>514</v>
      </c>
      <c r="BK335" s="211" t="s">
        <v>514</v>
      </c>
      <c r="BL335" s="287"/>
      <c r="BM335" s="287"/>
      <c r="BN335" s="287"/>
      <c r="BO335" s="211" t="s">
        <v>514</v>
      </c>
      <c r="BP335" s="211" t="s">
        <v>514</v>
      </c>
      <c r="BQ335" s="211">
        <v>1</v>
      </c>
      <c r="BR335" s="211" t="s">
        <v>3171</v>
      </c>
      <c r="BS335" s="211" t="s">
        <v>514</v>
      </c>
      <c r="BT335" s="211" t="s">
        <v>514</v>
      </c>
      <c r="BU335" s="211" t="s">
        <v>514</v>
      </c>
      <c r="BV335" s="211" t="s">
        <v>514</v>
      </c>
      <c r="BW335" s="211" t="s">
        <v>514</v>
      </c>
      <c r="BX335" s="211" t="s">
        <v>514</v>
      </c>
      <c r="BY335" s="211" t="s">
        <v>514</v>
      </c>
      <c r="BZ335" s="211" t="s">
        <v>514</v>
      </c>
      <c r="CA335" s="211" t="s">
        <v>514</v>
      </c>
      <c r="CB335" s="211" t="s">
        <v>5528</v>
      </c>
      <c r="CC335" s="211" t="s">
        <v>514</v>
      </c>
      <c r="CD335" s="211" t="s">
        <v>514</v>
      </c>
      <c r="CE335" s="211" t="s">
        <v>514</v>
      </c>
      <c r="CF335" s="211" t="s">
        <v>514</v>
      </c>
      <c r="CG335" s="211" t="s">
        <v>514</v>
      </c>
      <c r="CH335" s="287"/>
      <c r="CI335" s="287"/>
      <c r="CJ335" s="287"/>
      <c r="CK335" s="287"/>
      <c r="CL335" s="287"/>
      <c r="CM335" s="287"/>
      <c r="CN335" s="287"/>
      <c r="CO335" s="211" t="s">
        <v>5528</v>
      </c>
    </row>
    <row r="336" spans="1:93">
      <c r="A336" s="286" t="s">
        <v>1180</v>
      </c>
      <c r="B336" s="211" t="s">
        <v>3172</v>
      </c>
      <c r="C336" s="211" t="s">
        <v>2448</v>
      </c>
      <c r="D336" s="211" t="s">
        <v>5791</v>
      </c>
      <c r="E336" s="211" t="s">
        <v>3173</v>
      </c>
      <c r="F336" s="211">
        <v>1</v>
      </c>
      <c r="G336" s="211" t="s">
        <v>514</v>
      </c>
      <c r="H336" s="211" t="s">
        <v>514</v>
      </c>
      <c r="I336" s="211" t="s">
        <v>514</v>
      </c>
      <c r="J336" s="211" t="s">
        <v>514</v>
      </c>
      <c r="K336" s="211">
        <v>2013</v>
      </c>
      <c r="L336" s="211" t="b">
        <v>1</v>
      </c>
      <c r="M336" s="211">
        <v>22300</v>
      </c>
      <c r="N336" s="211">
        <v>22300</v>
      </c>
      <c r="O336" s="287"/>
      <c r="P336" s="287"/>
      <c r="Q336" s="287"/>
      <c r="R336" s="211" t="b">
        <v>0</v>
      </c>
      <c r="S336" s="211">
        <v>23200</v>
      </c>
      <c r="T336" s="211">
        <v>19800</v>
      </c>
      <c r="U336" s="211" t="b">
        <v>0</v>
      </c>
      <c r="V336" s="211">
        <v>23600</v>
      </c>
      <c r="W336" s="211">
        <v>23600</v>
      </c>
      <c r="X336" s="287"/>
      <c r="Y336" s="287"/>
      <c r="Z336" s="287"/>
      <c r="AA336" s="211" t="s">
        <v>514</v>
      </c>
      <c r="AB336" s="211" t="s">
        <v>514</v>
      </c>
      <c r="AC336" s="211" t="s">
        <v>514</v>
      </c>
      <c r="AD336" s="211" t="s">
        <v>514</v>
      </c>
      <c r="AE336" s="287"/>
      <c r="AF336" s="287"/>
      <c r="AG336" s="287"/>
      <c r="AH336" s="211" t="s">
        <v>514</v>
      </c>
      <c r="AI336" s="211" t="s">
        <v>514</v>
      </c>
      <c r="AJ336" s="211" t="s">
        <v>514</v>
      </c>
      <c r="AK336" s="211" t="s">
        <v>514</v>
      </c>
      <c r="AL336" s="211" t="s">
        <v>514</v>
      </c>
      <c r="AM336" s="211" t="s">
        <v>514</v>
      </c>
      <c r="AN336" s="287"/>
      <c r="AO336" s="287"/>
      <c r="AP336" s="287"/>
      <c r="AQ336" s="287"/>
      <c r="AR336" s="287"/>
      <c r="AS336" s="287"/>
      <c r="AT336" s="211" t="s">
        <v>514</v>
      </c>
      <c r="AU336" s="211" t="s">
        <v>514</v>
      </c>
      <c r="AV336" s="211" t="s">
        <v>514</v>
      </c>
      <c r="AW336" s="211" t="s">
        <v>514</v>
      </c>
      <c r="AX336" s="211" t="s">
        <v>514</v>
      </c>
      <c r="AY336" s="211" t="s">
        <v>514</v>
      </c>
      <c r="AZ336" s="287"/>
      <c r="BA336" s="287"/>
      <c r="BB336" s="287"/>
      <c r="BC336" s="287"/>
      <c r="BD336" s="287"/>
      <c r="BE336" s="287"/>
      <c r="BF336" s="211" t="s">
        <v>514</v>
      </c>
      <c r="BG336" s="211" t="s">
        <v>514</v>
      </c>
      <c r="BH336" s="211" t="s">
        <v>514</v>
      </c>
      <c r="BI336" s="211" t="s">
        <v>514</v>
      </c>
      <c r="BJ336" s="211" t="s">
        <v>514</v>
      </c>
      <c r="BK336" s="211" t="s">
        <v>514</v>
      </c>
      <c r="BL336" s="287"/>
      <c r="BM336" s="287"/>
      <c r="BN336" s="287"/>
      <c r="BO336" s="211" t="s">
        <v>514</v>
      </c>
      <c r="BP336" s="211" t="s">
        <v>514</v>
      </c>
      <c r="BQ336" s="211">
        <v>0</v>
      </c>
      <c r="BR336" s="211" t="s">
        <v>514</v>
      </c>
      <c r="BS336" s="211" t="s">
        <v>514</v>
      </c>
      <c r="BT336" s="211" t="s">
        <v>514</v>
      </c>
      <c r="BU336" s="211" t="s">
        <v>514</v>
      </c>
      <c r="BV336" s="211" t="s">
        <v>514</v>
      </c>
      <c r="BW336" s="211" t="s">
        <v>514</v>
      </c>
      <c r="BX336" s="211" t="s">
        <v>514</v>
      </c>
      <c r="BY336" s="211" t="s">
        <v>514</v>
      </c>
      <c r="BZ336" s="211" t="s">
        <v>514</v>
      </c>
      <c r="CA336" s="211" t="s">
        <v>514</v>
      </c>
      <c r="CB336" s="211" t="s">
        <v>514</v>
      </c>
      <c r="CC336" s="211" t="s">
        <v>6581</v>
      </c>
      <c r="CD336" s="211" t="s">
        <v>6582</v>
      </c>
      <c r="CE336" s="211" t="s">
        <v>514</v>
      </c>
      <c r="CF336" s="211" t="s">
        <v>514</v>
      </c>
      <c r="CG336" s="211" t="s">
        <v>514</v>
      </c>
      <c r="CH336" s="287"/>
      <c r="CI336" s="287"/>
      <c r="CJ336" s="287"/>
      <c r="CK336" s="287"/>
      <c r="CL336" s="287"/>
      <c r="CM336" s="287"/>
      <c r="CN336" s="287"/>
      <c r="CO336" s="211" t="s">
        <v>5528</v>
      </c>
    </row>
    <row r="337" spans="1:93">
      <c r="A337" s="286" t="s">
        <v>1181</v>
      </c>
      <c r="B337" s="211" t="s">
        <v>3174</v>
      </c>
      <c r="C337" s="211" t="s">
        <v>2448</v>
      </c>
      <c r="D337" s="211" t="s">
        <v>5325</v>
      </c>
      <c r="E337" s="211" t="s">
        <v>5326</v>
      </c>
      <c r="F337" s="211">
        <v>1</v>
      </c>
      <c r="G337" s="211" t="s">
        <v>514</v>
      </c>
      <c r="H337" s="211" t="s">
        <v>514</v>
      </c>
      <c r="I337" s="211" t="s">
        <v>514</v>
      </c>
      <c r="J337" s="211" t="s">
        <v>514</v>
      </c>
      <c r="K337" s="211">
        <v>2013</v>
      </c>
      <c r="L337" s="211" t="b">
        <v>1</v>
      </c>
      <c r="M337" s="211">
        <v>14400</v>
      </c>
      <c r="N337" s="211">
        <v>13000</v>
      </c>
      <c r="O337" s="287"/>
      <c r="P337" s="287"/>
      <c r="Q337" s="287"/>
      <c r="R337" s="211" t="s">
        <v>514</v>
      </c>
      <c r="S337" s="211" t="s">
        <v>514</v>
      </c>
      <c r="T337" s="211" t="s">
        <v>514</v>
      </c>
      <c r="U337" s="211" t="s">
        <v>514</v>
      </c>
      <c r="V337" s="211" t="s">
        <v>514</v>
      </c>
      <c r="W337" s="211" t="s">
        <v>514</v>
      </c>
      <c r="X337" s="287"/>
      <c r="Y337" s="287"/>
      <c r="Z337" s="287"/>
      <c r="AA337" s="211">
        <v>2013</v>
      </c>
      <c r="AB337" s="211" t="b">
        <v>0</v>
      </c>
      <c r="AC337" s="211">
        <v>0</v>
      </c>
      <c r="AD337" s="211">
        <v>0</v>
      </c>
      <c r="AE337" s="287"/>
      <c r="AF337" s="287"/>
      <c r="AG337" s="287"/>
      <c r="AH337" s="211" t="s">
        <v>514</v>
      </c>
      <c r="AI337" s="211" t="s">
        <v>514</v>
      </c>
      <c r="AJ337" s="211" t="s">
        <v>514</v>
      </c>
      <c r="AK337" s="211" t="s">
        <v>514</v>
      </c>
      <c r="AL337" s="211" t="s">
        <v>514</v>
      </c>
      <c r="AM337" s="211" t="s">
        <v>514</v>
      </c>
      <c r="AN337" s="287"/>
      <c r="AO337" s="287"/>
      <c r="AP337" s="287"/>
      <c r="AQ337" s="287"/>
      <c r="AR337" s="287"/>
      <c r="AS337" s="287"/>
      <c r="AT337" s="211" t="s">
        <v>514</v>
      </c>
      <c r="AU337" s="211" t="s">
        <v>514</v>
      </c>
      <c r="AV337" s="211" t="s">
        <v>514</v>
      </c>
      <c r="AW337" s="211" t="s">
        <v>514</v>
      </c>
      <c r="AX337" s="211" t="s">
        <v>514</v>
      </c>
      <c r="AY337" s="211" t="s">
        <v>514</v>
      </c>
      <c r="AZ337" s="287"/>
      <c r="BA337" s="287"/>
      <c r="BB337" s="287"/>
      <c r="BC337" s="287"/>
      <c r="BD337" s="287"/>
      <c r="BE337" s="287"/>
      <c r="BF337" s="211" t="s">
        <v>514</v>
      </c>
      <c r="BG337" s="211" t="s">
        <v>514</v>
      </c>
      <c r="BH337" s="211" t="s">
        <v>514</v>
      </c>
      <c r="BI337" s="211" t="s">
        <v>514</v>
      </c>
      <c r="BJ337" s="211" t="s">
        <v>514</v>
      </c>
      <c r="BK337" s="211" t="s">
        <v>514</v>
      </c>
      <c r="BL337" s="287"/>
      <c r="BM337" s="287"/>
      <c r="BN337" s="287"/>
      <c r="BO337" s="211" t="s">
        <v>514</v>
      </c>
      <c r="BP337" s="211" t="s">
        <v>514</v>
      </c>
      <c r="BQ337" s="211">
        <v>0</v>
      </c>
      <c r="BR337" s="211" t="s">
        <v>514</v>
      </c>
      <c r="BS337" s="211" t="s">
        <v>514</v>
      </c>
      <c r="BT337" s="211" t="s">
        <v>514</v>
      </c>
      <c r="BU337" s="211" t="s">
        <v>514</v>
      </c>
      <c r="BV337" s="211" t="s">
        <v>514</v>
      </c>
      <c r="BW337" s="211" t="s">
        <v>514</v>
      </c>
      <c r="BX337" s="211" t="s">
        <v>514</v>
      </c>
      <c r="BY337" s="211" t="s">
        <v>514</v>
      </c>
      <c r="BZ337" s="211" t="s">
        <v>514</v>
      </c>
      <c r="CA337" s="211" t="s">
        <v>514</v>
      </c>
      <c r="CB337" s="211" t="s">
        <v>514</v>
      </c>
      <c r="CC337" s="211" t="s">
        <v>514</v>
      </c>
      <c r="CD337" s="211" t="s">
        <v>514</v>
      </c>
      <c r="CE337" s="211" t="s">
        <v>514</v>
      </c>
      <c r="CF337" s="211" t="s">
        <v>514</v>
      </c>
      <c r="CG337" s="211" t="s">
        <v>514</v>
      </c>
      <c r="CH337" s="287"/>
      <c r="CI337" s="287"/>
      <c r="CJ337" s="287"/>
      <c r="CK337" s="287"/>
      <c r="CL337" s="287"/>
      <c r="CM337" s="287"/>
      <c r="CN337" s="287"/>
      <c r="CO337" s="211" t="s">
        <v>514</v>
      </c>
    </row>
    <row r="338" spans="1:93">
      <c r="A338" s="286" t="s">
        <v>1182</v>
      </c>
      <c r="B338" s="211" t="s">
        <v>3175</v>
      </c>
      <c r="C338" s="211" t="s">
        <v>3176</v>
      </c>
      <c r="D338" s="211" t="s">
        <v>3177</v>
      </c>
      <c r="E338" s="211" t="s">
        <v>3178</v>
      </c>
      <c r="F338" s="211">
        <v>1</v>
      </c>
      <c r="G338" s="211" t="s">
        <v>514</v>
      </c>
      <c r="H338" s="211" t="s">
        <v>514</v>
      </c>
      <c r="I338" s="211" t="s">
        <v>514</v>
      </c>
      <c r="J338" s="211" t="s">
        <v>514</v>
      </c>
      <c r="K338" s="211">
        <v>2013</v>
      </c>
      <c r="L338" s="211" t="b">
        <v>0</v>
      </c>
      <c r="M338" s="211">
        <v>5270</v>
      </c>
      <c r="N338" s="211">
        <v>5260</v>
      </c>
      <c r="O338" s="287"/>
      <c r="P338" s="287"/>
      <c r="Q338" s="287"/>
      <c r="R338" s="211" t="b">
        <v>0</v>
      </c>
      <c r="S338" s="211">
        <v>6170</v>
      </c>
      <c r="T338" s="211">
        <v>5670</v>
      </c>
      <c r="U338" s="211" t="b">
        <v>0</v>
      </c>
      <c r="V338" s="211">
        <v>5880</v>
      </c>
      <c r="W338" s="211">
        <v>5880</v>
      </c>
      <c r="X338" s="287"/>
      <c r="Y338" s="287"/>
      <c r="Z338" s="287"/>
      <c r="AA338" s="211" t="s">
        <v>514</v>
      </c>
      <c r="AB338" s="211" t="s">
        <v>514</v>
      </c>
      <c r="AC338" s="211" t="s">
        <v>514</v>
      </c>
      <c r="AD338" s="211" t="s">
        <v>514</v>
      </c>
      <c r="AE338" s="287"/>
      <c r="AF338" s="287"/>
      <c r="AG338" s="287"/>
      <c r="AH338" s="211" t="s">
        <v>514</v>
      </c>
      <c r="AI338" s="211" t="s">
        <v>514</v>
      </c>
      <c r="AJ338" s="211" t="s">
        <v>514</v>
      </c>
      <c r="AK338" s="211" t="s">
        <v>514</v>
      </c>
      <c r="AL338" s="211" t="s">
        <v>514</v>
      </c>
      <c r="AM338" s="211" t="s">
        <v>514</v>
      </c>
      <c r="AN338" s="287"/>
      <c r="AO338" s="287"/>
      <c r="AP338" s="287"/>
      <c r="AQ338" s="287"/>
      <c r="AR338" s="287"/>
      <c r="AS338" s="287"/>
      <c r="AT338" s="211" t="s">
        <v>514</v>
      </c>
      <c r="AU338" s="211" t="s">
        <v>514</v>
      </c>
      <c r="AV338" s="211" t="s">
        <v>514</v>
      </c>
      <c r="AW338" s="211" t="s">
        <v>514</v>
      </c>
      <c r="AX338" s="211" t="s">
        <v>514</v>
      </c>
      <c r="AY338" s="211" t="s">
        <v>514</v>
      </c>
      <c r="AZ338" s="287"/>
      <c r="BA338" s="287"/>
      <c r="BB338" s="287"/>
      <c r="BC338" s="287"/>
      <c r="BD338" s="287"/>
      <c r="BE338" s="287"/>
      <c r="BF338" s="211" t="s">
        <v>514</v>
      </c>
      <c r="BG338" s="211" t="s">
        <v>514</v>
      </c>
      <c r="BH338" s="211" t="s">
        <v>514</v>
      </c>
      <c r="BI338" s="211" t="s">
        <v>514</v>
      </c>
      <c r="BJ338" s="211" t="s">
        <v>514</v>
      </c>
      <c r="BK338" s="211" t="s">
        <v>514</v>
      </c>
      <c r="BL338" s="287"/>
      <c r="BM338" s="287"/>
      <c r="BN338" s="287"/>
      <c r="BO338" s="211" t="s">
        <v>514</v>
      </c>
      <c r="BP338" s="211" t="s">
        <v>514</v>
      </c>
      <c r="BQ338" s="211">
        <v>0</v>
      </c>
      <c r="BR338" s="211" t="s">
        <v>514</v>
      </c>
      <c r="BS338" s="211" t="s">
        <v>514</v>
      </c>
      <c r="BT338" s="211" t="s">
        <v>514</v>
      </c>
      <c r="BU338" s="211" t="s">
        <v>514</v>
      </c>
      <c r="BV338" s="211" t="s">
        <v>514</v>
      </c>
      <c r="BW338" s="211" t="s">
        <v>514</v>
      </c>
      <c r="BX338" s="211" t="s">
        <v>514</v>
      </c>
      <c r="BY338" s="211" t="s">
        <v>514</v>
      </c>
      <c r="BZ338" s="211" t="s">
        <v>514</v>
      </c>
      <c r="CA338" s="211" t="s">
        <v>514</v>
      </c>
      <c r="CB338" s="211" t="s">
        <v>514</v>
      </c>
      <c r="CC338" s="211" t="s">
        <v>6583</v>
      </c>
      <c r="CD338" s="211" t="s">
        <v>6584</v>
      </c>
      <c r="CE338" s="211" t="s">
        <v>514</v>
      </c>
      <c r="CF338" s="211" t="s">
        <v>514</v>
      </c>
      <c r="CG338" s="211" t="s">
        <v>514</v>
      </c>
      <c r="CH338" s="287"/>
      <c r="CI338" s="287"/>
      <c r="CJ338" s="287"/>
      <c r="CK338" s="287"/>
      <c r="CL338" s="287"/>
      <c r="CM338" s="287"/>
      <c r="CN338" s="287"/>
      <c r="CO338" s="211" t="s">
        <v>5528</v>
      </c>
    </row>
    <row r="339" spans="1:93">
      <c r="A339" s="286" t="s">
        <v>1183</v>
      </c>
      <c r="B339" s="211" t="s">
        <v>3179</v>
      </c>
      <c r="C339" s="211" t="s">
        <v>2448</v>
      </c>
      <c r="D339" s="211" t="s">
        <v>5792</v>
      </c>
      <c r="E339" s="211" t="s">
        <v>3180</v>
      </c>
      <c r="F339" s="211">
        <v>1</v>
      </c>
      <c r="G339" s="211" t="s">
        <v>514</v>
      </c>
      <c r="H339" s="211" t="s">
        <v>514</v>
      </c>
      <c r="I339" s="211" t="s">
        <v>514</v>
      </c>
      <c r="J339" s="211" t="s">
        <v>514</v>
      </c>
      <c r="K339" s="211">
        <v>2013</v>
      </c>
      <c r="L339" s="211" t="b">
        <v>1</v>
      </c>
      <c r="M339" s="211">
        <v>5000</v>
      </c>
      <c r="N339" s="211">
        <v>4990</v>
      </c>
      <c r="O339" s="287"/>
      <c r="P339" s="287"/>
      <c r="Q339" s="287"/>
      <c r="R339" s="211" t="b">
        <v>1</v>
      </c>
      <c r="S339" s="211">
        <v>5340</v>
      </c>
      <c r="T339" s="211">
        <v>4560</v>
      </c>
      <c r="U339" s="211" t="b">
        <v>1</v>
      </c>
      <c r="V339" s="211">
        <v>4870</v>
      </c>
      <c r="W339" s="211">
        <v>4870</v>
      </c>
      <c r="X339" s="287"/>
      <c r="Y339" s="287"/>
      <c r="Z339" s="287"/>
      <c r="AA339" s="211" t="s">
        <v>514</v>
      </c>
      <c r="AB339" s="211" t="s">
        <v>514</v>
      </c>
      <c r="AC339" s="211" t="s">
        <v>514</v>
      </c>
      <c r="AD339" s="211" t="s">
        <v>514</v>
      </c>
      <c r="AE339" s="287"/>
      <c r="AF339" s="287"/>
      <c r="AG339" s="287"/>
      <c r="AH339" s="211" t="s">
        <v>514</v>
      </c>
      <c r="AI339" s="211" t="s">
        <v>514</v>
      </c>
      <c r="AJ339" s="211" t="s">
        <v>514</v>
      </c>
      <c r="AK339" s="211" t="s">
        <v>514</v>
      </c>
      <c r="AL339" s="211" t="s">
        <v>514</v>
      </c>
      <c r="AM339" s="211" t="s">
        <v>514</v>
      </c>
      <c r="AN339" s="287"/>
      <c r="AO339" s="287"/>
      <c r="AP339" s="287"/>
      <c r="AQ339" s="287"/>
      <c r="AR339" s="287"/>
      <c r="AS339" s="287"/>
      <c r="AT339" s="211" t="s">
        <v>514</v>
      </c>
      <c r="AU339" s="211" t="s">
        <v>514</v>
      </c>
      <c r="AV339" s="211" t="s">
        <v>514</v>
      </c>
      <c r="AW339" s="211" t="s">
        <v>514</v>
      </c>
      <c r="AX339" s="211" t="s">
        <v>514</v>
      </c>
      <c r="AY339" s="211" t="s">
        <v>514</v>
      </c>
      <c r="AZ339" s="287"/>
      <c r="BA339" s="287"/>
      <c r="BB339" s="287"/>
      <c r="BC339" s="287"/>
      <c r="BD339" s="287"/>
      <c r="BE339" s="287"/>
      <c r="BF339" s="211" t="s">
        <v>514</v>
      </c>
      <c r="BG339" s="211" t="s">
        <v>514</v>
      </c>
      <c r="BH339" s="211" t="s">
        <v>514</v>
      </c>
      <c r="BI339" s="211" t="s">
        <v>514</v>
      </c>
      <c r="BJ339" s="211" t="s">
        <v>514</v>
      </c>
      <c r="BK339" s="211" t="s">
        <v>514</v>
      </c>
      <c r="BL339" s="287"/>
      <c r="BM339" s="287"/>
      <c r="BN339" s="287"/>
      <c r="BO339" s="211" t="s">
        <v>514</v>
      </c>
      <c r="BP339" s="211" t="s">
        <v>514</v>
      </c>
      <c r="BQ339" s="211">
        <v>0</v>
      </c>
      <c r="BR339" s="211" t="s">
        <v>514</v>
      </c>
      <c r="BS339" s="211" t="s">
        <v>514</v>
      </c>
      <c r="BT339" s="211" t="s">
        <v>514</v>
      </c>
      <c r="BU339" s="211" t="s">
        <v>514</v>
      </c>
      <c r="BV339" s="211" t="s">
        <v>514</v>
      </c>
      <c r="BW339" s="211" t="s">
        <v>514</v>
      </c>
      <c r="BX339" s="211" t="s">
        <v>514</v>
      </c>
      <c r="BY339" s="211" t="s">
        <v>514</v>
      </c>
      <c r="BZ339" s="211" t="s">
        <v>514</v>
      </c>
      <c r="CA339" s="211" t="s">
        <v>514</v>
      </c>
      <c r="CB339" s="211" t="s">
        <v>514</v>
      </c>
      <c r="CC339" s="211" t="s">
        <v>6444</v>
      </c>
      <c r="CD339" s="211" t="s">
        <v>6485</v>
      </c>
      <c r="CE339" s="211" t="s">
        <v>514</v>
      </c>
      <c r="CF339" s="211" t="s">
        <v>514</v>
      </c>
      <c r="CG339" s="211" t="s">
        <v>514</v>
      </c>
      <c r="CH339" s="287"/>
      <c r="CI339" s="287"/>
      <c r="CJ339" s="287"/>
      <c r="CK339" s="287"/>
      <c r="CL339" s="287"/>
      <c r="CM339" s="287"/>
      <c r="CN339" s="287"/>
      <c r="CO339" s="211" t="s">
        <v>5528</v>
      </c>
    </row>
    <row r="340" spans="1:93">
      <c r="A340" s="286" t="s">
        <v>1184</v>
      </c>
      <c r="B340" s="211" t="s">
        <v>3181</v>
      </c>
      <c r="C340" s="211" t="s">
        <v>2448</v>
      </c>
      <c r="D340" s="211" t="s">
        <v>5793</v>
      </c>
      <c r="E340" s="211" t="s">
        <v>5794</v>
      </c>
      <c r="F340" s="211">
        <v>1</v>
      </c>
      <c r="G340" s="211" t="s">
        <v>514</v>
      </c>
      <c r="H340" s="211" t="s">
        <v>514</v>
      </c>
      <c r="I340" s="211" t="s">
        <v>514</v>
      </c>
      <c r="J340" s="211" t="s">
        <v>514</v>
      </c>
      <c r="K340" s="211">
        <v>2013</v>
      </c>
      <c r="L340" s="211" t="b">
        <v>0</v>
      </c>
      <c r="M340" s="211">
        <v>36600</v>
      </c>
      <c r="N340" s="211">
        <v>30900</v>
      </c>
      <c r="O340" s="287"/>
      <c r="P340" s="287"/>
      <c r="Q340" s="287"/>
      <c r="R340" s="211" t="b">
        <v>0</v>
      </c>
      <c r="S340" s="211">
        <v>31300</v>
      </c>
      <c r="T340" s="211">
        <v>27800</v>
      </c>
      <c r="U340" s="211" t="b">
        <v>0</v>
      </c>
      <c r="V340" s="211">
        <v>27900</v>
      </c>
      <c r="W340" s="211">
        <v>27900</v>
      </c>
      <c r="X340" s="287"/>
      <c r="Y340" s="287"/>
      <c r="Z340" s="287"/>
      <c r="AA340" s="211" t="s">
        <v>514</v>
      </c>
      <c r="AB340" s="211" t="s">
        <v>514</v>
      </c>
      <c r="AC340" s="211" t="s">
        <v>514</v>
      </c>
      <c r="AD340" s="211" t="s">
        <v>514</v>
      </c>
      <c r="AE340" s="287"/>
      <c r="AF340" s="287"/>
      <c r="AG340" s="287"/>
      <c r="AH340" s="211" t="s">
        <v>514</v>
      </c>
      <c r="AI340" s="211" t="s">
        <v>514</v>
      </c>
      <c r="AJ340" s="211" t="s">
        <v>514</v>
      </c>
      <c r="AK340" s="211" t="s">
        <v>514</v>
      </c>
      <c r="AL340" s="211" t="s">
        <v>514</v>
      </c>
      <c r="AM340" s="211" t="s">
        <v>514</v>
      </c>
      <c r="AN340" s="287"/>
      <c r="AO340" s="287"/>
      <c r="AP340" s="287"/>
      <c r="AQ340" s="287"/>
      <c r="AR340" s="287"/>
      <c r="AS340" s="287"/>
      <c r="AT340" s="211" t="s">
        <v>514</v>
      </c>
      <c r="AU340" s="211" t="s">
        <v>514</v>
      </c>
      <c r="AV340" s="211" t="s">
        <v>514</v>
      </c>
      <c r="AW340" s="211" t="s">
        <v>514</v>
      </c>
      <c r="AX340" s="211" t="s">
        <v>514</v>
      </c>
      <c r="AY340" s="211" t="s">
        <v>514</v>
      </c>
      <c r="AZ340" s="287"/>
      <c r="BA340" s="287"/>
      <c r="BB340" s="287"/>
      <c r="BC340" s="287"/>
      <c r="BD340" s="287"/>
      <c r="BE340" s="287"/>
      <c r="BF340" s="211" t="s">
        <v>514</v>
      </c>
      <c r="BG340" s="211" t="s">
        <v>514</v>
      </c>
      <c r="BH340" s="211" t="s">
        <v>514</v>
      </c>
      <c r="BI340" s="211" t="s">
        <v>514</v>
      </c>
      <c r="BJ340" s="211" t="s">
        <v>514</v>
      </c>
      <c r="BK340" s="211" t="s">
        <v>514</v>
      </c>
      <c r="BL340" s="287"/>
      <c r="BM340" s="287"/>
      <c r="BN340" s="287"/>
      <c r="BO340" s="211" t="s">
        <v>514</v>
      </c>
      <c r="BP340" s="211" t="s">
        <v>514</v>
      </c>
      <c r="BQ340" s="211">
        <v>2</v>
      </c>
      <c r="BR340" s="211" t="s">
        <v>3182</v>
      </c>
      <c r="BS340" s="211" t="s">
        <v>3183</v>
      </c>
      <c r="BT340" s="211" t="s">
        <v>514</v>
      </c>
      <c r="BU340" s="211" t="s">
        <v>514</v>
      </c>
      <c r="BV340" s="211" t="s">
        <v>514</v>
      </c>
      <c r="BW340" s="211" t="s">
        <v>514</v>
      </c>
      <c r="BX340" s="211" t="s">
        <v>514</v>
      </c>
      <c r="BY340" s="211" t="s">
        <v>514</v>
      </c>
      <c r="BZ340" s="211" t="s">
        <v>514</v>
      </c>
      <c r="CA340" s="211" t="s">
        <v>514</v>
      </c>
      <c r="CB340" s="211" t="s">
        <v>5528</v>
      </c>
      <c r="CC340" s="211" t="s">
        <v>514</v>
      </c>
      <c r="CD340" s="211" t="s">
        <v>514</v>
      </c>
      <c r="CE340" s="211" t="s">
        <v>514</v>
      </c>
      <c r="CF340" s="211" t="s">
        <v>514</v>
      </c>
      <c r="CG340" s="211" t="s">
        <v>514</v>
      </c>
      <c r="CH340" s="287"/>
      <c r="CI340" s="287"/>
      <c r="CJ340" s="287"/>
      <c r="CK340" s="287"/>
      <c r="CL340" s="287"/>
      <c r="CM340" s="287"/>
      <c r="CN340" s="287"/>
      <c r="CO340" s="211" t="s">
        <v>5528</v>
      </c>
    </row>
    <row r="341" spans="1:93">
      <c r="A341" s="286" t="s">
        <v>1185</v>
      </c>
      <c r="B341" s="211" t="s">
        <v>3184</v>
      </c>
      <c r="C341" s="211" t="s">
        <v>2448</v>
      </c>
      <c r="D341" s="211" t="s">
        <v>5795</v>
      </c>
      <c r="E341" s="211" t="s">
        <v>3185</v>
      </c>
      <c r="F341" s="211">
        <v>1</v>
      </c>
      <c r="G341" s="211" t="s">
        <v>514</v>
      </c>
      <c r="H341" s="211" t="s">
        <v>514</v>
      </c>
      <c r="I341" s="211" t="s">
        <v>514</v>
      </c>
      <c r="J341" s="211" t="s">
        <v>514</v>
      </c>
      <c r="K341" s="211">
        <v>2013</v>
      </c>
      <c r="L341" s="211" t="b">
        <v>0</v>
      </c>
      <c r="M341" s="211">
        <v>39400</v>
      </c>
      <c r="N341" s="211">
        <v>38100</v>
      </c>
      <c r="O341" s="287"/>
      <c r="P341" s="287"/>
      <c r="Q341" s="287"/>
      <c r="R341" s="211" t="b">
        <v>0</v>
      </c>
      <c r="S341" s="211">
        <v>48300</v>
      </c>
      <c r="T341" s="211">
        <v>42200</v>
      </c>
      <c r="U341" s="211" t="b">
        <v>0</v>
      </c>
      <c r="V341" s="211">
        <v>12600</v>
      </c>
      <c r="W341" s="211">
        <v>12600</v>
      </c>
      <c r="X341" s="287"/>
      <c r="Y341" s="287"/>
      <c r="Z341" s="287"/>
      <c r="AA341" s="211" t="s">
        <v>514</v>
      </c>
      <c r="AB341" s="211" t="s">
        <v>514</v>
      </c>
      <c r="AC341" s="211" t="s">
        <v>514</v>
      </c>
      <c r="AD341" s="211" t="s">
        <v>514</v>
      </c>
      <c r="AE341" s="287"/>
      <c r="AF341" s="287"/>
      <c r="AG341" s="287"/>
      <c r="AH341" s="211" t="s">
        <v>514</v>
      </c>
      <c r="AI341" s="211" t="s">
        <v>514</v>
      </c>
      <c r="AJ341" s="211" t="s">
        <v>514</v>
      </c>
      <c r="AK341" s="211" t="s">
        <v>514</v>
      </c>
      <c r="AL341" s="211" t="s">
        <v>514</v>
      </c>
      <c r="AM341" s="211" t="s">
        <v>514</v>
      </c>
      <c r="AN341" s="287"/>
      <c r="AO341" s="287"/>
      <c r="AP341" s="287"/>
      <c r="AQ341" s="287"/>
      <c r="AR341" s="287"/>
      <c r="AS341" s="287"/>
      <c r="AT341" s="211" t="s">
        <v>514</v>
      </c>
      <c r="AU341" s="211" t="s">
        <v>514</v>
      </c>
      <c r="AV341" s="211" t="s">
        <v>514</v>
      </c>
      <c r="AW341" s="211" t="s">
        <v>514</v>
      </c>
      <c r="AX341" s="211" t="s">
        <v>514</v>
      </c>
      <c r="AY341" s="211" t="s">
        <v>514</v>
      </c>
      <c r="AZ341" s="287"/>
      <c r="BA341" s="287"/>
      <c r="BB341" s="287"/>
      <c r="BC341" s="287"/>
      <c r="BD341" s="287"/>
      <c r="BE341" s="287"/>
      <c r="BF341" s="211" t="s">
        <v>514</v>
      </c>
      <c r="BG341" s="211" t="s">
        <v>514</v>
      </c>
      <c r="BH341" s="211" t="s">
        <v>514</v>
      </c>
      <c r="BI341" s="211" t="s">
        <v>514</v>
      </c>
      <c r="BJ341" s="211" t="s">
        <v>514</v>
      </c>
      <c r="BK341" s="211" t="s">
        <v>514</v>
      </c>
      <c r="BL341" s="287"/>
      <c r="BM341" s="287"/>
      <c r="BN341" s="287"/>
      <c r="BO341" s="211" t="s">
        <v>514</v>
      </c>
      <c r="BP341" s="211" t="s">
        <v>514</v>
      </c>
      <c r="BQ341" s="211">
        <v>1</v>
      </c>
      <c r="BR341" s="211" t="s">
        <v>3186</v>
      </c>
      <c r="BS341" s="211" t="s">
        <v>514</v>
      </c>
      <c r="BT341" s="211" t="s">
        <v>514</v>
      </c>
      <c r="BU341" s="211" t="s">
        <v>514</v>
      </c>
      <c r="BV341" s="211" t="s">
        <v>514</v>
      </c>
      <c r="BW341" s="211" t="s">
        <v>514</v>
      </c>
      <c r="BX341" s="211" t="s">
        <v>514</v>
      </c>
      <c r="BY341" s="211" t="s">
        <v>514</v>
      </c>
      <c r="BZ341" s="211" t="s">
        <v>514</v>
      </c>
      <c r="CA341" s="211" t="s">
        <v>514</v>
      </c>
      <c r="CB341" s="211" t="s">
        <v>514</v>
      </c>
      <c r="CC341" s="211" t="s">
        <v>6585</v>
      </c>
      <c r="CD341" s="211" t="s">
        <v>6479</v>
      </c>
      <c r="CE341" s="211" t="s">
        <v>514</v>
      </c>
      <c r="CF341" s="211" t="s">
        <v>514</v>
      </c>
      <c r="CG341" s="211" t="s">
        <v>514</v>
      </c>
      <c r="CH341" s="287"/>
      <c r="CI341" s="287"/>
      <c r="CJ341" s="287"/>
      <c r="CK341" s="287"/>
      <c r="CL341" s="287"/>
      <c r="CM341" s="287"/>
      <c r="CN341" s="287"/>
      <c r="CO341" s="211" t="s">
        <v>5528</v>
      </c>
    </row>
    <row r="342" spans="1:93">
      <c r="A342" s="286" t="s">
        <v>1186</v>
      </c>
      <c r="B342" s="211" t="s">
        <v>3187</v>
      </c>
      <c r="C342" s="211" t="s">
        <v>5796</v>
      </c>
      <c r="D342" s="211" t="s">
        <v>3188</v>
      </c>
      <c r="E342" s="211" t="s">
        <v>5797</v>
      </c>
      <c r="F342" s="211">
        <v>1</v>
      </c>
      <c r="G342" s="211" t="s">
        <v>514</v>
      </c>
      <c r="H342" s="211" t="s">
        <v>514</v>
      </c>
      <c r="I342" s="211" t="s">
        <v>514</v>
      </c>
      <c r="J342" s="211" t="s">
        <v>514</v>
      </c>
      <c r="K342" s="211">
        <v>2013</v>
      </c>
      <c r="L342" s="211" t="b">
        <v>0</v>
      </c>
      <c r="M342" s="211">
        <v>38500</v>
      </c>
      <c r="N342" s="211">
        <v>38500</v>
      </c>
      <c r="O342" s="287"/>
      <c r="P342" s="287"/>
      <c r="Q342" s="287"/>
      <c r="R342" s="211" t="b">
        <v>0</v>
      </c>
      <c r="S342" s="211">
        <v>34200</v>
      </c>
      <c r="T342" s="211">
        <v>17300</v>
      </c>
      <c r="U342" s="211" t="b">
        <v>0</v>
      </c>
      <c r="V342" s="211">
        <v>17500</v>
      </c>
      <c r="W342" s="211">
        <v>17500</v>
      </c>
      <c r="X342" s="287"/>
      <c r="Y342" s="287"/>
      <c r="Z342" s="287"/>
      <c r="AA342" s="211" t="s">
        <v>514</v>
      </c>
      <c r="AB342" s="211" t="s">
        <v>514</v>
      </c>
      <c r="AC342" s="211" t="s">
        <v>514</v>
      </c>
      <c r="AD342" s="211" t="s">
        <v>514</v>
      </c>
      <c r="AE342" s="287"/>
      <c r="AF342" s="287"/>
      <c r="AG342" s="287"/>
      <c r="AH342" s="211" t="s">
        <v>514</v>
      </c>
      <c r="AI342" s="211" t="s">
        <v>514</v>
      </c>
      <c r="AJ342" s="211" t="s">
        <v>514</v>
      </c>
      <c r="AK342" s="211" t="s">
        <v>514</v>
      </c>
      <c r="AL342" s="211" t="s">
        <v>514</v>
      </c>
      <c r="AM342" s="211" t="s">
        <v>514</v>
      </c>
      <c r="AN342" s="287"/>
      <c r="AO342" s="287"/>
      <c r="AP342" s="287"/>
      <c r="AQ342" s="287"/>
      <c r="AR342" s="287"/>
      <c r="AS342" s="287"/>
      <c r="AT342" s="211" t="s">
        <v>514</v>
      </c>
      <c r="AU342" s="211" t="s">
        <v>514</v>
      </c>
      <c r="AV342" s="211" t="s">
        <v>514</v>
      </c>
      <c r="AW342" s="211" t="s">
        <v>514</v>
      </c>
      <c r="AX342" s="211" t="s">
        <v>514</v>
      </c>
      <c r="AY342" s="211" t="s">
        <v>514</v>
      </c>
      <c r="AZ342" s="287"/>
      <c r="BA342" s="287"/>
      <c r="BB342" s="287"/>
      <c r="BC342" s="287"/>
      <c r="BD342" s="287"/>
      <c r="BE342" s="287"/>
      <c r="BF342" s="211" t="s">
        <v>514</v>
      </c>
      <c r="BG342" s="211" t="s">
        <v>514</v>
      </c>
      <c r="BH342" s="211" t="s">
        <v>514</v>
      </c>
      <c r="BI342" s="211" t="s">
        <v>514</v>
      </c>
      <c r="BJ342" s="211" t="s">
        <v>514</v>
      </c>
      <c r="BK342" s="211" t="s">
        <v>514</v>
      </c>
      <c r="BL342" s="287"/>
      <c r="BM342" s="287"/>
      <c r="BN342" s="287"/>
      <c r="BO342" s="211" t="s">
        <v>514</v>
      </c>
      <c r="BP342" s="211" t="s">
        <v>514</v>
      </c>
      <c r="BQ342" s="211">
        <v>3</v>
      </c>
      <c r="BR342" s="211" t="s">
        <v>3189</v>
      </c>
      <c r="BS342" s="211" t="s">
        <v>3190</v>
      </c>
      <c r="BT342" s="211" t="s">
        <v>3191</v>
      </c>
      <c r="BU342" s="211" t="s">
        <v>514</v>
      </c>
      <c r="BV342" s="211" t="s">
        <v>514</v>
      </c>
      <c r="BW342" s="211" t="s">
        <v>514</v>
      </c>
      <c r="BX342" s="211" t="s">
        <v>514</v>
      </c>
      <c r="BY342" s="211" t="s">
        <v>514</v>
      </c>
      <c r="BZ342" s="211" t="s">
        <v>514</v>
      </c>
      <c r="CA342" s="211" t="s">
        <v>514</v>
      </c>
      <c r="CB342" s="211" t="s">
        <v>514</v>
      </c>
      <c r="CC342" s="211" t="s">
        <v>6444</v>
      </c>
      <c r="CD342" s="211" t="s">
        <v>6445</v>
      </c>
      <c r="CE342" s="211" t="s">
        <v>514</v>
      </c>
      <c r="CF342" s="211" t="s">
        <v>514</v>
      </c>
      <c r="CG342" s="211" t="s">
        <v>514</v>
      </c>
      <c r="CH342" s="287"/>
      <c r="CI342" s="287"/>
      <c r="CJ342" s="287"/>
      <c r="CK342" s="287"/>
      <c r="CL342" s="287"/>
      <c r="CM342" s="287"/>
      <c r="CN342" s="287"/>
      <c r="CO342" s="211" t="s">
        <v>5528</v>
      </c>
    </row>
    <row r="343" spans="1:93">
      <c r="A343" s="286" t="s">
        <v>1187</v>
      </c>
      <c r="B343" s="211" t="s">
        <v>3192</v>
      </c>
      <c r="C343" s="211" t="s">
        <v>2628</v>
      </c>
      <c r="D343" s="211" t="s">
        <v>5798</v>
      </c>
      <c r="E343" s="211" t="s">
        <v>5799</v>
      </c>
      <c r="F343" s="211">
        <v>1</v>
      </c>
      <c r="G343" s="211" t="s">
        <v>514</v>
      </c>
      <c r="H343" s="211" t="s">
        <v>514</v>
      </c>
      <c r="I343" s="211" t="s">
        <v>514</v>
      </c>
      <c r="J343" s="211" t="s">
        <v>514</v>
      </c>
      <c r="K343" s="211">
        <v>2013</v>
      </c>
      <c r="L343" s="211" t="b">
        <v>0</v>
      </c>
      <c r="M343" s="211">
        <v>2450</v>
      </c>
      <c r="N343" s="211">
        <v>2070</v>
      </c>
      <c r="O343" s="287"/>
      <c r="P343" s="287"/>
      <c r="Q343" s="287"/>
      <c r="R343" s="211" t="s">
        <v>514</v>
      </c>
      <c r="S343" s="211" t="s">
        <v>514</v>
      </c>
      <c r="T343" s="211" t="s">
        <v>514</v>
      </c>
      <c r="U343" s="211" t="s">
        <v>514</v>
      </c>
      <c r="V343" s="211" t="s">
        <v>514</v>
      </c>
      <c r="W343" s="211" t="s">
        <v>514</v>
      </c>
      <c r="X343" s="287"/>
      <c r="Y343" s="287"/>
      <c r="Z343" s="287"/>
      <c r="AA343" s="211" t="s">
        <v>514</v>
      </c>
      <c r="AB343" s="211" t="s">
        <v>514</v>
      </c>
      <c r="AC343" s="211" t="s">
        <v>514</v>
      </c>
      <c r="AD343" s="211" t="s">
        <v>514</v>
      </c>
      <c r="AE343" s="287"/>
      <c r="AF343" s="287"/>
      <c r="AG343" s="287"/>
      <c r="AH343" s="211" t="s">
        <v>514</v>
      </c>
      <c r="AI343" s="211" t="s">
        <v>514</v>
      </c>
      <c r="AJ343" s="211" t="s">
        <v>514</v>
      </c>
      <c r="AK343" s="211" t="s">
        <v>514</v>
      </c>
      <c r="AL343" s="211" t="s">
        <v>514</v>
      </c>
      <c r="AM343" s="211" t="s">
        <v>514</v>
      </c>
      <c r="AN343" s="287"/>
      <c r="AO343" s="287"/>
      <c r="AP343" s="287"/>
      <c r="AQ343" s="287"/>
      <c r="AR343" s="287"/>
      <c r="AS343" s="287"/>
      <c r="AT343" s="211" t="s">
        <v>514</v>
      </c>
      <c r="AU343" s="211" t="s">
        <v>514</v>
      </c>
      <c r="AV343" s="211" t="s">
        <v>514</v>
      </c>
      <c r="AW343" s="211" t="s">
        <v>514</v>
      </c>
      <c r="AX343" s="211" t="s">
        <v>514</v>
      </c>
      <c r="AY343" s="211" t="s">
        <v>514</v>
      </c>
      <c r="AZ343" s="287"/>
      <c r="BA343" s="287"/>
      <c r="BB343" s="287"/>
      <c r="BC343" s="287"/>
      <c r="BD343" s="287"/>
      <c r="BE343" s="287"/>
      <c r="BF343" s="211" t="s">
        <v>514</v>
      </c>
      <c r="BG343" s="211" t="s">
        <v>514</v>
      </c>
      <c r="BH343" s="211" t="s">
        <v>514</v>
      </c>
      <c r="BI343" s="211" t="s">
        <v>514</v>
      </c>
      <c r="BJ343" s="211" t="s">
        <v>514</v>
      </c>
      <c r="BK343" s="211" t="s">
        <v>514</v>
      </c>
      <c r="BL343" s="287"/>
      <c r="BM343" s="287"/>
      <c r="BN343" s="287"/>
      <c r="BO343" s="211" t="s">
        <v>514</v>
      </c>
      <c r="BP343" s="211" t="s">
        <v>514</v>
      </c>
      <c r="BQ343" s="211">
        <v>0</v>
      </c>
      <c r="BR343" s="211" t="s">
        <v>514</v>
      </c>
      <c r="BS343" s="211" t="s">
        <v>514</v>
      </c>
      <c r="BT343" s="211" t="s">
        <v>514</v>
      </c>
      <c r="BU343" s="211" t="s">
        <v>514</v>
      </c>
      <c r="BV343" s="211" t="s">
        <v>514</v>
      </c>
      <c r="BW343" s="211" t="s">
        <v>514</v>
      </c>
      <c r="BX343" s="211" t="s">
        <v>514</v>
      </c>
      <c r="BY343" s="211" t="s">
        <v>514</v>
      </c>
      <c r="BZ343" s="211" t="s">
        <v>514</v>
      </c>
      <c r="CA343" s="211" t="s">
        <v>514</v>
      </c>
      <c r="CB343" s="211" t="s">
        <v>514</v>
      </c>
      <c r="CC343" s="211" t="s">
        <v>514</v>
      </c>
      <c r="CD343" s="211" t="s">
        <v>514</v>
      </c>
      <c r="CE343" s="211" t="s">
        <v>514</v>
      </c>
      <c r="CF343" s="211" t="s">
        <v>514</v>
      </c>
      <c r="CG343" s="211" t="s">
        <v>514</v>
      </c>
      <c r="CH343" s="287"/>
      <c r="CI343" s="287"/>
      <c r="CJ343" s="287"/>
      <c r="CK343" s="287"/>
      <c r="CL343" s="287"/>
      <c r="CM343" s="287"/>
      <c r="CN343" s="287"/>
      <c r="CO343" s="211" t="s">
        <v>514</v>
      </c>
    </row>
    <row r="344" spans="1:93">
      <c r="A344" s="286" t="s">
        <v>1188</v>
      </c>
      <c r="B344" s="211" t="s">
        <v>3193</v>
      </c>
      <c r="C344" s="211" t="s">
        <v>2448</v>
      </c>
      <c r="D344" s="211" t="s">
        <v>5327</v>
      </c>
      <c r="E344" s="211" t="s">
        <v>5328</v>
      </c>
      <c r="F344" s="211">
        <v>1</v>
      </c>
      <c r="G344" s="211" t="s">
        <v>514</v>
      </c>
      <c r="H344" s="211" t="s">
        <v>514</v>
      </c>
      <c r="I344" s="211" t="s">
        <v>514</v>
      </c>
      <c r="J344" s="211" t="s">
        <v>514</v>
      </c>
      <c r="K344" s="211">
        <v>2013</v>
      </c>
      <c r="L344" s="211" t="b">
        <v>0</v>
      </c>
      <c r="M344" s="211">
        <v>2130</v>
      </c>
      <c r="N344" s="211">
        <v>2080</v>
      </c>
      <c r="O344" s="287"/>
      <c r="P344" s="287"/>
      <c r="Q344" s="287"/>
      <c r="R344" s="211" t="s">
        <v>514</v>
      </c>
      <c r="S344" s="211" t="s">
        <v>514</v>
      </c>
      <c r="T344" s="211" t="s">
        <v>514</v>
      </c>
      <c r="U344" s="211" t="s">
        <v>514</v>
      </c>
      <c r="V344" s="211" t="s">
        <v>514</v>
      </c>
      <c r="W344" s="211" t="s">
        <v>514</v>
      </c>
      <c r="X344" s="287"/>
      <c r="Y344" s="287"/>
      <c r="Z344" s="287"/>
      <c r="AA344" s="211" t="s">
        <v>514</v>
      </c>
      <c r="AB344" s="211" t="s">
        <v>514</v>
      </c>
      <c r="AC344" s="211" t="s">
        <v>514</v>
      </c>
      <c r="AD344" s="211" t="s">
        <v>514</v>
      </c>
      <c r="AE344" s="287"/>
      <c r="AF344" s="287"/>
      <c r="AG344" s="287"/>
      <c r="AH344" s="211" t="s">
        <v>514</v>
      </c>
      <c r="AI344" s="211" t="s">
        <v>514</v>
      </c>
      <c r="AJ344" s="211" t="s">
        <v>514</v>
      </c>
      <c r="AK344" s="211" t="s">
        <v>514</v>
      </c>
      <c r="AL344" s="211" t="s">
        <v>514</v>
      </c>
      <c r="AM344" s="211" t="s">
        <v>514</v>
      </c>
      <c r="AN344" s="287"/>
      <c r="AO344" s="287"/>
      <c r="AP344" s="287"/>
      <c r="AQ344" s="287"/>
      <c r="AR344" s="287"/>
      <c r="AS344" s="287"/>
      <c r="AT344" s="211" t="s">
        <v>514</v>
      </c>
      <c r="AU344" s="211" t="s">
        <v>514</v>
      </c>
      <c r="AV344" s="211" t="s">
        <v>514</v>
      </c>
      <c r="AW344" s="211" t="s">
        <v>514</v>
      </c>
      <c r="AX344" s="211" t="s">
        <v>514</v>
      </c>
      <c r="AY344" s="211" t="s">
        <v>514</v>
      </c>
      <c r="AZ344" s="287"/>
      <c r="BA344" s="287"/>
      <c r="BB344" s="287"/>
      <c r="BC344" s="287"/>
      <c r="BD344" s="287"/>
      <c r="BE344" s="287"/>
      <c r="BF344" s="211" t="s">
        <v>514</v>
      </c>
      <c r="BG344" s="211" t="s">
        <v>514</v>
      </c>
      <c r="BH344" s="211" t="s">
        <v>514</v>
      </c>
      <c r="BI344" s="211" t="s">
        <v>514</v>
      </c>
      <c r="BJ344" s="211" t="s">
        <v>514</v>
      </c>
      <c r="BK344" s="211" t="s">
        <v>514</v>
      </c>
      <c r="BL344" s="287"/>
      <c r="BM344" s="287"/>
      <c r="BN344" s="287"/>
      <c r="BO344" s="211" t="s">
        <v>514</v>
      </c>
      <c r="BP344" s="211" t="s">
        <v>514</v>
      </c>
      <c r="BQ344" s="211">
        <v>0</v>
      </c>
      <c r="BR344" s="211" t="s">
        <v>514</v>
      </c>
      <c r="BS344" s="211" t="s">
        <v>514</v>
      </c>
      <c r="BT344" s="211" t="s">
        <v>514</v>
      </c>
      <c r="BU344" s="211" t="s">
        <v>514</v>
      </c>
      <c r="BV344" s="211" t="s">
        <v>514</v>
      </c>
      <c r="BW344" s="211" t="s">
        <v>514</v>
      </c>
      <c r="BX344" s="211" t="s">
        <v>514</v>
      </c>
      <c r="BY344" s="211" t="s">
        <v>514</v>
      </c>
      <c r="BZ344" s="211" t="s">
        <v>514</v>
      </c>
      <c r="CA344" s="211" t="s">
        <v>514</v>
      </c>
      <c r="CB344" s="211" t="s">
        <v>514</v>
      </c>
      <c r="CC344" s="211" t="s">
        <v>514</v>
      </c>
      <c r="CD344" s="211" t="s">
        <v>514</v>
      </c>
      <c r="CE344" s="211" t="s">
        <v>514</v>
      </c>
      <c r="CF344" s="211" t="s">
        <v>514</v>
      </c>
      <c r="CG344" s="211" t="s">
        <v>514</v>
      </c>
      <c r="CH344" s="287"/>
      <c r="CI344" s="287"/>
      <c r="CJ344" s="287"/>
      <c r="CK344" s="287"/>
      <c r="CL344" s="287"/>
      <c r="CM344" s="287"/>
      <c r="CN344" s="287"/>
      <c r="CO344" s="211" t="s">
        <v>514</v>
      </c>
    </row>
    <row r="345" spans="1:93">
      <c r="A345" s="286" t="s">
        <v>1189</v>
      </c>
      <c r="B345" s="211" t="s">
        <v>3194</v>
      </c>
      <c r="C345" s="211" t="s">
        <v>2484</v>
      </c>
      <c r="D345" s="211" t="s">
        <v>6586</v>
      </c>
      <c r="E345" s="211" t="s">
        <v>3195</v>
      </c>
      <c r="F345" s="211">
        <v>1</v>
      </c>
      <c r="G345" s="211" t="s">
        <v>514</v>
      </c>
      <c r="H345" s="211" t="s">
        <v>514</v>
      </c>
      <c r="I345" s="211" t="s">
        <v>514</v>
      </c>
      <c r="J345" s="211" t="s">
        <v>514</v>
      </c>
      <c r="K345" s="211">
        <v>2013</v>
      </c>
      <c r="L345" s="211" t="b">
        <v>0</v>
      </c>
      <c r="M345" s="211">
        <v>3440</v>
      </c>
      <c r="N345" s="211">
        <v>3440</v>
      </c>
      <c r="O345" s="287"/>
      <c r="P345" s="287"/>
      <c r="Q345" s="287"/>
      <c r="R345" s="211" t="b">
        <v>0</v>
      </c>
      <c r="S345" s="211">
        <v>3620</v>
      </c>
      <c r="T345" s="211">
        <v>3180</v>
      </c>
      <c r="U345" s="211" t="b">
        <v>0</v>
      </c>
      <c r="V345" s="211">
        <v>640</v>
      </c>
      <c r="W345" s="211">
        <v>0</v>
      </c>
      <c r="X345" s="287"/>
      <c r="Y345" s="287"/>
      <c r="Z345" s="287"/>
      <c r="AA345" s="211" t="s">
        <v>514</v>
      </c>
      <c r="AB345" s="211" t="s">
        <v>514</v>
      </c>
      <c r="AC345" s="211" t="s">
        <v>514</v>
      </c>
      <c r="AD345" s="211" t="s">
        <v>514</v>
      </c>
      <c r="AE345" s="287"/>
      <c r="AF345" s="287"/>
      <c r="AG345" s="287"/>
      <c r="AH345" s="211" t="s">
        <v>514</v>
      </c>
      <c r="AI345" s="211" t="s">
        <v>514</v>
      </c>
      <c r="AJ345" s="211" t="s">
        <v>514</v>
      </c>
      <c r="AK345" s="211" t="s">
        <v>514</v>
      </c>
      <c r="AL345" s="211" t="s">
        <v>514</v>
      </c>
      <c r="AM345" s="211" t="s">
        <v>514</v>
      </c>
      <c r="AN345" s="287"/>
      <c r="AO345" s="287"/>
      <c r="AP345" s="287"/>
      <c r="AQ345" s="287"/>
      <c r="AR345" s="287"/>
      <c r="AS345" s="287"/>
      <c r="AT345" s="211" t="s">
        <v>514</v>
      </c>
      <c r="AU345" s="211" t="s">
        <v>514</v>
      </c>
      <c r="AV345" s="211" t="s">
        <v>514</v>
      </c>
      <c r="AW345" s="211" t="s">
        <v>514</v>
      </c>
      <c r="AX345" s="211" t="s">
        <v>514</v>
      </c>
      <c r="AY345" s="211" t="s">
        <v>514</v>
      </c>
      <c r="AZ345" s="287"/>
      <c r="BA345" s="287"/>
      <c r="BB345" s="287"/>
      <c r="BC345" s="287"/>
      <c r="BD345" s="287"/>
      <c r="BE345" s="287"/>
      <c r="BF345" s="211" t="s">
        <v>514</v>
      </c>
      <c r="BG345" s="211" t="s">
        <v>514</v>
      </c>
      <c r="BH345" s="211" t="s">
        <v>514</v>
      </c>
      <c r="BI345" s="211" t="s">
        <v>514</v>
      </c>
      <c r="BJ345" s="211" t="s">
        <v>514</v>
      </c>
      <c r="BK345" s="211" t="s">
        <v>514</v>
      </c>
      <c r="BL345" s="287"/>
      <c r="BM345" s="287"/>
      <c r="BN345" s="287"/>
      <c r="BO345" s="211" t="s">
        <v>514</v>
      </c>
      <c r="BP345" s="211" t="s">
        <v>514</v>
      </c>
      <c r="BQ345" s="211">
        <v>1</v>
      </c>
      <c r="BR345" s="211" t="s">
        <v>3196</v>
      </c>
      <c r="BS345" s="211" t="s">
        <v>514</v>
      </c>
      <c r="BT345" s="211" t="s">
        <v>514</v>
      </c>
      <c r="BU345" s="211" t="s">
        <v>514</v>
      </c>
      <c r="BV345" s="211" t="s">
        <v>514</v>
      </c>
      <c r="BW345" s="211" t="s">
        <v>514</v>
      </c>
      <c r="BX345" s="211" t="s">
        <v>514</v>
      </c>
      <c r="BY345" s="211" t="s">
        <v>514</v>
      </c>
      <c r="BZ345" s="211" t="s">
        <v>514</v>
      </c>
      <c r="CA345" s="211" t="s">
        <v>514</v>
      </c>
      <c r="CB345" s="211" t="s">
        <v>514</v>
      </c>
      <c r="CC345" s="211" t="s">
        <v>6425</v>
      </c>
      <c r="CD345" s="211" t="s">
        <v>6442</v>
      </c>
      <c r="CE345" s="211" t="s">
        <v>514</v>
      </c>
      <c r="CF345" s="211" t="s">
        <v>514</v>
      </c>
      <c r="CG345" s="211" t="s">
        <v>514</v>
      </c>
      <c r="CH345" s="287"/>
      <c r="CI345" s="287"/>
      <c r="CJ345" s="287"/>
      <c r="CK345" s="287"/>
      <c r="CL345" s="287"/>
      <c r="CM345" s="287"/>
      <c r="CN345" s="287"/>
      <c r="CO345" s="211" t="s">
        <v>5528</v>
      </c>
    </row>
    <row r="346" spans="1:93">
      <c r="A346" s="286" t="s">
        <v>1190</v>
      </c>
      <c r="B346" s="211" t="s">
        <v>5329</v>
      </c>
      <c r="C346" s="211" t="s">
        <v>3197</v>
      </c>
      <c r="D346" s="211" t="s">
        <v>5800</v>
      </c>
      <c r="E346" s="211" t="s">
        <v>5801</v>
      </c>
      <c r="F346" s="211">
        <v>1</v>
      </c>
      <c r="G346" s="211" t="s">
        <v>514</v>
      </c>
      <c r="H346" s="211" t="s">
        <v>514</v>
      </c>
      <c r="I346" s="211" t="s">
        <v>514</v>
      </c>
      <c r="J346" s="211" t="s">
        <v>514</v>
      </c>
      <c r="K346" s="211">
        <v>2013</v>
      </c>
      <c r="L346" s="211" t="b">
        <v>0</v>
      </c>
      <c r="M346" s="211">
        <v>828</v>
      </c>
      <c r="N346" s="211">
        <v>827</v>
      </c>
      <c r="O346" s="287"/>
      <c r="P346" s="287"/>
      <c r="Q346" s="287"/>
      <c r="R346" s="211" t="b">
        <v>0</v>
      </c>
      <c r="S346" s="211">
        <v>313</v>
      </c>
      <c r="T346" s="211">
        <v>268</v>
      </c>
      <c r="U346" s="211" t="b">
        <v>0</v>
      </c>
      <c r="V346" s="211">
        <v>185</v>
      </c>
      <c r="W346" s="211">
        <v>185</v>
      </c>
      <c r="X346" s="287"/>
      <c r="Y346" s="287"/>
      <c r="Z346" s="287"/>
      <c r="AA346" s="211" t="s">
        <v>514</v>
      </c>
      <c r="AB346" s="211" t="s">
        <v>514</v>
      </c>
      <c r="AC346" s="211" t="s">
        <v>514</v>
      </c>
      <c r="AD346" s="211" t="s">
        <v>514</v>
      </c>
      <c r="AE346" s="287"/>
      <c r="AF346" s="287"/>
      <c r="AG346" s="287"/>
      <c r="AH346" s="211" t="s">
        <v>514</v>
      </c>
      <c r="AI346" s="211" t="s">
        <v>514</v>
      </c>
      <c r="AJ346" s="211" t="s">
        <v>514</v>
      </c>
      <c r="AK346" s="211" t="s">
        <v>514</v>
      </c>
      <c r="AL346" s="211" t="s">
        <v>514</v>
      </c>
      <c r="AM346" s="211" t="s">
        <v>514</v>
      </c>
      <c r="AN346" s="287"/>
      <c r="AO346" s="287"/>
      <c r="AP346" s="287"/>
      <c r="AQ346" s="287"/>
      <c r="AR346" s="287"/>
      <c r="AS346" s="287"/>
      <c r="AT346" s="211" t="s">
        <v>514</v>
      </c>
      <c r="AU346" s="211" t="s">
        <v>514</v>
      </c>
      <c r="AV346" s="211" t="s">
        <v>514</v>
      </c>
      <c r="AW346" s="211" t="s">
        <v>514</v>
      </c>
      <c r="AX346" s="211" t="s">
        <v>514</v>
      </c>
      <c r="AY346" s="211" t="s">
        <v>514</v>
      </c>
      <c r="AZ346" s="287"/>
      <c r="BA346" s="287"/>
      <c r="BB346" s="287"/>
      <c r="BC346" s="287"/>
      <c r="BD346" s="287"/>
      <c r="BE346" s="287"/>
      <c r="BF346" s="211" t="s">
        <v>514</v>
      </c>
      <c r="BG346" s="211" t="s">
        <v>514</v>
      </c>
      <c r="BH346" s="211" t="s">
        <v>514</v>
      </c>
      <c r="BI346" s="211" t="s">
        <v>514</v>
      </c>
      <c r="BJ346" s="211" t="s">
        <v>514</v>
      </c>
      <c r="BK346" s="211" t="s">
        <v>514</v>
      </c>
      <c r="BL346" s="287"/>
      <c r="BM346" s="287"/>
      <c r="BN346" s="287"/>
      <c r="BO346" s="211" t="s">
        <v>514</v>
      </c>
      <c r="BP346" s="211" t="s">
        <v>514</v>
      </c>
      <c r="BQ346" s="211">
        <v>0</v>
      </c>
      <c r="BR346" s="211" t="s">
        <v>514</v>
      </c>
      <c r="BS346" s="211" t="s">
        <v>514</v>
      </c>
      <c r="BT346" s="211" t="s">
        <v>514</v>
      </c>
      <c r="BU346" s="211" t="s">
        <v>514</v>
      </c>
      <c r="BV346" s="211" t="s">
        <v>514</v>
      </c>
      <c r="BW346" s="211" t="s">
        <v>514</v>
      </c>
      <c r="BX346" s="211" t="s">
        <v>514</v>
      </c>
      <c r="BY346" s="211" t="s">
        <v>514</v>
      </c>
      <c r="BZ346" s="211" t="s">
        <v>514</v>
      </c>
      <c r="CA346" s="211" t="s">
        <v>514</v>
      </c>
      <c r="CB346" s="211" t="s">
        <v>514</v>
      </c>
      <c r="CC346" s="211" t="s">
        <v>514</v>
      </c>
      <c r="CD346" s="211" t="s">
        <v>514</v>
      </c>
      <c r="CE346" s="211" t="s">
        <v>514</v>
      </c>
      <c r="CF346" s="211" t="s">
        <v>514</v>
      </c>
      <c r="CG346" s="211" t="s">
        <v>514</v>
      </c>
      <c r="CH346" s="287"/>
      <c r="CI346" s="287"/>
      <c r="CJ346" s="287"/>
      <c r="CK346" s="287"/>
      <c r="CL346" s="287"/>
      <c r="CM346" s="287"/>
      <c r="CN346" s="287"/>
      <c r="CO346" s="211" t="s">
        <v>514</v>
      </c>
    </row>
    <row r="347" spans="1:93">
      <c r="A347" s="286" t="s">
        <v>1191</v>
      </c>
      <c r="B347" s="211" t="s">
        <v>3198</v>
      </c>
      <c r="C347" s="211" t="s">
        <v>2448</v>
      </c>
      <c r="D347" s="211" t="s">
        <v>5330</v>
      </c>
      <c r="E347" s="211" t="s">
        <v>5802</v>
      </c>
      <c r="F347" s="211">
        <v>1</v>
      </c>
      <c r="G347" s="211" t="s">
        <v>514</v>
      </c>
      <c r="H347" s="211" t="s">
        <v>514</v>
      </c>
      <c r="I347" s="211" t="s">
        <v>514</v>
      </c>
      <c r="J347" s="211" t="s">
        <v>514</v>
      </c>
      <c r="K347" s="211">
        <v>2013</v>
      </c>
      <c r="L347" s="211" t="b">
        <v>0</v>
      </c>
      <c r="M347" s="211">
        <v>11200</v>
      </c>
      <c r="N347" s="211">
        <v>11200</v>
      </c>
      <c r="O347" s="287"/>
      <c r="P347" s="287"/>
      <c r="Q347" s="287"/>
      <c r="R347" s="211" t="s">
        <v>514</v>
      </c>
      <c r="S347" s="211" t="s">
        <v>514</v>
      </c>
      <c r="T347" s="211" t="s">
        <v>514</v>
      </c>
      <c r="U347" s="211" t="s">
        <v>514</v>
      </c>
      <c r="V347" s="211" t="s">
        <v>514</v>
      </c>
      <c r="W347" s="211" t="s">
        <v>514</v>
      </c>
      <c r="X347" s="287"/>
      <c r="Y347" s="287"/>
      <c r="Z347" s="287"/>
      <c r="AA347" s="211" t="s">
        <v>514</v>
      </c>
      <c r="AB347" s="211" t="s">
        <v>514</v>
      </c>
      <c r="AC347" s="211" t="s">
        <v>514</v>
      </c>
      <c r="AD347" s="211" t="s">
        <v>514</v>
      </c>
      <c r="AE347" s="287"/>
      <c r="AF347" s="287"/>
      <c r="AG347" s="287"/>
      <c r="AH347" s="211" t="s">
        <v>514</v>
      </c>
      <c r="AI347" s="211" t="s">
        <v>514</v>
      </c>
      <c r="AJ347" s="211" t="s">
        <v>514</v>
      </c>
      <c r="AK347" s="211" t="s">
        <v>514</v>
      </c>
      <c r="AL347" s="211" t="s">
        <v>514</v>
      </c>
      <c r="AM347" s="211" t="s">
        <v>514</v>
      </c>
      <c r="AN347" s="287"/>
      <c r="AO347" s="287"/>
      <c r="AP347" s="287"/>
      <c r="AQ347" s="287"/>
      <c r="AR347" s="287"/>
      <c r="AS347" s="287"/>
      <c r="AT347" s="211" t="s">
        <v>514</v>
      </c>
      <c r="AU347" s="211" t="s">
        <v>514</v>
      </c>
      <c r="AV347" s="211" t="s">
        <v>514</v>
      </c>
      <c r="AW347" s="211" t="s">
        <v>514</v>
      </c>
      <c r="AX347" s="211" t="s">
        <v>514</v>
      </c>
      <c r="AY347" s="211" t="s">
        <v>514</v>
      </c>
      <c r="AZ347" s="287"/>
      <c r="BA347" s="287"/>
      <c r="BB347" s="287"/>
      <c r="BC347" s="287"/>
      <c r="BD347" s="287"/>
      <c r="BE347" s="287"/>
      <c r="BF347" s="211" t="s">
        <v>514</v>
      </c>
      <c r="BG347" s="211" t="s">
        <v>514</v>
      </c>
      <c r="BH347" s="211" t="s">
        <v>514</v>
      </c>
      <c r="BI347" s="211" t="s">
        <v>514</v>
      </c>
      <c r="BJ347" s="211" t="s">
        <v>514</v>
      </c>
      <c r="BK347" s="211" t="s">
        <v>514</v>
      </c>
      <c r="BL347" s="287"/>
      <c r="BM347" s="287"/>
      <c r="BN347" s="287"/>
      <c r="BO347" s="211" t="s">
        <v>514</v>
      </c>
      <c r="BP347" s="211" t="s">
        <v>514</v>
      </c>
      <c r="BQ347" s="211">
        <v>1</v>
      </c>
      <c r="BR347" s="211" t="s">
        <v>3198</v>
      </c>
      <c r="BS347" s="211" t="s">
        <v>514</v>
      </c>
      <c r="BT347" s="211" t="s">
        <v>514</v>
      </c>
      <c r="BU347" s="211" t="s">
        <v>514</v>
      </c>
      <c r="BV347" s="211" t="s">
        <v>514</v>
      </c>
      <c r="BW347" s="211" t="s">
        <v>514</v>
      </c>
      <c r="BX347" s="211" t="s">
        <v>514</v>
      </c>
      <c r="BY347" s="211" t="s">
        <v>514</v>
      </c>
      <c r="BZ347" s="211" t="s">
        <v>514</v>
      </c>
      <c r="CA347" s="211" t="s">
        <v>514</v>
      </c>
      <c r="CB347" s="211" t="s">
        <v>514</v>
      </c>
      <c r="CC347" s="211" t="s">
        <v>514</v>
      </c>
      <c r="CD347" s="211" t="s">
        <v>514</v>
      </c>
      <c r="CE347" s="211" t="s">
        <v>514</v>
      </c>
      <c r="CF347" s="211" t="s">
        <v>514</v>
      </c>
      <c r="CG347" s="211" t="s">
        <v>514</v>
      </c>
      <c r="CH347" s="287"/>
      <c r="CI347" s="287"/>
      <c r="CJ347" s="287"/>
      <c r="CK347" s="287"/>
      <c r="CL347" s="287"/>
      <c r="CM347" s="287"/>
      <c r="CN347" s="287"/>
      <c r="CO347" s="211" t="s">
        <v>514</v>
      </c>
    </row>
    <row r="348" spans="1:93">
      <c r="A348" s="286" t="s">
        <v>1192</v>
      </c>
      <c r="B348" s="211" t="s">
        <v>3199</v>
      </c>
      <c r="C348" s="211" t="s">
        <v>2531</v>
      </c>
      <c r="D348" s="211" t="s">
        <v>5331</v>
      </c>
      <c r="E348" s="211" t="s">
        <v>5803</v>
      </c>
      <c r="F348" s="211">
        <v>1</v>
      </c>
      <c r="G348" s="211" t="s">
        <v>514</v>
      </c>
      <c r="H348" s="211" t="s">
        <v>514</v>
      </c>
      <c r="I348" s="211" t="s">
        <v>514</v>
      </c>
      <c r="J348" s="211" t="s">
        <v>514</v>
      </c>
      <c r="K348" s="211">
        <v>2013</v>
      </c>
      <c r="L348" s="211" t="b">
        <v>0</v>
      </c>
      <c r="M348" s="211">
        <v>3650</v>
      </c>
      <c r="N348" s="211">
        <v>3640</v>
      </c>
      <c r="O348" s="287"/>
      <c r="P348" s="287"/>
      <c r="Q348" s="287"/>
      <c r="R348" s="211" t="s">
        <v>514</v>
      </c>
      <c r="S348" s="211" t="s">
        <v>514</v>
      </c>
      <c r="T348" s="211" t="s">
        <v>514</v>
      </c>
      <c r="U348" s="211" t="s">
        <v>514</v>
      </c>
      <c r="V348" s="211" t="s">
        <v>514</v>
      </c>
      <c r="W348" s="211" t="s">
        <v>514</v>
      </c>
      <c r="X348" s="287"/>
      <c r="Y348" s="287"/>
      <c r="Z348" s="287"/>
      <c r="AA348" s="211" t="s">
        <v>514</v>
      </c>
      <c r="AB348" s="211" t="s">
        <v>514</v>
      </c>
      <c r="AC348" s="211" t="s">
        <v>514</v>
      </c>
      <c r="AD348" s="211" t="s">
        <v>514</v>
      </c>
      <c r="AE348" s="287"/>
      <c r="AF348" s="287"/>
      <c r="AG348" s="287"/>
      <c r="AH348" s="211" t="s">
        <v>514</v>
      </c>
      <c r="AI348" s="211" t="s">
        <v>514</v>
      </c>
      <c r="AJ348" s="211" t="s">
        <v>514</v>
      </c>
      <c r="AK348" s="211" t="s">
        <v>514</v>
      </c>
      <c r="AL348" s="211" t="s">
        <v>514</v>
      </c>
      <c r="AM348" s="211" t="s">
        <v>514</v>
      </c>
      <c r="AN348" s="287"/>
      <c r="AO348" s="287"/>
      <c r="AP348" s="287"/>
      <c r="AQ348" s="287"/>
      <c r="AR348" s="287"/>
      <c r="AS348" s="287"/>
      <c r="AT348" s="211" t="s">
        <v>514</v>
      </c>
      <c r="AU348" s="211" t="s">
        <v>514</v>
      </c>
      <c r="AV348" s="211" t="s">
        <v>514</v>
      </c>
      <c r="AW348" s="211" t="s">
        <v>514</v>
      </c>
      <c r="AX348" s="211" t="s">
        <v>514</v>
      </c>
      <c r="AY348" s="211" t="s">
        <v>514</v>
      </c>
      <c r="AZ348" s="287"/>
      <c r="BA348" s="287"/>
      <c r="BB348" s="287"/>
      <c r="BC348" s="287"/>
      <c r="BD348" s="287"/>
      <c r="BE348" s="287"/>
      <c r="BF348" s="211" t="s">
        <v>514</v>
      </c>
      <c r="BG348" s="211" t="s">
        <v>514</v>
      </c>
      <c r="BH348" s="211" t="s">
        <v>514</v>
      </c>
      <c r="BI348" s="211" t="s">
        <v>514</v>
      </c>
      <c r="BJ348" s="211" t="s">
        <v>514</v>
      </c>
      <c r="BK348" s="211" t="s">
        <v>514</v>
      </c>
      <c r="BL348" s="287"/>
      <c r="BM348" s="287"/>
      <c r="BN348" s="287"/>
      <c r="BO348" s="211" t="s">
        <v>514</v>
      </c>
      <c r="BP348" s="211" t="s">
        <v>514</v>
      </c>
      <c r="BQ348" s="211">
        <v>1</v>
      </c>
      <c r="BR348" s="211" t="s">
        <v>3255</v>
      </c>
      <c r="BS348" s="211" t="s">
        <v>514</v>
      </c>
      <c r="BT348" s="211" t="s">
        <v>514</v>
      </c>
      <c r="BU348" s="211" t="s">
        <v>514</v>
      </c>
      <c r="BV348" s="211" t="s">
        <v>514</v>
      </c>
      <c r="BW348" s="211" t="s">
        <v>514</v>
      </c>
      <c r="BX348" s="211" t="s">
        <v>514</v>
      </c>
      <c r="BY348" s="211" t="s">
        <v>514</v>
      </c>
      <c r="BZ348" s="211" t="s">
        <v>514</v>
      </c>
      <c r="CA348" s="211" t="s">
        <v>514</v>
      </c>
      <c r="CB348" s="211" t="s">
        <v>514</v>
      </c>
      <c r="CC348" s="211" t="s">
        <v>514</v>
      </c>
      <c r="CD348" s="211" t="s">
        <v>514</v>
      </c>
      <c r="CE348" s="211" t="s">
        <v>514</v>
      </c>
      <c r="CF348" s="211" t="s">
        <v>514</v>
      </c>
      <c r="CG348" s="211" t="s">
        <v>514</v>
      </c>
      <c r="CH348" s="287"/>
      <c r="CI348" s="287"/>
      <c r="CJ348" s="287"/>
      <c r="CK348" s="287"/>
      <c r="CL348" s="287"/>
      <c r="CM348" s="287"/>
      <c r="CN348" s="287"/>
      <c r="CO348" s="211" t="s">
        <v>514</v>
      </c>
    </row>
    <row r="349" spans="1:93">
      <c r="A349" s="286" t="s">
        <v>1193</v>
      </c>
      <c r="B349" s="211" t="s">
        <v>3200</v>
      </c>
      <c r="C349" s="211" t="s">
        <v>2484</v>
      </c>
      <c r="D349" s="211" t="s">
        <v>5332</v>
      </c>
      <c r="E349" s="211" t="s">
        <v>5333</v>
      </c>
      <c r="F349" s="211">
        <v>1</v>
      </c>
      <c r="G349" s="211" t="s">
        <v>514</v>
      </c>
      <c r="H349" s="211" t="s">
        <v>514</v>
      </c>
      <c r="I349" s="211" t="s">
        <v>514</v>
      </c>
      <c r="J349" s="211" t="s">
        <v>514</v>
      </c>
      <c r="K349" s="211" t="s">
        <v>514</v>
      </c>
      <c r="L349" s="211" t="s">
        <v>514</v>
      </c>
      <c r="M349" s="211" t="s">
        <v>514</v>
      </c>
      <c r="N349" s="211" t="s">
        <v>514</v>
      </c>
      <c r="O349" s="287"/>
      <c r="P349" s="287"/>
      <c r="Q349" s="287"/>
      <c r="R349" s="211" t="s">
        <v>514</v>
      </c>
      <c r="S349" s="211" t="s">
        <v>514</v>
      </c>
      <c r="T349" s="211" t="s">
        <v>514</v>
      </c>
      <c r="U349" s="211" t="s">
        <v>514</v>
      </c>
      <c r="V349" s="211" t="s">
        <v>514</v>
      </c>
      <c r="W349" s="211" t="s">
        <v>514</v>
      </c>
      <c r="X349" s="287"/>
      <c r="Y349" s="287"/>
      <c r="Z349" s="287"/>
      <c r="AA349" s="211" t="s">
        <v>514</v>
      </c>
      <c r="AB349" s="211" t="s">
        <v>514</v>
      </c>
      <c r="AC349" s="211" t="s">
        <v>514</v>
      </c>
      <c r="AD349" s="211" t="s">
        <v>514</v>
      </c>
      <c r="AE349" s="287"/>
      <c r="AF349" s="287"/>
      <c r="AG349" s="287"/>
      <c r="AH349" s="211" t="s">
        <v>514</v>
      </c>
      <c r="AI349" s="211" t="s">
        <v>514</v>
      </c>
      <c r="AJ349" s="211" t="s">
        <v>514</v>
      </c>
      <c r="AK349" s="211" t="s">
        <v>514</v>
      </c>
      <c r="AL349" s="211" t="s">
        <v>514</v>
      </c>
      <c r="AM349" s="211" t="s">
        <v>514</v>
      </c>
      <c r="AN349" s="287"/>
      <c r="AO349" s="287"/>
      <c r="AP349" s="287"/>
      <c r="AQ349" s="287"/>
      <c r="AR349" s="287"/>
      <c r="AS349" s="287"/>
      <c r="AT349" s="211" t="s">
        <v>514</v>
      </c>
      <c r="AU349" s="211" t="s">
        <v>514</v>
      </c>
      <c r="AV349" s="211" t="s">
        <v>514</v>
      </c>
      <c r="AW349" s="211" t="s">
        <v>514</v>
      </c>
      <c r="AX349" s="211" t="s">
        <v>514</v>
      </c>
      <c r="AY349" s="211" t="s">
        <v>514</v>
      </c>
      <c r="AZ349" s="287"/>
      <c r="BA349" s="287"/>
      <c r="BB349" s="287"/>
      <c r="BC349" s="287"/>
      <c r="BD349" s="287"/>
      <c r="BE349" s="287"/>
      <c r="BF349" s="211" t="s">
        <v>514</v>
      </c>
      <c r="BG349" s="211" t="s">
        <v>514</v>
      </c>
      <c r="BH349" s="211" t="s">
        <v>514</v>
      </c>
      <c r="BI349" s="211" t="s">
        <v>514</v>
      </c>
      <c r="BJ349" s="211" t="s">
        <v>514</v>
      </c>
      <c r="BK349" s="211" t="s">
        <v>514</v>
      </c>
      <c r="BL349" s="287"/>
      <c r="BM349" s="287"/>
      <c r="BN349" s="287"/>
      <c r="BO349" s="211" t="s">
        <v>514</v>
      </c>
      <c r="BP349" s="211" t="s">
        <v>514</v>
      </c>
      <c r="BQ349" s="211">
        <v>0</v>
      </c>
      <c r="BR349" s="211" t="s">
        <v>514</v>
      </c>
      <c r="BS349" s="211" t="s">
        <v>514</v>
      </c>
      <c r="BT349" s="211" t="s">
        <v>514</v>
      </c>
      <c r="BU349" s="211" t="s">
        <v>514</v>
      </c>
      <c r="BV349" s="211" t="s">
        <v>514</v>
      </c>
      <c r="BW349" s="211" t="s">
        <v>514</v>
      </c>
      <c r="BX349" s="211" t="s">
        <v>514</v>
      </c>
      <c r="BY349" s="211" t="s">
        <v>514</v>
      </c>
      <c r="BZ349" s="211" t="s">
        <v>514</v>
      </c>
      <c r="CA349" s="211" t="s">
        <v>514</v>
      </c>
      <c r="CB349" s="211" t="s">
        <v>514</v>
      </c>
      <c r="CC349" s="211" t="s">
        <v>514</v>
      </c>
      <c r="CD349" s="211" t="s">
        <v>514</v>
      </c>
      <c r="CE349" s="211" t="s">
        <v>514</v>
      </c>
      <c r="CF349" s="211" t="s">
        <v>514</v>
      </c>
      <c r="CG349" s="211" t="s">
        <v>514</v>
      </c>
      <c r="CH349" s="287"/>
      <c r="CI349" s="287"/>
      <c r="CJ349" s="287"/>
      <c r="CK349" s="287"/>
      <c r="CL349" s="287"/>
      <c r="CM349" s="287"/>
      <c r="CN349" s="287"/>
      <c r="CO349" s="211" t="s">
        <v>514</v>
      </c>
    </row>
    <row r="350" spans="1:93">
      <c r="A350" s="286" t="s">
        <v>1194</v>
      </c>
      <c r="B350" s="211" t="s">
        <v>3201</v>
      </c>
      <c r="C350" s="211" t="s">
        <v>2424</v>
      </c>
      <c r="D350" s="211" t="s">
        <v>3202</v>
      </c>
      <c r="E350" s="211" t="s">
        <v>3203</v>
      </c>
      <c r="F350" s="211">
        <v>1</v>
      </c>
      <c r="G350" s="211" t="s">
        <v>514</v>
      </c>
      <c r="H350" s="211" t="s">
        <v>514</v>
      </c>
      <c r="I350" s="211" t="s">
        <v>514</v>
      </c>
      <c r="J350" s="211" t="s">
        <v>514</v>
      </c>
      <c r="K350" s="211">
        <v>2013</v>
      </c>
      <c r="L350" s="211" t="b">
        <v>0</v>
      </c>
      <c r="M350" s="211">
        <v>26400</v>
      </c>
      <c r="N350" s="211">
        <v>23000</v>
      </c>
      <c r="O350" s="287"/>
      <c r="P350" s="287"/>
      <c r="Q350" s="287"/>
      <c r="R350" s="211" t="b">
        <v>0</v>
      </c>
      <c r="S350" s="211">
        <v>21000</v>
      </c>
      <c r="T350" s="211">
        <v>15000</v>
      </c>
      <c r="U350" s="211" t="b">
        <v>0</v>
      </c>
      <c r="V350" s="211">
        <v>18200</v>
      </c>
      <c r="W350" s="211">
        <v>18200</v>
      </c>
      <c r="X350" s="287"/>
      <c r="Y350" s="287"/>
      <c r="Z350" s="287"/>
      <c r="AA350" s="211" t="s">
        <v>514</v>
      </c>
      <c r="AB350" s="211" t="s">
        <v>514</v>
      </c>
      <c r="AC350" s="211" t="s">
        <v>514</v>
      </c>
      <c r="AD350" s="211" t="s">
        <v>514</v>
      </c>
      <c r="AE350" s="287"/>
      <c r="AF350" s="287"/>
      <c r="AG350" s="287"/>
      <c r="AH350" s="211" t="s">
        <v>514</v>
      </c>
      <c r="AI350" s="211" t="s">
        <v>514</v>
      </c>
      <c r="AJ350" s="211" t="s">
        <v>514</v>
      </c>
      <c r="AK350" s="211" t="s">
        <v>514</v>
      </c>
      <c r="AL350" s="211" t="s">
        <v>514</v>
      </c>
      <c r="AM350" s="211" t="s">
        <v>514</v>
      </c>
      <c r="AN350" s="287"/>
      <c r="AO350" s="287"/>
      <c r="AP350" s="287"/>
      <c r="AQ350" s="287"/>
      <c r="AR350" s="287"/>
      <c r="AS350" s="287"/>
      <c r="AT350" s="211" t="s">
        <v>514</v>
      </c>
      <c r="AU350" s="211" t="s">
        <v>514</v>
      </c>
      <c r="AV350" s="211" t="s">
        <v>514</v>
      </c>
      <c r="AW350" s="211" t="s">
        <v>514</v>
      </c>
      <c r="AX350" s="211" t="s">
        <v>514</v>
      </c>
      <c r="AY350" s="211" t="s">
        <v>514</v>
      </c>
      <c r="AZ350" s="287"/>
      <c r="BA350" s="287"/>
      <c r="BB350" s="287"/>
      <c r="BC350" s="287"/>
      <c r="BD350" s="287"/>
      <c r="BE350" s="287"/>
      <c r="BF350" s="211" t="s">
        <v>514</v>
      </c>
      <c r="BG350" s="211" t="s">
        <v>514</v>
      </c>
      <c r="BH350" s="211" t="s">
        <v>514</v>
      </c>
      <c r="BI350" s="211" t="s">
        <v>514</v>
      </c>
      <c r="BJ350" s="211" t="s">
        <v>514</v>
      </c>
      <c r="BK350" s="211" t="s">
        <v>514</v>
      </c>
      <c r="BL350" s="287"/>
      <c r="BM350" s="287"/>
      <c r="BN350" s="287"/>
      <c r="BO350" s="211" t="s">
        <v>514</v>
      </c>
      <c r="BP350" s="211" t="s">
        <v>514</v>
      </c>
      <c r="BQ350" s="211">
        <v>1</v>
      </c>
      <c r="BR350" s="211" t="s">
        <v>3204</v>
      </c>
      <c r="BS350" s="211" t="s">
        <v>514</v>
      </c>
      <c r="BT350" s="211" t="s">
        <v>514</v>
      </c>
      <c r="BU350" s="211" t="s">
        <v>514</v>
      </c>
      <c r="BV350" s="211" t="s">
        <v>514</v>
      </c>
      <c r="BW350" s="211" t="s">
        <v>514</v>
      </c>
      <c r="BX350" s="211" t="s">
        <v>514</v>
      </c>
      <c r="BY350" s="211" t="s">
        <v>514</v>
      </c>
      <c r="BZ350" s="211" t="s">
        <v>514</v>
      </c>
      <c r="CA350" s="211" t="s">
        <v>514</v>
      </c>
      <c r="CB350" s="211" t="s">
        <v>514</v>
      </c>
      <c r="CC350" s="211" t="s">
        <v>514</v>
      </c>
      <c r="CD350" s="211" t="s">
        <v>514</v>
      </c>
      <c r="CE350" s="211" t="s">
        <v>514</v>
      </c>
      <c r="CF350" s="211" t="s">
        <v>514</v>
      </c>
      <c r="CG350" s="211" t="s">
        <v>514</v>
      </c>
      <c r="CH350" s="287"/>
      <c r="CI350" s="287"/>
      <c r="CJ350" s="287"/>
      <c r="CK350" s="287"/>
      <c r="CL350" s="287"/>
      <c r="CM350" s="287"/>
      <c r="CN350" s="287"/>
      <c r="CO350" s="211" t="s">
        <v>5528</v>
      </c>
    </row>
    <row r="351" spans="1:93">
      <c r="A351" s="286" t="s">
        <v>1195</v>
      </c>
      <c r="B351" s="211" t="s">
        <v>3205</v>
      </c>
      <c r="C351" s="211" t="s">
        <v>2448</v>
      </c>
      <c r="D351" s="211" t="s">
        <v>3206</v>
      </c>
      <c r="E351" s="211" t="s">
        <v>3207</v>
      </c>
      <c r="F351" s="211">
        <v>1</v>
      </c>
      <c r="G351" s="211" t="s">
        <v>514</v>
      </c>
      <c r="H351" s="211" t="s">
        <v>514</v>
      </c>
      <c r="I351" s="211" t="s">
        <v>514</v>
      </c>
      <c r="J351" s="211" t="s">
        <v>514</v>
      </c>
      <c r="K351" s="211">
        <v>2013</v>
      </c>
      <c r="L351" s="211" t="b">
        <v>0</v>
      </c>
      <c r="M351" s="211">
        <v>5840</v>
      </c>
      <c r="N351" s="211">
        <v>5830</v>
      </c>
      <c r="O351" s="287"/>
      <c r="P351" s="287"/>
      <c r="Q351" s="287"/>
      <c r="R351" s="211" t="b">
        <v>0</v>
      </c>
      <c r="S351" s="211">
        <v>5190</v>
      </c>
      <c r="T351" s="211">
        <v>5340</v>
      </c>
      <c r="U351" s="211" t="b">
        <v>0</v>
      </c>
      <c r="V351" s="211">
        <v>2600</v>
      </c>
      <c r="W351" s="211">
        <v>2600</v>
      </c>
      <c r="X351" s="287"/>
      <c r="Y351" s="287"/>
      <c r="Z351" s="287"/>
      <c r="AA351" s="211" t="s">
        <v>514</v>
      </c>
      <c r="AB351" s="211" t="s">
        <v>514</v>
      </c>
      <c r="AC351" s="211" t="s">
        <v>514</v>
      </c>
      <c r="AD351" s="211" t="s">
        <v>514</v>
      </c>
      <c r="AE351" s="287"/>
      <c r="AF351" s="287"/>
      <c r="AG351" s="287"/>
      <c r="AH351" s="211" t="s">
        <v>514</v>
      </c>
      <c r="AI351" s="211" t="s">
        <v>514</v>
      </c>
      <c r="AJ351" s="211" t="s">
        <v>514</v>
      </c>
      <c r="AK351" s="211" t="s">
        <v>514</v>
      </c>
      <c r="AL351" s="211" t="s">
        <v>514</v>
      </c>
      <c r="AM351" s="211" t="s">
        <v>514</v>
      </c>
      <c r="AN351" s="287"/>
      <c r="AO351" s="287"/>
      <c r="AP351" s="287"/>
      <c r="AQ351" s="287"/>
      <c r="AR351" s="287"/>
      <c r="AS351" s="287"/>
      <c r="AT351" s="211" t="s">
        <v>514</v>
      </c>
      <c r="AU351" s="211" t="s">
        <v>514</v>
      </c>
      <c r="AV351" s="211" t="s">
        <v>514</v>
      </c>
      <c r="AW351" s="211" t="s">
        <v>514</v>
      </c>
      <c r="AX351" s="211" t="s">
        <v>514</v>
      </c>
      <c r="AY351" s="211" t="s">
        <v>514</v>
      </c>
      <c r="AZ351" s="287"/>
      <c r="BA351" s="287"/>
      <c r="BB351" s="287"/>
      <c r="BC351" s="287"/>
      <c r="BD351" s="287"/>
      <c r="BE351" s="287"/>
      <c r="BF351" s="211" t="s">
        <v>514</v>
      </c>
      <c r="BG351" s="211" t="s">
        <v>514</v>
      </c>
      <c r="BH351" s="211" t="s">
        <v>514</v>
      </c>
      <c r="BI351" s="211" t="s">
        <v>514</v>
      </c>
      <c r="BJ351" s="211" t="s">
        <v>514</v>
      </c>
      <c r="BK351" s="211" t="s">
        <v>514</v>
      </c>
      <c r="BL351" s="287"/>
      <c r="BM351" s="287"/>
      <c r="BN351" s="287"/>
      <c r="BO351" s="211" t="s">
        <v>514</v>
      </c>
      <c r="BP351" s="211" t="s">
        <v>514</v>
      </c>
      <c r="BQ351" s="211">
        <v>0</v>
      </c>
      <c r="BR351" s="211" t="s">
        <v>514</v>
      </c>
      <c r="BS351" s="211" t="s">
        <v>514</v>
      </c>
      <c r="BT351" s="211" t="s">
        <v>514</v>
      </c>
      <c r="BU351" s="211" t="s">
        <v>514</v>
      </c>
      <c r="BV351" s="211" t="s">
        <v>514</v>
      </c>
      <c r="BW351" s="211" t="s">
        <v>514</v>
      </c>
      <c r="BX351" s="211" t="s">
        <v>514</v>
      </c>
      <c r="BY351" s="211" t="s">
        <v>514</v>
      </c>
      <c r="BZ351" s="211" t="s">
        <v>514</v>
      </c>
      <c r="CA351" s="211" t="s">
        <v>514</v>
      </c>
      <c r="CB351" s="211" t="s">
        <v>514</v>
      </c>
      <c r="CC351" s="211" t="s">
        <v>6587</v>
      </c>
      <c r="CD351" s="211" t="s">
        <v>6588</v>
      </c>
      <c r="CE351" s="211" t="s">
        <v>514</v>
      </c>
      <c r="CF351" s="211" t="s">
        <v>514</v>
      </c>
      <c r="CG351" s="211" t="s">
        <v>514</v>
      </c>
      <c r="CH351" s="287"/>
      <c r="CI351" s="287"/>
      <c r="CJ351" s="287"/>
      <c r="CK351" s="287"/>
      <c r="CL351" s="287"/>
      <c r="CM351" s="287"/>
      <c r="CN351" s="287"/>
      <c r="CO351" s="211" t="s">
        <v>5528</v>
      </c>
    </row>
    <row r="352" spans="1:93">
      <c r="A352" s="286" t="s">
        <v>1196</v>
      </c>
      <c r="B352" s="211" t="s">
        <v>3208</v>
      </c>
      <c r="C352" s="211" t="s">
        <v>2448</v>
      </c>
      <c r="D352" s="211" t="s">
        <v>5804</v>
      </c>
      <c r="E352" s="211" t="s">
        <v>3209</v>
      </c>
      <c r="F352" s="211">
        <v>1</v>
      </c>
      <c r="G352" s="211" t="s">
        <v>514</v>
      </c>
      <c r="H352" s="211" t="s">
        <v>514</v>
      </c>
      <c r="I352" s="211" t="s">
        <v>514</v>
      </c>
      <c r="J352" s="211" t="s">
        <v>514</v>
      </c>
      <c r="K352" s="211">
        <v>2013</v>
      </c>
      <c r="L352" s="211" t="b">
        <v>0</v>
      </c>
      <c r="M352" s="211">
        <v>6110</v>
      </c>
      <c r="N352" s="211">
        <v>6100</v>
      </c>
      <c r="O352" s="287"/>
      <c r="P352" s="287"/>
      <c r="Q352" s="287"/>
      <c r="R352" s="211" t="b">
        <v>0</v>
      </c>
      <c r="S352" s="211">
        <v>7550</v>
      </c>
      <c r="T352" s="211">
        <v>4440</v>
      </c>
      <c r="U352" s="211" t="b">
        <v>0</v>
      </c>
      <c r="V352" s="211">
        <v>3360</v>
      </c>
      <c r="W352" s="211">
        <v>3360</v>
      </c>
      <c r="X352" s="287"/>
      <c r="Y352" s="287"/>
      <c r="Z352" s="287"/>
      <c r="AA352" s="211" t="s">
        <v>514</v>
      </c>
      <c r="AB352" s="211" t="s">
        <v>514</v>
      </c>
      <c r="AC352" s="211" t="s">
        <v>514</v>
      </c>
      <c r="AD352" s="211" t="s">
        <v>514</v>
      </c>
      <c r="AE352" s="287"/>
      <c r="AF352" s="287"/>
      <c r="AG352" s="287"/>
      <c r="AH352" s="211" t="s">
        <v>514</v>
      </c>
      <c r="AI352" s="211" t="s">
        <v>514</v>
      </c>
      <c r="AJ352" s="211" t="s">
        <v>514</v>
      </c>
      <c r="AK352" s="211" t="s">
        <v>514</v>
      </c>
      <c r="AL352" s="211" t="s">
        <v>514</v>
      </c>
      <c r="AM352" s="211" t="s">
        <v>514</v>
      </c>
      <c r="AN352" s="287"/>
      <c r="AO352" s="287"/>
      <c r="AP352" s="287"/>
      <c r="AQ352" s="287"/>
      <c r="AR352" s="287"/>
      <c r="AS352" s="287"/>
      <c r="AT352" s="211" t="s">
        <v>514</v>
      </c>
      <c r="AU352" s="211" t="s">
        <v>514</v>
      </c>
      <c r="AV352" s="211" t="s">
        <v>514</v>
      </c>
      <c r="AW352" s="211" t="s">
        <v>514</v>
      </c>
      <c r="AX352" s="211" t="s">
        <v>514</v>
      </c>
      <c r="AY352" s="211" t="s">
        <v>514</v>
      </c>
      <c r="AZ352" s="287"/>
      <c r="BA352" s="287"/>
      <c r="BB352" s="287"/>
      <c r="BC352" s="287"/>
      <c r="BD352" s="287"/>
      <c r="BE352" s="287"/>
      <c r="BF352" s="211" t="s">
        <v>514</v>
      </c>
      <c r="BG352" s="211" t="s">
        <v>514</v>
      </c>
      <c r="BH352" s="211" t="s">
        <v>514</v>
      </c>
      <c r="BI352" s="211" t="s">
        <v>514</v>
      </c>
      <c r="BJ352" s="211" t="s">
        <v>514</v>
      </c>
      <c r="BK352" s="211" t="s">
        <v>514</v>
      </c>
      <c r="BL352" s="287"/>
      <c r="BM352" s="287"/>
      <c r="BN352" s="287"/>
      <c r="BO352" s="211" t="s">
        <v>514</v>
      </c>
      <c r="BP352" s="211" t="s">
        <v>514</v>
      </c>
      <c r="BQ352" s="211">
        <v>1</v>
      </c>
      <c r="BR352" s="211" t="s">
        <v>3162</v>
      </c>
      <c r="BS352" s="211" t="s">
        <v>514</v>
      </c>
      <c r="BT352" s="211" t="s">
        <v>514</v>
      </c>
      <c r="BU352" s="211" t="s">
        <v>514</v>
      </c>
      <c r="BV352" s="211" t="s">
        <v>514</v>
      </c>
      <c r="BW352" s="211" t="s">
        <v>514</v>
      </c>
      <c r="BX352" s="211" t="s">
        <v>514</v>
      </c>
      <c r="BY352" s="211" t="s">
        <v>514</v>
      </c>
      <c r="BZ352" s="211" t="s">
        <v>514</v>
      </c>
      <c r="CA352" s="211" t="s">
        <v>514</v>
      </c>
      <c r="CB352" s="211" t="s">
        <v>514</v>
      </c>
      <c r="CC352" s="211" t="s">
        <v>6434</v>
      </c>
      <c r="CD352" s="211" t="s">
        <v>5089</v>
      </c>
      <c r="CE352" s="211" t="s">
        <v>514</v>
      </c>
      <c r="CF352" s="211" t="s">
        <v>514</v>
      </c>
      <c r="CG352" s="211" t="s">
        <v>514</v>
      </c>
      <c r="CH352" s="287"/>
      <c r="CI352" s="287"/>
      <c r="CJ352" s="287"/>
      <c r="CK352" s="287"/>
      <c r="CL352" s="287"/>
      <c r="CM352" s="287"/>
      <c r="CN352" s="287"/>
      <c r="CO352" s="211" t="s">
        <v>5528</v>
      </c>
    </row>
    <row r="353" spans="1:93">
      <c r="A353" s="286" t="s">
        <v>1197</v>
      </c>
      <c r="B353" s="211" t="s">
        <v>3210</v>
      </c>
      <c r="C353" s="211" t="s">
        <v>2448</v>
      </c>
      <c r="D353" s="211" t="s">
        <v>5334</v>
      </c>
      <c r="E353" s="211" t="s">
        <v>5805</v>
      </c>
      <c r="F353" s="211">
        <v>1</v>
      </c>
      <c r="G353" s="211" t="s">
        <v>514</v>
      </c>
      <c r="H353" s="211" t="s">
        <v>514</v>
      </c>
      <c r="I353" s="211" t="s">
        <v>514</v>
      </c>
      <c r="J353" s="211" t="s">
        <v>514</v>
      </c>
      <c r="K353" s="211">
        <v>2013</v>
      </c>
      <c r="L353" s="211" t="b">
        <v>0</v>
      </c>
      <c r="M353" s="211">
        <v>1220</v>
      </c>
      <c r="N353" s="211">
        <v>1180</v>
      </c>
      <c r="O353" s="287"/>
      <c r="P353" s="287"/>
      <c r="Q353" s="287"/>
      <c r="R353" s="211" t="s">
        <v>514</v>
      </c>
      <c r="S353" s="211" t="s">
        <v>514</v>
      </c>
      <c r="T353" s="211" t="s">
        <v>514</v>
      </c>
      <c r="U353" s="211" t="s">
        <v>514</v>
      </c>
      <c r="V353" s="211" t="s">
        <v>514</v>
      </c>
      <c r="W353" s="211" t="s">
        <v>514</v>
      </c>
      <c r="X353" s="287"/>
      <c r="Y353" s="287"/>
      <c r="Z353" s="287"/>
      <c r="AA353" s="211" t="s">
        <v>514</v>
      </c>
      <c r="AB353" s="211" t="s">
        <v>514</v>
      </c>
      <c r="AC353" s="211" t="s">
        <v>514</v>
      </c>
      <c r="AD353" s="211" t="s">
        <v>514</v>
      </c>
      <c r="AE353" s="287"/>
      <c r="AF353" s="287"/>
      <c r="AG353" s="287"/>
      <c r="AH353" s="211" t="s">
        <v>514</v>
      </c>
      <c r="AI353" s="211" t="s">
        <v>514</v>
      </c>
      <c r="AJ353" s="211" t="s">
        <v>514</v>
      </c>
      <c r="AK353" s="211" t="s">
        <v>514</v>
      </c>
      <c r="AL353" s="211" t="s">
        <v>514</v>
      </c>
      <c r="AM353" s="211" t="s">
        <v>514</v>
      </c>
      <c r="AN353" s="287"/>
      <c r="AO353" s="287"/>
      <c r="AP353" s="287"/>
      <c r="AQ353" s="287"/>
      <c r="AR353" s="287"/>
      <c r="AS353" s="287"/>
      <c r="AT353" s="211" t="s">
        <v>514</v>
      </c>
      <c r="AU353" s="211" t="s">
        <v>514</v>
      </c>
      <c r="AV353" s="211" t="s">
        <v>514</v>
      </c>
      <c r="AW353" s="211" t="s">
        <v>514</v>
      </c>
      <c r="AX353" s="211" t="s">
        <v>514</v>
      </c>
      <c r="AY353" s="211" t="s">
        <v>514</v>
      </c>
      <c r="AZ353" s="287"/>
      <c r="BA353" s="287"/>
      <c r="BB353" s="287"/>
      <c r="BC353" s="287"/>
      <c r="BD353" s="287"/>
      <c r="BE353" s="287"/>
      <c r="BF353" s="211" t="s">
        <v>514</v>
      </c>
      <c r="BG353" s="211" t="s">
        <v>514</v>
      </c>
      <c r="BH353" s="211" t="s">
        <v>514</v>
      </c>
      <c r="BI353" s="211" t="s">
        <v>514</v>
      </c>
      <c r="BJ353" s="211" t="s">
        <v>514</v>
      </c>
      <c r="BK353" s="211" t="s">
        <v>514</v>
      </c>
      <c r="BL353" s="287"/>
      <c r="BM353" s="287"/>
      <c r="BN353" s="287"/>
      <c r="BO353" s="211" t="s">
        <v>514</v>
      </c>
      <c r="BP353" s="211" t="s">
        <v>514</v>
      </c>
      <c r="BQ353" s="211">
        <v>0</v>
      </c>
      <c r="BR353" s="211" t="s">
        <v>514</v>
      </c>
      <c r="BS353" s="211" t="s">
        <v>514</v>
      </c>
      <c r="BT353" s="211" t="s">
        <v>514</v>
      </c>
      <c r="BU353" s="211" t="s">
        <v>514</v>
      </c>
      <c r="BV353" s="211" t="s">
        <v>514</v>
      </c>
      <c r="BW353" s="211" t="s">
        <v>514</v>
      </c>
      <c r="BX353" s="211" t="s">
        <v>514</v>
      </c>
      <c r="BY353" s="211" t="s">
        <v>514</v>
      </c>
      <c r="BZ353" s="211" t="s">
        <v>514</v>
      </c>
      <c r="CA353" s="211" t="s">
        <v>514</v>
      </c>
      <c r="CB353" s="211" t="s">
        <v>514</v>
      </c>
      <c r="CC353" s="211" t="s">
        <v>514</v>
      </c>
      <c r="CD353" s="211" t="s">
        <v>514</v>
      </c>
      <c r="CE353" s="211" t="s">
        <v>514</v>
      </c>
      <c r="CF353" s="211" t="s">
        <v>514</v>
      </c>
      <c r="CG353" s="211" t="s">
        <v>514</v>
      </c>
      <c r="CH353" s="287"/>
      <c r="CI353" s="287"/>
      <c r="CJ353" s="287"/>
      <c r="CK353" s="287"/>
      <c r="CL353" s="287"/>
      <c r="CM353" s="287"/>
      <c r="CN353" s="287"/>
      <c r="CO353" s="211" t="s">
        <v>514</v>
      </c>
    </row>
    <row r="354" spans="1:93">
      <c r="A354" s="286" t="s">
        <v>1198</v>
      </c>
      <c r="B354" s="211" t="s">
        <v>3211</v>
      </c>
      <c r="C354" s="211" t="s">
        <v>6055</v>
      </c>
      <c r="D354" s="211" t="s">
        <v>6056</v>
      </c>
      <c r="E354" s="211" t="s">
        <v>5335</v>
      </c>
      <c r="F354" s="211">
        <v>1</v>
      </c>
      <c r="G354" s="211" t="s">
        <v>514</v>
      </c>
      <c r="H354" s="211" t="s">
        <v>514</v>
      </c>
      <c r="I354" s="211" t="s">
        <v>514</v>
      </c>
      <c r="J354" s="211" t="s">
        <v>514</v>
      </c>
      <c r="K354" s="211">
        <v>2013</v>
      </c>
      <c r="L354" s="211" t="b">
        <v>0</v>
      </c>
      <c r="M354" s="211">
        <v>29600</v>
      </c>
      <c r="N354" s="211">
        <v>29500</v>
      </c>
      <c r="O354" s="287"/>
      <c r="P354" s="287"/>
      <c r="Q354" s="287"/>
      <c r="R354" s="211" t="s">
        <v>514</v>
      </c>
      <c r="S354" s="211" t="s">
        <v>514</v>
      </c>
      <c r="T354" s="211" t="s">
        <v>514</v>
      </c>
      <c r="U354" s="211" t="s">
        <v>514</v>
      </c>
      <c r="V354" s="211" t="s">
        <v>514</v>
      </c>
      <c r="W354" s="211" t="s">
        <v>514</v>
      </c>
      <c r="X354" s="287"/>
      <c r="Y354" s="287"/>
      <c r="Z354" s="287"/>
      <c r="AA354" s="211" t="s">
        <v>514</v>
      </c>
      <c r="AB354" s="211" t="s">
        <v>514</v>
      </c>
      <c r="AC354" s="211" t="s">
        <v>514</v>
      </c>
      <c r="AD354" s="211" t="s">
        <v>514</v>
      </c>
      <c r="AE354" s="287"/>
      <c r="AF354" s="287"/>
      <c r="AG354" s="287"/>
      <c r="AH354" s="211" t="s">
        <v>514</v>
      </c>
      <c r="AI354" s="211" t="s">
        <v>514</v>
      </c>
      <c r="AJ354" s="211" t="s">
        <v>514</v>
      </c>
      <c r="AK354" s="211" t="s">
        <v>514</v>
      </c>
      <c r="AL354" s="211" t="s">
        <v>514</v>
      </c>
      <c r="AM354" s="211" t="s">
        <v>514</v>
      </c>
      <c r="AN354" s="287"/>
      <c r="AO354" s="287"/>
      <c r="AP354" s="287"/>
      <c r="AQ354" s="287"/>
      <c r="AR354" s="287"/>
      <c r="AS354" s="287"/>
      <c r="AT354" s="211" t="s">
        <v>514</v>
      </c>
      <c r="AU354" s="211" t="s">
        <v>514</v>
      </c>
      <c r="AV354" s="211" t="s">
        <v>514</v>
      </c>
      <c r="AW354" s="211" t="s">
        <v>514</v>
      </c>
      <c r="AX354" s="211" t="s">
        <v>514</v>
      </c>
      <c r="AY354" s="211" t="s">
        <v>514</v>
      </c>
      <c r="AZ354" s="287"/>
      <c r="BA354" s="287"/>
      <c r="BB354" s="287"/>
      <c r="BC354" s="287"/>
      <c r="BD354" s="287"/>
      <c r="BE354" s="287"/>
      <c r="BF354" s="211" t="s">
        <v>514</v>
      </c>
      <c r="BG354" s="211" t="s">
        <v>514</v>
      </c>
      <c r="BH354" s="211" t="s">
        <v>514</v>
      </c>
      <c r="BI354" s="211" t="s">
        <v>514</v>
      </c>
      <c r="BJ354" s="211" t="s">
        <v>514</v>
      </c>
      <c r="BK354" s="211" t="s">
        <v>514</v>
      </c>
      <c r="BL354" s="287"/>
      <c r="BM354" s="287"/>
      <c r="BN354" s="287"/>
      <c r="BO354" s="211" t="s">
        <v>514</v>
      </c>
      <c r="BP354" s="211" t="s">
        <v>514</v>
      </c>
      <c r="BQ354" s="211">
        <v>1</v>
      </c>
      <c r="BR354" s="211" t="s">
        <v>3419</v>
      </c>
      <c r="BS354" s="211" t="s">
        <v>514</v>
      </c>
      <c r="BT354" s="211" t="s">
        <v>514</v>
      </c>
      <c r="BU354" s="211" t="s">
        <v>514</v>
      </c>
      <c r="BV354" s="211" t="s">
        <v>514</v>
      </c>
      <c r="BW354" s="211" t="s">
        <v>514</v>
      </c>
      <c r="BX354" s="211" t="s">
        <v>514</v>
      </c>
      <c r="BY354" s="211" t="s">
        <v>514</v>
      </c>
      <c r="BZ354" s="211" t="s">
        <v>514</v>
      </c>
      <c r="CA354" s="211" t="s">
        <v>514</v>
      </c>
      <c r="CB354" s="211" t="s">
        <v>514</v>
      </c>
      <c r="CC354" s="211" t="s">
        <v>514</v>
      </c>
      <c r="CD354" s="211" t="s">
        <v>514</v>
      </c>
      <c r="CE354" s="211" t="s">
        <v>514</v>
      </c>
      <c r="CF354" s="211" t="s">
        <v>514</v>
      </c>
      <c r="CG354" s="211" t="s">
        <v>514</v>
      </c>
      <c r="CH354" s="287"/>
      <c r="CI354" s="287"/>
      <c r="CJ354" s="287"/>
      <c r="CK354" s="287"/>
      <c r="CL354" s="287"/>
      <c r="CM354" s="287"/>
      <c r="CN354" s="287"/>
      <c r="CO354" s="211" t="s">
        <v>514</v>
      </c>
    </row>
    <row r="355" spans="1:93">
      <c r="A355" s="286" t="s">
        <v>1199</v>
      </c>
      <c r="B355" s="211" t="s">
        <v>3212</v>
      </c>
      <c r="C355" s="211" t="s">
        <v>2484</v>
      </c>
      <c r="D355" s="211" t="s">
        <v>5336</v>
      </c>
      <c r="E355" s="211" t="s">
        <v>5337</v>
      </c>
      <c r="F355" s="211">
        <v>1</v>
      </c>
      <c r="G355" s="211" t="s">
        <v>514</v>
      </c>
      <c r="H355" s="211" t="s">
        <v>514</v>
      </c>
      <c r="I355" s="211" t="s">
        <v>514</v>
      </c>
      <c r="J355" s="211" t="s">
        <v>514</v>
      </c>
      <c r="K355" s="211">
        <v>2013</v>
      </c>
      <c r="L355" s="211" t="b">
        <v>0</v>
      </c>
      <c r="M355" s="211">
        <v>7990</v>
      </c>
      <c r="N355" s="211">
        <v>7990</v>
      </c>
      <c r="O355" s="287"/>
      <c r="P355" s="287"/>
      <c r="Q355" s="287"/>
      <c r="R355" s="211" t="b">
        <v>0</v>
      </c>
      <c r="S355" s="211">
        <v>3870</v>
      </c>
      <c r="T355" s="211">
        <v>3860</v>
      </c>
      <c r="U355" s="211" t="b">
        <v>0</v>
      </c>
      <c r="V355" s="211">
        <v>4760</v>
      </c>
      <c r="W355" s="211">
        <v>4760</v>
      </c>
      <c r="X355" s="287"/>
      <c r="Y355" s="287"/>
      <c r="Z355" s="287"/>
      <c r="AA355" s="211" t="s">
        <v>514</v>
      </c>
      <c r="AB355" s="211" t="s">
        <v>514</v>
      </c>
      <c r="AC355" s="211" t="s">
        <v>514</v>
      </c>
      <c r="AD355" s="211" t="s">
        <v>514</v>
      </c>
      <c r="AE355" s="287"/>
      <c r="AF355" s="287"/>
      <c r="AG355" s="287"/>
      <c r="AH355" s="211" t="s">
        <v>514</v>
      </c>
      <c r="AI355" s="211" t="s">
        <v>514</v>
      </c>
      <c r="AJ355" s="211" t="s">
        <v>514</v>
      </c>
      <c r="AK355" s="211" t="s">
        <v>514</v>
      </c>
      <c r="AL355" s="211" t="s">
        <v>514</v>
      </c>
      <c r="AM355" s="211" t="s">
        <v>514</v>
      </c>
      <c r="AN355" s="287"/>
      <c r="AO355" s="287"/>
      <c r="AP355" s="287"/>
      <c r="AQ355" s="287"/>
      <c r="AR355" s="287"/>
      <c r="AS355" s="287"/>
      <c r="AT355" s="211" t="s">
        <v>514</v>
      </c>
      <c r="AU355" s="211" t="s">
        <v>514</v>
      </c>
      <c r="AV355" s="211" t="s">
        <v>514</v>
      </c>
      <c r="AW355" s="211" t="s">
        <v>514</v>
      </c>
      <c r="AX355" s="211" t="s">
        <v>514</v>
      </c>
      <c r="AY355" s="211" t="s">
        <v>514</v>
      </c>
      <c r="AZ355" s="287"/>
      <c r="BA355" s="287"/>
      <c r="BB355" s="287"/>
      <c r="BC355" s="287"/>
      <c r="BD355" s="287"/>
      <c r="BE355" s="287"/>
      <c r="BF355" s="211" t="s">
        <v>514</v>
      </c>
      <c r="BG355" s="211" t="s">
        <v>514</v>
      </c>
      <c r="BH355" s="211" t="s">
        <v>514</v>
      </c>
      <c r="BI355" s="211" t="s">
        <v>514</v>
      </c>
      <c r="BJ355" s="211" t="s">
        <v>514</v>
      </c>
      <c r="BK355" s="211" t="s">
        <v>514</v>
      </c>
      <c r="BL355" s="287"/>
      <c r="BM355" s="287"/>
      <c r="BN355" s="287"/>
      <c r="BO355" s="211" t="s">
        <v>514</v>
      </c>
      <c r="BP355" s="211" t="s">
        <v>514</v>
      </c>
      <c r="BQ355" s="211">
        <v>1</v>
      </c>
      <c r="BR355" s="211" t="s">
        <v>5338</v>
      </c>
      <c r="BS355" s="211" t="s">
        <v>514</v>
      </c>
      <c r="BT355" s="211" t="s">
        <v>514</v>
      </c>
      <c r="BU355" s="211" t="s">
        <v>514</v>
      </c>
      <c r="BV355" s="211" t="s">
        <v>514</v>
      </c>
      <c r="BW355" s="211" t="s">
        <v>514</v>
      </c>
      <c r="BX355" s="211" t="s">
        <v>514</v>
      </c>
      <c r="BY355" s="211" t="s">
        <v>514</v>
      </c>
      <c r="BZ355" s="211" t="s">
        <v>514</v>
      </c>
      <c r="CA355" s="211" t="s">
        <v>514</v>
      </c>
      <c r="CB355" s="211" t="s">
        <v>514</v>
      </c>
      <c r="CC355" s="211" t="s">
        <v>6444</v>
      </c>
      <c r="CD355" s="211" t="s">
        <v>6485</v>
      </c>
      <c r="CE355" s="211" t="s">
        <v>514</v>
      </c>
      <c r="CF355" s="211" t="s">
        <v>514</v>
      </c>
      <c r="CG355" s="211" t="s">
        <v>514</v>
      </c>
      <c r="CH355" s="287"/>
      <c r="CI355" s="287"/>
      <c r="CJ355" s="287"/>
      <c r="CK355" s="287"/>
      <c r="CL355" s="287"/>
      <c r="CM355" s="287"/>
      <c r="CN355" s="287"/>
      <c r="CO355" s="211" t="s">
        <v>5528</v>
      </c>
    </row>
    <row r="356" spans="1:93">
      <c r="A356" s="286" t="s">
        <v>1200</v>
      </c>
      <c r="B356" s="211" t="s">
        <v>3213</v>
      </c>
      <c r="C356" s="211" t="s">
        <v>2448</v>
      </c>
      <c r="D356" s="211" t="s">
        <v>3214</v>
      </c>
      <c r="E356" s="211" t="s">
        <v>5806</v>
      </c>
      <c r="F356" s="211">
        <v>1</v>
      </c>
      <c r="G356" s="211" t="s">
        <v>514</v>
      </c>
      <c r="H356" s="211" t="s">
        <v>514</v>
      </c>
      <c r="I356" s="211" t="s">
        <v>514</v>
      </c>
      <c r="J356" s="211" t="s">
        <v>514</v>
      </c>
      <c r="K356" s="211">
        <v>2013</v>
      </c>
      <c r="L356" s="211" t="b">
        <v>0</v>
      </c>
      <c r="M356" s="211">
        <v>4450</v>
      </c>
      <c r="N356" s="211">
        <v>4080</v>
      </c>
      <c r="O356" s="287"/>
      <c r="P356" s="287"/>
      <c r="Q356" s="287"/>
      <c r="R356" s="211" t="b">
        <v>0</v>
      </c>
      <c r="S356" s="211">
        <v>3360</v>
      </c>
      <c r="T356" s="211">
        <v>1770</v>
      </c>
      <c r="U356" s="211" t="b">
        <v>0</v>
      </c>
      <c r="V356" s="211">
        <v>1800</v>
      </c>
      <c r="W356" s="211">
        <v>80</v>
      </c>
      <c r="X356" s="287"/>
      <c r="Y356" s="287"/>
      <c r="Z356" s="287"/>
      <c r="AA356" s="211" t="s">
        <v>514</v>
      </c>
      <c r="AB356" s="211" t="s">
        <v>514</v>
      </c>
      <c r="AC356" s="211" t="s">
        <v>514</v>
      </c>
      <c r="AD356" s="211" t="s">
        <v>514</v>
      </c>
      <c r="AE356" s="287"/>
      <c r="AF356" s="287"/>
      <c r="AG356" s="287"/>
      <c r="AH356" s="211" t="s">
        <v>514</v>
      </c>
      <c r="AI356" s="211" t="s">
        <v>514</v>
      </c>
      <c r="AJ356" s="211" t="s">
        <v>514</v>
      </c>
      <c r="AK356" s="211" t="s">
        <v>514</v>
      </c>
      <c r="AL356" s="211" t="s">
        <v>514</v>
      </c>
      <c r="AM356" s="211" t="s">
        <v>514</v>
      </c>
      <c r="AN356" s="287"/>
      <c r="AO356" s="287"/>
      <c r="AP356" s="287"/>
      <c r="AQ356" s="287"/>
      <c r="AR356" s="287"/>
      <c r="AS356" s="287"/>
      <c r="AT356" s="211" t="s">
        <v>514</v>
      </c>
      <c r="AU356" s="211" t="s">
        <v>514</v>
      </c>
      <c r="AV356" s="211" t="s">
        <v>514</v>
      </c>
      <c r="AW356" s="211" t="s">
        <v>514</v>
      </c>
      <c r="AX356" s="211" t="s">
        <v>514</v>
      </c>
      <c r="AY356" s="211" t="s">
        <v>514</v>
      </c>
      <c r="AZ356" s="287"/>
      <c r="BA356" s="287"/>
      <c r="BB356" s="287"/>
      <c r="BC356" s="287"/>
      <c r="BD356" s="287"/>
      <c r="BE356" s="287"/>
      <c r="BF356" s="211" t="s">
        <v>514</v>
      </c>
      <c r="BG356" s="211" t="s">
        <v>514</v>
      </c>
      <c r="BH356" s="211" t="s">
        <v>514</v>
      </c>
      <c r="BI356" s="211" t="s">
        <v>514</v>
      </c>
      <c r="BJ356" s="211" t="s">
        <v>514</v>
      </c>
      <c r="BK356" s="211" t="s">
        <v>514</v>
      </c>
      <c r="BL356" s="287"/>
      <c r="BM356" s="287"/>
      <c r="BN356" s="287"/>
      <c r="BO356" s="211" t="s">
        <v>514</v>
      </c>
      <c r="BP356" s="211" t="s">
        <v>514</v>
      </c>
      <c r="BQ356" s="211">
        <v>1</v>
      </c>
      <c r="BR356" s="211" t="s">
        <v>2490</v>
      </c>
      <c r="BS356" s="211" t="s">
        <v>514</v>
      </c>
      <c r="BT356" s="211" t="s">
        <v>514</v>
      </c>
      <c r="BU356" s="211" t="s">
        <v>514</v>
      </c>
      <c r="BV356" s="211" t="s">
        <v>514</v>
      </c>
      <c r="BW356" s="211" t="s">
        <v>514</v>
      </c>
      <c r="BX356" s="211" t="s">
        <v>514</v>
      </c>
      <c r="BY356" s="211" t="s">
        <v>514</v>
      </c>
      <c r="BZ356" s="211" t="s">
        <v>514</v>
      </c>
      <c r="CA356" s="211" t="s">
        <v>514</v>
      </c>
      <c r="CB356" s="211" t="s">
        <v>514</v>
      </c>
      <c r="CC356" s="211" t="s">
        <v>6434</v>
      </c>
      <c r="CD356" s="211" t="s">
        <v>6485</v>
      </c>
      <c r="CE356" s="211" t="s">
        <v>514</v>
      </c>
      <c r="CF356" s="211" t="s">
        <v>514</v>
      </c>
      <c r="CG356" s="211" t="s">
        <v>514</v>
      </c>
      <c r="CH356" s="287"/>
      <c r="CI356" s="287"/>
      <c r="CJ356" s="287"/>
      <c r="CK356" s="287"/>
      <c r="CL356" s="287"/>
      <c r="CM356" s="287"/>
      <c r="CN356" s="287"/>
      <c r="CO356" s="211" t="s">
        <v>5528</v>
      </c>
    </row>
    <row r="357" spans="1:93">
      <c r="A357" s="286" t="s">
        <v>1201</v>
      </c>
      <c r="B357" s="211" t="s">
        <v>3215</v>
      </c>
      <c r="C357" s="211" t="s">
        <v>5807</v>
      </c>
      <c r="D357" s="211" t="s">
        <v>5808</v>
      </c>
      <c r="E357" s="211" t="s">
        <v>5809</v>
      </c>
      <c r="F357" s="211">
        <v>1</v>
      </c>
      <c r="G357" s="211" t="s">
        <v>514</v>
      </c>
      <c r="H357" s="211" t="s">
        <v>514</v>
      </c>
      <c r="I357" s="211" t="s">
        <v>514</v>
      </c>
      <c r="J357" s="211" t="s">
        <v>514</v>
      </c>
      <c r="K357" s="211">
        <v>2013</v>
      </c>
      <c r="L357" s="211" t="b">
        <v>0</v>
      </c>
      <c r="M357" s="211">
        <v>3620</v>
      </c>
      <c r="N357" s="211">
        <v>3610</v>
      </c>
      <c r="O357" s="287"/>
      <c r="P357" s="287"/>
      <c r="Q357" s="287"/>
      <c r="R357" s="211" t="b">
        <v>0</v>
      </c>
      <c r="S357" s="211">
        <v>2860</v>
      </c>
      <c r="T357" s="211">
        <v>2440</v>
      </c>
      <c r="U357" s="211" t="b">
        <v>0</v>
      </c>
      <c r="V357" s="211">
        <v>2840</v>
      </c>
      <c r="W357" s="211">
        <v>2840</v>
      </c>
      <c r="X357" s="287"/>
      <c r="Y357" s="287"/>
      <c r="Z357" s="287"/>
      <c r="AA357" s="211" t="s">
        <v>514</v>
      </c>
      <c r="AB357" s="211" t="s">
        <v>514</v>
      </c>
      <c r="AC357" s="211" t="s">
        <v>514</v>
      </c>
      <c r="AD357" s="211" t="s">
        <v>514</v>
      </c>
      <c r="AE357" s="287"/>
      <c r="AF357" s="287"/>
      <c r="AG357" s="287"/>
      <c r="AH357" s="211" t="s">
        <v>514</v>
      </c>
      <c r="AI357" s="211" t="s">
        <v>514</v>
      </c>
      <c r="AJ357" s="211" t="s">
        <v>514</v>
      </c>
      <c r="AK357" s="211" t="s">
        <v>514</v>
      </c>
      <c r="AL357" s="211" t="s">
        <v>514</v>
      </c>
      <c r="AM357" s="211" t="s">
        <v>514</v>
      </c>
      <c r="AN357" s="287"/>
      <c r="AO357" s="287"/>
      <c r="AP357" s="287"/>
      <c r="AQ357" s="287"/>
      <c r="AR357" s="287"/>
      <c r="AS357" s="287"/>
      <c r="AT357" s="211" t="s">
        <v>514</v>
      </c>
      <c r="AU357" s="211" t="s">
        <v>514</v>
      </c>
      <c r="AV357" s="211" t="s">
        <v>514</v>
      </c>
      <c r="AW357" s="211" t="s">
        <v>514</v>
      </c>
      <c r="AX357" s="211" t="s">
        <v>514</v>
      </c>
      <c r="AY357" s="211" t="s">
        <v>514</v>
      </c>
      <c r="AZ357" s="287"/>
      <c r="BA357" s="287"/>
      <c r="BB357" s="287"/>
      <c r="BC357" s="287"/>
      <c r="BD357" s="287"/>
      <c r="BE357" s="287"/>
      <c r="BF357" s="211" t="s">
        <v>514</v>
      </c>
      <c r="BG357" s="211" t="s">
        <v>514</v>
      </c>
      <c r="BH357" s="211" t="s">
        <v>514</v>
      </c>
      <c r="BI357" s="211" t="s">
        <v>514</v>
      </c>
      <c r="BJ357" s="211" t="s">
        <v>514</v>
      </c>
      <c r="BK357" s="211" t="s">
        <v>514</v>
      </c>
      <c r="BL357" s="287"/>
      <c r="BM357" s="287"/>
      <c r="BN357" s="287"/>
      <c r="BO357" s="211" t="s">
        <v>514</v>
      </c>
      <c r="BP357" s="211" t="s">
        <v>514</v>
      </c>
      <c r="BQ357" s="211">
        <v>1</v>
      </c>
      <c r="BR357" s="211" t="s">
        <v>3216</v>
      </c>
      <c r="BS357" s="211" t="s">
        <v>514</v>
      </c>
      <c r="BT357" s="211" t="s">
        <v>514</v>
      </c>
      <c r="BU357" s="211" t="s">
        <v>514</v>
      </c>
      <c r="BV357" s="211" t="s">
        <v>514</v>
      </c>
      <c r="BW357" s="211" t="s">
        <v>514</v>
      </c>
      <c r="BX357" s="211" t="s">
        <v>514</v>
      </c>
      <c r="BY357" s="211" t="s">
        <v>514</v>
      </c>
      <c r="BZ357" s="211" t="s">
        <v>514</v>
      </c>
      <c r="CA357" s="211" t="s">
        <v>514</v>
      </c>
      <c r="CB357" s="211" t="s">
        <v>514</v>
      </c>
      <c r="CC357" s="211" t="s">
        <v>6444</v>
      </c>
      <c r="CD357" s="211" t="s">
        <v>6445</v>
      </c>
      <c r="CE357" s="211" t="s">
        <v>514</v>
      </c>
      <c r="CF357" s="211" t="s">
        <v>514</v>
      </c>
      <c r="CG357" s="211" t="s">
        <v>514</v>
      </c>
      <c r="CH357" s="287"/>
      <c r="CI357" s="287"/>
      <c r="CJ357" s="287"/>
      <c r="CK357" s="287"/>
      <c r="CL357" s="287"/>
      <c r="CM357" s="287"/>
      <c r="CN357" s="287"/>
      <c r="CO357" s="211" t="s">
        <v>5528</v>
      </c>
    </row>
    <row r="358" spans="1:93">
      <c r="A358" s="286" t="s">
        <v>1202</v>
      </c>
      <c r="B358" s="211" t="s">
        <v>3217</v>
      </c>
      <c r="C358" s="211" t="s">
        <v>2448</v>
      </c>
      <c r="D358" s="211" t="s">
        <v>5810</v>
      </c>
      <c r="E358" s="211" t="s">
        <v>5811</v>
      </c>
      <c r="F358" s="211">
        <v>1</v>
      </c>
      <c r="G358" s="211" t="s">
        <v>514</v>
      </c>
      <c r="H358" s="211" t="s">
        <v>514</v>
      </c>
      <c r="I358" s="211" t="s">
        <v>514</v>
      </c>
      <c r="J358" s="211" t="s">
        <v>514</v>
      </c>
      <c r="K358" s="211" t="s">
        <v>514</v>
      </c>
      <c r="L358" s="211" t="s">
        <v>514</v>
      </c>
      <c r="M358" s="211" t="s">
        <v>514</v>
      </c>
      <c r="N358" s="211" t="s">
        <v>514</v>
      </c>
      <c r="O358" s="287"/>
      <c r="P358" s="287"/>
      <c r="Q358" s="287"/>
      <c r="R358" s="211" t="s">
        <v>514</v>
      </c>
      <c r="S358" s="211" t="s">
        <v>514</v>
      </c>
      <c r="T358" s="211" t="s">
        <v>514</v>
      </c>
      <c r="U358" s="211" t="s">
        <v>514</v>
      </c>
      <c r="V358" s="211" t="s">
        <v>514</v>
      </c>
      <c r="W358" s="211" t="s">
        <v>514</v>
      </c>
      <c r="X358" s="287"/>
      <c r="Y358" s="287"/>
      <c r="Z358" s="287"/>
      <c r="AA358" s="211" t="s">
        <v>514</v>
      </c>
      <c r="AB358" s="211" t="s">
        <v>514</v>
      </c>
      <c r="AC358" s="211" t="s">
        <v>514</v>
      </c>
      <c r="AD358" s="211" t="s">
        <v>514</v>
      </c>
      <c r="AE358" s="287"/>
      <c r="AF358" s="287"/>
      <c r="AG358" s="287"/>
      <c r="AH358" s="211" t="s">
        <v>514</v>
      </c>
      <c r="AI358" s="211" t="s">
        <v>514</v>
      </c>
      <c r="AJ358" s="211" t="s">
        <v>514</v>
      </c>
      <c r="AK358" s="211" t="s">
        <v>514</v>
      </c>
      <c r="AL358" s="211" t="s">
        <v>514</v>
      </c>
      <c r="AM358" s="211" t="s">
        <v>514</v>
      </c>
      <c r="AN358" s="287"/>
      <c r="AO358" s="287"/>
      <c r="AP358" s="287"/>
      <c r="AQ358" s="287"/>
      <c r="AR358" s="287"/>
      <c r="AS358" s="287"/>
      <c r="AT358" s="211" t="s">
        <v>514</v>
      </c>
      <c r="AU358" s="211" t="s">
        <v>514</v>
      </c>
      <c r="AV358" s="211" t="s">
        <v>514</v>
      </c>
      <c r="AW358" s="211" t="s">
        <v>514</v>
      </c>
      <c r="AX358" s="211" t="s">
        <v>514</v>
      </c>
      <c r="AY358" s="211" t="s">
        <v>514</v>
      </c>
      <c r="AZ358" s="287"/>
      <c r="BA358" s="287"/>
      <c r="BB358" s="287"/>
      <c r="BC358" s="287"/>
      <c r="BD358" s="287"/>
      <c r="BE358" s="287"/>
      <c r="BF358" s="211" t="s">
        <v>514</v>
      </c>
      <c r="BG358" s="211" t="s">
        <v>514</v>
      </c>
      <c r="BH358" s="211" t="s">
        <v>514</v>
      </c>
      <c r="BI358" s="211" t="s">
        <v>514</v>
      </c>
      <c r="BJ358" s="211" t="s">
        <v>514</v>
      </c>
      <c r="BK358" s="211" t="s">
        <v>514</v>
      </c>
      <c r="BL358" s="287"/>
      <c r="BM358" s="287"/>
      <c r="BN358" s="287"/>
      <c r="BO358" s="211" t="s">
        <v>514</v>
      </c>
      <c r="BP358" s="211" t="s">
        <v>514</v>
      </c>
      <c r="BQ358" s="211">
        <v>1</v>
      </c>
      <c r="BR358" s="211" t="s">
        <v>3419</v>
      </c>
      <c r="BS358" s="211" t="s">
        <v>514</v>
      </c>
      <c r="BT358" s="211" t="s">
        <v>514</v>
      </c>
      <c r="BU358" s="211" t="s">
        <v>514</v>
      </c>
      <c r="BV358" s="211" t="s">
        <v>514</v>
      </c>
      <c r="BW358" s="211" t="s">
        <v>514</v>
      </c>
      <c r="BX358" s="211" t="s">
        <v>514</v>
      </c>
      <c r="BY358" s="211" t="s">
        <v>514</v>
      </c>
      <c r="BZ358" s="211" t="s">
        <v>514</v>
      </c>
      <c r="CA358" s="211" t="s">
        <v>514</v>
      </c>
      <c r="CB358" s="211" t="s">
        <v>514</v>
      </c>
      <c r="CC358" s="211" t="s">
        <v>514</v>
      </c>
      <c r="CD358" s="211" t="s">
        <v>514</v>
      </c>
      <c r="CE358" s="211" t="s">
        <v>514</v>
      </c>
      <c r="CF358" s="211" t="s">
        <v>514</v>
      </c>
      <c r="CG358" s="211" t="s">
        <v>514</v>
      </c>
      <c r="CH358" s="287"/>
      <c r="CI358" s="287"/>
      <c r="CJ358" s="287"/>
      <c r="CK358" s="287"/>
      <c r="CL358" s="287"/>
      <c r="CM358" s="287"/>
      <c r="CN358" s="287"/>
      <c r="CO358" s="211" t="s">
        <v>514</v>
      </c>
    </row>
    <row r="359" spans="1:93">
      <c r="A359" s="286" t="s">
        <v>1203</v>
      </c>
      <c r="B359" s="211" t="s">
        <v>3218</v>
      </c>
      <c r="C359" s="211" t="s">
        <v>2424</v>
      </c>
      <c r="D359" s="211" t="s">
        <v>3807</v>
      </c>
      <c r="E359" s="211" t="s">
        <v>5339</v>
      </c>
      <c r="F359" s="211">
        <v>1</v>
      </c>
      <c r="G359" s="211" t="s">
        <v>514</v>
      </c>
      <c r="H359" s="211">
        <v>1</v>
      </c>
      <c r="I359" s="211" t="s">
        <v>514</v>
      </c>
      <c r="J359" s="211" t="s">
        <v>514</v>
      </c>
      <c r="K359" s="211">
        <v>2013</v>
      </c>
      <c r="L359" s="211" t="b">
        <v>1</v>
      </c>
      <c r="M359" s="211">
        <v>3340</v>
      </c>
      <c r="N359" s="211">
        <v>3330</v>
      </c>
      <c r="O359" s="287"/>
      <c r="P359" s="287"/>
      <c r="Q359" s="287"/>
      <c r="R359" s="211" t="s">
        <v>514</v>
      </c>
      <c r="S359" s="211" t="s">
        <v>514</v>
      </c>
      <c r="T359" s="211" t="s">
        <v>514</v>
      </c>
      <c r="U359" s="211" t="s">
        <v>514</v>
      </c>
      <c r="V359" s="211" t="s">
        <v>514</v>
      </c>
      <c r="W359" s="211" t="s">
        <v>514</v>
      </c>
      <c r="X359" s="287"/>
      <c r="Y359" s="287"/>
      <c r="Z359" s="287"/>
      <c r="AA359" s="211">
        <v>2013</v>
      </c>
      <c r="AB359" s="211" t="b">
        <v>1</v>
      </c>
      <c r="AC359" s="211">
        <v>632</v>
      </c>
      <c r="AD359" s="211">
        <v>632</v>
      </c>
      <c r="AE359" s="287"/>
      <c r="AF359" s="287"/>
      <c r="AG359" s="287"/>
      <c r="AH359" s="211" t="s">
        <v>514</v>
      </c>
      <c r="AI359" s="211" t="s">
        <v>514</v>
      </c>
      <c r="AJ359" s="211" t="s">
        <v>514</v>
      </c>
      <c r="AK359" s="211" t="s">
        <v>514</v>
      </c>
      <c r="AL359" s="211" t="s">
        <v>514</v>
      </c>
      <c r="AM359" s="211" t="s">
        <v>514</v>
      </c>
      <c r="AN359" s="287"/>
      <c r="AO359" s="287"/>
      <c r="AP359" s="287"/>
      <c r="AQ359" s="287"/>
      <c r="AR359" s="287"/>
      <c r="AS359" s="287"/>
      <c r="AT359" s="211" t="s">
        <v>514</v>
      </c>
      <c r="AU359" s="211" t="s">
        <v>514</v>
      </c>
      <c r="AV359" s="211" t="s">
        <v>514</v>
      </c>
      <c r="AW359" s="211" t="s">
        <v>514</v>
      </c>
      <c r="AX359" s="211" t="s">
        <v>514</v>
      </c>
      <c r="AY359" s="211" t="s">
        <v>514</v>
      </c>
      <c r="AZ359" s="287"/>
      <c r="BA359" s="287"/>
      <c r="BB359" s="287"/>
      <c r="BC359" s="287"/>
      <c r="BD359" s="287"/>
      <c r="BE359" s="287"/>
      <c r="BF359" s="211" t="s">
        <v>514</v>
      </c>
      <c r="BG359" s="211" t="s">
        <v>514</v>
      </c>
      <c r="BH359" s="211" t="s">
        <v>514</v>
      </c>
      <c r="BI359" s="211" t="s">
        <v>514</v>
      </c>
      <c r="BJ359" s="211" t="s">
        <v>514</v>
      </c>
      <c r="BK359" s="211" t="s">
        <v>514</v>
      </c>
      <c r="BL359" s="287"/>
      <c r="BM359" s="287"/>
      <c r="BN359" s="287"/>
      <c r="BO359" s="211" t="s">
        <v>514</v>
      </c>
      <c r="BP359" s="211" t="s">
        <v>514</v>
      </c>
      <c r="BQ359" s="211">
        <v>0</v>
      </c>
      <c r="BR359" s="211" t="s">
        <v>514</v>
      </c>
      <c r="BS359" s="211" t="s">
        <v>514</v>
      </c>
      <c r="BT359" s="211" t="s">
        <v>514</v>
      </c>
      <c r="BU359" s="211" t="s">
        <v>514</v>
      </c>
      <c r="BV359" s="211" t="s">
        <v>514</v>
      </c>
      <c r="BW359" s="211" t="s">
        <v>514</v>
      </c>
      <c r="BX359" s="211" t="s">
        <v>514</v>
      </c>
      <c r="BY359" s="211" t="s">
        <v>514</v>
      </c>
      <c r="BZ359" s="211" t="s">
        <v>514</v>
      </c>
      <c r="CA359" s="211" t="s">
        <v>514</v>
      </c>
      <c r="CB359" s="211" t="s">
        <v>514</v>
      </c>
      <c r="CC359" s="211" t="s">
        <v>514</v>
      </c>
      <c r="CD359" s="211" t="s">
        <v>514</v>
      </c>
      <c r="CE359" s="211" t="s">
        <v>514</v>
      </c>
      <c r="CF359" s="211" t="s">
        <v>514</v>
      </c>
      <c r="CG359" s="211" t="s">
        <v>514</v>
      </c>
      <c r="CH359" s="287"/>
      <c r="CI359" s="287"/>
      <c r="CJ359" s="287"/>
      <c r="CK359" s="287"/>
      <c r="CL359" s="287"/>
      <c r="CM359" s="287"/>
      <c r="CN359" s="287"/>
      <c r="CO359" s="211" t="s">
        <v>514</v>
      </c>
    </row>
    <row r="360" spans="1:93">
      <c r="A360" s="286" t="s">
        <v>1204</v>
      </c>
      <c r="B360" s="211" t="s">
        <v>3219</v>
      </c>
      <c r="C360" s="211" t="s">
        <v>2448</v>
      </c>
      <c r="D360" s="211" t="s">
        <v>3220</v>
      </c>
      <c r="E360" s="211" t="s">
        <v>3221</v>
      </c>
      <c r="F360" s="211">
        <v>1</v>
      </c>
      <c r="G360" s="211" t="s">
        <v>514</v>
      </c>
      <c r="H360" s="211" t="s">
        <v>514</v>
      </c>
      <c r="I360" s="211" t="s">
        <v>514</v>
      </c>
      <c r="J360" s="211" t="s">
        <v>514</v>
      </c>
      <c r="K360" s="211">
        <v>2013</v>
      </c>
      <c r="L360" s="211" t="b">
        <v>0</v>
      </c>
      <c r="M360" s="211">
        <v>10200</v>
      </c>
      <c r="N360" s="211">
        <v>8470</v>
      </c>
      <c r="O360" s="287"/>
      <c r="P360" s="287"/>
      <c r="Q360" s="287"/>
      <c r="R360" s="211" t="b">
        <v>0</v>
      </c>
      <c r="S360" s="211">
        <v>9600</v>
      </c>
      <c r="T360" s="211">
        <v>8400</v>
      </c>
      <c r="U360" s="211" t="b">
        <v>0</v>
      </c>
      <c r="V360" s="211">
        <v>4370</v>
      </c>
      <c r="W360" s="211">
        <v>4370</v>
      </c>
      <c r="X360" s="287"/>
      <c r="Y360" s="287"/>
      <c r="Z360" s="287"/>
      <c r="AA360" s="211" t="s">
        <v>514</v>
      </c>
      <c r="AB360" s="211" t="s">
        <v>514</v>
      </c>
      <c r="AC360" s="211" t="s">
        <v>514</v>
      </c>
      <c r="AD360" s="211" t="s">
        <v>514</v>
      </c>
      <c r="AE360" s="287"/>
      <c r="AF360" s="287"/>
      <c r="AG360" s="287"/>
      <c r="AH360" s="211" t="s">
        <v>514</v>
      </c>
      <c r="AI360" s="211" t="s">
        <v>514</v>
      </c>
      <c r="AJ360" s="211" t="s">
        <v>514</v>
      </c>
      <c r="AK360" s="211" t="s">
        <v>514</v>
      </c>
      <c r="AL360" s="211" t="s">
        <v>514</v>
      </c>
      <c r="AM360" s="211" t="s">
        <v>514</v>
      </c>
      <c r="AN360" s="287"/>
      <c r="AO360" s="287"/>
      <c r="AP360" s="287"/>
      <c r="AQ360" s="287"/>
      <c r="AR360" s="287"/>
      <c r="AS360" s="287"/>
      <c r="AT360" s="211" t="s">
        <v>514</v>
      </c>
      <c r="AU360" s="211" t="s">
        <v>514</v>
      </c>
      <c r="AV360" s="211" t="s">
        <v>514</v>
      </c>
      <c r="AW360" s="211" t="s">
        <v>514</v>
      </c>
      <c r="AX360" s="211" t="s">
        <v>514</v>
      </c>
      <c r="AY360" s="211" t="s">
        <v>514</v>
      </c>
      <c r="AZ360" s="287"/>
      <c r="BA360" s="287"/>
      <c r="BB360" s="287"/>
      <c r="BC360" s="287"/>
      <c r="BD360" s="287"/>
      <c r="BE360" s="287"/>
      <c r="BF360" s="211" t="s">
        <v>514</v>
      </c>
      <c r="BG360" s="211" t="s">
        <v>514</v>
      </c>
      <c r="BH360" s="211" t="s">
        <v>514</v>
      </c>
      <c r="BI360" s="211" t="s">
        <v>514</v>
      </c>
      <c r="BJ360" s="211" t="s">
        <v>514</v>
      </c>
      <c r="BK360" s="211" t="s">
        <v>514</v>
      </c>
      <c r="BL360" s="287"/>
      <c r="BM360" s="287"/>
      <c r="BN360" s="287"/>
      <c r="BO360" s="211" t="s">
        <v>514</v>
      </c>
      <c r="BP360" s="211" t="s">
        <v>514</v>
      </c>
      <c r="BQ360" s="211">
        <v>1</v>
      </c>
      <c r="BR360" s="211" t="s">
        <v>5340</v>
      </c>
      <c r="BS360" s="211" t="s">
        <v>514</v>
      </c>
      <c r="BT360" s="211" t="s">
        <v>514</v>
      </c>
      <c r="BU360" s="211" t="s">
        <v>514</v>
      </c>
      <c r="BV360" s="211" t="s">
        <v>514</v>
      </c>
      <c r="BW360" s="211" t="s">
        <v>514</v>
      </c>
      <c r="BX360" s="211" t="s">
        <v>514</v>
      </c>
      <c r="BY360" s="211" t="s">
        <v>514</v>
      </c>
      <c r="BZ360" s="211" t="s">
        <v>514</v>
      </c>
      <c r="CA360" s="211" t="s">
        <v>514</v>
      </c>
      <c r="CB360" s="211" t="s">
        <v>514</v>
      </c>
      <c r="CC360" s="211" t="s">
        <v>6436</v>
      </c>
      <c r="CD360" s="211" t="s">
        <v>6437</v>
      </c>
      <c r="CE360" s="211" t="s">
        <v>514</v>
      </c>
      <c r="CF360" s="211" t="s">
        <v>514</v>
      </c>
      <c r="CG360" s="211" t="s">
        <v>514</v>
      </c>
      <c r="CH360" s="287"/>
      <c r="CI360" s="287"/>
      <c r="CJ360" s="287"/>
      <c r="CK360" s="287"/>
      <c r="CL360" s="287"/>
      <c r="CM360" s="287"/>
      <c r="CN360" s="287"/>
      <c r="CO360" s="211" t="s">
        <v>5528</v>
      </c>
    </row>
    <row r="361" spans="1:93">
      <c r="A361" s="286" t="s">
        <v>1205</v>
      </c>
      <c r="B361" s="211" t="s">
        <v>3222</v>
      </c>
      <c r="C361" s="211" t="s">
        <v>2448</v>
      </c>
      <c r="D361" s="211" t="s">
        <v>5341</v>
      </c>
      <c r="E361" s="211" t="s">
        <v>5342</v>
      </c>
      <c r="F361" s="211">
        <v>1</v>
      </c>
      <c r="G361" s="211" t="s">
        <v>514</v>
      </c>
      <c r="H361" s="211" t="s">
        <v>514</v>
      </c>
      <c r="I361" s="211" t="s">
        <v>514</v>
      </c>
      <c r="J361" s="211" t="s">
        <v>514</v>
      </c>
      <c r="K361" s="211">
        <v>2013</v>
      </c>
      <c r="L361" s="211" t="b">
        <v>0</v>
      </c>
      <c r="M361" s="211">
        <v>2970</v>
      </c>
      <c r="N361" s="211">
        <v>2450</v>
      </c>
      <c r="O361" s="287"/>
      <c r="P361" s="287"/>
      <c r="Q361" s="287"/>
      <c r="R361" s="211" t="b">
        <v>1</v>
      </c>
      <c r="S361" s="211">
        <v>2220</v>
      </c>
      <c r="T361" s="211">
        <v>184</v>
      </c>
      <c r="U361" s="211" t="s">
        <v>514</v>
      </c>
      <c r="V361" s="211" t="s">
        <v>514</v>
      </c>
      <c r="W361" s="211" t="s">
        <v>514</v>
      </c>
      <c r="X361" s="287"/>
      <c r="Y361" s="287"/>
      <c r="Z361" s="287"/>
      <c r="AA361" s="211" t="s">
        <v>514</v>
      </c>
      <c r="AB361" s="211" t="s">
        <v>514</v>
      </c>
      <c r="AC361" s="211" t="s">
        <v>514</v>
      </c>
      <c r="AD361" s="211" t="s">
        <v>514</v>
      </c>
      <c r="AE361" s="287"/>
      <c r="AF361" s="287"/>
      <c r="AG361" s="287"/>
      <c r="AH361" s="211" t="s">
        <v>514</v>
      </c>
      <c r="AI361" s="211" t="s">
        <v>514</v>
      </c>
      <c r="AJ361" s="211" t="s">
        <v>514</v>
      </c>
      <c r="AK361" s="211" t="s">
        <v>514</v>
      </c>
      <c r="AL361" s="211" t="s">
        <v>514</v>
      </c>
      <c r="AM361" s="211" t="s">
        <v>514</v>
      </c>
      <c r="AN361" s="287"/>
      <c r="AO361" s="287"/>
      <c r="AP361" s="287"/>
      <c r="AQ361" s="287"/>
      <c r="AR361" s="287"/>
      <c r="AS361" s="287"/>
      <c r="AT361" s="211" t="s">
        <v>514</v>
      </c>
      <c r="AU361" s="211" t="s">
        <v>514</v>
      </c>
      <c r="AV361" s="211" t="s">
        <v>514</v>
      </c>
      <c r="AW361" s="211" t="s">
        <v>514</v>
      </c>
      <c r="AX361" s="211" t="s">
        <v>514</v>
      </c>
      <c r="AY361" s="211" t="s">
        <v>514</v>
      </c>
      <c r="AZ361" s="287"/>
      <c r="BA361" s="287"/>
      <c r="BB361" s="287"/>
      <c r="BC361" s="287"/>
      <c r="BD361" s="287"/>
      <c r="BE361" s="287"/>
      <c r="BF361" s="211" t="s">
        <v>514</v>
      </c>
      <c r="BG361" s="211" t="s">
        <v>514</v>
      </c>
      <c r="BH361" s="211" t="s">
        <v>514</v>
      </c>
      <c r="BI361" s="211" t="s">
        <v>514</v>
      </c>
      <c r="BJ361" s="211" t="s">
        <v>514</v>
      </c>
      <c r="BK361" s="211" t="s">
        <v>514</v>
      </c>
      <c r="BL361" s="287"/>
      <c r="BM361" s="287"/>
      <c r="BN361" s="287"/>
      <c r="BO361" s="211" t="s">
        <v>514</v>
      </c>
      <c r="BP361" s="211" t="s">
        <v>514</v>
      </c>
      <c r="BQ361" s="211">
        <v>0</v>
      </c>
      <c r="BR361" s="211" t="s">
        <v>514</v>
      </c>
      <c r="BS361" s="211" t="s">
        <v>514</v>
      </c>
      <c r="BT361" s="211" t="s">
        <v>514</v>
      </c>
      <c r="BU361" s="211" t="s">
        <v>514</v>
      </c>
      <c r="BV361" s="211" t="s">
        <v>514</v>
      </c>
      <c r="BW361" s="211" t="s">
        <v>514</v>
      </c>
      <c r="BX361" s="211" t="s">
        <v>514</v>
      </c>
      <c r="BY361" s="211" t="s">
        <v>514</v>
      </c>
      <c r="BZ361" s="211" t="s">
        <v>514</v>
      </c>
      <c r="CA361" s="211" t="s">
        <v>514</v>
      </c>
      <c r="CB361" s="211" t="s">
        <v>514</v>
      </c>
      <c r="CC361" s="211" t="s">
        <v>514</v>
      </c>
      <c r="CD361" s="211" t="s">
        <v>514</v>
      </c>
      <c r="CE361" s="211" t="s">
        <v>514</v>
      </c>
      <c r="CF361" s="211" t="s">
        <v>514</v>
      </c>
      <c r="CG361" s="211" t="s">
        <v>514</v>
      </c>
      <c r="CH361" s="287"/>
      <c r="CI361" s="287"/>
      <c r="CJ361" s="287"/>
      <c r="CK361" s="287"/>
      <c r="CL361" s="287"/>
      <c r="CM361" s="287"/>
      <c r="CN361" s="287"/>
      <c r="CO361" s="211" t="s">
        <v>514</v>
      </c>
    </row>
    <row r="362" spans="1:93">
      <c r="A362" s="286" t="s">
        <v>1206</v>
      </c>
      <c r="B362" s="211" t="s">
        <v>5343</v>
      </c>
      <c r="C362" s="211" t="s">
        <v>2448</v>
      </c>
      <c r="D362" s="211" t="s">
        <v>5812</v>
      </c>
      <c r="E362" s="211" t="s">
        <v>5813</v>
      </c>
      <c r="F362" s="211">
        <v>1</v>
      </c>
      <c r="G362" s="211" t="s">
        <v>514</v>
      </c>
      <c r="H362" s="211" t="s">
        <v>514</v>
      </c>
      <c r="I362" s="211" t="s">
        <v>514</v>
      </c>
      <c r="J362" s="211" t="s">
        <v>514</v>
      </c>
      <c r="K362" s="211">
        <v>2013</v>
      </c>
      <c r="L362" s="211" t="b">
        <v>0</v>
      </c>
      <c r="M362" s="211">
        <v>6730</v>
      </c>
      <c r="N362" s="211">
        <v>6200</v>
      </c>
      <c r="O362" s="287"/>
      <c r="P362" s="287"/>
      <c r="Q362" s="287"/>
      <c r="R362" s="211" t="b">
        <v>0</v>
      </c>
      <c r="S362" s="211">
        <v>6150</v>
      </c>
      <c r="T362" s="211">
        <v>5860</v>
      </c>
      <c r="U362" s="211" t="b">
        <v>0</v>
      </c>
      <c r="V362" s="211">
        <v>5890</v>
      </c>
      <c r="W362" s="211">
        <v>5890</v>
      </c>
      <c r="X362" s="287"/>
      <c r="Y362" s="287"/>
      <c r="Z362" s="287"/>
      <c r="AA362" s="211" t="s">
        <v>514</v>
      </c>
      <c r="AB362" s="211" t="s">
        <v>514</v>
      </c>
      <c r="AC362" s="211" t="s">
        <v>514</v>
      </c>
      <c r="AD362" s="211" t="s">
        <v>514</v>
      </c>
      <c r="AE362" s="287"/>
      <c r="AF362" s="287"/>
      <c r="AG362" s="287"/>
      <c r="AH362" s="211" t="s">
        <v>514</v>
      </c>
      <c r="AI362" s="211" t="s">
        <v>514</v>
      </c>
      <c r="AJ362" s="211" t="s">
        <v>514</v>
      </c>
      <c r="AK362" s="211" t="s">
        <v>514</v>
      </c>
      <c r="AL362" s="211" t="s">
        <v>514</v>
      </c>
      <c r="AM362" s="211" t="s">
        <v>514</v>
      </c>
      <c r="AN362" s="287"/>
      <c r="AO362" s="287"/>
      <c r="AP362" s="287"/>
      <c r="AQ362" s="287"/>
      <c r="AR362" s="287"/>
      <c r="AS362" s="287"/>
      <c r="AT362" s="211" t="s">
        <v>514</v>
      </c>
      <c r="AU362" s="211" t="s">
        <v>514</v>
      </c>
      <c r="AV362" s="211" t="s">
        <v>514</v>
      </c>
      <c r="AW362" s="211" t="s">
        <v>514</v>
      </c>
      <c r="AX362" s="211" t="s">
        <v>514</v>
      </c>
      <c r="AY362" s="211" t="s">
        <v>514</v>
      </c>
      <c r="AZ362" s="287"/>
      <c r="BA362" s="287"/>
      <c r="BB362" s="287"/>
      <c r="BC362" s="287"/>
      <c r="BD362" s="287"/>
      <c r="BE362" s="287"/>
      <c r="BF362" s="211" t="s">
        <v>514</v>
      </c>
      <c r="BG362" s="211" t="s">
        <v>514</v>
      </c>
      <c r="BH362" s="211" t="s">
        <v>514</v>
      </c>
      <c r="BI362" s="211" t="s">
        <v>514</v>
      </c>
      <c r="BJ362" s="211" t="s">
        <v>514</v>
      </c>
      <c r="BK362" s="211" t="s">
        <v>514</v>
      </c>
      <c r="BL362" s="287"/>
      <c r="BM362" s="287"/>
      <c r="BN362" s="287"/>
      <c r="BO362" s="211" t="s">
        <v>514</v>
      </c>
      <c r="BP362" s="211" t="s">
        <v>514</v>
      </c>
      <c r="BQ362" s="211">
        <v>1</v>
      </c>
      <c r="BR362" s="211" t="s">
        <v>2653</v>
      </c>
      <c r="BS362" s="211" t="s">
        <v>514</v>
      </c>
      <c r="BT362" s="211" t="s">
        <v>514</v>
      </c>
      <c r="BU362" s="211" t="s">
        <v>514</v>
      </c>
      <c r="BV362" s="211" t="s">
        <v>514</v>
      </c>
      <c r="BW362" s="211" t="s">
        <v>514</v>
      </c>
      <c r="BX362" s="211" t="s">
        <v>514</v>
      </c>
      <c r="BY362" s="211" t="s">
        <v>514</v>
      </c>
      <c r="BZ362" s="211" t="s">
        <v>514</v>
      </c>
      <c r="CA362" s="211" t="s">
        <v>514</v>
      </c>
      <c r="CB362" s="211" t="s">
        <v>514</v>
      </c>
      <c r="CC362" s="211" t="s">
        <v>6425</v>
      </c>
      <c r="CD362" s="211" t="s">
        <v>6430</v>
      </c>
      <c r="CE362" s="211" t="s">
        <v>514</v>
      </c>
      <c r="CF362" s="211" t="s">
        <v>514</v>
      </c>
      <c r="CG362" s="211" t="s">
        <v>514</v>
      </c>
      <c r="CH362" s="287"/>
      <c r="CI362" s="287"/>
      <c r="CJ362" s="287"/>
      <c r="CK362" s="287"/>
      <c r="CL362" s="287"/>
      <c r="CM362" s="287"/>
      <c r="CN362" s="287"/>
      <c r="CO362" s="211" t="s">
        <v>5528</v>
      </c>
    </row>
    <row r="363" spans="1:93">
      <c r="A363" s="286" t="s">
        <v>1207</v>
      </c>
      <c r="B363" s="211" t="s">
        <v>3223</v>
      </c>
      <c r="C363" s="211" t="s">
        <v>2448</v>
      </c>
      <c r="D363" s="211" t="s">
        <v>5814</v>
      </c>
      <c r="E363" s="211" t="s">
        <v>5815</v>
      </c>
      <c r="F363" s="211">
        <v>1</v>
      </c>
      <c r="G363" s="211" t="s">
        <v>514</v>
      </c>
      <c r="H363" s="211" t="s">
        <v>514</v>
      </c>
      <c r="I363" s="211" t="s">
        <v>514</v>
      </c>
      <c r="J363" s="211" t="s">
        <v>514</v>
      </c>
      <c r="K363" s="211">
        <v>2013</v>
      </c>
      <c r="L363" s="211" t="b">
        <v>0</v>
      </c>
      <c r="M363" s="211">
        <v>7690</v>
      </c>
      <c r="N363" s="211">
        <v>7680</v>
      </c>
      <c r="O363" s="287"/>
      <c r="P363" s="287"/>
      <c r="Q363" s="287"/>
      <c r="R363" s="211" t="b">
        <v>0</v>
      </c>
      <c r="S363" s="211">
        <v>8400</v>
      </c>
      <c r="T363" s="211">
        <v>5340</v>
      </c>
      <c r="U363" s="211" t="b">
        <v>0</v>
      </c>
      <c r="V363" s="211">
        <v>8650</v>
      </c>
      <c r="W363" s="211">
        <v>8650</v>
      </c>
      <c r="X363" s="287"/>
      <c r="Y363" s="287"/>
      <c r="Z363" s="287"/>
      <c r="AA363" s="211" t="s">
        <v>514</v>
      </c>
      <c r="AB363" s="211" t="s">
        <v>514</v>
      </c>
      <c r="AC363" s="211" t="s">
        <v>514</v>
      </c>
      <c r="AD363" s="211" t="s">
        <v>514</v>
      </c>
      <c r="AE363" s="287"/>
      <c r="AF363" s="287"/>
      <c r="AG363" s="287"/>
      <c r="AH363" s="211" t="s">
        <v>514</v>
      </c>
      <c r="AI363" s="211" t="s">
        <v>514</v>
      </c>
      <c r="AJ363" s="211" t="s">
        <v>514</v>
      </c>
      <c r="AK363" s="211" t="s">
        <v>514</v>
      </c>
      <c r="AL363" s="211" t="s">
        <v>514</v>
      </c>
      <c r="AM363" s="211" t="s">
        <v>514</v>
      </c>
      <c r="AN363" s="287"/>
      <c r="AO363" s="287"/>
      <c r="AP363" s="287"/>
      <c r="AQ363" s="287"/>
      <c r="AR363" s="287"/>
      <c r="AS363" s="287"/>
      <c r="AT363" s="211" t="s">
        <v>514</v>
      </c>
      <c r="AU363" s="211" t="s">
        <v>514</v>
      </c>
      <c r="AV363" s="211" t="s">
        <v>514</v>
      </c>
      <c r="AW363" s="211" t="s">
        <v>514</v>
      </c>
      <c r="AX363" s="211" t="s">
        <v>514</v>
      </c>
      <c r="AY363" s="211" t="s">
        <v>514</v>
      </c>
      <c r="AZ363" s="287"/>
      <c r="BA363" s="287"/>
      <c r="BB363" s="287"/>
      <c r="BC363" s="287"/>
      <c r="BD363" s="287"/>
      <c r="BE363" s="287"/>
      <c r="BF363" s="211" t="s">
        <v>514</v>
      </c>
      <c r="BG363" s="211" t="s">
        <v>514</v>
      </c>
      <c r="BH363" s="211" t="s">
        <v>514</v>
      </c>
      <c r="BI363" s="211" t="s">
        <v>514</v>
      </c>
      <c r="BJ363" s="211" t="s">
        <v>514</v>
      </c>
      <c r="BK363" s="211" t="s">
        <v>514</v>
      </c>
      <c r="BL363" s="287"/>
      <c r="BM363" s="287"/>
      <c r="BN363" s="287"/>
      <c r="BO363" s="211" t="s">
        <v>514</v>
      </c>
      <c r="BP363" s="211" t="s">
        <v>514</v>
      </c>
      <c r="BQ363" s="211">
        <v>2</v>
      </c>
      <c r="BR363" s="211" t="s">
        <v>3224</v>
      </c>
      <c r="BS363" s="211" t="s">
        <v>3225</v>
      </c>
      <c r="BT363" s="211" t="s">
        <v>514</v>
      </c>
      <c r="BU363" s="211" t="s">
        <v>514</v>
      </c>
      <c r="BV363" s="211" t="s">
        <v>514</v>
      </c>
      <c r="BW363" s="211" t="s">
        <v>514</v>
      </c>
      <c r="BX363" s="211" t="s">
        <v>514</v>
      </c>
      <c r="BY363" s="211" t="s">
        <v>514</v>
      </c>
      <c r="BZ363" s="211" t="s">
        <v>514</v>
      </c>
      <c r="CA363" s="211" t="s">
        <v>514</v>
      </c>
      <c r="CB363" s="211" t="s">
        <v>514</v>
      </c>
      <c r="CC363" s="211" t="s">
        <v>6589</v>
      </c>
      <c r="CD363" s="211" t="s">
        <v>6442</v>
      </c>
      <c r="CE363" s="211" t="s">
        <v>514</v>
      </c>
      <c r="CF363" s="211" t="s">
        <v>514</v>
      </c>
      <c r="CG363" s="211" t="s">
        <v>514</v>
      </c>
      <c r="CH363" s="287"/>
      <c r="CI363" s="287"/>
      <c r="CJ363" s="287"/>
      <c r="CK363" s="287"/>
      <c r="CL363" s="287"/>
      <c r="CM363" s="287"/>
      <c r="CN363" s="287"/>
      <c r="CO363" s="211" t="s">
        <v>5528</v>
      </c>
    </row>
    <row r="364" spans="1:93">
      <c r="A364" s="286" t="s">
        <v>1208</v>
      </c>
      <c r="B364" s="211" t="s">
        <v>3226</v>
      </c>
      <c r="C364" s="211" t="s">
        <v>2531</v>
      </c>
      <c r="D364" s="211" t="s">
        <v>3227</v>
      </c>
      <c r="E364" s="211" t="s">
        <v>3228</v>
      </c>
      <c r="F364" s="211">
        <v>1</v>
      </c>
      <c r="G364" s="211" t="s">
        <v>514</v>
      </c>
      <c r="H364" s="211" t="s">
        <v>514</v>
      </c>
      <c r="I364" s="211" t="s">
        <v>514</v>
      </c>
      <c r="J364" s="211" t="s">
        <v>514</v>
      </c>
      <c r="K364" s="211">
        <v>2013</v>
      </c>
      <c r="L364" s="211" t="b">
        <v>1</v>
      </c>
      <c r="M364" s="211">
        <v>10100</v>
      </c>
      <c r="N364" s="211">
        <v>10100</v>
      </c>
      <c r="O364" s="287"/>
      <c r="P364" s="287"/>
      <c r="Q364" s="287"/>
      <c r="R364" s="211" t="b">
        <v>1</v>
      </c>
      <c r="S364" s="211">
        <v>7490</v>
      </c>
      <c r="T364" s="211">
        <v>6620</v>
      </c>
      <c r="U364" s="211" t="b">
        <v>1</v>
      </c>
      <c r="V364" s="211">
        <v>6970</v>
      </c>
      <c r="W364" s="211">
        <v>6970</v>
      </c>
      <c r="X364" s="287"/>
      <c r="Y364" s="287"/>
      <c r="Z364" s="287"/>
      <c r="AA364" s="211" t="s">
        <v>514</v>
      </c>
      <c r="AB364" s="211" t="s">
        <v>514</v>
      </c>
      <c r="AC364" s="211" t="s">
        <v>514</v>
      </c>
      <c r="AD364" s="211" t="s">
        <v>514</v>
      </c>
      <c r="AE364" s="287"/>
      <c r="AF364" s="287"/>
      <c r="AG364" s="287"/>
      <c r="AH364" s="211" t="s">
        <v>514</v>
      </c>
      <c r="AI364" s="211" t="s">
        <v>514</v>
      </c>
      <c r="AJ364" s="211" t="s">
        <v>514</v>
      </c>
      <c r="AK364" s="211" t="s">
        <v>514</v>
      </c>
      <c r="AL364" s="211" t="s">
        <v>514</v>
      </c>
      <c r="AM364" s="211" t="s">
        <v>514</v>
      </c>
      <c r="AN364" s="287"/>
      <c r="AO364" s="287"/>
      <c r="AP364" s="287"/>
      <c r="AQ364" s="287"/>
      <c r="AR364" s="287"/>
      <c r="AS364" s="287"/>
      <c r="AT364" s="211" t="s">
        <v>514</v>
      </c>
      <c r="AU364" s="211" t="s">
        <v>514</v>
      </c>
      <c r="AV364" s="211" t="s">
        <v>514</v>
      </c>
      <c r="AW364" s="211" t="s">
        <v>514</v>
      </c>
      <c r="AX364" s="211" t="s">
        <v>514</v>
      </c>
      <c r="AY364" s="211" t="s">
        <v>514</v>
      </c>
      <c r="AZ364" s="287"/>
      <c r="BA364" s="287"/>
      <c r="BB364" s="287"/>
      <c r="BC364" s="287"/>
      <c r="BD364" s="287"/>
      <c r="BE364" s="287"/>
      <c r="BF364" s="211" t="s">
        <v>514</v>
      </c>
      <c r="BG364" s="211" t="s">
        <v>514</v>
      </c>
      <c r="BH364" s="211" t="s">
        <v>514</v>
      </c>
      <c r="BI364" s="211" t="s">
        <v>514</v>
      </c>
      <c r="BJ364" s="211" t="s">
        <v>514</v>
      </c>
      <c r="BK364" s="211" t="s">
        <v>514</v>
      </c>
      <c r="BL364" s="287"/>
      <c r="BM364" s="287"/>
      <c r="BN364" s="287"/>
      <c r="BO364" s="211" t="s">
        <v>514</v>
      </c>
      <c r="BP364" s="211" t="s">
        <v>514</v>
      </c>
      <c r="BQ364" s="211">
        <v>0</v>
      </c>
      <c r="BR364" s="211" t="s">
        <v>514</v>
      </c>
      <c r="BS364" s="211" t="s">
        <v>514</v>
      </c>
      <c r="BT364" s="211" t="s">
        <v>514</v>
      </c>
      <c r="BU364" s="211" t="s">
        <v>514</v>
      </c>
      <c r="BV364" s="211" t="s">
        <v>514</v>
      </c>
      <c r="BW364" s="211" t="s">
        <v>514</v>
      </c>
      <c r="BX364" s="211" t="s">
        <v>514</v>
      </c>
      <c r="BY364" s="211" t="s">
        <v>514</v>
      </c>
      <c r="BZ364" s="211" t="s">
        <v>514</v>
      </c>
      <c r="CA364" s="211" t="s">
        <v>514</v>
      </c>
      <c r="CB364" s="211" t="s">
        <v>514</v>
      </c>
      <c r="CC364" s="211" t="s">
        <v>514</v>
      </c>
      <c r="CD364" s="211" t="s">
        <v>514</v>
      </c>
      <c r="CE364" s="211" t="s">
        <v>514</v>
      </c>
      <c r="CF364" s="211" t="s">
        <v>514</v>
      </c>
      <c r="CG364" s="211" t="s">
        <v>514</v>
      </c>
      <c r="CH364" s="287"/>
      <c r="CI364" s="287"/>
      <c r="CJ364" s="287"/>
      <c r="CK364" s="287"/>
      <c r="CL364" s="287"/>
      <c r="CM364" s="287"/>
      <c r="CN364" s="287"/>
      <c r="CO364" s="211" t="s">
        <v>5528</v>
      </c>
    </row>
    <row r="365" spans="1:93">
      <c r="A365" s="286" t="s">
        <v>1209</v>
      </c>
      <c r="B365" s="211" t="s">
        <v>3229</v>
      </c>
      <c r="C365" s="211" t="s">
        <v>2484</v>
      </c>
      <c r="D365" s="211" t="s">
        <v>5816</v>
      </c>
      <c r="E365" s="211" t="s">
        <v>5817</v>
      </c>
      <c r="F365" s="211">
        <v>1</v>
      </c>
      <c r="G365" s="211" t="s">
        <v>514</v>
      </c>
      <c r="H365" s="211" t="s">
        <v>514</v>
      </c>
      <c r="I365" s="211" t="s">
        <v>514</v>
      </c>
      <c r="J365" s="211" t="s">
        <v>514</v>
      </c>
      <c r="K365" s="211" t="s">
        <v>514</v>
      </c>
      <c r="L365" s="211" t="s">
        <v>514</v>
      </c>
      <c r="M365" s="211" t="s">
        <v>514</v>
      </c>
      <c r="N365" s="211" t="s">
        <v>514</v>
      </c>
      <c r="O365" s="287"/>
      <c r="P365" s="287"/>
      <c r="Q365" s="287"/>
      <c r="R365" s="211" t="s">
        <v>514</v>
      </c>
      <c r="S365" s="211" t="s">
        <v>514</v>
      </c>
      <c r="T365" s="211" t="s">
        <v>514</v>
      </c>
      <c r="U365" s="211" t="s">
        <v>514</v>
      </c>
      <c r="V365" s="211" t="s">
        <v>514</v>
      </c>
      <c r="W365" s="211" t="s">
        <v>514</v>
      </c>
      <c r="X365" s="287"/>
      <c r="Y365" s="287"/>
      <c r="Z365" s="287"/>
      <c r="AA365" s="211" t="s">
        <v>514</v>
      </c>
      <c r="AB365" s="211" t="s">
        <v>514</v>
      </c>
      <c r="AC365" s="211" t="s">
        <v>514</v>
      </c>
      <c r="AD365" s="211" t="s">
        <v>514</v>
      </c>
      <c r="AE365" s="287"/>
      <c r="AF365" s="287"/>
      <c r="AG365" s="287"/>
      <c r="AH365" s="211" t="s">
        <v>514</v>
      </c>
      <c r="AI365" s="211" t="s">
        <v>514</v>
      </c>
      <c r="AJ365" s="211" t="s">
        <v>514</v>
      </c>
      <c r="AK365" s="211" t="s">
        <v>514</v>
      </c>
      <c r="AL365" s="211" t="s">
        <v>514</v>
      </c>
      <c r="AM365" s="211" t="s">
        <v>514</v>
      </c>
      <c r="AN365" s="287"/>
      <c r="AO365" s="287"/>
      <c r="AP365" s="287"/>
      <c r="AQ365" s="287"/>
      <c r="AR365" s="287"/>
      <c r="AS365" s="287"/>
      <c r="AT365" s="211" t="s">
        <v>514</v>
      </c>
      <c r="AU365" s="211" t="s">
        <v>514</v>
      </c>
      <c r="AV365" s="211" t="s">
        <v>514</v>
      </c>
      <c r="AW365" s="211" t="s">
        <v>514</v>
      </c>
      <c r="AX365" s="211" t="s">
        <v>514</v>
      </c>
      <c r="AY365" s="211" t="s">
        <v>514</v>
      </c>
      <c r="AZ365" s="287"/>
      <c r="BA365" s="287"/>
      <c r="BB365" s="287"/>
      <c r="BC365" s="287"/>
      <c r="BD365" s="287"/>
      <c r="BE365" s="287"/>
      <c r="BF365" s="211" t="s">
        <v>514</v>
      </c>
      <c r="BG365" s="211" t="s">
        <v>514</v>
      </c>
      <c r="BH365" s="211" t="s">
        <v>514</v>
      </c>
      <c r="BI365" s="211" t="s">
        <v>514</v>
      </c>
      <c r="BJ365" s="211" t="s">
        <v>514</v>
      </c>
      <c r="BK365" s="211" t="s">
        <v>514</v>
      </c>
      <c r="BL365" s="287"/>
      <c r="BM365" s="287"/>
      <c r="BN365" s="287"/>
      <c r="BO365" s="211" t="s">
        <v>514</v>
      </c>
      <c r="BP365" s="211" t="s">
        <v>514</v>
      </c>
      <c r="BQ365" s="211">
        <v>0</v>
      </c>
      <c r="BR365" s="211" t="s">
        <v>514</v>
      </c>
      <c r="BS365" s="211" t="s">
        <v>514</v>
      </c>
      <c r="BT365" s="211" t="s">
        <v>514</v>
      </c>
      <c r="BU365" s="211" t="s">
        <v>514</v>
      </c>
      <c r="BV365" s="211" t="s">
        <v>514</v>
      </c>
      <c r="BW365" s="211" t="s">
        <v>514</v>
      </c>
      <c r="BX365" s="211" t="s">
        <v>514</v>
      </c>
      <c r="BY365" s="211" t="s">
        <v>514</v>
      </c>
      <c r="BZ365" s="211" t="s">
        <v>514</v>
      </c>
      <c r="CA365" s="211" t="s">
        <v>514</v>
      </c>
      <c r="CB365" s="211" t="s">
        <v>514</v>
      </c>
      <c r="CC365" s="211" t="s">
        <v>514</v>
      </c>
      <c r="CD365" s="211" t="s">
        <v>514</v>
      </c>
      <c r="CE365" s="211" t="s">
        <v>514</v>
      </c>
      <c r="CF365" s="211" t="s">
        <v>514</v>
      </c>
      <c r="CG365" s="211" t="s">
        <v>514</v>
      </c>
      <c r="CH365" s="287"/>
      <c r="CI365" s="287"/>
      <c r="CJ365" s="287"/>
      <c r="CK365" s="287"/>
      <c r="CL365" s="287"/>
      <c r="CM365" s="287"/>
      <c r="CN365" s="287"/>
      <c r="CO365" s="211" t="s">
        <v>514</v>
      </c>
    </row>
    <row r="366" spans="1:93">
      <c r="A366" s="286" t="s">
        <v>1210</v>
      </c>
      <c r="B366" s="211" t="s">
        <v>3230</v>
      </c>
      <c r="C366" s="211" t="s">
        <v>3020</v>
      </c>
      <c r="D366" s="211" t="s">
        <v>3231</v>
      </c>
      <c r="E366" s="211" t="s">
        <v>3232</v>
      </c>
      <c r="F366" s="211">
        <v>1</v>
      </c>
      <c r="G366" s="211" t="s">
        <v>514</v>
      </c>
      <c r="H366" s="211" t="s">
        <v>514</v>
      </c>
      <c r="I366" s="211" t="s">
        <v>514</v>
      </c>
      <c r="J366" s="211" t="s">
        <v>514</v>
      </c>
      <c r="K366" s="211">
        <v>2013</v>
      </c>
      <c r="L366" s="211" t="b">
        <v>0</v>
      </c>
      <c r="M366" s="211">
        <v>89600</v>
      </c>
      <c r="N366" s="211">
        <v>81900</v>
      </c>
      <c r="O366" s="287"/>
      <c r="P366" s="287"/>
      <c r="Q366" s="287"/>
      <c r="R366" s="211" t="b">
        <v>0</v>
      </c>
      <c r="S366" s="211">
        <v>91700</v>
      </c>
      <c r="T366" s="211">
        <v>86700</v>
      </c>
      <c r="U366" s="211" t="b">
        <v>0</v>
      </c>
      <c r="V366" s="211">
        <v>50300</v>
      </c>
      <c r="W366" s="211">
        <v>50300</v>
      </c>
      <c r="X366" s="287"/>
      <c r="Y366" s="287"/>
      <c r="Z366" s="287"/>
      <c r="AA366" s="211" t="s">
        <v>514</v>
      </c>
      <c r="AB366" s="211" t="s">
        <v>514</v>
      </c>
      <c r="AC366" s="211" t="s">
        <v>514</v>
      </c>
      <c r="AD366" s="211" t="s">
        <v>514</v>
      </c>
      <c r="AE366" s="287"/>
      <c r="AF366" s="287"/>
      <c r="AG366" s="287"/>
      <c r="AH366" s="211" t="s">
        <v>514</v>
      </c>
      <c r="AI366" s="211" t="s">
        <v>514</v>
      </c>
      <c r="AJ366" s="211" t="s">
        <v>514</v>
      </c>
      <c r="AK366" s="211" t="s">
        <v>514</v>
      </c>
      <c r="AL366" s="211" t="s">
        <v>514</v>
      </c>
      <c r="AM366" s="211" t="s">
        <v>514</v>
      </c>
      <c r="AN366" s="287"/>
      <c r="AO366" s="287"/>
      <c r="AP366" s="287"/>
      <c r="AQ366" s="287"/>
      <c r="AR366" s="287"/>
      <c r="AS366" s="287"/>
      <c r="AT366" s="211" t="s">
        <v>514</v>
      </c>
      <c r="AU366" s="211" t="s">
        <v>514</v>
      </c>
      <c r="AV366" s="211" t="s">
        <v>514</v>
      </c>
      <c r="AW366" s="211" t="s">
        <v>514</v>
      </c>
      <c r="AX366" s="211" t="s">
        <v>514</v>
      </c>
      <c r="AY366" s="211" t="s">
        <v>514</v>
      </c>
      <c r="AZ366" s="287"/>
      <c r="BA366" s="287"/>
      <c r="BB366" s="287"/>
      <c r="BC366" s="287"/>
      <c r="BD366" s="287"/>
      <c r="BE366" s="287"/>
      <c r="BF366" s="211" t="s">
        <v>514</v>
      </c>
      <c r="BG366" s="211" t="s">
        <v>514</v>
      </c>
      <c r="BH366" s="211" t="s">
        <v>514</v>
      </c>
      <c r="BI366" s="211" t="s">
        <v>514</v>
      </c>
      <c r="BJ366" s="211" t="s">
        <v>514</v>
      </c>
      <c r="BK366" s="211" t="s">
        <v>514</v>
      </c>
      <c r="BL366" s="287"/>
      <c r="BM366" s="287"/>
      <c r="BN366" s="287"/>
      <c r="BO366" s="211" t="s">
        <v>514</v>
      </c>
      <c r="BP366" s="211" t="s">
        <v>514</v>
      </c>
      <c r="BQ366" s="211">
        <v>1</v>
      </c>
      <c r="BR366" s="211" t="s">
        <v>2811</v>
      </c>
      <c r="BS366" s="211" t="s">
        <v>514</v>
      </c>
      <c r="BT366" s="211" t="s">
        <v>514</v>
      </c>
      <c r="BU366" s="211" t="s">
        <v>514</v>
      </c>
      <c r="BV366" s="211" t="s">
        <v>514</v>
      </c>
      <c r="BW366" s="211" t="s">
        <v>514</v>
      </c>
      <c r="BX366" s="211" t="s">
        <v>514</v>
      </c>
      <c r="BY366" s="211" t="s">
        <v>514</v>
      </c>
      <c r="BZ366" s="211" t="s">
        <v>514</v>
      </c>
      <c r="CA366" s="211" t="s">
        <v>514</v>
      </c>
      <c r="CB366" s="211" t="s">
        <v>514</v>
      </c>
      <c r="CC366" s="211" t="s">
        <v>514</v>
      </c>
      <c r="CD366" s="211" t="s">
        <v>514</v>
      </c>
      <c r="CE366" s="211" t="s">
        <v>514</v>
      </c>
      <c r="CF366" s="211" t="s">
        <v>514</v>
      </c>
      <c r="CG366" s="211" t="s">
        <v>514</v>
      </c>
      <c r="CH366" s="287"/>
      <c r="CI366" s="287"/>
      <c r="CJ366" s="287"/>
      <c r="CK366" s="287"/>
      <c r="CL366" s="287"/>
      <c r="CM366" s="287"/>
      <c r="CN366" s="287"/>
      <c r="CO366" s="211" t="s">
        <v>5528</v>
      </c>
    </row>
    <row r="367" spans="1:93">
      <c r="A367" s="286" t="s">
        <v>1211</v>
      </c>
      <c r="B367" s="211" t="s">
        <v>3233</v>
      </c>
      <c r="C367" s="211" t="s">
        <v>2424</v>
      </c>
      <c r="D367" s="211" t="s">
        <v>5818</v>
      </c>
      <c r="E367" s="211" t="s">
        <v>5819</v>
      </c>
      <c r="F367" s="211">
        <v>1</v>
      </c>
      <c r="G367" s="211" t="s">
        <v>514</v>
      </c>
      <c r="H367" s="211" t="s">
        <v>514</v>
      </c>
      <c r="I367" s="211" t="s">
        <v>514</v>
      </c>
      <c r="J367" s="211" t="s">
        <v>514</v>
      </c>
      <c r="K367" s="211">
        <v>2013</v>
      </c>
      <c r="L367" s="211" t="b">
        <v>0</v>
      </c>
      <c r="M367" s="211">
        <v>10500</v>
      </c>
      <c r="N367" s="211">
        <v>10500</v>
      </c>
      <c r="O367" s="287"/>
      <c r="P367" s="287"/>
      <c r="Q367" s="287"/>
      <c r="R367" s="211" t="b">
        <v>0</v>
      </c>
      <c r="S367" s="211">
        <v>9470</v>
      </c>
      <c r="T367" s="211">
        <v>8430</v>
      </c>
      <c r="U367" s="211" t="b">
        <v>0</v>
      </c>
      <c r="V367" s="211">
        <v>10100</v>
      </c>
      <c r="W367" s="211">
        <v>10100</v>
      </c>
      <c r="X367" s="287"/>
      <c r="Y367" s="287"/>
      <c r="Z367" s="287"/>
      <c r="AA367" s="211" t="s">
        <v>514</v>
      </c>
      <c r="AB367" s="211" t="s">
        <v>514</v>
      </c>
      <c r="AC367" s="211" t="s">
        <v>514</v>
      </c>
      <c r="AD367" s="211" t="s">
        <v>514</v>
      </c>
      <c r="AE367" s="287"/>
      <c r="AF367" s="287"/>
      <c r="AG367" s="287"/>
      <c r="AH367" s="211" t="s">
        <v>514</v>
      </c>
      <c r="AI367" s="211" t="s">
        <v>514</v>
      </c>
      <c r="AJ367" s="211" t="s">
        <v>514</v>
      </c>
      <c r="AK367" s="211" t="s">
        <v>514</v>
      </c>
      <c r="AL367" s="211" t="s">
        <v>514</v>
      </c>
      <c r="AM367" s="211" t="s">
        <v>514</v>
      </c>
      <c r="AN367" s="287"/>
      <c r="AO367" s="287"/>
      <c r="AP367" s="287"/>
      <c r="AQ367" s="287"/>
      <c r="AR367" s="287"/>
      <c r="AS367" s="287"/>
      <c r="AT367" s="211" t="s">
        <v>514</v>
      </c>
      <c r="AU367" s="211" t="s">
        <v>514</v>
      </c>
      <c r="AV367" s="211" t="s">
        <v>514</v>
      </c>
      <c r="AW367" s="211" t="s">
        <v>514</v>
      </c>
      <c r="AX367" s="211" t="s">
        <v>514</v>
      </c>
      <c r="AY367" s="211" t="s">
        <v>514</v>
      </c>
      <c r="AZ367" s="287"/>
      <c r="BA367" s="287"/>
      <c r="BB367" s="287"/>
      <c r="BC367" s="287"/>
      <c r="BD367" s="287"/>
      <c r="BE367" s="287"/>
      <c r="BF367" s="211" t="s">
        <v>514</v>
      </c>
      <c r="BG367" s="211" t="s">
        <v>514</v>
      </c>
      <c r="BH367" s="211" t="s">
        <v>514</v>
      </c>
      <c r="BI367" s="211" t="s">
        <v>514</v>
      </c>
      <c r="BJ367" s="211" t="s">
        <v>514</v>
      </c>
      <c r="BK367" s="211" t="s">
        <v>514</v>
      </c>
      <c r="BL367" s="287"/>
      <c r="BM367" s="287"/>
      <c r="BN367" s="287"/>
      <c r="BO367" s="211" t="s">
        <v>514</v>
      </c>
      <c r="BP367" s="211" t="s">
        <v>514</v>
      </c>
      <c r="BQ367" s="211">
        <v>1</v>
      </c>
      <c r="BR367" s="211" t="s">
        <v>6590</v>
      </c>
      <c r="BS367" s="211" t="s">
        <v>514</v>
      </c>
      <c r="BT367" s="211" t="s">
        <v>514</v>
      </c>
      <c r="BU367" s="211" t="s">
        <v>514</v>
      </c>
      <c r="BV367" s="211" t="s">
        <v>514</v>
      </c>
      <c r="BW367" s="211" t="s">
        <v>514</v>
      </c>
      <c r="BX367" s="211" t="s">
        <v>514</v>
      </c>
      <c r="BY367" s="211" t="s">
        <v>514</v>
      </c>
      <c r="BZ367" s="211" t="s">
        <v>514</v>
      </c>
      <c r="CA367" s="211" t="s">
        <v>514</v>
      </c>
      <c r="CB367" s="211" t="s">
        <v>514</v>
      </c>
      <c r="CC367" s="211" t="s">
        <v>6434</v>
      </c>
      <c r="CD367" s="211" t="s">
        <v>5089</v>
      </c>
      <c r="CE367" s="211" t="s">
        <v>514</v>
      </c>
      <c r="CF367" s="211" t="s">
        <v>514</v>
      </c>
      <c r="CG367" s="211" t="s">
        <v>514</v>
      </c>
      <c r="CH367" s="287"/>
      <c r="CI367" s="287"/>
      <c r="CJ367" s="287"/>
      <c r="CK367" s="287"/>
      <c r="CL367" s="287"/>
      <c r="CM367" s="287"/>
      <c r="CN367" s="287"/>
      <c r="CO367" s="211" t="s">
        <v>5528</v>
      </c>
    </row>
    <row r="368" spans="1:93">
      <c r="A368" s="286" t="s">
        <v>1212</v>
      </c>
      <c r="B368" s="211" t="s">
        <v>3234</v>
      </c>
      <c r="C368" s="211" t="s">
        <v>2448</v>
      </c>
      <c r="D368" s="211" t="s">
        <v>5820</v>
      </c>
      <c r="E368" s="211" t="s">
        <v>5821</v>
      </c>
      <c r="F368" s="211">
        <v>1</v>
      </c>
      <c r="G368" s="211" t="s">
        <v>514</v>
      </c>
      <c r="H368" s="211" t="s">
        <v>514</v>
      </c>
      <c r="I368" s="211" t="s">
        <v>514</v>
      </c>
      <c r="J368" s="211" t="s">
        <v>514</v>
      </c>
      <c r="K368" s="211">
        <v>2013</v>
      </c>
      <c r="L368" s="211" t="b">
        <v>0</v>
      </c>
      <c r="M368" s="211">
        <v>18100</v>
      </c>
      <c r="N368" s="211">
        <v>16100</v>
      </c>
      <c r="O368" s="287"/>
      <c r="P368" s="287"/>
      <c r="Q368" s="287"/>
      <c r="R368" s="211" t="b">
        <v>0</v>
      </c>
      <c r="S368" s="211">
        <v>12400</v>
      </c>
      <c r="T368" s="211">
        <v>11300</v>
      </c>
      <c r="U368" s="211" t="b">
        <v>0</v>
      </c>
      <c r="V368" s="211">
        <v>10100</v>
      </c>
      <c r="W368" s="211">
        <v>9990</v>
      </c>
      <c r="X368" s="287"/>
      <c r="Y368" s="287"/>
      <c r="Z368" s="287"/>
      <c r="AA368" s="211" t="s">
        <v>514</v>
      </c>
      <c r="AB368" s="211" t="s">
        <v>514</v>
      </c>
      <c r="AC368" s="211" t="s">
        <v>514</v>
      </c>
      <c r="AD368" s="211" t="s">
        <v>514</v>
      </c>
      <c r="AE368" s="287"/>
      <c r="AF368" s="287"/>
      <c r="AG368" s="287"/>
      <c r="AH368" s="211" t="s">
        <v>514</v>
      </c>
      <c r="AI368" s="211" t="s">
        <v>514</v>
      </c>
      <c r="AJ368" s="211" t="s">
        <v>514</v>
      </c>
      <c r="AK368" s="211" t="s">
        <v>514</v>
      </c>
      <c r="AL368" s="211" t="s">
        <v>514</v>
      </c>
      <c r="AM368" s="211" t="s">
        <v>514</v>
      </c>
      <c r="AN368" s="287"/>
      <c r="AO368" s="287"/>
      <c r="AP368" s="287"/>
      <c r="AQ368" s="287"/>
      <c r="AR368" s="287"/>
      <c r="AS368" s="287"/>
      <c r="AT368" s="211" t="s">
        <v>514</v>
      </c>
      <c r="AU368" s="211" t="s">
        <v>514</v>
      </c>
      <c r="AV368" s="211" t="s">
        <v>514</v>
      </c>
      <c r="AW368" s="211" t="s">
        <v>514</v>
      </c>
      <c r="AX368" s="211" t="s">
        <v>514</v>
      </c>
      <c r="AY368" s="211" t="s">
        <v>514</v>
      </c>
      <c r="AZ368" s="287"/>
      <c r="BA368" s="287"/>
      <c r="BB368" s="287"/>
      <c r="BC368" s="287"/>
      <c r="BD368" s="287"/>
      <c r="BE368" s="287"/>
      <c r="BF368" s="211" t="s">
        <v>514</v>
      </c>
      <c r="BG368" s="211" t="s">
        <v>514</v>
      </c>
      <c r="BH368" s="211" t="s">
        <v>514</v>
      </c>
      <c r="BI368" s="211" t="s">
        <v>514</v>
      </c>
      <c r="BJ368" s="211" t="s">
        <v>514</v>
      </c>
      <c r="BK368" s="211" t="s">
        <v>514</v>
      </c>
      <c r="BL368" s="287"/>
      <c r="BM368" s="287"/>
      <c r="BN368" s="287"/>
      <c r="BO368" s="211" t="s">
        <v>514</v>
      </c>
      <c r="BP368" s="211" t="s">
        <v>514</v>
      </c>
      <c r="BQ368" s="211">
        <v>1</v>
      </c>
      <c r="BR368" s="211" t="s">
        <v>2516</v>
      </c>
      <c r="BS368" s="211" t="s">
        <v>514</v>
      </c>
      <c r="BT368" s="211" t="s">
        <v>514</v>
      </c>
      <c r="BU368" s="211" t="s">
        <v>514</v>
      </c>
      <c r="BV368" s="211" t="s">
        <v>514</v>
      </c>
      <c r="BW368" s="211" t="s">
        <v>514</v>
      </c>
      <c r="BX368" s="211" t="s">
        <v>514</v>
      </c>
      <c r="BY368" s="211" t="s">
        <v>514</v>
      </c>
      <c r="BZ368" s="211" t="s">
        <v>514</v>
      </c>
      <c r="CA368" s="211" t="s">
        <v>514</v>
      </c>
      <c r="CB368" s="211" t="s">
        <v>514</v>
      </c>
      <c r="CC368" s="211" t="s">
        <v>6434</v>
      </c>
      <c r="CD368" s="211" t="s">
        <v>5089</v>
      </c>
      <c r="CE368" s="211" t="s">
        <v>514</v>
      </c>
      <c r="CF368" s="211" t="s">
        <v>514</v>
      </c>
      <c r="CG368" s="211" t="s">
        <v>514</v>
      </c>
      <c r="CH368" s="287"/>
      <c r="CI368" s="287"/>
      <c r="CJ368" s="287"/>
      <c r="CK368" s="287"/>
      <c r="CL368" s="287"/>
      <c r="CM368" s="287"/>
      <c r="CN368" s="287"/>
      <c r="CO368" s="211" t="s">
        <v>5528</v>
      </c>
    </row>
    <row r="369" spans="1:93">
      <c r="A369" s="286" t="s">
        <v>1213</v>
      </c>
      <c r="B369" s="211" t="s">
        <v>3235</v>
      </c>
      <c r="C369" s="211" t="s">
        <v>2424</v>
      </c>
      <c r="D369" s="211" t="s">
        <v>5822</v>
      </c>
      <c r="E369" s="211" t="s">
        <v>5823</v>
      </c>
      <c r="F369" s="211">
        <v>1</v>
      </c>
      <c r="G369" s="211" t="s">
        <v>514</v>
      </c>
      <c r="H369" s="211" t="s">
        <v>514</v>
      </c>
      <c r="I369" s="211" t="s">
        <v>514</v>
      </c>
      <c r="J369" s="211" t="s">
        <v>514</v>
      </c>
      <c r="K369" s="211" t="s">
        <v>514</v>
      </c>
      <c r="L369" s="211" t="s">
        <v>514</v>
      </c>
      <c r="M369" s="211" t="s">
        <v>514</v>
      </c>
      <c r="N369" s="211" t="s">
        <v>514</v>
      </c>
      <c r="O369" s="287"/>
      <c r="P369" s="287"/>
      <c r="Q369" s="287"/>
      <c r="R369" s="211" t="s">
        <v>514</v>
      </c>
      <c r="S369" s="211" t="s">
        <v>514</v>
      </c>
      <c r="T369" s="211" t="s">
        <v>514</v>
      </c>
      <c r="U369" s="211" t="s">
        <v>514</v>
      </c>
      <c r="V369" s="211" t="s">
        <v>514</v>
      </c>
      <c r="W369" s="211" t="s">
        <v>514</v>
      </c>
      <c r="X369" s="287"/>
      <c r="Y369" s="287"/>
      <c r="Z369" s="287"/>
      <c r="AA369" s="211" t="s">
        <v>514</v>
      </c>
      <c r="AB369" s="211" t="s">
        <v>514</v>
      </c>
      <c r="AC369" s="211" t="s">
        <v>514</v>
      </c>
      <c r="AD369" s="211" t="s">
        <v>514</v>
      </c>
      <c r="AE369" s="287"/>
      <c r="AF369" s="287"/>
      <c r="AG369" s="287"/>
      <c r="AH369" s="211" t="s">
        <v>514</v>
      </c>
      <c r="AI369" s="211" t="s">
        <v>514</v>
      </c>
      <c r="AJ369" s="211" t="s">
        <v>514</v>
      </c>
      <c r="AK369" s="211" t="s">
        <v>514</v>
      </c>
      <c r="AL369" s="211" t="s">
        <v>514</v>
      </c>
      <c r="AM369" s="211" t="s">
        <v>514</v>
      </c>
      <c r="AN369" s="287"/>
      <c r="AO369" s="287"/>
      <c r="AP369" s="287"/>
      <c r="AQ369" s="287"/>
      <c r="AR369" s="287"/>
      <c r="AS369" s="287"/>
      <c r="AT369" s="211" t="s">
        <v>514</v>
      </c>
      <c r="AU369" s="211" t="s">
        <v>514</v>
      </c>
      <c r="AV369" s="211" t="s">
        <v>514</v>
      </c>
      <c r="AW369" s="211" t="s">
        <v>514</v>
      </c>
      <c r="AX369" s="211" t="s">
        <v>514</v>
      </c>
      <c r="AY369" s="211" t="s">
        <v>514</v>
      </c>
      <c r="AZ369" s="287"/>
      <c r="BA369" s="287"/>
      <c r="BB369" s="287"/>
      <c r="BC369" s="287"/>
      <c r="BD369" s="287"/>
      <c r="BE369" s="287"/>
      <c r="BF369" s="211" t="s">
        <v>514</v>
      </c>
      <c r="BG369" s="211" t="s">
        <v>514</v>
      </c>
      <c r="BH369" s="211" t="s">
        <v>514</v>
      </c>
      <c r="BI369" s="211" t="s">
        <v>514</v>
      </c>
      <c r="BJ369" s="211" t="s">
        <v>514</v>
      </c>
      <c r="BK369" s="211" t="s">
        <v>514</v>
      </c>
      <c r="BL369" s="287"/>
      <c r="BM369" s="287"/>
      <c r="BN369" s="287"/>
      <c r="BO369" s="211" t="s">
        <v>514</v>
      </c>
      <c r="BP369" s="211" t="s">
        <v>514</v>
      </c>
      <c r="BQ369" s="211">
        <v>1</v>
      </c>
      <c r="BR369" s="211" t="s">
        <v>5344</v>
      </c>
      <c r="BS369" s="211" t="s">
        <v>514</v>
      </c>
      <c r="BT369" s="211" t="s">
        <v>514</v>
      </c>
      <c r="BU369" s="211" t="s">
        <v>514</v>
      </c>
      <c r="BV369" s="211" t="s">
        <v>514</v>
      </c>
      <c r="BW369" s="211" t="s">
        <v>514</v>
      </c>
      <c r="BX369" s="211" t="s">
        <v>514</v>
      </c>
      <c r="BY369" s="211" t="s">
        <v>514</v>
      </c>
      <c r="BZ369" s="211" t="s">
        <v>514</v>
      </c>
      <c r="CA369" s="211" t="s">
        <v>514</v>
      </c>
      <c r="CB369" s="211" t="s">
        <v>514</v>
      </c>
      <c r="CC369" s="211" t="s">
        <v>514</v>
      </c>
      <c r="CD369" s="211" t="s">
        <v>514</v>
      </c>
      <c r="CE369" s="211" t="s">
        <v>514</v>
      </c>
      <c r="CF369" s="211" t="s">
        <v>514</v>
      </c>
      <c r="CG369" s="211" t="s">
        <v>514</v>
      </c>
      <c r="CH369" s="287"/>
      <c r="CI369" s="287"/>
      <c r="CJ369" s="287"/>
      <c r="CK369" s="287"/>
      <c r="CL369" s="287"/>
      <c r="CM369" s="287"/>
      <c r="CN369" s="287"/>
      <c r="CO369" s="211" t="s">
        <v>514</v>
      </c>
    </row>
    <row r="370" spans="1:93">
      <c r="A370" s="286" t="s">
        <v>1214</v>
      </c>
      <c r="B370" s="211" t="s">
        <v>3236</v>
      </c>
      <c r="C370" s="211" t="s">
        <v>2484</v>
      </c>
      <c r="D370" s="211" t="s">
        <v>5824</v>
      </c>
      <c r="E370" s="211" t="s">
        <v>5825</v>
      </c>
      <c r="F370" s="211">
        <v>1</v>
      </c>
      <c r="G370" s="211" t="s">
        <v>514</v>
      </c>
      <c r="H370" s="211" t="s">
        <v>514</v>
      </c>
      <c r="I370" s="211" t="s">
        <v>514</v>
      </c>
      <c r="J370" s="211" t="s">
        <v>514</v>
      </c>
      <c r="K370" s="211">
        <v>2013</v>
      </c>
      <c r="L370" s="211" t="b">
        <v>0</v>
      </c>
      <c r="M370" s="211">
        <v>2630</v>
      </c>
      <c r="N370" s="211">
        <v>2110</v>
      </c>
      <c r="O370" s="287"/>
      <c r="P370" s="287"/>
      <c r="Q370" s="287"/>
      <c r="R370" s="211" t="s">
        <v>514</v>
      </c>
      <c r="S370" s="211" t="s">
        <v>514</v>
      </c>
      <c r="T370" s="211" t="s">
        <v>514</v>
      </c>
      <c r="U370" s="211" t="s">
        <v>514</v>
      </c>
      <c r="V370" s="211" t="s">
        <v>514</v>
      </c>
      <c r="W370" s="211" t="s">
        <v>514</v>
      </c>
      <c r="X370" s="287"/>
      <c r="Y370" s="287"/>
      <c r="Z370" s="287"/>
      <c r="AA370" s="211" t="s">
        <v>514</v>
      </c>
      <c r="AB370" s="211" t="s">
        <v>514</v>
      </c>
      <c r="AC370" s="211" t="s">
        <v>514</v>
      </c>
      <c r="AD370" s="211" t="s">
        <v>514</v>
      </c>
      <c r="AE370" s="287"/>
      <c r="AF370" s="287"/>
      <c r="AG370" s="287"/>
      <c r="AH370" s="211" t="s">
        <v>514</v>
      </c>
      <c r="AI370" s="211" t="s">
        <v>514</v>
      </c>
      <c r="AJ370" s="211" t="s">
        <v>514</v>
      </c>
      <c r="AK370" s="211" t="s">
        <v>514</v>
      </c>
      <c r="AL370" s="211" t="s">
        <v>514</v>
      </c>
      <c r="AM370" s="211" t="s">
        <v>514</v>
      </c>
      <c r="AN370" s="287"/>
      <c r="AO370" s="287"/>
      <c r="AP370" s="287"/>
      <c r="AQ370" s="287"/>
      <c r="AR370" s="287"/>
      <c r="AS370" s="287"/>
      <c r="AT370" s="211" t="s">
        <v>514</v>
      </c>
      <c r="AU370" s="211" t="s">
        <v>514</v>
      </c>
      <c r="AV370" s="211" t="s">
        <v>514</v>
      </c>
      <c r="AW370" s="211" t="s">
        <v>514</v>
      </c>
      <c r="AX370" s="211" t="s">
        <v>514</v>
      </c>
      <c r="AY370" s="211" t="s">
        <v>514</v>
      </c>
      <c r="AZ370" s="287"/>
      <c r="BA370" s="287"/>
      <c r="BB370" s="287"/>
      <c r="BC370" s="287"/>
      <c r="BD370" s="287"/>
      <c r="BE370" s="287"/>
      <c r="BF370" s="211" t="s">
        <v>514</v>
      </c>
      <c r="BG370" s="211" t="s">
        <v>514</v>
      </c>
      <c r="BH370" s="211" t="s">
        <v>514</v>
      </c>
      <c r="BI370" s="211" t="s">
        <v>514</v>
      </c>
      <c r="BJ370" s="211" t="s">
        <v>514</v>
      </c>
      <c r="BK370" s="211" t="s">
        <v>514</v>
      </c>
      <c r="BL370" s="287"/>
      <c r="BM370" s="287"/>
      <c r="BN370" s="287"/>
      <c r="BO370" s="211" t="s">
        <v>514</v>
      </c>
      <c r="BP370" s="211" t="s">
        <v>514</v>
      </c>
      <c r="BQ370" s="211">
        <v>0</v>
      </c>
      <c r="BR370" s="211" t="s">
        <v>514</v>
      </c>
      <c r="BS370" s="211" t="s">
        <v>514</v>
      </c>
      <c r="BT370" s="211" t="s">
        <v>514</v>
      </c>
      <c r="BU370" s="211" t="s">
        <v>514</v>
      </c>
      <c r="BV370" s="211" t="s">
        <v>514</v>
      </c>
      <c r="BW370" s="211" t="s">
        <v>514</v>
      </c>
      <c r="BX370" s="211" t="s">
        <v>514</v>
      </c>
      <c r="BY370" s="211" t="s">
        <v>514</v>
      </c>
      <c r="BZ370" s="211" t="s">
        <v>514</v>
      </c>
      <c r="CA370" s="211" t="s">
        <v>514</v>
      </c>
      <c r="CB370" s="211" t="s">
        <v>514</v>
      </c>
      <c r="CC370" s="211" t="s">
        <v>514</v>
      </c>
      <c r="CD370" s="211" t="s">
        <v>514</v>
      </c>
      <c r="CE370" s="211" t="s">
        <v>514</v>
      </c>
      <c r="CF370" s="211" t="s">
        <v>514</v>
      </c>
      <c r="CG370" s="211" t="s">
        <v>514</v>
      </c>
      <c r="CH370" s="287"/>
      <c r="CI370" s="287"/>
      <c r="CJ370" s="287"/>
      <c r="CK370" s="287"/>
      <c r="CL370" s="287"/>
      <c r="CM370" s="287"/>
      <c r="CN370" s="287"/>
      <c r="CO370" s="211" t="s">
        <v>514</v>
      </c>
    </row>
    <row r="371" spans="1:93">
      <c r="A371" s="286" t="s">
        <v>1215</v>
      </c>
      <c r="B371" s="211" t="s">
        <v>3237</v>
      </c>
      <c r="C371" s="211" t="s">
        <v>2448</v>
      </c>
      <c r="D371" s="211" t="s">
        <v>5826</v>
      </c>
      <c r="E371" s="211" t="s">
        <v>5345</v>
      </c>
      <c r="F371" s="211">
        <v>1</v>
      </c>
      <c r="G371" s="211" t="s">
        <v>514</v>
      </c>
      <c r="H371" s="211" t="s">
        <v>514</v>
      </c>
      <c r="I371" s="211" t="s">
        <v>514</v>
      </c>
      <c r="J371" s="211" t="s">
        <v>514</v>
      </c>
      <c r="K371" s="211" t="s">
        <v>514</v>
      </c>
      <c r="L371" s="211" t="s">
        <v>514</v>
      </c>
      <c r="M371" s="211" t="s">
        <v>514</v>
      </c>
      <c r="N371" s="211" t="s">
        <v>514</v>
      </c>
      <c r="O371" s="287"/>
      <c r="P371" s="287"/>
      <c r="Q371" s="287"/>
      <c r="R371" s="211" t="s">
        <v>514</v>
      </c>
      <c r="S371" s="211" t="s">
        <v>514</v>
      </c>
      <c r="T371" s="211" t="s">
        <v>514</v>
      </c>
      <c r="U371" s="211" t="s">
        <v>514</v>
      </c>
      <c r="V371" s="211" t="s">
        <v>514</v>
      </c>
      <c r="W371" s="211" t="s">
        <v>514</v>
      </c>
      <c r="X371" s="287"/>
      <c r="Y371" s="287"/>
      <c r="Z371" s="287"/>
      <c r="AA371" s="211" t="s">
        <v>514</v>
      </c>
      <c r="AB371" s="211" t="s">
        <v>514</v>
      </c>
      <c r="AC371" s="211" t="s">
        <v>514</v>
      </c>
      <c r="AD371" s="211" t="s">
        <v>514</v>
      </c>
      <c r="AE371" s="287"/>
      <c r="AF371" s="287"/>
      <c r="AG371" s="287"/>
      <c r="AH371" s="211" t="s">
        <v>514</v>
      </c>
      <c r="AI371" s="211" t="s">
        <v>514</v>
      </c>
      <c r="AJ371" s="211" t="s">
        <v>514</v>
      </c>
      <c r="AK371" s="211" t="s">
        <v>514</v>
      </c>
      <c r="AL371" s="211" t="s">
        <v>514</v>
      </c>
      <c r="AM371" s="211" t="s">
        <v>514</v>
      </c>
      <c r="AN371" s="287"/>
      <c r="AO371" s="287"/>
      <c r="AP371" s="287"/>
      <c r="AQ371" s="287"/>
      <c r="AR371" s="287"/>
      <c r="AS371" s="287"/>
      <c r="AT371" s="211" t="s">
        <v>514</v>
      </c>
      <c r="AU371" s="211" t="s">
        <v>514</v>
      </c>
      <c r="AV371" s="211" t="s">
        <v>514</v>
      </c>
      <c r="AW371" s="211" t="s">
        <v>514</v>
      </c>
      <c r="AX371" s="211" t="s">
        <v>514</v>
      </c>
      <c r="AY371" s="211" t="s">
        <v>514</v>
      </c>
      <c r="AZ371" s="287"/>
      <c r="BA371" s="287"/>
      <c r="BB371" s="287"/>
      <c r="BC371" s="287"/>
      <c r="BD371" s="287"/>
      <c r="BE371" s="287"/>
      <c r="BF371" s="211" t="s">
        <v>514</v>
      </c>
      <c r="BG371" s="211" t="s">
        <v>514</v>
      </c>
      <c r="BH371" s="211" t="s">
        <v>514</v>
      </c>
      <c r="BI371" s="211" t="s">
        <v>514</v>
      </c>
      <c r="BJ371" s="211" t="s">
        <v>514</v>
      </c>
      <c r="BK371" s="211" t="s">
        <v>514</v>
      </c>
      <c r="BL371" s="287"/>
      <c r="BM371" s="287"/>
      <c r="BN371" s="287"/>
      <c r="BO371" s="211" t="s">
        <v>514</v>
      </c>
      <c r="BP371" s="211" t="s">
        <v>514</v>
      </c>
      <c r="BQ371" s="211">
        <v>1</v>
      </c>
      <c r="BR371" s="211" t="s">
        <v>5322</v>
      </c>
      <c r="BS371" s="211" t="s">
        <v>514</v>
      </c>
      <c r="BT371" s="211" t="s">
        <v>514</v>
      </c>
      <c r="BU371" s="211" t="s">
        <v>514</v>
      </c>
      <c r="BV371" s="211" t="s">
        <v>514</v>
      </c>
      <c r="BW371" s="211" t="s">
        <v>514</v>
      </c>
      <c r="BX371" s="211" t="s">
        <v>514</v>
      </c>
      <c r="BY371" s="211" t="s">
        <v>514</v>
      </c>
      <c r="BZ371" s="211" t="s">
        <v>514</v>
      </c>
      <c r="CA371" s="211" t="s">
        <v>514</v>
      </c>
      <c r="CB371" s="211" t="s">
        <v>514</v>
      </c>
      <c r="CC371" s="211" t="s">
        <v>514</v>
      </c>
      <c r="CD371" s="211" t="s">
        <v>514</v>
      </c>
      <c r="CE371" s="211" t="s">
        <v>514</v>
      </c>
      <c r="CF371" s="211" t="s">
        <v>514</v>
      </c>
      <c r="CG371" s="211" t="s">
        <v>514</v>
      </c>
      <c r="CH371" s="287"/>
      <c r="CI371" s="287"/>
      <c r="CJ371" s="287"/>
      <c r="CK371" s="287"/>
      <c r="CL371" s="287"/>
      <c r="CM371" s="287"/>
      <c r="CN371" s="287"/>
      <c r="CO371" s="211" t="s">
        <v>514</v>
      </c>
    </row>
    <row r="372" spans="1:93">
      <c r="A372" s="286" t="s">
        <v>1216</v>
      </c>
      <c r="B372" s="211" t="s">
        <v>3238</v>
      </c>
      <c r="C372" s="211" t="s">
        <v>2424</v>
      </c>
      <c r="D372" s="211" t="s">
        <v>3239</v>
      </c>
      <c r="E372" s="211" t="s">
        <v>6911</v>
      </c>
      <c r="F372" s="211">
        <v>1</v>
      </c>
      <c r="G372" s="211" t="s">
        <v>514</v>
      </c>
      <c r="H372" s="211" t="s">
        <v>514</v>
      </c>
      <c r="I372" s="211" t="s">
        <v>514</v>
      </c>
      <c r="J372" s="211" t="s">
        <v>514</v>
      </c>
      <c r="K372" s="211">
        <v>2013</v>
      </c>
      <c r="L372" s="211" t="b">
        <v>0</v>
      </c>
      <c r="M372" s="211">
        <v>2860</v>
      </c>
      <c r="N372" s="211">
        <v>2850</v>
      </c>
      <c r="O372" s="287"/>
      <c r="P372" s="287"/>
      <c r="Q372" s="287"/>
      <c r="R372" s="211" t="b">
        <v>0</v>
      </c>
      <c r="S372" s="211">
        <v>3090</v>
      </c>
      <c r="T372" s="211">
        <v>2680</v>
      </c>
      <c r="U372" s="211" t="b">
        <v>0</v>
      </c>
      <c r="V372" s="211">
        <v>2790</v>
      </c>
      <c r="W372" s="211">
        <v>2790</v>
      </c>
      <c r="X372" s="287"/>
      <c r="Y372" s="287"/>
      <c r="Z372" s="287"/>
      <c r="AA372" s="211" t="s">
        <v>514</v>
      </c>
      <c r="AB372" s="211" t="s">
        <v>514</v>
      </c>
      <c r="AC372" s="211" t="s">
        <v>514</v>
      </c>
      <c r="AD372" s="211" t="s">
        <v>514</v>
      </c>
      <c r="AE372" s="287"/>
      <c r="AF372" s="287"/>
      <c r="AG372" s="287"/>
      <c r="AH372" s="211" t="s">
        <v>514</v>
      </c>
      <c r="AI372" s="211" t="s">
        <v>514</v>
      </c>
      <c r="AJ372" s="211" t="s">
        <v>514</v>
      </c>
      <c r="AK372" s="211" t="s">
        <v>514</v>
      </c>
      <c r="AL372" s="211" t="s">
        <v>514</v>
      </c>
      <c r="AM372" s="211" t="s">
        <v>514</v>
      </c>
      <c r="AN372" s="287"/>
      <c r="AO372" s="287"/>
      <c r="AP372" s="287"/>
      <c r="AQ372" s="287"/>
      <c r="AR372" s="287"/>
      <c r="AS372" s="287"/>
      <c r="AT372" s="211" t="s">
        <v>514</v>
      </c>
      <c r="AU372" s="211" t="s">
        <v>514</v>
      </c>
      <c r="AV372" s="211" t="s">
        <v>514</v>
      </c>
      <c r="AW372" s="211" t="s">
        <v>514</v>
      </c>
      <c r="AX372" s="211" t="s">
        <v>514</v>
      </c>
      <c r="AY372" s="211" t="s">
        <v>514</v>
      </c>
      <c r="AZ372" s="287"/>
      <c r="BA372" s="287"/>
      <c r="BB372" s="287"/>
      <c r="BC372" s="287"/>
      <c r="BD372" s="287"/>
      <c r="BE372" s="287"/>
      <c r="BF372" s="211" t="s">
        <v>514</v>
      </c>
      <c r="BG372" s="211" t="s">
        <v>514</v>
      </c>
      <c r="BH372" s="211" t="s">
        <v>514</v>
      </c>
      <c r="BI372" s="211" t="s">
        <v>514</v>
      </c>
      <c r="BJ372" s="211" t="s">
        <v>514</v>
      </c>
      <c r="BK372" s="211" t="s">
        <v>514</v>
      </c>
      <c r="BL372" s="287"/>
      <c r="BM372" s="287"/>
      <c r="BN372" s="287"/>
      <c r="BO372" s="211" t="s">
        <v>514</v>
      </c>
      <c r="BP372" s="211" t="s">
        <v>514</v>
      </c>
      <c r="BQ372" s="211">
        <v>1</v>
      </c>
      <c r="BR372" s="211" t="s">
        <v>2490</v>
      </c>
      <c r="BS372" s="211" t="s">
        <v>514</v>
      </c>
      <c r="BT372" s="211" t="s">
        <v>514</v>
      </c>
      <c r="BU372" s="211" t="s">
        <v>514</v>
      </c>
      <c r="BV372" s="211" t="s">
        <v>514</v>
      </c>
      <c r="BW372" s="211" t="s">
        <v>514</v>
      </c>
      <c r="BX372" s="211" t="s">
        <v>514</v>
      </c>
      <c r="BY372" s="211" t="s">
        <v>514</v>
      </c>
      <c r="BZ372" s="211" t="s">
        <v>514</v>
      </c>
      <c r="CA372" s="211" t="s">
        <v>514</v>
      </c>
      <c r="CB372" s="211" t="s">
        <v>514</v>
      </c>
      <c r="CC372" s="211" t="s">
        <v>514</v>
      </c>
      <c r="CD372" s="211" t="s">
        <v>514</v>
      </c>
      <c r="CE372" s="211" t="s">
        <v>514</v>
      </c>
      <c r="CF372" s="211" t="s">
        <v>514</v>
      </c>
      <c r="CG372" s="211" t="s">
        <v>514</v>
      </c>
      <c r="CH372" s="287"/>
      <c r="CI372" s="287"/>
      <c r="CJ372" s="287"/>
      <c r="CK372" s="287"/>
      <c r="CL372" s="287"/>
      <c r="CM372" s="287"/>
      <c r="CN372" s="287"/>
      <c r="CO372" s="211" t="s">
        <v>5528</v>
      </c>
    </row>
    <row r="373" spans="1:93">
      <c r="A373" s="286" t="s">
        <v>1217</v>
      </c>
      <c r="B373" s="211" t="s">
        <v>3240</v>
      </c>
      <c r="C373" s="211" t="s">
        <v>2448</v>
      </c>
      <c r="D373" s="211" t="s">
        <v>3241</v>
      </c>
      <c r="E373" s="211" t="s">
        <v>3242</v>
      </c>
      <c r="F373" s="211">
        <v>1</v>
      </c>
      <c r="G373" s="211" t="s">
        <v>514</v>
      </c>
      <c r="H373" s="211" t="s">
        <v>514</v>
      </c>
      <c r="I373" s="211" t="s">
        <v>514</v>
      </c>
      <c r="J373" s="211" t="s">
        <v>514</v>
      </c>
      <c r="K373" s="211">
        <v>2013</v>
      </c>
      <c r="L373" s="211" t="b">
        <v>0</v>
      </c>
      <c r="M373" s="211">
        <v>2390</v>
      </c>
      <c r="N373" s="211">
        <v>1890</v>
      </c>
      <c r="O373" s="287"/>
      <c r="P373" s="287"/>
      <c r="Q373" s="287"/>
      <c r="R373" s="211" t="b">
        <v>0</v>
      </c>
      <c r="S373" s="211">
        <v>1680</v>
      </c>
      <c r="T373" s="211">
        <v>1430</v>
      </c>
      <c r="U373" s="211" t="b">
        <v>0</v>
      </c>
      <c r="V373" s="211">
        <v>1590</v>
      </c>
      <c r="W373" s="211">
        <v>1590</v>
      </c>
      <c r="X373" s="287"/>
      <c r="Y373" s="287"/>
      <c r="Z373" s="287"/>
      <c r="AA373" s="211" t="s">
        <v>514</v>
      </c>
      <c r="AB373" s="211" t="s">
        <v>514</v>
      </c>
      <c r="AC373" s="211" t="s">
        <v>514</v>
      </c>
      <c r="AD373" s="211" t="s">
        <v>514</v>
      </c>
      <c r="AE373" s="287"/>
      <c r="AF373" s="287"/>
      <c r="AG373" s="287"/>
      <c r="AH373" s="211" t="s">
        <v>514</v>
      </c>
      <c r="AI373" s="211" t="s">
        <v>514</v>
      </c>
      <c r="AJ373" s="211" t="s">
        <v>514</v>
      </c>
      <c r="AK373" s="211" t="s">
        <v>514</v>
      </c>
      <c r="AL373" s="211" t="s">
        <v>514</v>
      </c>
      <c r="AM373" s="211" t="s">
        <v>514</v>
      </c>
      <c r="AN373" s="287"/>
      <c r="AO373" s="287"/>
      <c r="AP373" s="287"/>
      <c r="AQ373" s="287"/>
      <c r="AR373" s="287"/>
      <c r="AS373" s="287"/>
      <c r="AT373" s="211" t="s">
        <v>514</v>
      </c>
      <c r="AU373" s="211" t="s">
        <v>514</v>
      </c>
      <c r="AV373" s="211" t="s">
        <v>514</v>
      </c>
      <c r="AW373" s="211" t="s">
        <v>514</v>
      </c>
      <c r="AX373" s="211" t="s">
        <v>514</v>
      </c>
      <c r="AY373" s="211" t="s">
        <v>514</v>
      </c>
      <c r="AZ373" s="287"/>
      <c r="BA373" s="287"/>
      <c r="BB373" s="287"/>
      <c r="BC373" s="287"/>
      <c r="BD373" s="287"/>
      <c r="BE373" s="287"/>
      <c r="BF373" s="211" t="s">
        <v>514</v>
      </c>
      <c r="BG373" s="211" t="s">
        <v>514</v>
      </c>
      <c r="BH373" s="211" t="s">
        <v>514</v>
      </c>
      <c r="BI373" s="211" t="s">
        <v>514</v>
      </c>
      <c r="BJ373" s="211" t="s">
        <v>514</v>
      </c>
      <c r="BK373" s="211" t="s">
        <v>514</v>
      </c>
      <c r="BL373" s="287"/>
      <c r="BM373" s="287"/>
      <c r="BN373" s="287"/>
      <c r="BO373" s="211" t="s">
        <v>514</v>
      </c>
      <c r="BP373" s="211" t="s">
        <v>514</v>
      </c>
      <c r="BQ373" s="211">
        <v>0</v>
      </c>
      <c r="BR373" s="211" t="s">
        <v>514</v>
      </c>
      <c r="BS373" s="211" t="s">
        <v>514</v>
      </c>
      <c r="BT373" s="211" t="s">
        <v>514</v>
      </c>
      <c r="BU373" s="211" t="s">
        <v>514</v>
      </c>
      <c r="BV373" s="211" t="s">
        <v>514</v>
      </c>
      <c r="BW373" s="211" t="s">
        <v>514</v>
      </c>
      <c r="BX373" s="211" t="s">
        <v>514</v>
      </c>
      <c r="BY373" s="211" t="s">
        <v>514</v>
      </c>
      <c r="BZ373" s="211" t="s">
        <v>514</v>
      </c>
      <c r="CA373" s="211" t="s">
        <v>514</v>
      </c>
      <c r="CB373" s="211" t="s">
        <v>514</v>
      </c>
      <c r="CC373" s="211" t="s">
        <v>514</v>
      </c>
      <c r="CD373" s="211" t="s">
        <v>514</v>
      </c>
      <c r="CE373" s="211" t="s">
        <v>514</v>
      </c>
      <c r="CF373" s="211" t="s">
        <v>514</v>
      </c>
      <c r="CG373" s="211" t="s">
        <v>514</v>
      </c>
      <c r="CH373" s="287"/>
      <c r="CI373" s="287"/>
      <c r="CJ373" s="287"/>
      <c r="CK373" s="287"/>
      <c r="CL373" s="287"/>
      <c r="CM373" s="287"/>
      <c r="CN373" s="287"/>
      <c r="CO373" s="211" t="s">
        <v>5528</v>
      </c>
    </row>
    <row r="374" spans="1:93">
      <c r="A374" s="286" t="s">
        <v>1218</v>
      </c>
      <c r="B374" s="211" t="s">
        <v>3243</v>
      </c>
      <c r="C374" s="211" t="s">
        <v>3244</v>
      </c>
      <c r="D374" s="211" t="s">
        <v>6591</v>
      </c>
      <c r="E374" s="211" t="s">
        <v>5827</v>
      </c>
      <c r="F374" s="211">
        <v>1</v>
      </c>
      <c r="G374" s="211" t="s">
        <v>514</v>
      </c>
      <c r="H374" s="211">
        <v>1</v>
      </c>
      <c r="I374" s="211" t="s">
        <v>514</v>
      </c>
      <c r="J374" s="211" t="s">
        <v>514</v>
      </c>
      <c r="K374" s="211">
        <v>2013</v>
      </c>
      <c r="L374" s="211" t="b">
        <v>0</v>
      </c>
      <c r="M374" s="211">
        <v>6330</v>
      </c>
      <c r="N374" s="211">
        <v>6320</v>
      </c>
      <c r="O374" s="287"/>
      <c r="P374" s="287"/>
      <c r="Q374" s="287"/>
      <c r="R374" s="211" t="b">
        <v>0</v>
      </c>
      <c r="S374" s="211">
        <v>7520</v>
      </c>
      <c r="T374" s="211">
        <v>8660</v>
      </c>
      <c r="U374" s="211" t="b">
        <v>0</v>
      </c>
      <c r="V374" s="211">
        <v>1370</v>
      </c>
      <c r="W374" s="211">
        <v>1370</v>
      </c>
      <c r="X374" s="287"/>
      <c r="Y374" s="287"/>
      <c r="Z374" s="287"/>
      <c r="AA374" s="211">
        <v>2013</v>
      </c>
      <c r="AB374" s="211" t="b">
        <v>0</v>
      </c>
      <c r="AC374" s="211">
        <v>4500</v>
      </c>
      <c r="AD374" s="211">
        <v>4500</v>
      </c>
      <c r="AE374" s="287"/>
      <c r="AF374" s="287"/>
      <c r="AG374" s="287"/>
      <c r="AH374" s="211" t="b">
        <v>0</v>
      </c>
      <c r="AI374" s="211">
        <v>2730</v>
      </c>
      <c r="AJ374" s="211">
        <v>2730</v>
      </c>
      <c r="AK374" s="211" t="b">
        <v>0</v>
      </c>
      <c r="AL374" s="211">
        <v>2440</v>
      </c>
      <c r="AM374" s="211">
        <v>2440</v>
      </c>
      <c r="AN374" s="287"/>
      <c r="AO374" s="287"/>
      <c r="AP374" s="287"/>
      <c r="AQ374" s="287"/>
      <c r="AR374" s="287"/>
      <c r="AS374" s="287"/>
      <c r="AT374" s="211" t="s">
        <v>514</v>
      </c>
      <c r="AU374" s="211" t="s">
        <v>514</v>
      </c>
      <c r="AV374" s="211" t="s">
        <v>514</v>
      </c>
      <c r="AW374" s="211" t="s">
        <v>514</v>
      </c>
      <c r="AX374" s="211" t="s">
        <v>514</v>
      </c>
      <c r="AY374" s="211" t="s">
        <v>514</v>
      </c>
      <c r="AZ374" s="287"/>
      <c r="BA374" s="287"/>
      <c r="BB374" s="287"/>
      <c r="BC374" s="287"/>
      <c r="BD374" s="287"/>
      <c r="BE374" s="287"/>
      <c r="BF374" s="211" t="s">
        <v>514</v>
      </c>
      <c r="BG374" s="211" t="s">
        <v>514</v>
      </c>
      <c r="BH374" s="211" t="s">
        <v>514</v>
      </c>
      <c r="BI374" s="211" t="s">
        <v>514</v>
      </c>
      <c r="BJ374" s="211" t="s">
        <v>514</v>
      </c>
      <c r="BK374" s="211" t="s">
        <v>514</v>
      </c>
      <c r="BL374" s="287"/>
      <c r="BM374" s="287"/>
      <c r="BN374" s="287"/>
      <c r="BO374" s="211">
        <v>2521</v>
      </c>
      <c r="BP374" s="211">
        <v>830</v>
      </c>
      <c r="BQ374" s="211">
        <v>0</v>
      </c>
      <c r="BR374" s="211" t="s">
        <v>514</v>
      </c>
      <c r="BS374" s="211" t="s">
        <v>514</v>
      </c>
      <c r="BT374" s="211" t="s">
        <v>514</v>
      </c>
      <c r="BU374" s="211" t="s">
        <v>514</v>
      </c>
      <c r="BV374" s="211" t="s">
        <v>514</v>
      </c>
      <c r="BW374" s="211" t="s">
        <v>514</v>
      </c>
      <c r="BX374" s="211" t="s">
        <v>514</v>
      </c>
      <c r="BY374" s="211" t="s">
        <v>514</v>
      </c>
      <c r="BZ374" s="211" t="s">
        <v>514</v>
      </c>
      <c r="CA374" s="211" t="s">
        <v>514</v>
      </c>
      <c r="CB374" s="211" t="s">
        <v>514</v>
      </c>
      <c r="CC374" s="211" t="s">
        <v>6444</v>
      </c>
      <c r="CD374" s="211" t="s">
        <v>6445</v>
      </c>
      <c r="CE374" s="211" t="s">
        <v>514</v>
      </c>
      <c r="CF374" s="211" t="s">
        <v>6431</v>
      </c>
      <c r="CG374" s="211" t="s">
        <v>6432</v>
      </c>
      <c r="CH374" s="287"/>
      <c r="CI374" s="287"/>
      <c r="CJ374" s="287"/>
      <c r="CK374" s="287"/>
      <c r="CL374" s="287"/>
      <c r="CM374" s="287"/>
      <c r="CN374" s="287"/>
      <c r="CO374" s="211" t="s">
        <v>5528</v>
      </c>
    </row>
    <row r="375" spans="1:93">
      <c r="A375" s="286" t="s">
        <v>1219</v>
      </c>
      <c r="B375" s="211" t="s">
        <v>3245</v>
      </c>
      <c r="C375" s="211" t="s">
        <v>5828</v>
      </c>
      <c r="D375" s="211" t="s">
        <v>5829</v>
      </c>
      <c r="E375" s="211" t="s">
        <v>5830</v>
      </c>
      <c r="F375" s="211">
        <v>1</v>
      </c>
      <c r="G375" s="211" t="s">
        <v>514</v>
      </c>
      <c r="H375" s="211" t="s">
        <v>514</v>
      </c>
      <c r="I375" s="211" t="s">
        <v>514</v>
      </c>
      <c r="J375" s="211" t="s">
        <v>514</v>
      </c>
      <c r="K375" s="211">
        <v>2013</v>
      </c>
      <c r="L375" s="211" t="b">
        <v>0</v>
      </c>
      <c r="M375" s="211">
        <v>3170</v>
      </c>
      <c r="N375" s="211">
        <v>3170</v>
      </c>
      <c r="O375" s="287"/>
      <c r="P375" s="287"/>
      <c r="Q375" s="287"/>
      <c r="R375" s="211" t="b">
        <v>0</v>
      </c>
      <c r="S375" s="211">
        <v>4300</v>
      </c>
      <c r="T375" s="211">
        <v>3670</v>
      </c>
      <c r="U375" s="211" t="b">
        <v>0</v>
      </c>
      <c r="V375" s="211">
        <v>3800</v>
      </c>
      <c r="W375" s="211">
        <v>3800</v>
      </c>
      <c r="X375" s="287"/>
      <c r="Y375" s="287"/>
      <c r="Z375" s="287"/>
      <c r="AA375" s="211" t="s">
        <v>514</v>
      </c>
      <c r="AB375" s="211" t="s">
        <v>514</v>
      </c>
      <c r="AC375" s="211" t="s">
        <v>514</v>
      </c>
      <c r="AD375" s="211" t="s">
        <v>514</v>
      </c>
      <c r="AE375" s="287"/>
      <c r="AF375" s="287"/>
      <c r="AG375" s="287"/>
      <c r="AH375" s="211" t="s">
        <v>514</v>
      </c>
      <c r="AI375" s="211" t="s">
        <v>514</v>
      </c>
      <c r="AJ375" s="211" t="s">
        <v>514</v>
      </c>
      <c r="AK375" s="211" t="s">
        <v>514</v>
      </c>
      <c r="AL375" s="211" t="s">
        <v>514</v>
      </c>
      <c r="AM375" s="211" t="s">
        <v>514</v>
      </c>
      <c r="AN375" s="287"/>
      <c r="AO375" s="287"/>
      <c r="AP375" s="287"/>
      <c r="AQ375" s="287"/>
      <c r="AR375" s="287"/>
      <c r="AS375" s="287"/>
      <c r="AT375" s="211" t="s">
        <v>514</v>
      </c>
      <c r="AU375" s="211" t="s">
        <v>514</v>
      </c>
      <c r="AV375" s="211" t="s">
        <v>514</v>
      </c>
      <c r="AW375" s="211" t="s">
        <v>514</v>
      </c>
      <c r="AX375" s="211" t="s">
        <v>514</v>
      </c>
      <c r="AY375" s="211" t="s">
        <v>514</v>
      </c>
      <c r="AZ375" s="287"/>
      <c r="BA375" s="287"/>
      <c r="BB375" s="287"/>
      <c r="BC375" s="287"/>
      <c r="BD375" s="287"/>
      <c r="BE375" s="287"/>
      <c r="BF375" s="211" t="s">
        <v>514</v>
      </c>
      <c r="BG375" s="211" t="s">
        <v>514</v>
      </c>
      <c r="BH375" s="211" t="s">
        <v>514</v>
      </c>
      <c r="BI375" s="211" t="s">
        <v>514</v>
      </c>
      <c r="BJ375" s="211" t="s">
        <v>514</v>
      </c>
      <c r="BK375" s="211" t="s">
        <v>514</v>
      </c>
      <c r="BL375" s="287"/>
      <c r="BM375" s="287"/>
      <c r="BN375" s="287"/>
      <c r="BO375" s="211" t="s">
        <v>514</v>
      </c>
      <c r="BP375" s="211" t="s">
        <v>514</v>
      </c>
      <c r="BQ375" s="211">
        <v>0</v>
      </c>
      <c r="BR375" s="211" t="s">
        <v>514</v>
      </c>
      <c r="BS375" s="211" t="s">
        <v>514</v>
      </c>
      <c r="BT375" s="211" t="s">
        <v>514</v>
      </c>
      <c r="BU375" s="211" t="s">
        <v>514</v>
      </c>
      <c r="BV375" s="211" t="s">
        <v>514</v>
      </c>
      <c r="BW375" s="211" t="s">
        <v>514</v>
      </c>
      <c r="BX375" s="211" t="s">
        <v>514</v>
      </c>
      <c r="BY375" s="211" t="s">
        <v>514</v>
      </c>
      <c r="BZ375" s="211" t="s">
        <v>514</v>
      </c>
      <c r="CA375" s="211" t="s">
        <v>514</v>
      </c>
      <c r="CB375" s="211" t="s">
        <v>514</v>
      </c>
      <c r="CC375" s="211" t="s">
        <v>514</v>
      </c>
      <c r="CD375" s="211" t="s">
        <v>514</v>
      </c>
      <c r="CE375" s="211" t="s">
        <v>514</v>
      </c>
      <c r="CF375" s="211" t="s">
        <v>514</v>
      </c>
      <c r="CG375" s="211" t="s">
        <v>514</v>
      </c>
      <c r="CH375" s="287"/>
      <c r="CI375" s="287"/>
      <c r="CJ375" s="287"/>
      <c r="CK375" s="287"/>
      <c r="CL375" s="287"/>
      <c r="CM375" s="287"/>
      <c r="CN375" s="287"/>
      <c r="CO375" s="211" t="s">
        <v>5528</v>
      </c>
    </row>
    <row r="376" spans="1:93">
      <c r="A376" s="286" t="s">
        <v>1220</v>
      </c>
      <c r="B376" s="211" t="s">
        <v>3246</v>
      </c>
      <c r="C376" s="211" t="s">
        <v>2424</v>
      </c>
      <c r="D376" s="211" t="s">
        <v>5831</v>
      </c>
      <c r="E376" s="211" t="s">
        <v>5832</v>
      </c>
      <c r="F376" s="211">
        <v>1</v>
      </c>
      <c r="G376" s="211" t="s">
        <v>514</v>
      </c>
      <c r="H376" s="211" t="s">
        <v>514</v>
      </c>
      <c r="I376" s="211" t="s">
        <v>514</v>
      </c>
      <c r="J376" s="211" t="s">
        <v>514</v>
      </c>
      <c r="K376" s="211">
        <v>2013</v>
      </c>
      <c r="L376" s="211" t="b">
        <v>0</v>
      </c>
      <c r="M376" s="211">
        <v>3090</v>
      </c>
      <c r="N376" s="211">
        <v>2780</v>
      </c>
      <c r="O376" s="287"/>
      <c r="P376" s="287"/>
      <c r="Q376" s="287"/>
      <c r="R376" s="211" t="b">
        <v>0</v>
      </c>
      <c r="S376" s="211">
        <v>5550</v>
      </c>
      <c r="T376" s="211">
        <v>5270</v>
      </c>
      <c r="U376" s="211" t="b">
        <v>0</v>
      </c>
      <c r="V376" s="211">
        <v>5920</v>
      </c>
      <c r="W376" s="211">
        <v>5920</v>
      </c>
      <c r="X376" s="287"/>
      <c r="Y376" s="287"/>
      <c r="Z376" s="287"/>
      <c r="AA376" s="211" t="s">
        <v>514</v>
      </c>
      <c r="AB376" s="211" t="s">
        <v>514</v>
      </c>
      <c r="AC376" s="211" t="s">
        <v>514</v>
      </c>
      <c r="AD376" s="211" t="s">
        <v>514</v>
      </c>
      <c r="AE376" s="287"/>
      <c r="AF376" s="287"/>
      <c r="AG376" s="287"/>
      <c r="AH376" s="211" t="s">
        <v>514</v>
      </c>
      <c r="AI376" s="211" t="s">
        <v>514</v>
      </c>
      <c r="AJ376" s="211" t="s">
        <v>514</v>
      </c>
      <c r="AK376" s="211" t="s">
        <v>514</v>
      </c>
      <c r="AL376" s="211" t="s">
        <v>514</v>
      </c>
      <c r="AM376" s="211" t="s">
        <v>514</v>
      </c>
      <c r="AN376" s="287"/>
      <c r="AO376" s="287"/>
      <c r="AP376" s="287"/>
      <c r="AQ376" s="287"/>
      <c r="AR376" s="287"/>
      <c r="AS376" s="287"/>
      <c r="AT376" s="211" t="s">
        <v>514</v>
      </c>
      <c r="AU376" s="211" t="s">
        <v>514</v>
      </c>
      <c r="AV376" s="211" t="s">
        <v>514</v>
      </c>
      <c r="AW376" s="211" t="s">
        <v>514</v>
      </c>
      <c r="AX376" s="211" t="s">
        <v>514</v>
      </c>
      <c r="AY376" s="211" t="s">
        <v>514</v>
      </c>
      <c r="AZ376" s="287"/>
      <c r="BA376" s="287"/>
      <c r="BB376" s="287"/>
      <c r="BC376" s="287"/>
      <c r="BD376" s="287"/>
      <c r="BE376" s="287"/>
      <c r="BF376" s="211" t="s">
        <v>514</v>
      </c>
      <c r="BG376" s="211" t="s">
        <v>514</v>
      </c>
      <c r="BH376" s="211" t="s">
        <v>514</v>
      </c>
      <c r="BI376" s="211" t="s">
        <v>514</v>
      </c>
      <c r="BJ376" s="211" t="s">
        <v>514</v>
      </c>
      <c r="BK376" s="211" t="s">
        <v>514</v>
      </c>
      <c r="BL376" s="287"/>
      <c r="BM376" s="287"/>
      <c r="BN376" s="287"/>
      <c r="BO376" s="211" t="s">
        <v>514</v>
      </c>
      <c r="BP376" s="211" t="s">
        <v>514</v>
      </c>
      <c r="BQ376" s="211">
        <v>0</v>
      </c>
      <c r="BR376" s="211" t="s">
        <v>514</v>
      </c>
      <c r="BS376" s="211" t="s">
        <v>514</v>
      </c>
      <c r="BT376" s="211" t="s">
        <v>514</v>
      </c>
      <c r="BU376" s="211" t="s">
        <v>514</v>
      </c>
      <c r="BV376" s="211" t="s">
        <v>514</v>
      </c>
      <c r="BW376" s="211" t="s">
        <v>514</v>
      </c>
      <c r="BX376" s="211" t="s">
        <v>514</v>
      </c>
      <c r="BY376" s="211" t="s">
        <v>514</v>
      </c>
      <c r="BZ376" s="211" t="s">
        <v>514</v>
      </c>
      <c r="CA376" s="211" t="s">
        <v>514</v>
      </c>
      <c r="CB376" s="211" t="s">
        <v>514</v>
      </c>
      <c r="CC376" s="211" t="s">
        <v>6444</v>
      </c>
      <c r="CD376" s="211" t="s">
        <v>6445</v>
      </c>
      <c r="CE376" s="211" t="s">
        <v>514</v>
      </c>
      <c r="CF376" s="211" t="s">
        <v>514</v>
      </c>
      <c r="CG376" s="211" t="s">
        <v>514</v>
      </c>
      <c r="CH376" s="287"/>
      <c r="CI376" s="287"/>
      <c r="CJ376" s="287"/>
      <c r="CK376" s="287"/>
      <c r="CL376" s="287"/>
      <c r="CM376" s="287"/>
      <c r="CN376" s="287"/>
      <c r="CO376" s="211" t="s">
        <v>5528</v>
      </c>
    </row>
    <row r="377" spans="1:93">
      <c r="A377" s="286" t="s">
        <v>1221</v>
      </c>
      <c r="B377" s="211" t="s">
        <v>3247</v>
      </c>
      <c r="C377" s="211" t="s">
        <v>3248</v>
      </c>
      <c r="D377" s="211" t="s">
        <v>3249</v>
      </c>
      <c r="E377" s="211" t="s">
        <v>5833</v>
      </c>
      <c r="F377" s="211">
        <v>1</v>
      </c>
      <c r="G377" s="211" t="s">
        <v>514</v>
      </c>
      <c r="H377" s="211" t="s">
        <v>514</v>
      </c>
      <c r="I377" s="211" t="s">
        <v>514</v>
      </c>
      <c r="J377" s="211" t="s">
        <v>514</v>
      </c>
      <c r="K377" s="211">
        <v>2013</v>
      </c>
      <c r="L377" s="211" t="b">
        <v>0</v>
      </c>
      <c r="M377" s="211">
        <v>4560</v>
      </c>
      <c r="N377" s="211">
        <v>3790</v>
      </c>
      <c r="O377" s="287"/>
      <c r="P377" s="287"/>
      <c r="Q377" s="287"/>
      <c r="R377" s="211" t="b">
        <v>0</v>
      </c>
      <c r="S377" s="211">
        <v>5940</v>
      </c>
      <c r="T377" s="211">
        <v>1190</v>
      </c>
      <c r="U377" s="211" t="b">
        <v>0</v>
      </c>
      <c r="V377" s="211">
        <v>1540</v>
      </c>
      <c r="W377" s="211">
        <v>1540</v>
      </c>
      <c r="X377" s="287"/>
      <c r="Y377" s="287"/>
      <c r="Z377" s="287"/>
      <c r="AA377" s="211" t="s">
        <v>514</v>
      </c>
      <c r="AB377" s="211" t="s">
        <v>514</v>
      </c>
      <c r="AC377" s="211" t="s">
        <v>514</v>
      </c>
      <c r="AD377" s="211" t="s">
        <v>514</v>
      </c>
      <c r="AE377" s="287"/>
      <c r="AF377" s="287"/>
      <c r="AG377" s="287"/>
      <c r="AH377" s="211" t="s">
        <v>514</v>
      </c>
      <c r="AI377" s="211" t="s">
        <v>514</v>
      </c>
      <c r="AJ377" s="211" t="s">
        <v>514</v>
      </c>
      <c r="AK377" s="211" t="s">
        <v>514</v>
      </c>
      <c r="AL377" s="211" t="s">
        <v>514</v>
      </c>
      <c r="AM377" s="211" t="s">
        <v>514</v>
      </c>
      <c r="AN377" s="287"/>
      <c r="AO377" s="287"/>
      <c r="AP377" s="287"/>
      <c r="AQ377" s="287"/>
      <c r="AR377" s="287"/>
      <c r="AS377" s="287"/>
      <c r="AT377" s="211" t="s">
        <v>514</v>
      </c>
      <c r="AU377" s="211" t="s">
        <v>514</v>
      </c>
      <c r="AV377" s="211" t="s">
        <v>514</v>
      </c>
      <c r="AW377" s="211" t="s">
        <v>514</v>
      </c>
      <c r="AX377" s="211" t="s">
        <v>514</v>
      </c>
      <c r="AY377" s="211" t="s">
        <v>514</v>
      </c>
      <c r="AZ377" s="287"/>
      <c r="BA377" s="287"/>
      <c r="BB377" s="287"/>
      <c r="BC377" s="287"/>
      <c r="BD377" s="287"/>
      <c r="BE377" s="287"/>
      <c r="BF377" s="211" t="s">
        <v>514</v>
      </c>
      <c r="BG377" s="211" t="s">
        <v>514</v>
      </c>
      <c r="BH377" s="211" t="s">
        <v>514</v>
      </c>
      <c r="BI377" s="211" t="s">
        <v>514</v>
      </c>
      <c r="BJ377" s="211" t="s">
        <v>514</v>
      </c>
      <c r="BK377" s="211" t="s">
        <v>514</v>
      </c>
      <c r="BL377" s="287"/>
      <c r="BM377" s="287"/>
      <c r="BN377" s="287"/>
      <c r="BO377" s="211" t="s">
        <v>514</v>
      </c>
      <c r="BP377" s="211" t="s">
        <v>514</v>
      </c>
      <c r="BQ377" s="211">
        <v>0</v>
      </c>
      <c r="BR377" s="211" t="s">
        <v>514</v>
      </c>
      <c r="BS377" s="211" t="s">
        <v>514</v>
      </c>
      <c r="BT377" s="211" t="s">
        <v>514</v>
      </c>
      <c r="BU377" s="211" t="s">
        <v>514</v>
      </c>
      <c r="BV377" s="211" t="s">
        <v>514</v>
      </c>
      <c r="BW377" s="211" t="s">
        <v>514</v>
      </c>
      <c r="BX377" s="211" t="s">
        <v>514</v>
      </c>
      <c r="BY377" s="211" t="s">
        <v>514</v>
      </c>
      <c r="BZ377" s="211" t="s">
        <v>514</v>
      </c>
      <c r="CA377" s="211" t="s">
        <v>514</v>
      </c>
      <c r="CB377" s="211" t="s">
        <v>514</v>
      </c>
      <c r="CC377" s="211" t="s">
        <v>514</v>
      </c>
      <c r="CD377" s="211" t="s">
        <v>514</v>
      </c>
      <c r="CE377" s="211" t="s">
        <v>514</v>
      </c>
      <c r="CF377" s="211" t="s">
        <v>514</v>
      </c>
      <c r="CG377" s="211" t="s">
        <v>514</v>
      </c>
      <c r="CH377" s="287"/>
      <c r="CI377" s="287"/>
      <c r="CJ377" s="287"/>
      <c r="CK377" s="287"/>
      <c r="CL377" s="287"/>
      <c r="CM377" s="287"/>
      <c r="CN377" s="287"/>
      <c r="CO377" s="211" t="s">
        <v>5528</v>
      </c>
    </row>
    <row r="378" spans="1:93">
      <c r="A378" s="286" t="s">
        <v>1222</v>
      </c>
      <c r="B378" s="211" t="s">
        <v>3250</v>
      </c>
      <c r="C378" s="211" t="s">
        <v>2424</v>
      </c>
      <c r="D378" s="211" t="s">
        <v>3251</v>
      </c>
      <c r="E378" s="211" t="s">
        <v>5834</v>
      </c>
      <c r="F378" s="211">
        <v>1</v>
      </c>
      <c r="G378" s="211" t="s">
        <v>514</v>
      </c>
      <c r="H378" s="211" t="s">
        <v>514</v>
      </c>
      <c r="I378" s="211" t="s">
        <v>514</v>
      </c>
      <c r="J378" s="211" t="s">
        <v>514</v>
      </c>
      <c r="K378" s="211">
        <v>2013</v>
      </c>
      <c r="L378" s="211" t="b">
        <v>1</v>
      </c>
      <c r="M378" s="211">
        <v>13900</v>
      </c>
      <c r="N378" s="211">
        <v>13800</v>
      </c>
      <c r="O378" s="287"/>
      <c r="P378" s="287"/>
      <c r="Q378" s="287"/>
      <c r="R378" s="211" t="b">
        <v>1</v>
      </c>
      <c r="S378" s="211">
        <v>3610</v>
      </c>
      <c r="T378" s="211">
        <v>3200</v>
      </c>
      <c r="U378" s="211" t="b">
        <v>1</v>
      </c>
      <c r="V378" s="211">
        <v>2910</v>
      </c>
      <c r="W378" s="211">
        <v>2910</v>
      </c>
      <c r="X378" s="287"/>
      <c r="Y378" s="287"/>
      <c r="Z378" s="287"/>
      <c r="AA378" s="211" t="s">
        <v>514</v>
      </c>
      <c r="AB378" s="211" t="s">
        <v>514</v>
      </c>
      <c r="AC378" s="211" t="s">
        <v>514</v>
      </c>
      <c r="AD378" s="211" t="s">
        <v>514</v>
      </c>
      <c r="AE378" s="287"/>
      <c r="AF378" s="287"/>
      <c r="AG378" s="287"/>
      <c r="AH378" s="211" t="s">
        <v>514</v>
      </c>
      <c r="AI378" s="211" t="s">
        <v>514</v>
      </c>
      <c r="AJ378" s="211" t="s">
        <v>514</v>
      </c>
      <c r="AK378" s="211" t="s">
        <v>514</v>
      </c>
      <c r="AL378" s="211" t="s">
        <v>514</v>
      </c>
      <c r="AM378" s="211" t="s">
        <v>514</v>
      </c>
      <c r="AN378" s="287"/>
      <c r="AO378" s="287"/>
      <c r="AP378" s="287"/>
      <c r="AQ378" s="287"/>
      <c r="AR378" s="287"/>
      <c r="AS378" s="287"/>
      <c r="AT378" s="211" t="s">
        <v>514</v>
      </c>
      <c r="AU378" s="211" t="s">
        <v>514</v>
      </c>
      <c r="AV378" s="211" t="s">
        <v>514</v>
      </c>
      <c r="AW378" s="211" t="s">
        <v>514</v>
      </c>
      <c r="AX378" s="211" t="s">
        <v>514</v>
      </c>
      <c r="AY378" s="211" t="s">
        <v>514</v>
      </c>
      <c r="AZ378" s="287"/>
      <c r="BA378" s="287"/>
      <c r="BB378" s="287"/>
      <c r="BC378" s="287"/>
      <c r="BD378" s="287"/>
      <c r="BE378" s="287"/>
      <c r="BF378" s="211" t="s">
        <v>514</v>
      </c>
      <c r="BG378" s="211" t="s">
        <v>514</v>
      </c>
      <c r="BH378" s="211" t="s">
        <v>514</v>
      </c>
      <c r="BI378" s="211" t="s">
        <v>514</v>
      </c>
      <c r="BJ378" s="211" t="s">
        <v>514</v>
      </c>
      <c r="BK378" s="211" t="s">
        <v>514</v>
      </c>
      <c r="BL378" s="287"/>
      <c r="BM378" s="287"/>
      <c r="BN378" s="287"/>
      <c r="BO378" s="211" t="s">
        <v>514</v>
      </c>
      <c r="BP378" s="211" t="s">
        <v>514</v>
      </c>
      <c r="BQ378" s="211">
        <v>0</v>
      </c>
      <c r="BR378" s="211" t="s">
        <v>514</v>
      </c>
      <c r="BS378" s="211" t="s">
        <v>514</v>
      </c>
      <c r="BT378" s="211" t="s">
        <v>514</v>
      </c>
      <c r="BU378" s="211" t="s">
        <v>514</v>
      </c>
      <c r="BV378" s="211" t="s">
        <v>514</v>
      </c>
      <c r="BW378" s="211" t="s">
        <v>514</v>
      </c>
      <c r="BX378" s="211" t="s">
        <v>514</v>
      </c>
      <c r="BY378" s="211" t="s">
        <v>514</v>
      </c>
      <c r="BZ378" s="211" t="s">
        <v>514</v>
      </c>
      <c r="CA378" s="211" t="s">
        <v>514</v>
      </c>
      <c r="CB378" s="211" t="s">
        <v>514</v>
      </c>
      <c r="CC378" s="211" t="s">
        <v>6592</v>
      </c>
      <c r="CD378" s="211" t="s">
        <v>6593</v>
      </c>
      <c r="CE378" s="211" t="s">
        <v>514</v>
      </c>
      <c r="CF378" s="211" t="s">
        <v>514</v>
      </c>
      <c r="CG378" s="211" t="s">
        <v>514</v>
      </c>
      <c r="CH378" s="287"/>
      <c r="CI378" s="287"/>
      <c r="CJ378" s="287"/>
      <c r="CK378" s="287"/>
      <c r="CL378" s="287"/>
      <c r="CM378" s="287"/>
      <c r="CN378" s="287"/>
      <c r="CO378" s="211" t="s">
        <v>5528</v>
      </c>
    </row>
    <row r="379" spans="1:93">
      <c r="A379" s="286" t="s">
        <v>1223</v>
      </c>
      <c r="B379" s="211" t="s">
        <v>3252</v>
      </c>
      <c r="C379" s="211" t="s">
        <v>2531</v>
      </c>
      <c r="D379" s="211" t="s">
        <v>3253</v>
      </c>
      <c r="E379" s="211" t="s">
        <v>3254</v>
      </c>
      <c r="F379" s="211">
        <v>1</v>
      </c>
      <c r="G379" s="211" t="s">
        <v>514</v>
      </c>
      <c r="H379" s="211" t="s">
        <v>514</v>
      </c>
      <c r="I379" s="211" t="s">
        <v>514</v>
      </c>
      <c r="J379" s="211" t="s">
        <v>514</v>
      </c>
      <c r="K379" s="211">
        <v>2013</v>
      </c>
      <c r="L379" s="211" t="b">
        <v>0</v>
      </c>
      <c r="M379" s="211">
        <v>7450</v>
      </c>
      <c r="N379" s="211">
        <v>6110</v>
      </c>
      <c r="O379" s="287"/>
      <c r="P379" s="287"/>
      <c r="Q379" s="287"/>
      <c r="R379" s="211" t="b">
        <v>0</v>
      </c>
      <c r="S379" s="211">
        <v>4310</v>
      </c>
      <c r="T379" s="211">
        <v>2580</v>
      </c>
      <c r="U379" s="211" t="b">
        <v>0</v>
      </c>
      <c r="V379" s="211">
        <v>2680</v>
      </c>
      <c r="W379" s="211">
        <v>2680</v>
      </c>
      <c r="X379" s="287"/>
      <c r="Y379" s="287"/>
      <c r="Z379" s="287"/>
      <c r="AA379" s="211" t="s">
        <v>514</v>
      </c>
      <c r="AB379" s="211" t="s">
        <v>514</v>
      </c>
      <c r="AC379" s="211" t="s">
        <v>514</v>
      </c>
      <c r="AD379" s="211" t="s">
        <v>514</v>
      </c>
      <c r="AE379" s="287"/>
      <c r="AF379" s="287"/>
      <c r="AG379" s="287"/>
      <c r="AH379" s="211" t="s">
        <v>514</v>
      </c>
      <c r="AI379" s="211" t="s">
        <v>514</v>
      </c>
      <c r="AJ379" s="211" t="s">
        <v>514</v>
      </c>
      <c r="AK379" s="211" t="s">
        <v>514</v>
      </c>
      <c r="AL379" s="211" t="s">
        <v>514</v>
      </c>
      <c r="AM379" s="211" t="s">
        <v>514</v>
      </c>
      <c r="AN379" s="287"/>
      <c r="AO379" s="287"/>
      <c r="AP379" s="287"/>
      <c r="AQ379" s="287"/>
      <c r="AR379" s="287"/>
      <c r="AS379" s="287"/>
      <c r="AT379" s="211" t="s">
        <v>514</v>
      </c>
      <c r="AU379" s="211" t="s">
        <v>514</v>
      </c>
      <c r="AV379" s="211" t="s">
        <v>514</v>
      </c>
      <c r="AW379" s="211" t="s">
        <v>514</v>
      </c>
      <c r="AX379" s="211" t="s">
        <v>514</v>
      </c>
      <c r="AY379" s="211" t="s">
        <v>514</v>
      </c>
      <c r="AZ379" s="287"/>
      <c r="BA379" s="287"/>
      <c r="BB379" s="287"/>
      <c r="BC379" s="287"/>
      <c r="BD379" s="287"/>
      <c r="BE379" s="287"/>
      <c r="BF379" s="211" t="s">
        <v>514</v>
      </c>
      <c r="BG379" s="211" t="s">
        <v>514</v>
      </c>
      <c r="BH379" s="211" t="s">
        <v>514</v>
      </c>
      <c r="BI379" s="211" t="s">
        <v>514</v>
      </c>
      <c r="BJ379" s="211" t="s">
        <v>514</v>
      </c>
      <c r="BK379" s="211" t="s">
        <v>514</v>
      </c>
      <c r="BL379" s="287"/>
      <c r="BM379" s="287"/>
      <c r="BN379" s="287"/>
      <c r="BO379" s="211" t="s">
        <v>514</v>
      </c>
      <c r="BP379" s="211" t="s">
        <v>514</v>
      </c>
      <c r="BQ379" s="211">
        <v>1</v>
      </c>
      <c r="BR379" s="211" t="s">
        <v>3255</v>
      </c>
      <c r="BS379" s="211" t="s">
        <v>514</v>
      </c>
      <c r="BT379" s="211" t="s">
        <v>514</v>
      </c>
      <c r="BU379" s="211" t="s">
        <v>514</v>
      </c>
      <c r="BV379" s="211" t="s">
        <v>514</v>
      </c>
      <c r="BW379" s="211" t="s">
        <v>514</v>
      </c>
      <c r="BX379" s="211" t="s">
        <v>514</v>
      </c>
      <c r="BY379" s="211" t="s">
        <v>514</v>
      </c>
      <c r="BZ379" s="211" t="s">
        <v>514</v>
      </c>
      <c r="CA379" s="211" t="s">
        <v>514</v>
      </c>
      <c r="CB379" s="211" t="s">
        <v>514</v>
      </c>
      <c r="CC379" s="211" t="s">
        <v>514</v>
      </c>
      <c r="CD379" s="211" t="s">
        <v>514</v>
      </c>
      <c r="CE379" s="211" t="s">
        <v>514</v>
      </c>
      <c r="CF379" s="211" t="s">
        <v>514</v>
      </c>
      <c r="CG379" s="211" t="s">
        <v>514</v>
      </c>
      <c r="CH379" s="287"/>
      <c r="CI379" s="287"/>
      <c r="CJ379" s="287"/>
      <c r="CK379" s="287"/>
      <c r="CL379" s="287"/>
      <c r="CM379" s="287"/>
      <c r="CN379" s="287"/>
      <c r="CO379" s="211" t="s">
        <v>5528</v>
      </c>
    </row>
    <row r="380" spans="1:93">
      <c r="A380" s="286" t="s">
        <v>1224</v>
      </c>
      <c r="B380" s="211" t="s">
        <v>5346</v>
      </c>
      <c r="C380" s="211" t="s">
        <v>5347</v>
      </c>
      <c r="D380" s="211" t="s">
        <v>5835</v>
      </c>
      <c r="E380" s="211" t="s">
        <v>5836</v>
      </c>
      <c r="F380" s="211">
        <v>1</v>
      </c>
      <c r="G380" s="211" t="s">
        <v>514</v>
      </c>
      <c r="H380" s="211" t="s">
        <v>514</v>
      </c>
      <c r="I380" s="211" t="s">
        <v>514</v>
      </c>
      <c r="J380" s="211" t="s">
        <v>514</v>
      </c>
      <c r="K380" s="211">
        <v>2013</v>
      </c>
      <c r="L380" s="211" t="b">
        <v>0</v>
      </c>
      <c r="M380" s="211">
        <v>8480</v>
      </c>
      <c r="N380" s="211">
        <v>7400</v>
      </c>
      <c r="O380" s="287"/>
      <c r="P380" s="287"/>
      <c r="Q380" s="287"/>
      <c r="R380" s="211" t="b">
        <v>0</v>
      </c>
      <c r="S380" s="211">
        <v>12700</v>
      </c>
      <c r="T380" s="211">
        <v>5630</v>
      </c>
      <c r="U380" s="211" t="b">
        <v>0</v>
      </c>
      <c r="V380" s="211">
        <v>12900</v>
      </c>
      <c r="W380" s="211">
        <v>12900</v>
      </c>
      <c r="X380" s="287"/>
      <c r="Y380" s="287"/>
      <c r="Z380" s="287"/>
      <c r="AA380" s="211" t="s">
        <v>514</v>
      </c>
      <c r="AB380" s="211" t="s">
        <v>514</v>
      </c>
      <c r="AC380" s="211" t="s">
        <v>514</v>
      </c>
      <c r="AD380" s="211" t="s">
        <v>514</v>
      </c>
      <c r="AE380" s="287"/>
      <c r="AF380" s="287"/>
      <c r="AG380" s="287"/>
      <c r="AH380" s="211" t="s">
        <v>514</v>
      </c>
      <c r="AI380" s="211" t="s">
        <v>514</v>
      </c>
      <c r="AJ380" s="211" t="s">
        <v>514</v>
      </c>
      <c r="AK380" s="211" t="s">
        <v>514</v>
      </c>
      <c r="AL380" s="211" t="s">
        <v>514</v>
      </c>
      <c r="AM380" s="211" t="s">
        <v>514</v>
      </c>
      <c r="AN380" s="287"/>
      <c r="AO380" s="287"/>
      <c r="AP380" s="287"/>
      <c r="AQ380" s="287"/>
      <c r="AR380" s="287"/>
      <c r="AS380" s="287"/>
      <c r="AT380" s="211" t="s">
        <v>514</v>
      </c>
      <c r="AU380" s="211" t="s">
        <v>514</v>
      </c>
      <c r="AV380" s="211" t="s">
        <v>514</v>
      </c>
      <c r="AW380" s="211" t="s">
        <v>514</v>
      </c>
      <c r="AX380" s="211" t="s">
        <v>514</v>
      </c>
      <c r="AY380" s="211" t="s">
        <v>514</v>
      </c>
      <c r="AZ380" s="287"/>
      <c r="BA380" s="287"/>
      <c r="BB380" s="287"/>
      <c r="BC380" s="287"/>
      <c r="BD380" s="287"/>
      <c r="BE380" s="287"/>
      <c r="BF380" s="211" t="s">
        <v>514</v>
      </c>
      <c r="BG380" s="211" t="s">
        <v>514</v>
      </c>
      <c r="BH380" s="211" t="s">
        <v>514</v>
      </c>
      <c r="BI380" s="211" t="s">
        <v>514</v>
      </c>
      <c r="BJ380" s="211" t="s">
        <v>514</v>
      </c>
      <c r="BK380" s="211" t="s">
        <v>514</v>
      </c>
      <c r="BL380" s="287"/>
      <c r="BM380" s="287"/>
      <c r="BN380" s="287"/>
      <c r="BO380" s="211" t="s">
        <v>514</v>
      </c>
      <c r="BP380" s="211" t="s">
        <v>514</v>
      </c>
      <c r="BQ380" s="211">
        <v>1</v>
      </c>
      <c r="BR380" s="211" t="s">
        <v>5346</v>
      </c>
      <c r="BS380" s="211" t="s">
        <v>514</v>
      </c>
      <c r="BT380" s="211" t="s">
        <v>514</v>
      </c>
      <c r="BU380" s="211" t="s">
        <v>514</v>
      </c>
      <c r="BV380" s="211" t="s">
        <v>514</v>
      </c>
      <c r="BW380" s="211" t="s">
        <v>514</v>
      </c>
      <c r="BX380" s="211" t="s">
        <v>514</v>
      </c>
      <c r="BY380" s="211" t="s">
        <v>514</v>
      </c>
      <c r="BZ380" s="211" t="s">
        <v>514</v>
      </c>
      <c r="CA380" s="211" t="s">
        <v>514</v>
      </c>
      <c r="CB380" s="211" t="s">
        <v>514</v>
      </c>
      <c r="CC380" s="211" t="s">
        <v>514</v>
      </c>
      <c r="CD380" s="211" t="s">
        <v>514</v>
      </c>
      <c r="CE380" s="211" t="s">
        <v>514</v>
      </c>
      <c r="CF380" s="211" t="s">
        <v>514</v>
      </c>
      <c r="CG380" s="211" t="s">
        <v>514</v>
      </c>
      <c r="CH380" s="287"/>
      <c r="CI380" s="287"/>
      <c r="CJ380" s="287"/>
      <c r="CK380" s="287"/>
      <c r="CL380" s="287"/>
      <c r="CM380" s="287"/>
      <c r="CN380" s="287"/>
      <c r="CO380" s="211" t="s">
        <v>514</v>
      </c>
    </row>
    <row r="381" spans="1:93">
      <c r="A381" s="286" t="s">
        <v>1225</v>
      </c>
      <c r="B381" s="211" t="s">
        <v>5348</v>
      </c>
      <c r="C381" s="211" t="s">
        <v>5349</v>
      </c>
      <c r="D381" s="211" t="s">
        <v>5837</v>
      </c>
      <c r="E381" s="211" t="s">
        <v>5838</v>
      </c>
      <c r="F381" s="211">
        <v>1</v>
      </c>
      <c r="G381" s="211" t="s">
        <v>514</v>
      </c>
      <c r="H381" s="211" t="s">
        <v>514</v>
      </c>
      <c r="I381" s="211" t="s">
        <v>514</v>
      </c>
      <c r="J381" s="211" t="s">
        <v>514</v>
      </c>
      <c r="K381" s="211">
        <v>2013</v>
      </c>
      <c r="L381" s="211" t="b">
        <v>0</v>
      </c>
      <c r="M381" s="211">
        <v>10600</v>
      </c>
      <c r="N381" s="211">
        <v>9640</v>
      </c>
      <c r="O381" s="287"/>
      <c r="P381" s="287"/>
      <c r="Q381" s="287"/>
      <c r="R381" s="211" t="b">
        <v>1</v>
      </c>
      <c r="S381" s="211">
        <v>10500</v>
      </c>
      <c r="T381" s="211">
        <v>10100</v>
      </c>
      <c r="U381" s="211" t="b">
        <v>1</v>
      </c>
      <c r="V381" s="211">
        <v>8150</v>
      </c>
      <c r="W381" s="211">
        <v>8150</v>
      </c>
      <c r="X381" s="287"/>
      <c r="Y381" s="287"/>
      <c r="Z381" s="287"/>
      <c r="AA381" s="211" t="s">
        <v>514</v>
      </c>
      <c r="AB381" s="211" t="s">
        <v>514</v>
      </c>
      <c r="AC381" s="211" t="s">
        <v>514</v>
      </c>
      <c r="AD381" s="211" t="s">
        <v>514</v>
      </c>
      <c r="AE381" s="287"/>
      <c r="AF381" s="287"/>
      <c r="AG381" s="287"/>
      <c r="AH381" s="211" t="s">
        <v>514</v>
      </c>
      <c r="AI381" s="211" t="s">
        <v>514</v>
      </c>
      <c r="AJ381" s="211" t="s">
        <v>514</v>
      </c>
      <c r="AK381" s="211" t="s">
        <v>514</v>
      </c>
      <c r="AL381" s="211" t="s">
        <v>514</v>
      </c>
      <c r="AM381" s="211" t="s">
        <v>514</v>
      </c>
      <c r="AN381" s="287"/>
      <c r="AO381" s="287"/>
      <c r="AP381" s="287"/>
      <c r="AQ381" s="287"/>
      <c r="AR381" s="287"/>
      <c r="AS381" s="287"/>
      <c r="AT381" s="211" t="s">
        <v>514</v>
      </c>
      <c r="AU381" s="211" t="s">
        <v>514</v>
      </c>
      <c r="AV381" s="211" t="s">
        <v>514</v>
      </c>
      <c r="AW381" s="211" t="s">
        <v>514</v>
      </c>
      <c r="AX381" s="211" t="s">
        <v>514</v>
      </c>
      <c r="AY381" s="211" t="s">
        <v>514</v>
      </c>
      <c r="AZ381" s="287"/>
      <c r="BA381" s="287"/>
      <c r="BB381" s="287"/>
      <c r="BC381" s="287"/>
      <c r="BD381" s="287"/>
      <c r="BE381" s="287"/>
      <c r="BF381" s="211" t="s">
        <v>514</v>
      </c>
      <c r="BG381" s="211" t="s">
        <v>514</v>
      </c>
      <c r="BH381" s="211" t="s">
        <v>514</v>
      </c>
      <c r="BI381" s="211" t="s">
        <v>514</v>
      </c>
      <c r="BJ381" s="211" t="s">
        <v>514</v>
      </c>
      <c r="BK381" s="211" t="s">
        <v>514</v>
      </c>
      <c r="BL381" s="287"/>
      <c r="BM381" s="287"/>
      <c r="BN381" s="287"/>
      <c r="BO381" s="211" t="s">
        <v>514</v>
      </c>
      <c r="BP381" s="211" t="s">
        <v>514</v>
      </c>
      <c r="BQ381" s="211">
        <v>1</v>
      </c>
      <c r="BR381" s="211" t="s">
        <v>5351</v>
      </c>
      <c r="BS381" s="211" t="s">
        <v>514</v>
      </c>
      <c r="BT381" s="211" t="s">
        <v>514</v>
      </c>
      <c r="BU381" s="211" t="s">
        <v>514</v>
      </c>
      <c r="BV381" s="211" t="s">
        <v>514</v>
      </c>
      <c r="BW381" s="211" t="s">
        <v>514</v>
      </c>
      <c r="BX381" s="211" t="s">
        <v>514</v>
      </c>
      <c r="BY381" s="211" t="s">
        <v>514</v>
      </c>
      <c r="BZ381" s="211" t="s">
        <v>514</v>
      </c>
      <c r="CA381" s="211" t="s">
        <v>514</v>
      </c>
      <c r="CB381" s="211" t="s">
        <v>514</v>
      </c>
      <c r="CC381" s="211" t="s">
        <v>514</v>
      </c>
      <c r="CD381" s="211" t="s">
        <v>514</v>
      </c>
      <c r="CE381" s="211" t="s">
        <v>514</v>
      </c>
      <c r="CF381" s="211" t="s">
        <v>514</v>
      </c>
      <c r="CG381" s="211" t="s">
        <v>514</v>
      </c>
      <c r="CH381" s="287"/>
      <c r="CI381" s="287"/>
      <c r="CJ381" s="287"/>
      <c r="CK381" s="287"/>
      <c r="CL381" s="287"/>
      <c r="CM381" s="287"/>
      <c r="CN381" s="287"/>
      <c r="CO381" s="211" t="s">
        <v>514</v>
      </c>
    </row>
    <row r="382" spans="1:93">
      <c r="A382" s="286" t="s">
        <v>1226</v>
      </c>
      <c r="B382" s="211" t="s">
        <v>5348</v>
      </c>
      <c r="C382" s="211" t="s">
        <v>5839</v>
      </c>
      <c r="D382" s="211" t="s">
        <v>5840</v>
      </c>
      <c r="E382" s="211" t="s">
        <v>5350</v>
      </c>
      <c r="F382" s="211">
        <v>1</v>
      </c>
      <c r="G382" s="211" t="s">
        <v>514</v>
      </c>
      <c r="H382" s="211" t="s">
        <v>514</v>
      </c>
      <c r="I382" s="211" t="s">
        <v>514</v>
      </c>
      <c r="J382" s="211" t="s">
        <v>514</v>
      </c>
      <c r="K382" s="211">
        <v>2013</v>
      </c>
      <c r="L382" s="211" t="b">
        <v>0</v>
      </c>
      <c r="M382" s="211">
        <v>33900</v>
      </c>
      <c r="N382" s="211">
        <v>29200</v>
      </c>
      <c r="O382" s="287"/>
      <c r="P382" s="287"/>
      <c r="Q382" s="287"/>
      <c r="R382" s="211" t="b">
        <v>0</v>
      </c>
      <c r="S382" s="211">
        <v>40800</v>
      </c>
      <c r="T382" s="211">
        <v>37100</v>
      </c>
      <c r="U382" s="211" t="b">
        <v>0</v>
      </c>
      <c r="V382" s="211">
        <v>39200</v>
      </c>
      <c r="W382" s="211">
        <v>39200</v>
      </c>
      <c r="X382" s="287"/>
      <c r="Y382" s="287"/>
      <c r="Z382" s="287"/>
      <c r="AA382" s="211" t="s">
        <v>514</v>
      </c>
      <c r="AB382" s="211" t="s">
        <v>514</v>
      </c>
      <c r="AC382" s="211" t="s">
        <v>514</v>
      </c>
      <c r="AD382" s="211" t="s">
        <v>514</v>
      </c>
      <c r="AE382" s="287"/>
      <c r="AF382" s="287"/>
      <c r="AG382" s="287"/>
      <c r="AH382" s="211" t="s">
        <v>514</v>
      </c>
      <c r="AI382" s="211" t="s">
        <v>514</v>
      </c>
      <c r="AJ382" s="211" t="s">
        <v>514</v>
      </c>
      <c r="AK382" s="211" t="s">
        <v>514</v>
      </c>
      <c r="AL382" s="211" t="s">
        <v>514</v>
      </c>
      <c r="AM382" s="211" t="s">
        <v>514</v>
      </c>
      <c r="AN382" s="287"/>
      <c r="AO382" s="287"/>
      <c r="AP382" s="287"/>
      <c r="AQ382" s="287"/>
      <c r="AR382" s="287"/>
      <c r="AS382" s="287"/>
      <c r="AT382" s="211" t="s">
        <v>514</v>
      </c>
      <c r="AU382" s="211" t="s">
        <v>514</v>
      </c>
      <c r="AV382" s="211" t="s">
        <v>514</v>
      </c>
      <c r="AW382" s="211" t="s">
        <v>514</v>
      </c>
      <c r="AX382" s="211" t="s">
        <v>514</v>
      </c>
      <c r="AY382" s="211" t="s">
        <v>514</v>
      </c>
      <c r="AZ382" s="287"/>
      <c r="BA382" s="287"/>
      <c r="BB382" s="287"/>
      <c r="BC382" s="287"/>
      <c r="BD382" s="287"/>
      <c r="BE382" s="287"/>
      <c r="BF382" s="211" t="s">
        <v>514</v>
      </c>
      <c r="BG382" s="211" t="s">
        <v>514</v>
      </c>
      <c r="BH382" s="211" t="s">
        <v>514</v>
      </c>
      <c r="BI382" s="211" t="s">
        <v>514</v>
      </c>
      <c r="BJ382" s="211" t="s">
        <v>514</v>
      </c>
      <c r="BK382" s="211" t="s">
        <v>514</v>
      </c>
      <c r="BL382" s="287"/>
      <c r="BM382" s="287"/>
      <c r="BN382" s="287"/>
      <c r="BO382" s="211" t="s">
        <v>514</v>
      </c>
      <c r="BP382" s="211" t="s">
        <v>514</v>
      </c>
      <c r="BQ382" s="211">
        <v>5</v>
      </c>
      <c r="BR382" s="211" t="s">
        <v>5352</v>
      </c>
      <c r="BS382" s="211" t="s">
        <v>5353</v>
      </c>
      <c r="BT382" s="211" t="s">
        <v>5354</v>
      </c>
      <c r="BU382" s="211" t="s">
        <v>5355</v>
      </c>
      <c r="BV382" s="211" t="s">
        <v>5356</v>
      </c>
      <c r="BW382" s="211" t="s">
        <v>514</v>
      </c>
      <c r="BX382" s="211" t="s">
        <v>514</v>
      </c>
      <c r="BY382" s="211" t="s">
        <v>514</v>
      </c>
      <c r="BZ382" s="211" t="s">
        <v>514</v>
      </c>
      <c r="CA382" s="211" t="s">
        <v>514</v>
      </c>
      <c r="CB382" s="211" t="s">
        <v>514</v>
      </c>
      <c r="CC382" s="211" t="s">
        <v>514</v>
      </c>
      <c r="CD382" s="211" t="s">
        <v>514</v>
      </c>
      <c r="CE382" s="211" t="s">
        <v>514</v>
      </c>
      <c r="CF382" s="211" t="s">
        <v>514</v>
      </c>
      <c r="CG382" s="211" t="s">
        <v>514</v>
      </c>
      <c r="CH382" s="287"/>
      <c r="CI382" s="287"/>
      <c r="CJ382" s="287"/>
      <c r="CK382" s="287"/>
      <c r="CL382" s="287"/>
      <c r="CM382" s="287"/>
      <c r="CN382" s="287"/>
      <c r="CO382" s="211" t="s">
        <v>514</v>
      </c>
    </row>
    <row r="383" spans="1:93">
      <c r="A383" s="286" t="s">
        <v>1227</v>
      </c>
      <c r="B383" s="211" t="s">
        <v>5348</v>
      </c>
      <c r="C383" s="211" t="s">
        <v>5841</v>
      </c>
      <c r="D383" s="211" t="s">
        <v>5842</v>
      </c>
      <c r="E383" s="211" t="s">
        <v>5843</v>
      </c>
      <c r="F383" s="211">
        <v>1</v>
      </c>
      <c r="G383" s="211" t="s">
        <v>514</v>
      </c>
      <c r="H383" s="211" t="s">
        <v>514</v>
      </c>
      <c r="I383" s="211" t="s">
        <v>514</v>
      </c>
      <c r="J383" s="211" t="s">
        <v>514</v>
      </c>
      <c r="K383" s="211">
        <v>2013</v>
      </c>
      <c r="L383" s="211" t="b">
        <v>0</v>
      </c>
      <c r="M383" s="211">
        <v>116</v>
      </c>
      <c r="N383" s="211">
        <v>92</v>
      </c>
      <c r="O383" s="287"/>
      <c r="P383" s="287"/>
      <c r="Q383" s="287"/>
      <c r="R383" s="211" t="b">
        <v>0</v>
      </c>
      <c r="S383" s="211">
        <v>60</v>
      </c>
      <c r="T383" s="211">
        <v>60</v>
      </c>
      <c r="U383" s="211" t="b">
        <v>0</v>
      </c>
      <c r="V383" s="211">
        <v>68</v>
      </c>
      <c r="W383" s="211">
        <v>68</v>
      </c>
      <c r="X383" s="287"/>
      <c r="Y383" s="287"/>
      <c r="Z383" s="287"/>
      <c r="AA383" s="211" t="s">
        <v>514</v>
      </c>
      <c r="AB383" s="211" t="s">
        <v>514</v>
      </c>
      <c r="AC383" s="211" t="s">
        <v>514</v>
      </c>
      <c r="AD383" s="211" t="s">
        <v>514</v>
      </c>
      <c r="AE383" s="287"/>
      <c r="AF383" s="287"/>
      <c r="AG383" s="287"/>
      <c r="AH383" s="211" t="s">
        <v>514</v>
      </c>
      <c r="AI383" s="211" t="s">
        <v>514</v>
      </c>
      <c r="AJ383" s="211" t="s">
        <v>514</v>
      </c>
      <c r="AK383" s="211" t="s">
        <v>514</v>
      </c>
      <c r="AL383" s="211" t="s">
        <v>514</v>
      </c>
      <c r="AM383" s="211" t="s">
        <v>514</v>
      </c>
      <c r="AN383" s="287"/>
      <c r="AO383" s="287"/>
      <c r="AP383" s="287"/>
      <c r="AQ383" s="287"/>
      <c r="AR383" s="287"/>
      <c r="AS383" s="287"/>
      <c r="AT383" s="211" t="s">
        <v>514</v>
      </c>
      <c r="AU383" s="211" t="s">
        <v>514</v>
      </c>
      <c r="AV383" s="211" t="s">
        <v>514</v>
      </c>
      <c r="AW383" s="211" t="s">
        <v>514</v>
      </c>
      <c r="AX383" s="211" t="s">
        <v>514</v>
      </c>
      <c r="AY383" s="211" t="s">
        <v>514</v>
      </c>
      <c r="AZ383" s="287"/>
      <c r="BA383" s="287"/>
      <c r="BB383" s="287"/>
      <c r="BC383" s="287"/>
      <c r="BD383" s="287"/>
      <c r="BE383" s="287"/>
      <c r="BF383" s="211" t="s">
        <v>514</v>
      </c>
      <c r="BG383" s="211" t="s">
        <v>514</v>
      </c>
      <c r="BH383" s="211" t="s">
        <v>514</v>
      </c>
      <c r="BI383" s="211" t="s">
        <v>514</v>
      </c>
      <c r="BJ383" s="211" t="s">
        <v>514</v>
      </c>
      <c r="BK383" s="211" t="s">
        <v>514</v>
      </c>
      <c r="BL383" s="287"/>
      <c r="BM383" s="287"/>
      <c r="BN383" s="287"/>
      <c r="BO383" s="211" t="s">
        <v>514</v>
      </c>
      <c r="BP383" s="211" t="s">
        <v>514</v>
      </c>
      <c r="BQ383" s="211">
        <v>0</v>
      </c>
      <c r="BR383" s="211" t="s">
        <v>514</v>
      </c>
      <c r="BS383" s="211" t="s">
        <v>514</v>
      </c>
      <c r="BT383" s="211" t="s">
        <v>514</v>
      </c>
      <c r="BU383" s="211" t="s">
        <v>514</v>
      </c>
      <c r="BV383" s="211" t="s">
        <v>514</v>
      </c>
      <c r="BW383" s="211" t="s">
        <v>514</v>
      </c>
      <c r="BX383" s="211" t="s">
        <v>514</v>
      </c>
      <c r="BY383" s="211" t="s">
        <v>514</v>
      </c>
      <c r="BZ383" s="211" t="s">
        <v>514</v>
      </c>
      <c r="CA383" s="211" t="s">
        <v>514</v>
      </c>
      <c r="CB383" s="211" t="s">
        <v>514</v>
      </c>
      <c r="CC383" s="211" t="s">
        <v>514</v>
      </c>
      <c r="CD383" s="211" t="s">
        <v>514</v>
      </c>
      <c r="CE383" s="211" t="s">
        <v>514</v>
      </c>
      <c r="CF383" s="211" t="s">
        <v>514</v>
      </c>
      <c r="CG383" s="211" t="s">
        <v>514</v>
      </c>
      <c r="CH383" s="287"/>
      <c r="CI383" s="287"/>
      <c r="CJ383" s="287"/>
      <c r="CK383" s="287"/>
      <c r="CL383" s="287"/>
      <c r="CM383" s="287"/>
      <c r="CN383" s="287"/>
      <c r="CO383" s="211" t="s">
        <v>514</v>
      </c>
    </row>
    <row r="384" spans="1:93">
      <c r="A384" s="286" t="s">
        <v>1228</v>
      </c>
      <c r="B384" s="211" t="s">
        <v>5357</v>
      </c>
      <c r="C384" s="211" t="s">
        <v>5844</v>
      </c>
      <c r="D384" s="211" t="s">
        <v>6594</v>
      </c>
      <c r="E384" s="211" t="s">
        <v>5845</v>
      </c>
      <c r="F384" s="211">
        <v>1</v>
      </c>
      <c r="G384" s="211" t="s">
        <v>514</v>
      </c>
      <c r="H384" s="211" t="s">
        <v>514</v>
      </c>
      <c r="I384" s="211" t="s">
        <v>514</v>
      </c>
      <c r="J384" s="211" t="s">
        <v>514</v>
      </c>
      <c r="K384" s="211">
        <v>2013</v>
      </c>
      <c r="L384" s="211" t="b">
        <v>0</v>
      </c>
      <c r="M384" s="211">
        <v>747</v>
      </c>
      <c r="N384" s="211">
        <v>717</v>
      </c>
      <c r="O384" s="287"/>
      <c r="P384" s="287"/>
      <c r="Q384" s="287"/>
      <c r="R384" s="211" t="b">
        <v>0</v>
      </c>
      <c r="S384" s="211">
        <v>676</v>
      </c>
      <c r="T384" s="211">
        <v>719</v>
      </c>
      <c r="U384" s="211" t="b">
        <v>0</v>
      </c>
      <c r="V384" s="211">
        <v>0</v>
      </c>
      <c r="W384" s="211">
        <v>0</v>
      </c>
      <c r="X384" s="287"/>
      <c r="Y384" s="287"/>
      <c r="Z384" s="287"/>
      <c r="AA384" s="211" t="s">
        <v>514</v>
      </c>
      <c r="AB384" s="211" t="s">
        <v>514</v>
      </c>
      <c r="AC384" s="211" t="s">
        <v>514</v>
      </c>
      <c r="AD384" s="211" t="s">
        <v>514</v>
      </c>
      <c r="AE384" s="287"/>
      <c r="AF384" s="287"/>
      <c r="AG384" s="287"/>
      <c r="AH384" s="211" t="s">
        <v>514</v>
      </c>
      <c r="AI384" s="211" t="s">
        <v>514</v>
      </c>
      <c r="AJ384" s="211" t="s">
        <v>514</v>
      </c>
      <c r="AK384" s="211" t="s">
        <v>514</v>
      </c>
      <c r="AL384" s="211" t="s">
        <v>514</v>
      </c>
      <c r="AM384" s="211" t="s">
        <v>514</v>
      </c>
      <c r="AN384" s="287"/>
      <c r="AO384" s="287"/>
      <c r="AP384" s="287"/>
      <c r="AQ384" s="287"/>
      <c r="AR384" s="287"/>
      <c r="AS384" s="287"/>
      <c r="AT384" s="211" t="s">
        <v>514</v>
      </c>
      <c r="AU384" s="211" t="s">
        <v>514</v>
      </c>
      <c r="AV384" s="211" t="s">
        <v>514</v>
      </c>
      <c r="AW384" s="211" t="s">
        <v>514</v>
      </c>
      <c r="AX384" s="211" t="s">
        <v>514</v>
      </c>
      <c r="AY384" s="211" t="s">
        <v>514</v>
      </c>
      <c r="AZ384" s="287"/>
      <c r="BA384" s="287"/>
      <c r="BB384" s="287"/>
      <c r="BC384" s="287"/>
      <c r="BD384" s="287"/>
      <c r="BE384" s="287"/>
      <c r="BF384" s="211" t="s">
        <v>514</v>
      </c>
      <c r="BG384" s="211" t="s">
        <v>514</v>
      </c>
      <c r="BH384" s="211" t="s">
        <v>514</v>
      </c>
      <c r="BI384" s="211" t="s">
        <v>514</v>
      </c>
      <c r="BJ384" s="211" t="s">
        <v>514</v>
      </c>
      <c r="BK384" s="211" t="s">
        <v>514</v>
      </c>
      <c r="BL384" s="287"/>
      <c r="BM384" s="287"/>
      <c r="BN384" s="287"/>
      <c r="BO384" s="211" t="s">
        <v>514</v>
      </c>
      <c r="BP384" s="211" t="s">
        <v>514</v>
      </c>
      <c r="BQ384" s="211">
        <v>0</v>
      </c>
      <c r="BR384" s="211" t="s">
        <v>514</v>
      </c>
      <c r="BS384" s="211" t="s">
        <v>514</v>
      </c>
      <c r="BT384" s="211" t="s">
        <v>514</v>
      </c>
      <c r="BU384" s="211" t="s">
        <v>514</v>
      </c>
      <c r="BV384" s="211" t="s">
        <v>514</v>
      </c>
      <c r="BW384" s="211" t="s">
        <v>514</v>
      </c>
      <c r="BX384" s="211" t="s">
        <v>514</v>
      </c>
      <c r="BY384" s="211" t="s">
        <v>514</v>
      </c>
      <c r="BZ384" s="211" t="s">
        <v>514</v>
      </c>
      <c r="CA384" s="211" t="s">
        <v>514</v>
      </c>
      <c r="CB384" s="211" t="s">
        <v>514</v>
      </c>
      <c r="CC384" s="211" t="s">
        <v>514</v>
      </c>
      <c r="CD384" s="211" t="s">
        <v>514</v>
      </c>
      <c r="CE384" s="211" t="s">
        <v>514</v>
      </c>
      <c r="CF384" s="211" t="s">
        <v>514</v>
      </c>
      <c r="CG384" s="211" t="s">
        <v>514</v>
      </c>
      <c r="CH384" s="287"/>
      <c r="CI384" s="287"/>
      <c r="CJ384" s="287"/>
      <c r="CK384" s="287"/>
      <c r="CL384" s="287"/>
      <c r="CM384" s="287"/>
      <c r="CN384" s="287"/>
      <c r="CO384" s="211" t="s">
        <v>514</v>
      </c>
    </row>
    <row r="385" spans="1:93">
      <c r="A385" s="286" t="s">
        <v>1229</v>
      </c>
      <c r="B385" s="211" t="s">
        <v>5348</v>
      </c>
      <c r="C385" s="211" t="s">
        <v>5846</v>
      </c>
      <c r="D385" s="211" t="s">
        <v>5847</v>
      </c>
      <c r="E385" s="211" t="s">
        <v>5848</v>
      </c>
      <c r="F385" s="211">
        <v>1</v>
      </c>
      <c r="G385" s="211" t="s">
        <v>514</v>
      </c>
      <c r="H385" s="211" t="s">
        <v>514</v>
      </c>
      <c r="I385" s="211" t="s">
        <v>514</v>
      </c>
      <c r="J385" s="211" t="s">
        <v>514</v>
      </c>
      <c r="K385" s="211">
        <v>2013</v>
      </c>
      <c r="L385" s="211" t="b">
        <v>0</v>
      </c>
      <c r="M385" s="211">
        <v>14</v>
      </c>
      <c r="N385" s="211">
        <v>14</v>
      </c>
      <c r="O385" s="287"/>
      <c r="P385" s="287"/>
      <c r="Q385" s="287"/>
      <c r="R385" s="211" t="b">
        <v>0</v>
      </c>
      <c r="S385" s="211">
        <v>28</v>
      </c>
      <c r="T385" s="211">
        <v>26</v>
      </c>
      <c r="U385" s="211" t="b">
        <v>0</v>
      </c>
      <c r="V385" s="211">
        <v>25</v>
      </c>
      <c r="W385" s="211">
        <v>25</v>
      </c>
      <c r="X385" s="287"/>
      <c r="Y385" s="287"/>
      <c r="Z385" s="287"/>
      <c r="AA385" s="211" t="s">
        <v>514</v>
      </c>
      <c r="AB385" s="211" t="s">
        <v>514</v>
      </c>
      <c r="AC385" s="211" t="s">
        <v>514</v>
      </c>
      <c r="AD385" s="211" t="s">
        <v>514</v>
      </c>
      <c r="AE385" s="287"/>
      <c r="AF385" s="287"/>
      <c r="AG385" s="287"/>
      <c r="AH385" s="211" t="s">
        <v>514</v>
      </c>
      <c r="AI385" s="211" t="s">
        <v>514</v>
      </c>
      <c r="AJ385" s="211" t="s">
        <v>514</v>
      </c>
      <c r="AK385" s="211" t="s">
        <v>514</v>
      </c>
      <c r="AL385" s="211" t="s">
        <v>514</v>
      </c>
      <c r="AM385" s="211" t="s">
        <v>514</v>
      </c>
      <c r="AN385" s="287"/>
      <c r="AO385" s="287"/>
      <c r="AP385" s="287"/>
      <c r="AQ385" s="287"/>
      <c r="AR385" s="287"/>
      <c r="AS385" s="287"/>
      <c r="AT385" s="211" t="s">
        <v>514</v>
      </c>
      <c r="AU385" s="211" t="s">
        <v>514</v>
      </c>
      <c r="AV385" s="211" t="s">
        <v>514</v>
      </c>
      <c r="AW385" s="211" t="s">
        <v>514</v>
      </c>
      <c r="AX385" s="211" t="s">
        <v>514</v>
      </c>
      <c r="AY385" s="211" t="s">
        <v>514</v>
      </c>
      <c r="AZ385" s="287"/>
      <c r="BA385" s="287"/>
      <c r="BB385" s="287"/>
      <c r="BC385" s="287"/>
      <c r="BD385" s="287"/>
      <c r="BE385" s="287"/>
      <c r="BF385" s="211" t="s">
        <v>514</v>
      </c>
      <c r="BG385" s="211" t="s">
        <v>514</v>
      </c>
      <c r="BH385" s="211" t="s">
        <v>514</v>
      </c>
      <c r="BI385" s="211" t="s">
        <v>514</v>
      </c>
      <c r="BJ385" s="211" t="s">
        <v>514</v>
      </c>
      <c r="BK385" s="211" t="s">
        <v>514</v>
      </c>
      <c r="BL385" s="287"/>
      <c r="BM385" s="287"/>
      <c r="BN385" s="287"/>
      <c r="BO385" s="211" t="s">
        <v>514</v>
      </c>
      <c r="BP385" s="211" t="s">
        <v>514</v>
      </c>
      <c r="BQ385" s="211">
        <v>0</v>
      </c>
      <c r="BR385" s="211" t="s">
        <v>514</v>
      </c>
      <c r="BS385" s="211" t="s">
        <v>514</v>
      </c>
      <c r="BT385" s="211" t="s">
        <v>514</v>
      </c>
      <c r="BU385" s="211" t="s">
        <v>514</v>
      </c>
      <c r="BV385" s="211" t="s">
        <v>514</v>
      </c>
      <c r="BW385" s="211" t="s">
        <v>514</v>
      </c>
      <c r="BX385" s="211" t="s">
        <v>514</v>
      </c>
      <c r="BY385" s="211" t="s">
        <v>514</v>
      </c>
      <c r="BZ385" s="211" t="s">
        <v>514</v>
      </c>
      <c r="CA385" s="211" t="s">
        <v>514</v>
      </c>
      <c r="CB385" s="211" t="s">
        <v>514</v>
      </c>
      <c r="CC385" s="211" t="s">
        <v>514</v>
      </c>
      <c r="CD385" s="211" t="s">
        <v>514</v>
      </c>
      <c r="CE385" s="211" t="s">
        <v>514</v>
      </c>
      <c r="CF385" s="211" t="s">
        <v>514</v>
      </c>
      <c r="CG385" s="211" t="s">
        <v>514</v>
      </c>
      <c r="CH385" s="287"/>
      <c r="CI385" s="287"/>
      <c r="CJ385" s="287"/>
      <c r="CK385" s="287"/>
      <c r="CL385" s="287"/>
      <c r="CM385" s="287"/>
      <c r="CN385" s="287"/>
      <c r="CO385" s="211" t="s">
        <v>514</v>
      </c>
    </row>
    <row r="386" spans="1:93">
      <c r="A386" s="286" t="s">
        <v>1230</v>
      </c>
      <c r="B386" s="211" t="s">
        <v>3256</v>
      </c>
      <c r="C386" s="211" t="s">
        <v>2424</v>
      </c>
      <c r="D386" s="211" t="s">
        <v>5849</v>
      </c>
      <c r="E386" s="211" t="s">
        <v>3257</v>
      </c>
      <c r="F386" s="211">
        <v>1</v>
      </c>
      <c r="G386" s="211" t="s">
        <v>514</v>
      </c>
      <c r="H386" s="211" t="s">
        <v>514</v>
      </c>
      <c r="I386" s="211" t="s">
        <v>514</v>
      </c>
      <c r="J386" s="211" t="s">
        <v>514</v>
      </c>
      <c r="K386" s="211">
        <v>2013</v>
      </c>
      <c r="L386" s="211" t="b">
        <v>0</v>
      </c>
      <c r="M386" s="211">
        <v>6480</v>
      </c>
      <c r="N386" s="211">
        <v>5350</v>
      </c>
      <c r="O386" s="287"/>
      <c r="P386" s="287"/>
      <c r="Q386" s="287"/>
      <c r="R386" s="211" t="b">
        <v>0</v>
      </c>
      <c r="S386" s="211">
        <v>6130</v>
      </c>
      <c r="T386" s="211">
        <v>4500</v>
      </c>
      <c r="U386" s="211" t="b">
        <v>0</v>
      </c>
      <c r="V386" s="211">
        <v>3000</v>
      </c>
      <c r="W386" s="211">
        <v>3000</v>
      </c>
      <c r="X386" s="287"/>
      <c r="Y386" s="287"/>
      <c r="Z386" s="287"/>
      <c r="AA386" s="211" t="s">
        <v>514</v>
      </c>
      <c r="AB386" s="211" t="s">
        <v>514</v>
      </c>
      <c r="AC386" s="211" t="s">
        <v>514</v>
      </c>
      <c r="AD386" s="211" t="s">
        <v>514</v>
      </c>
      <c r="AE386" s="287"/>
      <c r="AF386" s="287"/>
      <c r="AG386" s="287"/>
      <c r="AH386" s="211" t="s">
        <v>514</v>
      </c>
      <c r="AI386" s="211" t="s">
        <v>514</v>
      </c>
      <c r="AJ386" s="211" t="s">
        <v>514</v>
      </c>
      <c r="AK386" s="211" t="s">
        <v>514</v>
      </c>
      <c r="AL386" s="211" t="s">
        <v>514</v>
      </c>
      <c r="AM386" s="211" t="s">
        <v>514</v>
      </c>
      <c r="AN386" s="287"/>
      <c r="AO386" s="287"/>
      <c r="AP386" s="287"/>
      <c r="AQ386" s="287"/>
      <c r="AR386" s="287"/>
      <c r="AS386" s="287"/>
      <c r="AT386" s="211" t="s">
        <v>514</v>
      </c>
      <c r="AU386" s="211" t="s">
        <v>514</v>
      </c>
      <c r="AV386" s="211" t="s">
        <v>514</v>
      </c>
      <c r="AW386" s="211" t="s">
        <v>514</v>
      </c>
      <c r="AX386" s="211" t="s">
        <v>514</v>
      </c>
      <c r="AY386" s="211" t="s">
        <v>514</v>
      </c>
      <c r="AZ386" s="287"/>
      <c r="BA386" s="287"/>
      <c r="BB386" s="287"/>
      <c r="BC386" s="287"/>
      <c r="BD386" s="287"/>
      <c r="BE386" s="287"/>
      <c r="BF386" s="211" t="s">
        <v>514</v>
      </c>
      <c r="BG386" s="211" t="s">
        <v>514</v>
      </c>
      <c r="BH386" s="211" t="s">
        <v>514</v>
      </c>
      <c r="BI386" s="211" t="s">
        <v>514</v>
      </c>
      <c r="BJ386" s="211" t="s">
        <v>514</v>
      </c>
      <c r="BK386" s="211" t="s">
        <v>514</v>
      </c>
      <c r="BL386" s="287"/>
      <c r="BM386" s="287"/>
      <c r="BN386" s="287"/>
      <c r="BO386" s="211" t="s">
        <v>514</v>
      </c>
      <c r="BP386" s="211" t="s">
        <v>514</v>
      </c>
      <c r="BQ386" s="211">
        <v>1</v>
      </c>
      <c r="BR386" s="211" t="s">
        <v>2451</v>
      </c>
      <c r="BS386" s="211" t="s">
        <v>514</v>
      </c>
      <c r="BT386" s="211" t="s">
        <v>514</v>
      </c>
      <c r="BU386" s="211" t="s">
        <v>514</v>
      </c>
      <c r="BV386" s="211" t="s">
        <v>514</v>
      </c>
      <c r="BW386" s="211" t="s">
        <v>514</v>
      </c>
      <c r="BX386" s="211" t="s">
        <v>514</v>
      </c>
      <c r="BY386" s="211" t="s">
        <v>514</v>
      </c>
      <c r="BZ386" s="211" t="s">
        <v>514</v>
      </c>
      <c r="CA386" s="211" t="s">
        <v>514</v>
      </c>
      <c r="CB386" s="211" t="s">
        <v>514</v>
      </c>
      <c r="CC386" s="211" t="s">
        <v>6425</v>
      </c>
      <c r="CD386" s="211" t="s">
        <v>6426</v>
      </c>
      <c r="CE386" s="211" t="s">
        <v>514</v>
      </c>
      <c r="CF386" s="211" t="s">
        <v>514</v>
      </c>
      <c r="CG386" s="211" t="s">
        <v>514</v>
      </c>
      <c r="CH386" s="287"/>
      <c r="CI386" s="287"/>
      <c r="CJ386" s="287"/>
      <c r="CK386" s="287"/>
      <c r="CL386" s="287"/>
      <c r="CM386" s="287"/>
      <c r="CN386" s="287"/>
      <c r="CO386" s="211" t="s">
        <v>5528</v>
      </c>
    </row>
    <row r="387" spans="1:93">
      <c r="A387" s="286" t="s">
        <v>1231</v>
      </c>
      <c r="B387" s="211" t="s">
        <v>3258</v>
      </c>
      <c r="C387" s="211" t="s">
        <v>2448</v>
      </c>
      <c r="D387" s="211" t="s">
        <v>5358</v>
      </c>
      <c r="E387" s="211" t="s">
        <v>2476</v>
      </c>
      <c r="F387" s="211">
        <v>1</v>
      </c>
      <c r="G387" s="211" t="s">
        <v>514</v>
      </c>
      <c r="H387" s="211" t="s">
        <v>514</v>
      </c>
      <c r="I387" s="211" t="s">
        <v>514</v>
      </c>
      <c r="J387" s="211" t="s">
        <v>514</v>
      </c>
      <c r="K387" s="211">
        <v>2013</v>
      </c>
      <c r="L387" s="211" t="b">
        <v>0</v>
      </c>
      <c r="M387" s="211">
        <v>38100</v>
      </c>
      <c r="N387" s="211">
        <v>38000</v>
      </c>
      <c r="O387" s="287"/>
      <c r="P387" s="287"/>
      <c r="Q387" s="287"/>
      <c r="R387" s="211" t="b">
        <v>0</v>
      </c>
      <c r="S387" s="211">
        <v>39000</v>
      </c>
      <c r="T387" s="211">
        <v>33700</v>
      </c>
      <c r="U387" s="211" t="b">
        <v>0</v>
      </c>
      <c r="V387" s="211">
        <v>29700</v>
      </c>
      <c r="W387" s="211">
        <v>29700</v>
      </c>
      <c r="X387" s="287"/>
      <c r="Y387" s="287"/>
      <c r="Z387" s="287"/>
      <c r="AA387" s="211" t="s">
        <v>514</v>
      </c>
      <c r="AB387" s="211" t="s">
        <v>514</v>
      </c>
      <c r="AC387" s="211" t="s">
        <v>514</v>
      </c>
      <c r="AD387" s="211" t="s">
        <v>514</v>
      </c>
      <c r="AE387" s="287"/>
      <c r="AF387" s="287"/>
      <c r="AG387" s="287"/>
      <c r="AH387" s="211" t="s">
        <v>514</v>
      </c>
      <c r="AI387" s="211" t="s">
        <v>514</v>
      </c>
      <c r="AJ387" s="211" t="s">
        <v>514</v>
      </c>
      <c r="AK387" s="211" t="s">
        <v>514</v>
      </c>
      <c r="AL387" s="211" t="s">
        <v>514</v>
      </c>
      <c r="AM387" s="211" t="s">
        <v>514</v>
      </c>
      <c r="AN387" s="287"/>
      <c r="AO387" s="287"/>
      <c r="AP387" s="287"/>
      <c r="AQ387" s="287"/>
      <c r="AR387" s="287"/>
      <c r="AS387" s="287"/>
      <c r="AT387" s="211" t="s">
        <v>514</v>
      </c>
      <c r="AU387" s="211" t="s">
        <v>514</v>
      </c>
      <c r="AV387" s="211" t="s">
        <v>514</v>
      </c>
      <c r="AW387" s="211" t="s">
        <v>514</v>
      </c>
      <c r="AX387" s="211" t="s">
        <v>514</v>
      </c>
      <c r="AY387" s="211" t="s">
        <v>514</v>
      </c>
      <c r="AZ387" s="287"/>
      <c r="BA387" s="287"/>
      <c r="BB387" s="287"/>
      <c r="BC387" s="287"/>
      <c r="BD387" s="287"/>
      <c r="BE387" s="287"/>
      <c r="BF387" s="211" t="s">
        <v>514</v>
      </c>
      <c r="BG387" s="211" t="s">
        <v>514</v>
      </c>
      <c r="BH387" s="211" t="s">
        <v>514</v>
      </c>
      <c r="BI387" s="211" t="s">
        <v>514</v>
      </c>
      <c r="BJ387" s="211" t="s">
        <v>514</v>
      </c>
      <c r="BK387" s="211" t="s">
        <v>514</v>
      </c>
      <c r="BL387" s="287"/>
      <c r="BM387" s="287"/>
      <c r="BN387" s="287"/>
      <c r="BO387" s="211" t="s">
        <v>514</v>
      </c>
      <c r="BP387" s="211" t="s">
        <v>514</v>
      </c>
      <c r="BQ387" s="211">
        <v>7</v>
      </c>
      <c r="BR387" s="211" t="s">
        <v>5359</v>
      </c>
      <c r="BS387" s="211" t="s">
        <v>5360</v>
      </c>
      <c r="BT387" s="211" t="s">
        <v>5361</v>
      </c>
      <c r="BU387" s="211" t="s">
        <v>5362</v>
      </c>
      <c r="BV387" s="211" t="s">
        <v>5363</v>
      </c>
      <c r="BW387" s="211" t="s">
        <v>5364</v>
      </c>
      <c r="BX387" s="211" t="s">
        <v>5365</v>
      </c>
      <c r="BY387" s="211" t="s">
        <v>514</v>
      </c>
      <c r="BZ387" s="211" t="s">
        <v>514</v>
      </c>
      <c r="CA387" s="211" t="s">
        <v>514</v>
      </c>
      <c r="CB387" s="211" t="s">
        <v>514</v>
      </c>
      <c r="CC387" s="211" t="s">
        <v>6474</v>
      </c>
      <c r="CD387" s="211" t="s">
        <v>6595</v>
      </c>
      <c r="CE387" s="211" t="s">
        <v>514</v>
      </c>
      <c r="CF387" s="211" t="s">
        <v>514</v>
      </c>
      <c r="CG387" s="211" t="s">
        <v>514</v>
      </c>
      <c r="CH387" s="287"/>
      <c r="CI387" s="287"/>
      <c r="CJ387" s="287"/>
      <c r="CK387" s="287"/>
      <c r="CL387" s="287"/>
      <c r="CM387" s="287"/>
      <c r="CN387" s="287"/>
      <c r="CO387" s="211" t="s">
        <v>5528</v>
      </c>
    </row>
    <row r="388" spans="1:93">
      <c r="A388" s="286" t="s">
        <v>1232</v>
      </c>
      <c r="B388" s="211" t="s">
        <v>3259</v>
      </c>
      <c r="C388" s="211" t="s">
        <v>2531</v>
      </c>
      <c r="D388" s="211" t="s">
        <v>5850</v>
      </c>
      <c r="E388" s="211" t="s">
        <v>5851</v>
      </c>
      <c r="F388" s="211">
        <v>1</v>
      </c>
      <c r="G388" s="211" t="s">
        <v>514</v>
      </c>
      <c r="H388" s="211" t="s">
        <v>514</v>
      </c>
      <c r="I388" s="211" t="s">
        <v>514</v>
      </c>
      <c r="J388" s="211" t="s">
        <v>514</v>
      </c>
      <c r="K388" s="211">
        <v>2013</v>
      </c>
      <c r="L388" s="211" t="b">
        <v>0</v>
      </c>
      <c r="M388" s="211">
        <v>5370</v>
      </c>
      <c r="N388" s="211">
        <v>4650</v>
      </c>
      <c r="O388" s="287"/>
      <c r="P388" s="287"/>
      <c r="Q388" s="287"/>
      <c r="R388" s="211" t="b">
        <v>1</v>
      </c>
      <c r="S388" s="211">
        <v>8380</v>
      </c>
      <c r="T388" s="211">
        <v>7540</v>
      </c>
      <c r="U388" s="211" t="b">
        <v>1</v>
      </c>
      <c r="V388" s="211">
        <v>7820</v>
      </c>
      <c r="W388" s="211">
        <v>7820</v>
      </c>
      <c r="X388" s="287"/>
      <c r="Y388" s="287"/>
      <c r="Z388" s="287"/>
      <c r="AA388" s="211" t="s">
        <v>514</v>
      </c>
      <c r="AB388" s="211" t="s">
        <v>514</v>
      </c>
      <c r="AC388" s="211" t="s">
        <v>514</v>
      </c>
      <c r="AD388" s="211" t="s">
        <v>514</v>
      </c>
      <c r="AE388" s="287"/>
      <c r="AF388" s="287"/>
      <c r="AG388" s="287"/>
      <c r="AH388" s="211" t="s">
        <v>514</v>
      </c>
      <c r="AI388" s="211" t="s">
        <v>514</v>
      </c>
      <c r="AJ388" s="211" t="s">
        <v>514</v>
      </c>
      <c r="AK388" s="211" t="s">
        <v>514</v>
      </c>
      <c r="AL388" s="211" t="s">
        <v>514</v>
      </c>
      <c r="AM388" s="211" t="s">
        <v>514</v>
      </c>
      <c r="AN388" s="287"/>
      <c r="AO388" s="287"/>
      <c r="AP388" s="287"/>
      <c r="AQ388" s="287"/>
      <c r="AR388" s="287"/>
      <c r="AS388" s="287"/>
      <c r="AT388" s="211" t="s">
        <v>514</v>
      </c>
      <c r="AU388" s="211" t="s">
        <v>514</v>
      </c>
      <c r="AV388" s="211" t="s">
        <v>514</v>
      </c>
      <c r="AW388" s="211" t="s">
        <v>514</v>
      </c>
      <c r="AX388" s="211" t="s">
        <v>514</v>
      </c>
      <c r="AY388" s="211" t="s">
        <v>514</v>
      </c>
      <c r="AZ388" s="287"/>
      <c r="BA388" s="287"/>
      <c r="BB388" s="287"/>
      <c r="BC388" s="287"/>
      <c r="BD388" s="287"/>
      <c r="BE388" s="287"/>
      <c r="BF388" s="211" t="s">
        <v>514</v>
      </c>
      <c r="BG388" s="211" t="s">
        <v>514</v>
      </c>
      <c r="BH388" s="211" t="s">
        <v>514</v>
      </c>
      <c r="BI388" s="211" t="s">
        <v>514</v>
      </c>
      <c r="BJ388" s="211" t="s">
        <v>514</v>
      </c>
      <c r="BK388" s="211" t="s">
        <v>514</v>
      </c>
      <c r="BL388" s="287"/>
      <c r="BM388" s="287"/>
      <c r="BN388" s="287"/>
      <c r="BO388" s="211" t="s">
        <v>514</v>
      </c>
      <c r="BP388" s="211" t="s">
        <v>514</v>
      </c>
      <c r="BQ388" s="211">
        <v>1</v>
      </c>
      <c r="BR388" s="211" t="s">
        <v>3260</v>
      </c>
      <c r="BS388" s="211" t="s">
        <v>514</v>
      </c>
      <c r="BT388" s="211" t="s">
        <v>514</v>
      </c>
      <c r="BU388" s="211" t="s">
        <v>514</v>
      </c>
      <c r="BV388" s="211" t="s">
        <v>514</v>
      </c>
      <c r="BW388" s="211" t="s">
        <v>514</v>
      </c>
      <c r="BX388" s="211" t="s">
        <v>514</v>
      </c>
      <c r="BY388" s="211" t="s">
        <v>514</v>
      </c>
      <c r="BZ388" s="211" t="s">
        <v>514</v>
      </c>
      <c r="CA388" s="211" t="s">
        <v>514</v>
      </c>
      <c r="CB388" s="211" t="s">
        <v>514</v>
      </c>
      <c r="CC388" s="211" t="s">
        <v>6596</v>
      </c>
      <c r="CD388" s="211" t="s">
        <v>6597</v>
      </c>
      <c r="CE388" s="211" t="s">
        <v>514</v>
      </c>
      <c r="CF388" s="211" t="s">
        <v>514</v>
      </c>
      <c r="CG388" s="211" t="s">
        <v>514</v>
      </c>
      <c r="CH388" s="287"/>
      <c r="CI388" s="287"/>
      <c r="CJ388" s="287"/>
      <c r="CK388" s="287"/>
      <c r="CL388" s="287"/>
      <c r="CM388" s="287"/>
      <c r="CN388" s="287"/>
      <c r="CO388" s="211" t="s">
        <v>5528</v>
      </c>
    </row>
    <row r="389" spans="1:93">
      <c r="A389" s="286" t="s">
        <v>1233</v>
      </c>
      <c r="B389" s="211" t="s">
        <v>3261</v>
      </c>
      <c r="C389" s="211" t="s">
        <v>2436</v>
      </c>
      <c r="D389" s="211" t="s">
        <v>5852</v>
      </c>
      <c r="E389" s="211" t="s">
        <v>5853</v>
      </c>
      <c r="F389" s="211">
        <v>1</v>
      </c>
      <c r="G389" s="211" t="s">
        <v>514</v>
      </c>
      <c r="H389" s="211" t="s">
        <v>514</v>
      </c>
      <c r="I389" s="211" t="s">
        <v>514</v>
      </c>
      <c r="J389" s="211" t="s">
        <v>514</v>
      </c>
      <c r="K389" s="211">
        <v>2013</v>
      </c>
      <c r="L389" s="211" t="b">
        <v>1</v>
      </c>
      <c r="M389" s="211">
        <v>8440</v>
      </c>
      <c r="N389" s="211">
        <v>8420</v>
      </c>
      <c r="O389" s="287"/>
      <c r="P389" s="287"/>
      <c r="Q389" s="287"/>
      <c r="R389" s="211" t="b">
        <v>1</v>
      </c>
      <c r="S389" s="211">
        <v>8820</v>
      </c>
      <c r="T389" s="211">
        <v>7530</v>
      </c>
      <c r="U389" s="211" t="b">
        <v>1</v>
      </c>
      <c r="V389" s="211">
        <v>8110</v>
      </c>
      <c r="W389" s="211">
        <v>8110</v>
      </c>
      <c r="X389" s="287"/>
      <c r="Y389" s="287"/>
      <c r="Z389" s="287"/>
      <c r="AA389" s="211" t="s">
        <v>514</v>
      </c>
      <c r="AB389" s="211" t="s">
        <v>514</v>
      </c>
      <c r="AC389" s="211" t="s">
        <v>514</v>
      </c>
      <c r="AD389" s="211" t="s">
        <v>514</v>
      </c>
      <c r="AE389" s="287"/>
      <c r="AF389" s="287"/>
      <c r="AG389" s="287"/>
      <c r="AH389" s="211" t="s">
        <v>514</v>
      </c>
      <c r="AI389" s="211" t="s">
        <v>514</v>
      </c>
      <c r="AJ389" s="211" t="s">
        <v>514</v>
      </c>
      <c r="AK389" s="211" t="s">
        <v>514</v>
      </c>
      <c r="AL389" s="211" t="s">
        <v>514</v>
      </c>
      <c r="AM389" s="211" t="s">
        <v>514</v>
      </c>
      <c r="AN389" s="287"/>
      <c r="AO389" s="287"/>
      <c r="AP389" s="287"/>
      <c r="AQ389" s="287"/>
      <c r="AR389" s="287"/>
      <c r="AS389" s="287"/>
      <c r="AT389" s="211" t="s">
        <v>514</v>
      </c>
      <c r="AU389" s="211" t="s">
        <v>514</v>
      </c>
      <c r="AV389" s="211" t="s">
        <v>514</v>
      </c>
      <c r="AW389" s="211" t="s">
        <v>514</v>
      </c>
      <c r="AX389" s="211" t="s">
        <v>514</v>
      </c>
      <c r="AY389" s="211" t="s">
        <v>514</v>
      </c>
      <c r="AZ389" s="287"/>
      <c r="BA389" s="287"/>
      <c r="BB389" s="287"/>
      <c r="BC389" s="287"/>
      <c r="BD389" s="287"/>
      <c r="BE389" s="287"/>
      <c r="BF389" s="211" t="s">
        <v>514</v>
      </c>
      <c r="BG389" s="211" t="s">
        <v>514</v>
      </c>
      <c r="BH389" s="211" t="s">
        <v>514</v>
      </c>
      <c r="BI389" s="211" t="s">
        <v>514</v>
      </c>
      <c r="BJ389" s="211" t="s">
        <v>514</v>
      </c>
      <c r="BK389" s="211" t="s">
        <v>514</v>
      </c>
      <c r="BL389" s="287"/>
      <c r="BM389" s="287"/>
      <c r="BN389" s="287"/>
      <c r="BO389" s="211" t="s">
        <v>514</v>
      </c>
      <c r="BP389" s="211" t="s">
        <v>514</v>
      </c>
      <c r="BQ389" s="211">
        <v>0</v>
      </c>
      <c r="BR389" s="211" t="s">
        <v>514</v>
      </c>
      <c r="BS389" s="211" t="s">
        <v>514</v>
      </c>
      <c r="BT389" s="211" t="s">
        <v>514</v>
      </c>
      <c r="BU389" s="211" t="s">
        <v>514</v>
      </c>
      <c r="BV389" s="211" t="s">
        <v>514</v>
      </c>
      <c r="BW389" s="211" t="s">
        <v>514</v>
      </c>
      <c r="BX389" s="211" t="s">
        <v>514</v>
      </c>
      <c r="BY389" s="211" t="s">
        <v>514</v>
      </c>
      <c r="BZ389" s="211" t="s">
        <v>514</v>
      </c>
      <c r="CA389" s="211" t="s">
        <v>514</v>
      </c>
      <c r="CB389" s="211" t="s">
        <v>514</v>
      </c>
      <c r="CC389" s="211" t="s">
        <v>6444</v>
      </c>
      <c r="CD389" s="211" t="s">
        <v>6445</v>
      </c>
      <c r="CE389" s="211" t="s">
        <v>514</v>
      </c>
      <c r="CF389" s="211" t="s">
        <v>514</v>
      </c>
      <c r="CG389" s="211" t="s">
        <v>514</v>
      </c>
      <c r="CH389" s="287"/>
      <c r="CI389" s="287"/>
      <c r="CJ389" s="287"/>
      <c r="CK389" s="287"/>
      <c r="CL389" s="287"/>
      <c r="CM389" s="287"/>
      <c r="CN389" s="287"/>
      <c r="CO389" s="211" t="s">
        <v>5528</v>
      </c>
    </row>
    <row r="390" spans="1:93">
      <c r="A390" s="286" t="s">
        <v>1234</v>
      </c>
      <c r="B390" s="211" t="s">
        <v>3262</v>
      </c>
      <c r="C390" s="211" t="s">
        <v>2448</v>
      </c>
      <c r="D390" s="211" t="s">
        <v>3263</v>
      </c>
      <c r="E390" s="211" t="s">
        <v>3264</v>
      </c>
      <c r="F390" s="211">
        <v>1</v>
      </c>
      <c r="G390" s="211" t="s">
        <v>514</v>
      </c>
      <c r="H390" s="211" t="s">
        <v>514</v>
      </c>
      <c r="I390" s="211" t="s">
        <v>514</v>
      </c>
      <c r="J390" s="211" t="s">
        <v>514</v>
      </c>
      <c r="K390" s="211">
        <v>2013</v>
      </c>
      <c r="L390" s="211" t="b">
        <v>0</v>
      </c>
      <c r="M390" s="211">
        <v>1050</v>
      </c>
      <c r="N390" s="211">
        <v>1050</v>
      </c>
      <c r="O390" s="287"/>
      <c r="P390" s="287"/>
      <c r="Q390" s="287"/>
      <c r="R390" s="211" t="b">
        <v>0</v>
      </c>
      <c r="S390" s="211">
        <v>1830</v>
      </c>
      <c r="T390" s="211">
        <v>1610</v>
      </c>
      <c r="U390" s="211" t="b">
        <v>0</v>
      </c>
      <c r="V390" s="211">
        <v>2280</v>
      </c>
      <c r="W390" s="211">
        <v>2280</v>
      </c>
      <c r="X390" s="287"/>
      <c r="Y390" s="287"/>
      <c r="Z390" s="287"/>
      <c r="AA390" s="211" t="s">
        <v>514</v>
      </c>
      <c r="AB390" s="211" t="s">
        <v>514</v>
      </c>
      <c r="AC390" s="211" t="s">
        <v>514</v>
      </c>
      <c r="AD390" s="211" t="s">
        <v>514</v>
      </c>
      <c r="AE390" s="287"/>
      <c r="AF390" s="287"/>
      <c r="AG390" s="287"/>
      <c r="AH390" s="211" t="s">
        <v>514</v>
      </c>
      <c r="AI390" s="211" t="s">
        <v>514</v>
      </c>
      <c r="AJ390" s="211" t="s">
        <v>514</v>
      </c>
      <c r="AK390" s="211" t="s">
        <v>514</v>
      </c>
      <c r="AL390" s="211" t="s">
        <v>514</v>
      </c>
      <c r="AM390" s="211" t="s">
        <v>514</v>
      </c>
      <c r="AN390" s="287"/>
      <c r="AO390" s="287"/>
      <c r="AP390" s="287"/>
      <c r="AQ390" s="287"/>
      <c r="AR390" s="287"/>
      <c r="AS390" s="287"/>
      <c r="AT390" s="211" t="s">
        <v>514</v>
      </c>
      <c r="AU390" s="211" t="s">
        <v>514</v>
      </c>
      <c r="AV390" s="211" t="s">
        <v>514</v>
      </c>
      <c r="AW390" s="211" t="s">
        <v>514</v>
      </c>
      <c r="AX390" s="211" t="s">
        <v>514</v>
      </c>
      <c r="AY390" s="211" t="s">
        <v>514</v>
      </c>
      <c r="AZ390" s="287"/>
      <c r="BA390" s="287"/>
      <c r="BB390" s="287"/>
      <c r="BC390" s="287"/>
      <c r="BD390" s="287"/>
      <c r="BE390" s="287"/>
      <c r="BF390" s="211" t="s">
        <v>514</v>
      </c>
      <c r="BG390" s="211" t="s">
        <v>514</v>
      </c>
      <c r="BH390" s="211" t="s">
        <v>514</v>
      </c>
      <c r="BI390" s="211" t="s">
        <v>514</v>
      </c>
      <c r="BJ390" s="211" t="s">
        <v>514</v>
      </c>
      <c r="BK390" s="211" t="s">
        <v>514</v>
      </c>
      <c r="BL390" s="287"/>
      <c r="BM390" s="287"/>
      <c r="BN390" s="287"/>
      <c r="BO390" s="211" t="s">
        <v>514</v>
      </c>
      <c r="BP390" s="211" t="s">
        <v>514</v>
      </c>
      <c r="BQ390" s="211">
        <v>0</v>
      </c>
      <c r="BR390" s="211" t="s">
        <v>514</v>
      </c>
      <c r="BS390" s="211" t="s">
        <v>514</v>
      </c>
      <c r="BT390" s="211" t="s">
        <v>514</v>
      </c>
      <c r="BU390" s="211" t="s">
        <v>514</v>
      </c>
      <c r="BV390" s="211" t="s">
        <v>514</v>
      </c>
      <c r="BW390" s="211" t="s">
        <v>514</v>
      </c>
      <c r="BX390" s="211" t="s">
        <v>514</v>
      </c>
      <c r="BY390" s="211" t="s">
        <v>514</v>
      </c>
      <c r="BZ390" s="211" t="s">
        <v>514</v>
      </c>
      <c r="CA390" s="211" t="s">
        <v>514</v>
      </c>
      <c r="CB390" s="211" t="s">
        <v>514</v>
      </c>
      <c r="CC390" s="211" t="s">
        <v>6598</v>
      </c>
      <c r="CD390" s="211" t="s">
        <v>6426</v>
      </c>
      <c r="CE390" s="211" t="s">
        <v>514</v>
      </c>
      <c r="CF390" s="211" t="s">
        <v>514</v>
      </c>
      <c r="CG390" s="211" t="s">
        <v>514</v>
      </c>
      <c r="CH390" s="287"/>
      <c r="CI390" s="287"/>
      <c r="CJ390" s="287"/>
      <c r="CK390" s="287"/>
      <c r="CL390" s="287"/>
      <c r="CM390" s="287"/>
      <c r="CN390" s="287"/>
      <c r="CO390" s="211" t="s">
        <v>5528</v>
      </c>
    </row>
    <row r="391" spans="1:93">
      <c r="A391" s="286" t="s">
        <v>1235</v>
      </c>
      <c r="B391" s="211" t="s">
        <v>3265</v>
      </c>
      <c r="C391" s="211" t="s">
        <v>2448</v>
      </c>
      <c r="D391" s="211" t="s">
        <v>5854</v>
      </c>
      <c r="E391" s="211" t="s">
        <v>3266</v>
      </c>
      <c r="F391" s="211">
        <v>1</v>
      </c>
      <c r="G391" s="211" t="s">
        <v>514</v>
      </c>
      <c r="H391" s="211" t="s">
        <v>514</v>
      </c>
      <c r="I391" s="211" t="s">
        <v>514</v>
      </c>
      <c r="J391" s="211" t="s">
        <v>514</v>
      </c>
      <c r="K391" s="211">
        <v>2013</v>
      </c>
      <c r="L391" s="211" t="b">
        <v>0</v>
      </c>
      <c r="M391" s="211">
        <v>22000</v>
      </c>
      <c r="N391" s="211">
        <v>22000</v>
      </c>
      <c r="O391" s="287"/>
      <c r="P391" s="287"/>
      <c r="Q391" s="287"/>
      <c r="R391" s="211" t="b">
        <v>0</v>
      </c>
      <c r="S391" s="211">
        <v>20000</v>
      </c>
      <c r="T391" s="211">
        <v>16900</v>
      </c>
      <c r="U391" s="211" t="b">
        <v>0</v>
      </c>
      <c r="V391" s="211">
        <v>6380</v>
      </c>
      <c r="W391" s="211">
        <v>6380</v>
      </c>
      <c r="X391" s="287"/>
      <c r="Y391" s="287"/>
      <c r="Z391" s="287"/>
      <c r="AA391" s="211" t="s">
        <v>514</v>
      </c>
      <c r="AB391" s="211" t="s">
        <v>514</v>
      </c>
      <c r="AC391" s="211" t="s">
        <v>514</v>
      </c>
      <c r="AD391" s="211" t="s">
        <v>514</v>
      </c>
      <c r="AE391" s="287"/>
      <c r="AF391" s="287"/>
      <c r="AG391" s="287"/>
      <c r="AH391" s="211" t="s">
        <v>514</v>
      </c>
      <c r="AI391" s="211" t="s">
        <v>514</v>
      </c>
      <c r="AJ391" s="211" t="s">
        <v>514</v>
      </c>
      <c r="AK391" s="211" t="s">
        <v>514</v>
      </c>
      <c r="AL391" s="211" t="s">
        <v>514</v>
      </c>
      <c r="AM391" s="211" t="s">
        <v>514</v>
      </c>
      <c r="AN391" s="287"/>
      <c r="AO391" s="287"/>
      <c r="AP391" s="287"/>
      <c r="AQ391" s="287"/>
      <c r="AR391" s="287"/>
      <c r="AS391" s="287"/>
      <c r="AT391" s="211" t="s">
        <v>514</v>
      </c>
      <c r="AU391" s="211" t="s">
        <v>514</v>
      </c>
      <c r="AV391" s="211" t="s">
        <v>514</v>
      </c>
      <c r="AW391" s="211" t="s">
        <v>514</v>
      </c>
      <c r="AX391" s="211" t="s">
        <v>514</v>
      </c>
      <c r="AY391" s="211" t="s">
        <v>514</v>
      </c>
      <c r="AZ391" s="287"/>
      <c r="BA391" s="287"/>
      <c r="BB391" s="287"/>
      <c r="BC391" s="287"/>
      <c r="BD391" s="287"/>
      <c r="BE391" s="287"/>
      <c r="BF391" s="211" t="s">
        <v>514</v>
      </c>
      <c r="BG391" s="211" t="s">
        <v>514</v>
      </c>
      <c r="BH391" s="211" t="s">
        <v>514</v>
      </c>
      <c r="BI391" s="211" t="s">
        <v>514</v>
      </c>
      <c r="BJ391" s="211" t="s">
        <v>514</v>
      </c>
      <c r="BK391" s="211" t="s">
        <v>514</v>
      </c>
      <c r="BL391" s="287"/>
      <c r="BM391" s="287"/>
      <c r="BN391" s="287"/>
      <c r="BO391" s="211" t="s">
        <v>514</v>
      </c>
      <c r="BP391" s="211" t="s">
        <v>514</v>
      </c>
      <c r="BQ391" s="211">
        <v>1</v>
      </c>
      <c r="BR391" s="211" t="s">
        <v>2957</v>
      </c>
      <c r="BS391" s="211" t="s">
        <v>514</v>
      </c>
      <c r="BT391" s="211" t="s">
        <v>514</v>
      </c>
      <c r="BU391" s="211" t="s">
        <v>514</v>
      </c>
      <c r="BV391" s="211" t="s">
        <v>514</v>
      </c>
      <c r="BW391" s="211" t="s">
        <v>514</v>
      </c>
      <c r="BX391" s="211" t="s">
        <v>514</v>
      </c>
      <c r="BY391" s="211" t="s">
        <v>514</v>
      </c>
      <c r="BZ391" s="211" t="s">
        <v>514</v>
      </c>
      <c r="CA391" s="211" t="s">
        <v>514</v>
      </c>
      <c r="CB391" s="211" t="s">
        <v>514</v>
      </c>
      <c r="CC391" s="211" t="s">
        <v>6434</v>
      </c>
      <c r="CD391" s="211" t="s">
        <v>6491</v>
      </c>
      <c r="CE391" s="211" t="s">
        <v>514</v>
      </c>
      <c r="CF391" s="211" t="s">
        <v>514</v>
      </c>
      <c r="CG391" s="211" t="s">
        <v>514</v>
      </c>
      <c r="CH391" s="287"/>
      <c r="CI391" s="287"/>
      <c r="CJ391" s="287"/>
      <c r="CK391" s="287"/>
      <c r="CL391" s="287"/>
      <c r="CM391" s="287"/>
      <c r="CN391" s="287"/>
      <c r="CO391" s="211" t="s">
        <v>5528</v>
      </c>
    </row>
    <row r="392" spans="1:93">
      <c r="A392" s="286" t="s">
        <v>1236</v>
      </c>
      <c r="B392" s="211" t="s">
        <v>3267</v>
      </c>
      <c r="C392" s="211" t="s">
        <v>3020</v>
      </c>
      <c r="D392" s="211" t="s">
        <v>5366</v>
      </c>
      <c r="E392" s="211" t="s">
        <v>5367</v>
      </c>
      <c r="F392" s="211">
        <v>1</v>
      </c>
      <c r="G392" s="211" t="s">
        <v>514</v>
      </c>
      <c r="H392" s="211" t="s">
        <v>514</v>
      </c>
      <c r="I392" s="211" t="s">
        <v>514</v>
      </c>
      <c r="J392" s="211" t="s">
        <v>514</v>
      </c>
      <c r="K392" s="211">
        <v>2013</v>
      </c>
      <c r="L392" s="211" t="b">
        <v>1</v>
      </c>
      <c r="M392" s="211">
        <v>4430</v>
      </c>
      <c r="N392" s="211">
        <v>4430</v>
      </c>
      <c r="O392" s="287"/>
      <c r="P392" s="287"/>
      <c r="Q392" s="287"/>
      <c r="R392" s="211" t="s">
        <v>514</v>
      </c>
      <c r="S392" s="211" t="s">
        <v>514</v>
      </c>
      <c r="T392" s="211" t="s">
        <v>514</v>
      </c>
      <c r="U392" s="211" t="s">
        <v>514</v>
      </c>
      <c r="V392" s="211" t="s">
        <v>514</v>
      </c>
      <c r="W392" s="211" t="s">
        <v>514</v>
      </c>
      <c r="X392" s="287"/>
      <c r="Y392" s="287"/>
      <c r="Z392" s="287"/>
      <c r="AA392" s="211" t="s">
        <v>514</v>
      </c>
      <c r="AB392" s="211" t="s">
        <v>514</v>
      </c>
      <c r="AC392" s="211" t="s">
        <v>514</v>
      </c>
      <c r="AD392" s="211" t="s">
        <v>514</v>
      </c>
      <c r="AE392" s="287"/>
      <c r="AF392" s="287"/>
      <c r="AG392" s="287"/>
      <c r="AH392" s="211" t="s">
        <v>514</v>
      </c>
      <c r="AI392" s="211" t="s">
        <v>514</v>
      </c>
      <c r="AJ392" s="211" t="s">
        <v>514</v>
      </c>
      <c r="AK392" s="211" t="s">
        <v>514</v>
      </c>
      <c r="AL392" s="211" t="s">
        <v>514</v>
      </c>
      <c r="AM392" s="211" t="s">
        <v>514</v>
      </c>
      <c r="AN392" s="287"/>
      <c r="AO392" s="287"/>
      <c r="AP392" s="287"/>
      <c r="AQ392" s="287"/>
      <c r="AR392" s="287"/>
      <c r="AS392" s="287"/>
      <c r="AT392" s="211" t="s">
        <v>514</v>
      </c>
      <c r="AU392" s="211" t="s">
        <v>514</v>
      </c>
      <c r="AV392" s="211" t="s">
        <v>514</v>
      </c>
      <c r="AW392" s="211" t="s">
        <v>514</v>
      </c>
      <c r="AX392" s="211" t="s">
        <v>514</v>
      </c>
      <c r="AY392" s="211" t="s">
        <v>514</v>
      </c>
      <c r="AZ392" s="287"/>
      <c r="BA392" s="287"/>
      <c r="BB392" s="287"/>
      <c r="BC392" s="287"/>
      <c r="BD392" s="287"/>
      <c r="BE392" s="287"/>
      <c r="BF392" s="211" t="s">
        <v>514</v>
      </c>
      <c r="BG392" s="211" t="s">
        <v>514</v>
      </c>
      <c r="BH392" s="211" t="s">
        <v>514</v>
      </c>
      <c r="BI392" s="211" t="s">
        <v>514</v>
      </c>
      <c r="BJ392" s="211" t="s">
        <v>514</v>
      </c>
      <c r="BK392" s="211" t="s">
        <v>514</v>
      </c>
      <c r="BL392" s="287"/>
      <c r="BM392" s="287"/>
      <c r="BN392" s="287"/>
      <c r="BO392" s="211" t="s">
        <v>514</v>
      </c>
      <c r="BP392" s="211" t="s">
        <v>514</v>
      </c>
      <c r="BQ392" s="211">
        <v>0</v>
      </c>
      <c r="BR392" s="211" t="s">
        <v>514</v>
      </c>
      <c r="BS392" s="211" t="s">
        <v>514</v>
      </c>
      <c r="BT392" s="211" t="s">
        <v>514</v>
      </c>
      <c r="BU392" s="211" t="s">
        <v>514</v>
      </c>
      <c r="BV392" s="211" t="s">
        <v>514</v>
      </c>
      <c r="BW392" s="211" t="s">
        <v>514</v>
      </c>
      <c r="BX392" s="211" t="s">
        <v>514</v>
      </c>
      <c r="BY392" s="211" t="s">
        <v>514</v>
      </c>
      <c r="BZ392" s="211" t="s">
        <v>514</v>
      </c>
      <c r="CA392" s="211" t="s">
        <v>514</v>
      </c>
      <c r="CB392" s="211" t="s">
        <v>514</v>
      </c>
      <c r="CC392" s="211" t="s">
        <v>514</v>
      </c>
      <c r="CD392" s="211" t="s">
        <v>514</v>
      </c>
      <c r="CE392" s="211" t="s">
        <v>514</v>
      </c>
      <c r="CF392" s="211" t="s">
        <v>514</v>
      </c>
      <c r="CG392" s="211" t="s">
        <v>514</v>
      </c>
      <c r="CH392" s="287"/>
      <c r="CI392" s="287"/>
      <c r="CJ392" s="287"/>
      <c r="CK392" s="287"/>
      <c r="CL392" s="287"/>
      <c r="CM392" s="287"/>
      <c r="CN392" s="287"/>
      <c r="CO392" s="211" t="s">
        <v>514</v>
      </c>
    </row>
    <row r="393" spans="1:93">
      <c r="A393" s="286" t="s">
        <v>1237</v>
      </c>
      <c r="B393" s="211" t="s">
        <v>3268</v>
      </c>
      <c r="C393" s="211" t="s">
        <v>2628</v>
      </c>
      <c r="D393" s="211" t="s">
        <v>3269</v>
      </c>
      <c r="E393" s="211" t="s">
        <v>2843</v>
      </c>
      <c r="F393" s="211">
        <v>1</v>
      </c>
      <c r="G393" s="211" t="s">
        <v>514</v>
      </c>
      <c r="H393" s="211" t="s">
        <v>514</v>
      </c>
      <c r="I393" s="211" t="s">
        <v>514</v>
      </c>
      <c r="J393" s="211" t="s">
        <v>514</v>
      </c>
      <c r="K393" s="211">
        <v>2013</v>
      </c>
      <c r="L393" s="211" t="b">
        <v>0</v>
      </c>
      <c r="M393" s="211">
        <v>19600</v>
      </c>
      <c r="N393" s="211">
        <v>18400</v>
      </c>
      <c r="O393" s="287"/>
      <c r="P393" s="287"/>
      <c r="Q393" s="287"/>
      <c r="R393" s="211" t="b">
        <v>0</v>
      </c>
      <c r="S393" s="211">
        <v>15300</v>
      </c>
      <c r="T393" s="211">
        <v>15400</v>
      </c>
      <c r="U393" s="211" t="b">
        <v>0</v>
      </c>
      <c r="V393" s="211">
        <v>17300</v>
      </c>
      <c r="W393" s="211">
        <v>17300</v>
      </c>
      <c r="X393" s="287"/>
      <c r="Y393" s="287"/>
      <c r="Z393" s="287"/>
      <c r="AA393" s="211" t="s">
        <v>514</v>
      </c>
      <c r="AB393" s="211" t="s">
        <v>514</v>
      </c>
      <c r="AC393" s="211" t="s">
        <v>514</v>
      </c>
      <c r="AD393" s="211" t="s">
        <v>514</v>
      </c>
      <c r="AE393" s="287"/>
      <c r="AF393" s="287"/>
      <c r="AG393" s="287"/>
      <c r="AH393" s="211" t="s">
        <v>514</v>
      </c>
      <c r="AI393" s="211" t="s">
        <v>514</v>
      </c>
      <c r="AJ393" s="211" t="s">
        <v>514</v>
      </c>
      <c r="AK393" s="211" t="s">
        <v>514</v>
      </c>
      <c r="AL393" s="211" t="s">
        <v>514</v>
      </c>
      <c r="AM393" s="211" t="s">
        <v>514</v>
      </c>
      <c r="AN393" s="287"/>
      <c r="AO393" s="287"/>
      <c r="AP393" s="287"/>
      <c r="AQ393" s="287"/>
      <c r="AR393" s="287"/>
      <c r="AS393" s="287"/>
      <c r="AT393" s="211" t="s">
        <v>514</v>
      </c>
      <c r="AU393" s="211" t="s">
        <v>514</v>
      </c>
      <c r="AV393" s="211" t="s">
        <v>514</v>
      </c>
      <c r="AW393" s="211" t="s">
        <v>514</v>
      </c>
      <c r="AX393" s="211" t="s">
        <v>514</v>
      </c>
      <c r="AY393" s="211" t="s">
        <v>514</v>
      </c>
      <c r="AZ393" s="287"/>
      <c r="BA393" s="287"/>
      <c r="BB393" s="287"/>
      <c r="BC393" s="287"/>
      <c r="BD393" s="287"/>
      <c r="BE393" s="287"/>
      <c r="BF393" s="211" t="s">
        <v>514</v>
      </c>
      <c r="BG393" s="211" t="s">
        <v>514</v>
      </c>
      <c r="BH393" s="211" t="s">
        <v>514</v>
      </c>
      <c r="BI393" s="211" t="s">
        <v>514</v>
      </c>
      <c r="BJ393" s="211" t="s">
        <v>514</v>
      </c>
      <c r="BK393" s="211" t="s">
        <v>514</v>
      </c>
      <c r="BL393" s="287"/>
      <c r="BM393" s="287"/>
      <c r="BN393" s="287"/>
      <c r="BO393" s="211" t="s">
        <v>514</v>
      </c>
      <c r="BP393" s="211" t="s">
        <v>514</v>
      </c>
      <c r="BQ393" s="211">
        <v>0</v>
      </c>
      <c r="BR393" s="211" t="s">
        <v>514</v>
      </c>
      <c r="BS393" s="211" t="s">
        <v>514</v>
      </c>
      <c r="BT393" s="211" t="s">
        <v>514</v>
      </c>
      <c r="BU393" s="211" t="s">
        <v>514</v>
      </c>
      <c r="BV393" s="211" t="s">
        <v>514</v>
      </c>
      <c r="BW393" s="211" t="s">
        <v>514</v>
      </c>
      <c r="BX393" s="211" t="s">
        <v>514</v>
      </c>
      <c r="BY393" s="211" t="s">
        <v>514</v>
      </c>
      <c r="BZ393" s="211" t="s">
        <v>514</v>
      </c>
      <c r="CA393" s="211" t="s">
        <v>514</v>
      </c>
      <c r="CB393" s="211" t="s">
        <v>514</v>
      </c>
      <c r="CC393" s="211" t="s">
        <v>514</v>
      </c>
      <c r="CD393" s="211" t="s">
        <v>514</v>
      </c>
      <c r="CE393" s="211" t="s">
        <v>514</v>
      </c>
      <c r="CF393" s="211" t="s">
        <v>514</v>
      </c>
      <c r="CG393" s="211" t="s">
        <v>514</v>
      </c>
      <c r="CH393" s="287"/>
      <c r="CI393" s="287"/>
      <c r="CJ393" s="287"/>
      <c r="CK393" s="287"/>
      <c r="CL393" s="287"/>
      <c r="CM393" s="287"/>
      <c r="CN393" s="287"/>
      <c r="CO393" s="211" t="s">
        <v>5528</v>
      </c>
    </row>
    <row r="394" spans="1:93">
      <c r="A394" s="286" t="s">
        <v>1238</v>
      </c>
      <c r="B394" s="211" t="s">
        <v>3270</v>
      </c>
      <c r="C394" s="211" t="s">
        <v>2628</v>
      </c>
      <c r="D394" s="211" t="s">
        <v>3271</v>
      </c>
      <c r="E394" s="211" t="s">
        <v>2766</v>
      </c>
      <c r="F394" s="211">
        <v>1</v>
      </c>
      <c r="G394" s="211" t="s">
        <v>514</v>
      </c>
      <c r="H394" s="211" t="s">
        <v>514</v>
      </c>
      <c r="I394" s="211" t="s">
        <v>514</v>
      </c>
      <c r="J394" s="211" t="s">
        <v>514</v>
      </c>
      <c r="K394" s="211">
        <v>2013</v>
      </c>
      <c r="L394" s="211" t="b">
        <v>0</v>
      </c>
      <c r="M394" s="211">
        <v>2140</v>
      </c>
      <c r="N394" s="211">
        <v>1770</v>
      </c>
      <c r="O394" s="287"/>
      <c r="P394" s="287"/>
      <c r="Q394" s="287"/>
      <c r="R394" s="211" t="b">
        <v>0</v>
      </c>
      <c r="S394" s="211">
        <v>3110</v>
      </c>
      <c r="T394" s="211">
        <v>3140</v>
      </c>
      <c r="U394" s="211" t="b">
        <v>0</v>
      </c>
      <c r="V394" s="211">
        <v>3010</v>
      </c>
      <c r="W394" s="211">
        <v>3010</v>
      </c>
      <c r="X394" s="287"/>
      <c r="Y394" s="287"/>
      <c r="Z394" s="287"/>
      <c r="AA394" s="211" t="s">
        <v>514</v>
      </c>
      <c r="AB394" s="211" t="s">
        <v>514</v>
      </c>
      <c r="AC394" s="211" t="s">
        <v>514</v>
      </c>
      <c r="AD394" s="211" t="s">
        <v>514</v>
      </c>
      <c r="AE394" s="287"/>
      <c r="AF394" s="287"/>
      <c r="AG394" s="287"/>
      <c r="AH394" s="211" t="s">
        <v>514</v>
      </c>
      <c r="AI394" s="211" t="s">
        <v>514</v>
      </c>
      <c r="AJ394" s="211" t="s">
        <v>514</v>
      </c>
      <c r="AK394" s="211" t="s">
        <v>514</v>
      </c>
      <c r="AL394" s="211" t="s">
        <v>514</v>
      </c>
      <c r="AM394" s="211" t="s">
        <v>514</v>
      </c>
      <c r="AN394" s="287"/>
      <c r="AO394" s="287"/>
      <c r="AP394" s="287"/>
      <c r="AQ394" s="287"/>
      <c r="AR394" s="287"/>
      <c r="AS394" s="287"/>
      <c r="AT394" s="211" t="s">
        <v>514</v>
      </c>
      <c r="AU394" s="211" t="s">
        <v>514</v>
      </c>
      <c r="AV394" s="211" t="s">
        <v>514</v>
      </c>
      <c r="AW394" s="211" t="s">
        <v>514</v>
      </c>
      <c r="AX394" s="211" t="s">
        <v>514</v>
      </c>
      <c r="AY394" s="211" t="s">
        <v>514</v>
      </c>
      <c r="AZ394" s="287"/>
      <c r="BA394" s="287"/>
      <c r="BB394" s="287"/>
      <c r="BC394" s="287"/>
      <c r="BD394" s="287"/>
      <c r="BE394" s="287"/>
      <c r="BF394" s="211" t="s">
        <v>514</v>
      </c>
      <c r="BG394" s="211" t="s">
        <v>514</v>
      </c>
      <c r="BH394" s="211" t="s">
        <v>514</v>
      </c>
      <c r="BI394" s="211" t="s">
        <v>514</v>
      </c>
      <c r="BJ394" s="211" t="s">
        <v>514</v>
      </c>
      <c r="BK394" s="211" t="s">
        <v>514</v>
      </c>
      <c r="BL394" s="287"/>
      <c r="BM394" s="287"/>
      <c r="BN394" s="287"/>
      <c r="BO394" s="211" t="s">
        <v>514</v>
      </c>
      <c r="BP394" s="211" t="s">
        <v>514</v>
      </c>
      <c r="BQ394" s="211">
        <v>0</v>
      </c>
      <c r="BR394" s="211" t="s">
        <v>514</v>
      </c>
      <c r="BS394" s="211" t="s">
        <v>514</v>
      </c>
      <c r="BT394" s="211" t="s">
        <v>514</v>
      </c>
      <c r="BU394" s="211" t="s">
        <v>514</v>
      </c>
      <c r="BV394" s="211" t="s">
        <v>514</v>
      </c>
      <c r="BW394" s="211" t="s">
        <v>514</v>
      </c>
      <c r="BX394" s="211" t="s">
        <v>514</v>
      </c>
      <c r="BY394" s="211" t="s">
        <v>514</v>
      </c>
      <c r="BZ394" s="211" t="s">
        <v>514</v>
      </c>
      <c r="CA394" s="211" t="s">
        <v>514</v>
      </c>
      <c r="CB394" s="211" t="s">
        <v>514</v>
      </c>
      <c r="CC394" s="211" t="s">
        <v>6599</v>
      </c>
      <c r="CD394" s="211" t="s">
        <v>6445</v>
      </c>
      <c r="CE394" s="211" t="s">
        <v>514</v>
      </c>
      <c r="CF394" s="211" t="s">
        <v>514</v>
      </c>
      <c r="CG394" s="211" t="s">
        <v>514</v>
      </c>
      <c r="CH394" s="287"/>
      <c r="CI394" s="287"/>
      <c r="CJ394" s="287"/>
      <c r="CK394" s="287"/>
      <c r="CL394" s="287"/>
      <c r="CM394" s="287"/>
      <c r="CN394" s="287"/>
      <c r="CO394" s="211" t="s">
        <v>5528</v>
      </c>
    </row>
    <row r="395" spans="1:93">
      <c r="A395" s="286" t="s">
        <v>1239</v>
      </c>
      <c r="B395" s="211" t="s">
        <v>3272</v>
      </c>
      <c r="C395" s="211" t="s">
        <v>2424</v>
      </c>
      <c r="D395" s="211" t="s">
        <v>5368</v>
      </c>
      <c r="E395" s="211" t="s">
        <v>5369</v>
      </c>
      <c r="F395" s="211">
        <v>1</v>
      </c>
      <c r="G395" s="211" t="s">
        <v>514</v>
      </c>
      <c r="H395" s="211" t="s">
        <v>514</v>
      </c>
      <c r="I395" s="211" t="s">
        <v>514</v>
      </c>
      <c r="J395" s="211" t="s">
        <v>514</v>
      </c>
      <c r="K395" s="211">
        <v>2013</v>
      </c>
      <c r="L395" s="211" t="b">
        <v>0</v>
      </c>
      <c r="M395" s="211">
        <v>2790</v>
      </c>
      <c r="N395" s="211">
        <v>2610</v>
      </c>
      <c r="O395" s="287"/>
      <c r="P395" s="287"/>
      <c r="Q395" s="287"/>
      <c r="R395" s="211" t="s">
        <v>514</v>
      </c>
      <c r="S395" s="211" t="s">
        <v>514</v>
      </c>
      <c r="T395" s="211" t="s">
        <v>514</v>
      </c>
      <c r="U395" s="211" t="s">
        <v>514</v>
      </c>
      <c r="V395" s="211" t="s">
        <v>514</v>
      </c>
      <c r="W395" s="211" t="s">
        <v>514</v>
      </c>
      <c r="X395" s="287"/>
      <c r="Y395" s="287"/>
      <c r="Z395" s="287"/>
      <c r="AA395" s="211" t="s">
        <v>514</v>
      </c>
      <c r="AB395" s="211" t="s">
        <v>514</v>
      </c>
      <c r="AC395" s="211" t="s">
        <v>514</v>
      </c>
      <c r="AD395" s="211" t="s">
        <v>514</v>
      </c>
      <c r="AE395" s="287"/>
      <c r="AF395" s="287"/>
      <c r="AG395" s="287"/>
      <c r="AH395" s="211" t="s">
        <v>514</v>
      </c>
      <c r="AI395" s="211" t="s">
        <v>514</v>
      </c>
      <c r="AJ395" s="211" t="s">
        <v>514</v>
      </c>
      <c r="AK395" s="211" t="s">
        <v>514</v>
      </c>
      <c r="AL395" s="211" t="s">
        <v>514</v>
      </c>
      <c r="AM395" s="211" t="s">
        <v>514</v>
      </c>
      <c r="AN395" s="287"/>
      <c r="AO395" s="287"/>
      <c r="AP395" s="287"/>
      <c r="AQ395" s="287"/>
      <c r="AR395" s="287"/>
      <c r="AS395" s="287"/>
      <c r="AT395" s="211" t="s">
        <v>514</v>
      </c>
      <c r="AU395" s="211" t="s">
        <v>514</v>
      </c>
      <c r="AV395" s="211" t="s">
        <v>514</v>
      </c>
      <c r="AW395" s="211" t="s">
        <v>514</v>
      </c>
      <c r="AX395" s="211" t="s">
        <v>514</v>
      </c>
      <c r="AY395" s="211" t="s">
        <v>514</v>
      </c>
      <c r="AZ395" s="287"/>
      <c r="BA395" s="287"/>
      <c r="BB395" s="287"/>
      <c r="BC395" s="287"/>
      <c r="BD395" s="287"/>
      <c r="BE395" s="287"/>
      <c r="BF395" s="211" t="s">
        <v>514</v>
      </c>
      <c r="BG395" s="211" t="s">
        <v>514</v>
      </c>
      <c r="BH395" s="211" t="s">
        <v>514</v>
      </c>
      <c r="BI395" s="211" t="s">
        <v>514</v>
      </c>
      <c r="BJ395" s="211" t="s">
        <v>514</v>
      </c>
      <c r="BK395" s="211" t="s">
        <v>514</v>
      </c>
      <c r="BL395" s="287"/>
      <c r="BM395" s="287"/>
      <c r="BN395" s="287"/>
      <c r="BO395" s="211" t="s">
        <v>514</v>
      </c>
      <c r="BP395" s="211" t="s">
        <v>514</v>
      </c>
      <c r="BQ395" s="211">
        <v>1</v>
      </c>
      <c r="BR395" s="211" t="s">
        <v>2507</v>
      </c>
      <c r="BS395" s="211" t="s">
        <v>514</v>
      </c>
      <c r="BT395" s="211" t="s">
        <v>514</v>
      </c>
      <c r="BU395" s="211" t="s">
        <v>514</v>
      </c>
      <c r="BV395" s="211" t="s">
        <v>514</v>
      </c>
      <c r="BW395" s="211" t="s">
        <v>514</v>
      </c>
      <c r="BX395" s="211" t="s">
        <v>514</v>
      </c>
      <c r="BY395" s="211" t="s">
        <v>514</v>
      </c>
      <c r="BZ395" s="211" t="s">
        <v>514</v>
      </c>
      <c r="CA395" s="211" t="s">
        <v>514</v>
      </c>
      <c r="CB395" s="211" t="s">
        <v>514</v>
      </c>
      <c r="CC395" s="211" t="s">
        <v>514</v>
      </c>
      <c r="CD395" s="211" t="s">
        <v>514</v>
      </c>
      <c r="CE395" s="211" t="s">
        <v>514</v>
      </c>
      <c r="CF395" s="211" t="s">
        <v>514</v>
      </c>
      <c r="CG395" s="211" t="s">
        <v>514</v>
      </c>
      <c r="CH395" s="287"/>
      <c r="CI395" s="287"/>
      <c r="CJ395" s="287"/>
      <c r="CK395" s="287"/>
      <c r="CL395" s="287"/>
      <c r="CM395" s="287"/>
      <c r="CN395" s="287"/>
      <c r="CO395" s="211" t="s">
        <v>514</v>
      </c>
    </row>
    <row r="396" spans="1:93">
      <c r="A396" s="286" t="s">
        <v>1240</v>
      </c>
      <c r="B396" s="211" t="s">
        <v>5370</v>
      </c>
      <c r="C396" s="211" t="s">
        <v>2448</v>
      </c>
      <c r="D396" s="211" t="s">
        <v>3273</v>
      </c>
      <c r="E396" s="211" t="s">
        <v>6600</v>
      </c>
      <c r="F396" s="211">
        <v>1</v>
      </c>
      <c r="G396" s="211" t="s">
        <v>514</v>
      </c>
      <c r="H396" s="211" t="s">
        <v>514</v>
      </c>
      <c r="I396" s="211" t="s">
        <v>514</v>
      </c>
      <c r="J396" s="211" t="s">
        <v>514</v>
      </c>
      <c r="K396" s="211">
        <v>2013</v>
      </c>
      <c r="L396" s="211" t="b">
        <v>0</v>
      </c>
      <c r="M396" s="211">
        <v>2850</v>
      </c>
      <c r="N396" s="211">
        <v>2340</v>
      </c>
      <c r="O396" s="287"/>
      <c r="P396" s="287"/>
      <c r="Q396" s="287"/>
      <c r="R396" s="211" t="b">
        <v>1</v>
      </c>
      <c r="S396" s="211">
        <v>2600</v>
      </c>
      <c r="T396" s="211">
        <v>2280</v>
      </c>
      <c r="U396" s="211" t="b">
        <v>1</v>
      </c>
      <c r="V396" s="211">
        <v>2210</v>
      </c>
      <c r="W396" s="211">
        <v>2210</v>
      </c>
      <c r="X396" s="287"/>
      <c r="Y396" s="287"/>
      <c r="Z396" s="287"/>
      <c r="AA396" s="211" t="s">
        <v>514</v>
      </c>
      <c r="AB396" s="211" t="s">
        <v>514</v>
      </c>
      <c r="AC396" s="211" t="s">
        <v>514</v>
      </c>
      <c r="AD396" s="211" t="s">
        <v>514</v>
      </c>
      <c r="AE396" s="287"/>
      <c r="AF396" s="287"/>
      <c r="AG396" s="287"/>
      <c r="AH396" s="211" t="s">
        <v>514</v>
      </c>
      <c r="AI396" s="211" t="s">
        <v>514</v>
      </c>
      <c r="AJ396" s="211" t="s">
        <v>514</v>
      </c>
      <c r="AK396" s="211" t="s">
        <v>514</v>
      </c>
      <c r="AL396" s="211" t="s">
        <v>514</v>
      </c>
      <c r="AM396" s="211" t="s">
        <v>514</v>
      </c>
      <c r="AN396" s="287"/>
      <c r="AO396" s="287"/>
      <c r="AP396" s="287"/>
      <c r="AQ396" s="287"/>
      <c r="AR396" s="287"/>
      <c r="AS396" s="287"/>
      <c r="AT396" s="211" t="s">
        <v>514</v>
      </c>
      <c r="AU396" s="211" t="s">
        <v>514</v>
      </c>
      <c r="AV396" s="211" t="s">
        <v>514</v>
      </c>
      <c r="AW396" s="211" t="s">
        <v>514</v>
      </c>
      <c r="AX396" s="211" t="s">
        <v>514</v>
      </c>
      <c r="AY396" s="211" t="s">
        <v>514</v>
      </c>
      <c r="AZ396" s="287"/>
      <c r="BA396" s="287"/>
      <c r="BB396" s="287"/>
      <c r="BC396" s="287"/>
      <c r="BD396" s="287"/>
      <c r="BE396" s="287"/>
      <c r="BF396" s="211" t="s">
        <v>514</v>
      </c>
      <c r="BG396" s="211" t="s">
        <v>514</v>
      </c>
      <c r="BH396" s="211" t="s">
        <v>514</v>
      </c>
      <c r="BI396" s="211" t="s">
        <v>514</v>
      </c>
      <c r="BJ396" s="211" t="s">
        <v>514</v>
      </c>
      <c r="BK396" s="211" t="s">
        <v>514</v>
      </c>
      <c r="BL396" s="287"/>
      <c r="BM396" s="287"/>
      <c r="BN396" s="287"/>
      <c r="BO396" s="211" t="s">
        <v>514</v>
      </c>
      <c r="BP396" s="211" t="s">
        <v>514</v>
      </c>
      <c r="BQ396" s="211">
        <v>0</v>
      </c>
      <c r="BR396" s="211" t="s">
        <v>514</v>
      </c>
      <c r="BS396" s="211" t="s">
        <v>514</v>
      </c>
      <c r="BT396" s="211" t="s">
        <v>514</v>
      </c>
      <c r="BU396" s="211" t="s">
        <v>514</v>
      </c>
      <c r="BV396" s="211" t="s">
        <v>514</v>
      </c>
      <c r="BW396" s="211" t="s">
        <v>514</v>
      </c>
      <c r="BX396" s="211" t="s">
        <v>514</v>
      </c>
      <c r="BY396" s="211" t="s">
        <v>514</v>
      </c>
      <c r="BZ396" s="211" t="s">
        <v>514</v>
      </c>
      <c r="CA396" s="211" t="s">
        <v>514</v>
      </c>
      <c r="CB396" s="211" t="s">
        <v>514</v>
      </c>
      <c r="CC396" s="211" t="s">
        <v>514</v>
      </c>
      <c r="CD396" s="211" t="s">
        <v>514</v>
      </c>
      <c r="CE396" s="211" t="s">
        <v>514</v>
      </c>
      <c r="CF396" s="211" t="s">
        <v>514</v>
      </c>
      <c r="CG396" s="211" t="s">
        <v>514</v>
      </c>
      <c r="CH396" s="287"/>
      <c r="CI396" s="287"/>
      <c r="CJ396" s="287"/>
      <c r="CK396" s="287"/>
      <c r="CL396" s="287"/>
      <c r="CM396" s="287"/>
      <c r="CN396" s="287"/>
      <c r="CO396" s="211" t="s">
        <v>514</v>
      </c>
    </row>
    <row r="397" spans="1:93">
      <c r="A397" s="286" t="s">
        <v>1241</v>
      </c>
      <c r="B397" s="211" t="s">
        <v>3274</v>
      </c>
      <c r="C397" s="211" t="s">
        <v>2448</v>
      </c>
      <c r="D397" s="211" t="s">
        <v>3275</v>
      </c>
      <c r="E397" s="211" t="s">
        <v>5855</v>
      </c>
      <c r="F397" s="211">
        <v>1</v>
      </c>
      <c r="G397" s="211" t="s">
        <v>514</v>
      </c>
      <c r="H397" s="211" t="s">
        <v>514</v>
      </c>
      <c r="I397" s="211" t="s">
        <v>514</v>
      </c>
      <c r="J397" s="211" t="s">
        <v>514</v>
      </c>
      <c r="K397" s="211">
        <v>2013</v>
      </c>
      <c r="L397" s="211" t="b">
        <v>0</v>
      </c>
      <c r="M397" s="211">
        <v>9180</v>
      </c>
      <c r="N397" s="211">
        <v>9170</v>
      </c>
      <c r="O397" s="287"/>
      <c r="P397" s="287"/>
      <c r="Q397" s="287"/>
      <c r="R397" s="211" t="b">
        <v>0</v>
      </c>
      <c r="S397" s="211">
        <v>7900</v>
      </c>
      <c r="T397" s="211">
        <v>8360</v>
      </c>
      <c r="U397" s="211" t="b">
        <v>0</v>
      </c>
      <c r="V397" s="211">
        <v>8600</v>
      </c>
      <c r="W397" s="211">
        <v>8600</v>
      </c>
      <c r="X397" s="287"/>
      <c r="Y397" s="287"/>
      <c r="Z397" s="287"/>
      <c r="AA397" s="211" t="s">
        <v>514</v>
      </c>
      <c r="AB397" s="211" t="s">
        <v>514</v>
      </c>
      <c r="AC397" s="211" t="s">
        <v>514</v>
      </c>
      <c r="AD397" s="211" t="s">
        <v>514</v>
      </c>
      <c r="AE397" s="287"/>
      <c r="AF397" s="287"/>
      <c r="AG397" s="287"/>
      <c r="AH397" s="211" t="s">
        <v>514</v>
      </c>
      <c r="AI397" s="211" t="s">
        <v>514</v>
      </c>
      <c r="AJ397" s="211" t="s">
        <v>514</v>
      </c>
      <c r="AK397" s="211" t="s">
        <v>514</v>
      </c>
      <c r="AL397" s="211" t="s">
        <v>514</v>
      </c>
      <c r="AM397" s="211" t="s">
        <v>514</v>
      </c>
      <c r="AN397" s="287"/>
      <c r="AO397" s="287"/>
      <c r="AP397" s="287"/>
      <c r="AQ397" s="287"/>
      <c r="AR397" s="287"/>
      <c r="AS397" s="287"/>
      <c r="AT397" s="211" t="s">
        <v>514</v>
      </c>
      <c r="AU397" s="211" t="s">
        <v>514</v>
      </c>
      <c r="AV397" s="211" t="s">
        <v>514</v>
      </c>
      <c r="AW397" s="211" t="s">
        <v>514</v>
      </c>
      <c r="AX397" s="211" t="s">
        <v>514</v>
      </c>
      <c r="AY397" s="211" t="s">
        <v>514</v>
      </c>
      <c r="AZ397" s="287"/>
      <c r="BA397" s="287"/>
      <c r="BB397" s="287"/>
      <c r="BC397" s="287"/>
      <c r="BD397" s="287"/>
      <c r="BE397" s="287"/>
      <c r="BF397" s="211" t="s">
        <v>514</v>
      </c>
      <c r="BG397" s="211" t="s">
        <v>514</v>
      </c>
      <c r="BH397" s="211" t="s">
        <v>514</v>
      </c>
      <c r="BI397" s="211" t="s">
        <v>514</v>
      </c>
      <c r="BJ397" s="211" t="s">
        <v>514</v>
      </c>
      <c r="BK397" s="211" t="s">
        <v>514</v>
      </c>
      <c r="BL397" s="287"/>
      <c r="BM397" s="287"/>
      <c r="BN397" s="287"/>
      <c r="BO397" s="211" t="s">
        <v>514</v>
      </c>
      <c r="BP397" s="211" t="s">
        <v>514</v>
      </c>
      <c r="BQ397" s="211">
        <v>0</v>
      </c>
      <c r="BR397" s="211" t="s">
        <v>514</v>
      </c>
      <c r="BS397" s="211" t="s">
        <v>514</v>
      </c>
      <c r="BT397" s="211" t="s">
        <v>514</v>
      </c>
      <c r="BU397" s="211" t="s">
        <v>514</v>
      </c>
      <c r="BV397" s="211" t="s">
        <v>514</v>
      </c>
      <c r="BW397" s="211" t="s">
        <v>514</v>
      </c>
      <c r="BX397" s="211" t="s">
        <v>514</v>
      </c>
      <c r="BY397" s="211" t="s">
        <v>514</v>
      </c>
      <c r="BZ397" s="211" t="s">
        <v>514</v>
      </c>
      <c r="CA397" s="211" t="s">
        <v>514</v>
      </c>
      <c r="CB397" s="211" t="s">
        <v>514</v>
      </c>
      <c r="CC397" s="211" t="s">
        <v>6425</v>
      </c>
      <c r="CD397" s="211" t="s">
        <v>6430</v>
      </c>
      <c r="CE397" s="211" t="s">
        <v>514</v>
      </c>
      <c r="CF397" s="211" t="s">
        <v>514</v>
      </c>
      <c r="CG397" s="211" t="s">
        <v>514</v>
      </c>
      <c r="CH397" s="287"/>
      <c r="CI397" s="287"/>
      <c r="CJ397" s="287"/>
      <c r="CK397" s="287"/>
      <c r="CL397" s="287"/>
      <c r="CM397" s="287"/>
      <c r="CN397" s="287"/>
      <c r="CO397" s="211" t="s">
        <v>5528</v>
      </c>
    </row>
    <row r="398" spans="1:93">
      <c r="A398" s="286" t="s">
        <v>1242</v>
      </c>
      <c r="B398" s="211" t="s">
        <v>3276</v>
      </c>
      <c r="C398" s="211" t="s">
        <v>2424</v>
      </c>
      <c r="D398" s="211" t="s">
        <v>3277</v>
      </c>
      <c r="E398" s="211" t="s">
        <v>3278</v>
      </c>
      <c r="F398" s="211" t="s">
        <v>514</v>
      </c>
      <c r="G398" s="211" t="s">
        <v>514</v>
      </c>
      <c r="H398" s="211">
        <v>1</v>
      </c>
      <c r="I398" s="211" t="s">
        <v>514</v>
      </c>
      <c r="J398" s="211" t="s">
        <v>514</v>
      </c>
      <c r="K398" s="211" t="s">
        <v>514</v>
      </c>
      <c r="L398" s="211" t="s">
        <v>514</v>
      </c>
      <c r="M398" s="211" t="s">
        <v>514</v>
      </c>
      <c r="N398" s="211" t="s">
        <v>514</v>
      </c>
      <c r="O398" s="287"/>
      <c r="P398" s="287"/>
      <c r="Q398" s="287"/>
      <c r="R398" s="211" t="s">
        <v>514</v>
      </c>
      <c r="S398" s="211" t="s">
        <v>514</v>
      </c>
      <c r="T398" s="211" t="s">
        <v>514</v>
      </c>
      <c r="U398" s="211" t="s">
        <v>514</v>
      </c>
      <c r="V398" s="211" t="s">
        <v>514</v>
      </c>
      <c r="W398" s="211" t="s">
        <v>514</v>
      </c>
      <c r="X398" s="287"/>
      <c r="Y398" s="287"/>
      <c r="Z398" s="287"/>
      <c r="AA398" s="211">
        <v>2013</v>
      </c>
      <c r="AB398" s="211" t="b">
        <v>1</v>
      </c>
      <c r="AC398" s="211">
        <v>2740</v>
      </c>
      <c r="AD398" s="211">
        <v>2740</v>
      </c>
      <c r="AE398" s="287"/>
      <c r="AF398" s="287"/>
      <c r="AG398" s="287"/>
      <c r="AH398" s="211" t="b">
        <v>1</v>
      </c>
      <c r="AI398" s="211">
        <v>3040</v>
      </c>
      <c r="AJ398" s="211">
        <v>3040</v>
      </c>
      <c r="AK398" s="211" t="b">
        <v>1</v>
      </c>
      <c r="AL398" s="211">
        <v>2990</v>
      </c>
      <c r="AM398" s="211">
        <v>2990</v>
      </c>
      <c r="AN398" s="287"/>
      <c r="AO398" s="287"/>
      <c r="AP398" s="287"/>
      <c r="AQ398" s="287"/>
      <c r="AR398" s="287"/>
      <c r="AS398" s="287"/>
      <c r="AT398" s="211" t="s">
        <v>514</v>
      </c>
      <c r="AU398" s="211" t="s">
        <v>514</v>
      </c>
      <c r="AV398" s="211" t="s">
        <v>514</v>
      </c>
      <c r="AW398" s="211" t="s">
        <v>514</v>
      </c>
      <c r="AX398" s="211" t="s">
        <v>514</v>
      </c>
      <c r="AY398" s="211" t="s">
        <v>514</v>
      </c>
      <c r="AZ398" s="287"/>
      <c r="BA398" s="287"/>
      <c r="BB398" s="287"/>
      <c r="BC398" s="287"/>
      <c r="BD398" s="287"/>
      <c r="BE398" s="287"/>
      <c r="BF398" s="211" t="s">
        <v>514</v>
      </c>
      <c r="BG398" s="211" t="s">
        <v>514</v>
      </c>
      <c r="BH398" s="211" t="s">
        <v>514</v>
      </c>
      <c r="BI398" s="211" t="s">
        <v>514</v>
      </c>
      <c r="BJ398" s="211" t="s">
        <v>514</v>
      </c>
      <c r="BK398" s="211" t="s">
        <v>514</v>
      </c>
      <c r="BL398" s="287"/>
      <c r="BM398" s="287"/>
      <c r="BN398" s="287"/>
      <c r="BO398" s="211">
        <v>212</v>
      </c>
      <c r="BP398" s="211">
        <v>68</v>
      </c>
      <c r="BQ398" s="211">
        <v>0</v>
      </c>
      <c r="BR398" s="211" t="s">
        <v>514</v>
      </c>
      <c r="BS398" s="211" t="s">
        <v>514</v>
      </c>
      <c r="BT398" s="211" t="s">
        <v>514</v>
      </c>
      <c r="BU398" s="211" t="s">
        <v>514</v>
      </c>
      <c r="BV398" s="211" t="s">
        <v>514</v>
      </c>
      <c r="BW398" s="211" t="s">
        <v>514</v>
      </c>
      <c r="BX398" s="211" t="s">
        <v>514</v>
      </c>
      <c r="BY398" s="211" t="s">
        <v>514</v>
      </c>
      <c r="BZ398" s="211" t="s">
        <v>514</v>
      </c>
      <c r="CA398" s="211" t="s">
        <v>514</v>
      </c>
      <c r="CB398" s="211" t="s">
        <v>514</v>
      </c>
      <c r="CC398" s="211" t="s">
        <v>514</v>
      </c>
      <c r="CD398" s="211" t="s">
        <v>514</v>
      </c>
      <c r="CE398" s="211" t="s">
        <v>514</v>
      </c>
      <c r="CF398" s="211" t="s">
        <v>514</v>
      </c>
      <c r="CG398" s="211" t="s">
        <v>514</v>
      </c>
      <c r="CH398" s="287"/>
      <c r="CI398" s="287"/>
      <c r="CJ398" s="287"/>
      <c r="CK398" s="287"/>
      <c r="CL398" s="287"/>
      <c r="CM398" s="287"/>
      <c r="CN398" s="287"/>
      <c r="CO398" s="211" t="s">
        <v>5528</v>
      </c>
    </row>
    <row r="399" spans="1:93">
      <c r="A399" s="286" t="s">
        <v>1243</v>
      </c>
      <c r="B399" s="211" t="s">
        <v>3279</v>
      </c>
      <c r="C399" s="211" t="s">
        <v>2448</v>
      </c>
      <c r="D399" s="211" t="s">
        <v>5856</v>
      </c>
      <c r="E399" s="211" t="s">
        <v>5380</v>
      </c>
      <c r="F399" s="211" t="s">
        <v>514</v>
      </c>
      <c r="G399" s="211" t="s">
        <v>514</v>
      </c>
      <c r="H399" s="211" t="s">
        <v>514</v>
      </c>
      <c r="I399" s="211" t="s">
        <v>514</v>
      </c>
      <c r="J399" s="211">
        <v>1</v>
      </c>
      <c r="K399" s="211"/>
      <c r="L399" s="211"/>
      <c r="M399" s="211"/>
      <c r="N399" s="211"/>
      <c r="O399" s="287"/>
      <c r="P399" s="287"/>
      <c r="Q399" s="287"/>
      <c r="R399" s="211"/>
      <c r="S399" s="211"/>
      <c r="T399" s="211"/>
      <c r="U399" s="211"/>
      <c r="V399" s="211"/>
      <c r="W399" s="211"/>
      <c r="X399" s="287"/>
      <c r="Y399" s="287"/>
      <c r="Z399" s="287"/>
      <c r="AA399" s="211"/>
      <c r="AB399" s="211"/>
      <c r="AC399" s="211"/>
      <c r="AD399" s="211"/>
      <c r="AE399" s="287"/>
      <c r="AF399" s="287"/>
      <c r="AG399" s="287"/>
      <c r="AH399" s="211"/>
      <c r="AI399" s="211"/>
      <c r="AJ399" s="211"/>
      <c r="AK399" s="211"/>
      <c r="AL399" s="211"/>
      <c r="AM399" s="211"/>
      <c r="AN399" s="287"/>
      <c r="AO399" s="287"/>
      <c r="AP399" s="287"/>
      <c r="AQ399" s="287"/>
      <c r="AR399" s="287"/>
      <c r="AS399" s="287"/>
      <c r="AT399" s="211" t="s">
        <v>514</v>
      </c>
      <c r="AU399" s="211" t="s">
        <v>514</v>
      </c>
      <c r="AV399" s="211" t="s">
        <v>514</v>
      </c>
      <c r="AW399" s="211" t="s">
        <v>514</v>
      </c>
      <c r="AX399" s="211" t="s">
        <v>514</v>
      </c>
      <c r="AY399" s="211" t="s">
        <v>514</v>
      </c>
      <c r="AZ399" s="287"/>
      <c r="BA399" s="287"/>
      <c r="BB399" s="287"/>
      <c r="BC399" s="287"/>
      <c r="BD399" s="287"/>
      <c r="BE399" s="287"/>
      <c r="BF399" s="211" t="b">
        <v>1</v>
      </c>
      <c r="BG399" s="211">
        <v>301</v>
      </c>
      <c r="BH399" s="211">
        <v>301</v>
      </c>
      <c r="BI399" s="211" t="b">
        <v>1</v>
      </c>
      <c r="BJ399" s="211">
        <v>269</v>
      </c>
      <c r="BK399" s="211">
        <v>269</v>
      </c>
      <c r="BL399" s="287"/>
      <c r="BM399" s="287"/>
      <c r="BN399" s="287"/>
      <c r="BO399" s="211">
        <v>81</v>
      </c>
      <c r="BP399" s="211" t="s">
        <v>514</v>
      </c>
      <c r="BQ399" s="211">
        <v>0</v>
      </c>
      <c r="BR399" s="211" t="s">
        <v>514</v>
      </c>
      <c r="BS399" s="211" t="s">
        <v>514</v>
      </c>
      <c r="BT399" s="211" t="s">
        <v>514</v>
      </c>
      <c r="BU399" s="211" t="s">
        <v>514</v>
      </c>
      <c r="BV399" s="211" t="s">
        <v>514</v>
      </c>
      <c r="BW399" s="211" t="s">
        <v>514</v>
      </c>
      <c r="BX399" s="211" t="s">
        <v>514</v>
      </c>
      <c r="BY399" s="211" t="s">
        <v>514</v>
      </c>
      <c r="BZ399" s="211" t="s">
        <v>514</v>
      </c>
      <c r="CA399" s="211" t="s">
        <v>514</v>
      </c>
      <c r="CB399" s="211" t="s">
        <v>514</v>
      </c>
      <c r="CC399" s="211" t="s">
        <v>514</v>
      </c>
      <c r="CD399" s="211" t="s">
        <v>514</v>
      </c>
      <c r="CE399" s="211" t="s">
        <v>514</v>
      </c>
      <c r="CF399" s="211" t="s">
        <v>514</v>
      </c>
      <c r="CG399" s="211" t="s">
        <v>514</v>
      </c>
      <c r="CH399" s="287"/>
      <c r="CI399" s="287"/>
      <c r="CJ399" s="287"/>
      <c r="CK399" s="287"/>
      <c r="CL399" s="287"/>
      <c r="CM399" s="287"/>
      <c r="CN399" s="287"/>
      <c r="CO399" s="211" t="s">
        <v>5528</v>
      </c>
    </row>
    <row r="400" spans="1:93">
      <c r="A400" s="286" t="s">
        <v>1244</v>
      </c>
      <c r="B400" s="211" t="s">
        <v>3280</v>
      </c>
      <c r="C400" s="211" t="s">
        <v>2448</v>
      </c>
      <c r="D400" s="211" t="s">
        <v>5857</v>
      </c>
      <c r="E400" s="211" t="s">
        <v>5858</v>
      </c>
      <c r="F400" s="211" t="s">
        <v>514</v>
      </c>
      <c r="G400" s="211" t="s">
        <v>514</v>
      </c>
      <c r="H400" s="211">
        <v>1</v>
      </c>
      <c r="I400" s="211" t="s">
        <v>514</v>
      </c>
      <c r="J400" s="211" t="s">
        <v>514</v>
      </c>
      <c r="K400" s="211" t="s">
        <v>514</v>
      </c>
      <c r="L400" s="211" t="s">
        <v>514</v>
      </c>
      <c r="M400" s="211" t="s">
        <v>514</v>
      </c>
      <c r="N400" s="211" t="s">
        <v>514</v>
      </c>
      <c r="O400" s="287"/>
      <c r="P400" s="287"/>
      <c r="Q400" s="287"/>
      <c r="R400" s="211" t="s">
        <v>514</v>
      </c>
      <c r="S400" s="211" t="s">
        <v>514</v>
      </c>
      <c r="T400" s="211" t="s">
        <v>514</v>
      </c>
      <c r="U400" s="211" t="s">
        <v>514</v>
      </c>
      <c r="V400" s="211" t="s">
        <v>514</v>
      </c>
      <c r="W400" s="211" t="s">
        <v>514</v>
      </c>
      <c r="X400" s="287"/>
      <c r="Y400" s="287"/>
      <c r="Z400" s="287"/>
      <c r="AA400" s="211">
        <v>2013</v>
      </c>
      <c r="AB400" s="211" t="b">
        <v>0</v>
      </c>
      <c r="AC400" s="211">
        <v>284</v>
      </c>
      <c r="AD400" s="211">
        <v>284</v>
      </c>
      <c r="AE400" s="287"/>
      <c r="AF400" s="287"/>
      <c r="AG400" s="287"/>
      <c r="AH400" s="211" t="b">
        <v>0</v>
      </c>
      <c r="AI400" s="211">
        <v>317</v>
      </c>
      <c r="AJ400" s="211">
        <v>317</v>
      </c>
      <c r="AK400" s="211" t="b">
        <v>0</v>
      </c>
      <c r="AL400" s="211">
        <v>335</v>
      </c>
      <c r="AM400" s="211">
        <v>335</v>
      </c>
      <c r="AN400" s="287"/>
      <c r="AO400" s="287"/>
      <c r="AP400" s="287"/>
      <c r="AQ400" s="287"/>
      <c r="AR400" s="287"/>
      <c r="AS400" s="287"/>
      <c r="AT400" s="211" t="s">
        <v>514</v>
      </c>
      <c r="AU400" s="211" t="s">
        <v>514</v>
      </c>
      <c r="AV400" s="211" t="s">
        <v>514</v>
      </c>
      <c r="AW400" s="211" t="s">
        <v>514</v>
      </c>
      <c r="AX400" s="211" t="s">
        <v>514</v>
      </c>
      <c r="AY400" s="211" t="s">
        <v>514</v>
      </c>
      <c r="AZ400" s="287"/>
      <c r="BA400" s="287"/>
      <c r="BB400" s="287"/>
      <c r="BC400" s="287"/>
      <c r="BD400" s="287"/>
      <c r="BE400" s="287"/>
      <c r="BF400" s="211" t="s">
        <v>514</v>
      </c>
      <c r="BG400" s="211" t="s">
        <v>514</v>
      </c>
      <c r="BH400" s="211" t="s">
        <v>514</v>
      </c>
      <c r="BI400" s="211" t="s">
        <v>514</v>
      </c>
      <c r="BJ400" s="211" t="s">
        <v>514</v>
      </c>
      <c r="BK400" s="211" t="s">
        <v>514</v>
      </c>
      <c r="BL400" s="287"/>
      <c r="BM400" s="287"/>
      <c r="BN400" s="287"/>
      <c r="BO400" s="211">
        <v>149</v>
      </c>
      <c r="BP400" s="211">
        <v>59</v>
      </c>
      <c r="BQ400" s="211">
        <v>0</v>
      </c>
      <c r="BR400" s="211" t="s">
        <v>514</v>
      </c>
      <c r="BS400" s="211" t="s">
        <v>514</v>
      </c>
      <c r="BT400" s="211" t="s">
        <v>514</v>
      </c>
      <c r="BU400" s="211" t="s">
        <v>514</v>
      </c>
      <c r="BV400" s="211" t="s">
        <v>514</v>
      </c>
      <c r="BW400" s="211" t="s">
        <v>514</v>
      </c>
      <c r="BX400" s="211" t="s">
        <v>514</v>
      </c>
      <c r="BY400" s="211" t="s">
        <v>514</v>
      </c>
      <c r="BZ400" s="211" t="s">
        <v>514</v>
      </c>
      <c r="CA400" s="211" t="s">
        <v>514</v>
      </c>
      <c r="CB400" s="211" t="s">
        <v>514</v>
      </c>
      <c r="CC400" s="211" t="s">
        <v>514</v>
      </c>
      <c r="CD400" s="211" t="s">
        <v>514</v>
      </c>
      <c r="CE400" s="211" t="s">
        <v>514</v>
      </c>
      <c r="CF400" s="211" t="s">
        <v>514</v>
      </c>
      <c r="CG400" s="211" t="s">
        <v>514</v>
      </c>
      <c r="CH400" s="287"/>
      <c r="CI400" s="287"/>
      <c r="CJ400" s="287"/>
      <c r="CK400" s="287"/>
      <c r="CL400" s="287"/>
      <c r="CM400" s="287"/>
      <c r="CN400" s="287"/>
      <c r="CO400" s="211" t="s">
        <v>5528</v>
      </c>
    </row>
    <row r="401" spans="1:93">
      <c r="A401" s="286" t="s">
        <v>1245</v>
      </c>
      <c r="B401" s="211" t="s">
        <v>3281</v>
      </c>
      <c r="C401" s="211" t="s">
        <v>2448</v>
      </c>
      <c r="D401" s="211" t="s">
        <v>5859</v>
      </c>
      <c r="E401" s="211" t="s">
        <v>6601</v>
      </c>
      <c r="F401" s="211">
        <v>1</v>
      </c>
      <c r="G401" s="211" t="s">
        <v>514</v>
      </c>
      <c r="H401" s="211" t="s">
        <v>514</v>
      </c>
      <c r="I401" s="211" t="s">
        <v>514</v>
      </c>
      <c r="J401" s="211" t="s">
        <v>514</v>
      </c>
      <c r="K401" s="211">
        <v>2013</v>
      </c>
      <c r="L401" s="211" t="b">
        <v>0</v>
      </c>
      <c r="M401" s="211">
        <v>4790</v>
      </c>
      <c r="N401" s="211">
        <v>4370</v>
      </c>
      <c r="O401" s="287"/>
      <c r="P401" s="287"/>
      <c r="Q401" s="287"/>
      <c r="R401" s="211" t="b">
        <v>0</v>
      </c>
      <c r="S401" s="211">
        <v>4950</v>
      </c>
      <c r="T401" s="211">
        <v>2830</v>
      </c>
      <c r="U401" s="211" t="b">
        <v>0</v>
      </c>
      <c r="V401" s="211">
        <v>2580</v>
      </c>
      <c r="W401" s="211">
        <v>2580</v>
      </c>
      <c r="X401" s="287"/>
      <c r="Y401" s="287"/>
      <c r="Z401" s="287"/>
      <c r="AA401" s="211" t="s">
        <v>514</v>
      </c>
      <c r="AB401" s="211" t="s">
        <v>514</v>
      </c>
      <c r="AC401" s="211" t="s">
        <v>514</v>
      </c>
      <c r="AD401" s="211" t="s">
        <v>514</v>
      </c>
      <c r="AE401" s="287"/>
      <c r="AF401" s="287"/>
      <c r="AG401" s="287"/>
      <c r="AH401" s="211" t="s">
        <v>514</v>
      </c>
      <c r="AI401" s="211" t="s">
        <v>514</v>
      </c>
      <c r="AJ401" s="211" t="s">
        <v>514</v>
      </c>
      <c r="AK401" s="211" t="s">
        <v>514</v>
      </c>
      <c r="AL401" s="211" t="s">
        <v>514</v>
      </c>
      <c r="AM401" s="211" t="s">
        <v>514</v>
      </c>
      <c r="AN401" s="287"/>
      <c r="AO401" s="287"/>
      <c r="AP401" s="287"/>
      <c r="AQ401" s="287"/>
      <c r="AR401" s="287"/>
      <c r="AS401" s="287"/>
      <c r="AT401" s="211" t="s">
        <v>514</v>
      </c>
      <c r="AU401" s="211" t="s">
        <v>514</v>
      </c>
      <c r="AV401" s="211" t="s">
        <v>514</v>
      </c>
      <c r="AW401" s="211" t="s">
        <v>514</v>
      </c>
      <c r="AX401" s="211" t="s">
        <v>514</v>
      </c>
      <c r="AY401" s="211" t="s">
        <v>514</v>
      </c>
      <c r="AZ401" s="287"/>
      <c r="BA401" s="287"/>
      <c r="BB401" s="287"/>
      <c r="BC401" s="287"/>
      <c r="BD401" s="287"/>
      <c r="BE401" s="287"/>
      <c r="BF401" s="211" t="s">
        <v>514</v>
      </c>
      <c r="BG401" s="211" t="s">
        <v>514</v>
      </c>
      <c r="BH401" s="211" t="s">
        <v>514</v>
      </c>
      <c r="BI401" s="211" t="s">
        <v>514</v>
      </c>
      <c r="BJ401" s="211" t="s">
        <v>514</v>
      </c>
      <c r="BK401" s="211" t="s">
        <v>514</v>
      </c>
      <c r="BL401" s="287"/>
      <c r="BM401" s="287"/>
      <c r="BN401" s="287"/>
      <c r="BO401" s="211" t="s">
        <v>514</v>
      </c>
      <c r="BP401" s="211" t="s">
        <v>514</v>
      </c>
      <c r="BQ401" s="211">
        <v>0</v>
      </c>
      <c r="BR401" s="211" t="s">
        <v>514</v>
      </c>
      <c r="BS401" s="211" t="s">
        <v>514</v>
      </c>
      <c r="BT401" s="211" t="s">
        <v>514</v>
      </c>
      <c r="BU401" s="211" t="s">
        <v>514</v>
      </c>
      <c r="BV401" s="211" t="s">
        <v>514</v>
      </c>
      <c r="BW401" s="211" t="s">
        <v>514</v>
      </c>
      <c r="BX401" s="211" t="s">
        <v>514</v>
      </c>
      <c r="BY401" s="211" t="s">
        <v>514</v>
      </c>
      <c r="BZ401" s="211" t="s">
        <v>514</v>
      </c>
      <c r="CA401" s="211" t="s">
        <v>514</v>
      </c>
      <c r="CB401" s="211" t="s">
        <v>5528</v>
      </c>
      <c r="CC401" s="211" t="s">
        <v>514</v>
      </c>
      <c r="CD401" s="211" t="s">
        <v>514</v>
      </c>
      <c r="CE401" s="211" t="s">
        <v>514</v>
      </c>
      <c r="CF401" s="211" t="s">
        <v>514</v>
      </c>
      <c r="CG401" s="211" t="s">
        <v>514</v>
      </c>
      <c r="CH401" s="287"/>
      <c r="CI401" s="287"/>
      <c r="CJ401" s="287"/>
      <c r="CK401" s="287"/>
      <c r="CL401" s="287"/>
      <c r="CM401" s="287"/>
      <c r="CN401" s="287"/>
      <c r="CO401" s="211" t="s">
        <v>5528</v>
      </c>
    </row>
    <row r="402" spans="1:93">
      <c r="A402" s="286" t="s">
        <v>1246</v>
      </c>
      <c r="B402" s="211" t="s">
        <v>3282</v>
      </c>
      <c r="C402" s="211" t="s">
        <v>2448</v>
      </c>
      <c r="D402" s="211" t="s">
        <v>3283</v>
      </c>
      <c r="E402" s="211" t="s">
        <v>5860</v>
      </c>
      <c r="F402" s="211">
        <v>1</v>
      </c>
      <c r="G402" s="211" t="s">
        <v>514</v>
      </c>
      <c r="H402" s="211" t="s">
        <v>514</v>
      </c>
      <c r="I402" s="211" t="s">
        <v>514</v>
      </c>
      <c r="J402" s="211" t="s">
        <v>514</v>
      </c>
      <c r="K402" s="211">
        <v>2013</v>
      </c>
      <c r="L402" s="211" t="b">
        <v>0</v>
      </c>
      <c r="M402" s="211">
        <v>15800</v>
      </c>
      <c r="N402" s="211">
        <v>13500</v>
      </c>
      <c r="O402" s="287"/>
      <c r="P402" s="287"/>
      <c r="Q402" s="287"/>
      <c r="R402" s="211" t="b">
        <v>1</v>
      </c>
      <c r="S402" s="211">
        <v>15000</v>
      </c>
      <c r="T402" s="211">
        <v>13300</v>
      </c>
      <c r="U402" s="211" t="b">
        <v>1</v>
      </c>
      <c r="V402" s="211">
        <v>13700</v>
      </c>
      <c r="W402" s="211">
        <v>13700</v>
      </c>
      <c r="X402" s="287"/>
      <c r="Y402" s="287"/>
      <c r="Z402" s="287"/>
      <c r="AA402" s="211" t="s">
        <v>514</v>
      </c>
      <c r="AB402" s="211" t="s">
        <v>514</v>
      </c>
      <c r="AC402" s="211" t="s">
        <v>514</v>
      </c>
      <c r="AD402" s="211" t="s">
        <v>514</v>
      </c>
      <c r="AE402" s="287"/>
      <c r="AF402" s="287"/>
      <c r="AG402" s="287"/>
      <c r="AH402" s="211" t="s">
        <v>514</v>
      </c>
      <c r="AI402" s="211" t="s">
        <v>514</v>
      </c>
      <c r="AJ402" s="211" t="s">
        <v>514</v>
      </c>
      <c r="AK402" s="211" t="s">
        <v>514</v>
      </c>
      <c r="AL402" s="211" t="s">
        <v>514</v>
      </c>
      <c r="AM402" s="211" t="s">
        <v>514</v>
      </c>
      <c r="AN402" s="287"/>
      <c r="AO402" s="287"/>
      <c r="AP402" s="287"/>
      <c r="AQ402" s="287"/>
      <c r="AR402" s="287"/>
      <c r="AS402" s="287"/>
      <c r="AT402" s="211" t="s">
        <v>514</v>
      </c>
      <c r="AU402" s="211" t="s">
        <v>514</v>
      </c>
      <c r="AV402" s="211" t="s">
        <v>514</v>
      </c>
      <c r="AW402" s="211" t="s">
        <v>514</v>
      </c>
      <c r="AX402" s="211" t="s">
        <v>514</v>
      </c>
      <c r="AY402" s="211" t="s">
        <v>514</v>
      </c>
      <c r="AZ402" s="287"/>
      <c r="BA402" s="287"/>
      <c r="BB402" s="287"/>
      <c r="BC402" s="287"/>
      <c r="BD402" s="287"/>
      <c r="BE402" s="287"/>
      <c r="BF402" s="211" t="s">
        <v>514</v>
      </c>
      <c r="BG402" s="211" t="s">
        <v>514</v>
      </c>
      <c r="BH402" s="211" t="s">
        <v>514</v>
      </c>
      <c r="BI402" s="211" t="s">
        <v>514</v>
      </c>
      <c r="BJ402" s="211" t="s">
        <v>514</v>
      </c>
      <c r="BK402" s="211" t="s">
        <v>514</v>
      </c>
      <c r="BL402" s="287"/>
      <c r="BM402" s="287"/>
      <c r="BN402" s="287"/>
      <c r="BO402" s="211" t="s">
        <v>514</v>
      </c>
      <c r="BP402" s="211" t="s">
        <v>514</v>
      </c>
      <c r="BQ402" s="211">
        <v>2</v>
      </c>
      <c r="BR402" s="211" t="s">
        <v>2968</v>
      </c>
      <c r="BS402" s="211" t="s">
        <v>2480</v>
      </c>
      <c r="BT402" s="211" t="s">
        <v>514</v>
      </c>
      <c r="BU402" s="211" t="s">
        <v>514</v>
      </c>
      <c r="BV402" s="211" t="s">
        <v>514</v>
      </c>
      <c r="BW402" s="211" t="s">
        <v>514</v>
      </c>
      <c r="BX402" s="211" t="s">
        <v>514</v>
      </c>
      <c r="BY402" s="211" t="s">
        <v>514</v>
      </c>
      <c r="BZ402" s="211" t="s">
        <v>514</v>
      </c>
      <c r="CA402" s="211" t="s">
        <v>514</v>
      </c>
      <c r="CB402" s="211" t="s">
        <v>514</v>
      </c>
      <c r="CC402" s="211" t="s">
        <v>514</v>
      </c>
      <c r="CD402" s="211" t="s">
        <v>514</v>
      </c>
      <c r="CE402" s="211" t="s">
        <v>514</v>
      </c>
      <c r="CF402" s="211" t="s">
        <v>514</v>
      </c>
      <c r="CG402" s="211" t="s">
        <v>514</v>
      </c>
      <c r="CH402" s="287"/>
      <c r="CI402" s="287"/>
      <c r="CJ402" s="287"/>
      <c r="CK402" s="287"/>
      <c r="CL402" s="287"/>
      <c r="CM402" s="287"/>
      <c r="CN402" s="287"/>
      <c r="CO402" s="211" t="s">
        <v>5528</v>
      </c>
    </row>
    <row r="403" spans="1:93">
      <c r="A403" s="286" t="s">
        <v>1247</v>
      </c>
      <c r="B403" s="211" t="s">
        <v>3284</v>
      </c>
      <c r="C403" s="211" t="s">
        <v>2448</v>
      </c>
      <c r="D403" s="211" t="s">
        <v>6912</v>
      </c>
      <c r="E403" s="211" t="s">
        <v>3285</v>
      </c>
      <c r="F403" s="211" t="s">
        <v>514</v>
      </c>
      <c r="G403" s="211" t="s">
        <v>514</v>
      </c>
      <c r="H403" s="211">
        <v>1</v>
      </c>
      <c r="I403" s="211" t="s">
        <v>514</v>
      </c>
      <c r="J403" s="211" t="s">
        <v>514</v>
      </c>
      <c r="K403" s="211" t="s">
        <v>514</v>
      </c>
      <c r="L403" s="211" t="s">
        <v>514</v>
      </c>
      <c r="M403" s="211" t="s">
        <v>514</v>
      </c>
      <c r="N403" s="211" t="s">
        <v>514</v>
      </c>
      <c r="O403" s="287"/>
      <c r="P403" s="287"/>
      <c r="Q403" s="287"/>
      <c r="R403" s="211" t="s">
        <v>514</v>
      </c>
      <c r="S403" s="211" t="s">
        <v>514</v>
      </c>
      <c r="T403" s="211" t="s">
        <v>514</v>
      </c>
      <c r="U403" s="211" t="s">
        <v>514</v>
      </c>
      <c r="V403" s="211" t="s">
        <v>514</v>
      </c>
      <c r="W403" s="211" t="s">
        <v>514</v>
      </c>
      <c r="X403" s="287"/>
      <c r="Y403" s="287"/>
      <c r="Z403" s="287"/>
      <c r="AA403" s="211">
        <v>2013</v>
      </c>
      <c r="AB403" s="211" t="b">
        <v>0</v>
      </c>
      <c r="AC403" s="211">
        <v>552</v>
      </c>
      <c r="AD403" s="211">
        <v>552</v>
      </c>
      <c r="AE403" s="287"/>
      <c r="AF403" s="287"/>
      <c r="AG403" s="287"/>
      <c r="AH403" s="211" t="b">
        <v>0</v>
      </c>
      <c r="AI403" s="211">
        <v>409</v>
      </c>
      <c r="AJ403" s="211">
        <v>409</v>
      </c>
      <c r="AK403" s="211" t="b">
        <v>0</v>
      </c>
      <c r="AL403" s="211">
        <v>948</v>
      </c>
      <c r="AM403" s="211">
        <v>948</v>
      </c>
      <c r="AN403" s="287"/>
      <c r="AO403" s="287"/>
      <c r="AP403" s="287"/>
      <c r="AQ403" s="287"/>
      <c r="AR403" s="287"/>
      <c r="AS403" s="287"/>
      <c r="AT403" s="211" t="s">
        <v>514</v>
      </c>
      <c r="AU403" s="211" t="s">
        <v>514</v>
      </c>
      <c r="AV403" s="211" t="s">
        <v>514</v>
      </c>
      <c r="AW403" s="211" t="s">
        <v>514</v>
      </c>
      <c r="AX403" s="211" t="s">
        <v>514</v>
      </c>
      <c r="AY403" s="211" t="s">
        <v>514</v>
      </c>
      <c r="AZ403" s="287"/>
      <c r="BA403" s="287"/>
      <c r="BB403" s="287"/>
      <c r="BC403" s="287"/>
      <c r="BD403" s="287"/>
      <c r="BE403" s="287"/>
      <c r="BF403" s="211" t="s">
        <v>514</v>
      </c>
      <c r="BG403" s="211" t="s">
        <v>514</v>
      </c>
      <c r="BH403" s="211" t="s">
        <v>514</v>
      </c>
      <c r="BI403" s="211" t="s">
        <v>514</v>
      </c>
      <c r="BJ403" s="211" t="s">
        <v>514</v>
      </c>
      <c r="BK403" s="211" t="s">
        <v>514</v>
      </c>
      <c r="BL403" s="287"/>
      <c r="BM403" s="287"/>
      <c r="BN403" s="287"/>
      <c r="BO403" s="211">
        <v>323</v>
      </c>
      <c r="BP403" s="211">
        <v>108</v>
      </c>
      <c r="BQ403" s="211">
        <v>0</v>
      </c>
      <c r="BR403" s="211" t="s">
        <v>514</v>
      </c>
      <c r="BS403" s="211" t="s">
        <v>514</v>
      </c>
      <c r="BT403" s="211" t="s">
        <v>514</v>
      </c>
      <c r="BU403" s="211" t="s">
        <v>514</v>
      </c>
      <c r="BV403" s="211" t="s">
        <v>514</v>
      </c>
      <c r="BW403" s="211" t="s">
        <v>514</v>
      </c>
      <c r="BX403" s="211" t="s">
        <v>514</v>
      </c>
      <c r="BY403" s="211" t="s">
        <v>514</v>
      </c>
      <c r="BZ403" s="211" t="s">
        <v>514</v>
      </c>
      <c r="CA403" s="211" t="s">
        <v>514</v>
      </c>
      <c r="CB403" s="211" t="s">
        <v>514</v>
      </c>
      <c r="CC403" s="211" t="s">
        <v>514</v>
      </c>
      <c r="CD403" s="211" t="s">
        <v>514</v>
      </c>
      <c r="CE403" s="211" t="s">
        <v>514</v>
      </c>
      <c r="CF403" s="211" t="s">
        <v>514</v>
      </c>
      <c r="CG403" s="211" t="s">
        <v>514</v>
      </c>
      <c r="CH403" s="287"/>
      <c r="CI403" s="287"/>
      <c r="CJ403" s="287"/>
      <c r="CK403" s="287"/>
      <c r="CL403" s="287"/>
      <c r="CM403" s="287"/>
      <c r="CN403" s="287"/>
      <c r="CO403" s="211" t="s">
        <v>5528</v>
      </c>
    </row>
    <row r="404" spans="1:93">
      <c r="A404" s="286" t="s">
        <v>1248</v>
      </c>
      <c r="B404" s="211" t="s">
        <v>3286</v>
      </c>
      <c r="C404" s="211" t="s">
        <v>2448</v>
      </c>
      <c r="D404" s="211" t="s">
        <v>6602</v>
      </c>
      <c r="E404" s="211" t="s">
        <v>5861</v>
      </c>
      <c r="F404" s="211">
        <v>1</v>
      </c>
      <c r="G404" s="211" t="s">
        <v>514</v>
      </c>
      <c r="H404" s="211" t="s">
        <v>514</v>
      </c>
      <c r="I404" s="211" t="s">
        <v>514</v>
      </c>
      <c r="J404" s="211" t="s">
        <v>514</v>
      </c>
      <c r="K404" s="211">
        <v>2013</v>
      </c>
      <c r="L404" s="211" t="b">
        <v>0</v>
      </c>
      <c r="M404" s="211">
        <v>25100</v>
      </c>
      <c r="N404" s="211">
        <v>21500</v>
      </c>
      <c r="O404" s="287"/>
      <c r="P404" s="287"/>
      <c r="Q404" s="287"/>
      <c r="R404" s="211" t="b">
        <v>0</v>
      </c>
      <c r="S404" s="211">
        <v>16500</v>
      </c>
      <c r="T404" s="211">
        <v>14800</v>
      </c>
      <c r="U404" s="211" t="b">
        <v>0</v>
      </c>
      <c r="V404" s="211">
        <v>15800</v>
      </c>
      <c r="W404" s="211">
        <v>15800</v>
      </c>
      <c r="X404" s="287"/>
      <c r="Y404" s="287"/>
      <c r="Z404" s="287"/>
      <c r="AA404" s="211" t="s">
        <v>514</v>
      </c>
      <c r="AB404" s="211" t="s">
        <v>514</v>
      </c>
      <c r="AC404" s="211" t="s">
        <v>514</v>
      </c>
      <c r="AD404" s="211" t="s">
        <v>514</v>
      </c>
      <c r="AE404" s="287"/>
      <c r="AF404" s="287"/>
      <c r="AG404" s="287"/>
      <c r="AH404" s="211" t="s">
        <v>514</v>
      </c>
      <c r="AI404" s="211" t="s">
        <v>514</v>
      </c>
      <c r="AJ404" s="211" t="s">
        <v>514</v>
      </c>
      <c r="AK404" s="211" t="s">
        <v>514</v>
      </c>
      <c r="AL404" s="211" t="s">
        <v>514</v>
      </c>
      <c r="AM404" s="211" t="s">
        <v>514</v>
      </c>
      <c r="AN404" s="287"/>
      <c r="AO404" s="287"/>
      <c r="AP404" s="287"/>
      <c r="AQ404" s="287"/>
      <c r="AR404" s="287"/>
      <c r="AS404" s="287"/>
      <c r="AT404" s="211" t="s">
        <v>514</v>
      </c>
      <c r="AU404" s="211" t="s">
        <v>514</v>
      </c>
      <c r="AV404" s="211" t="s">
        <v>514</v>
      </c>
      <c r="AW404" s="211" t="s">
        <v>514</v>
      </c>
      <c r="AX404" s="211" t="s">
        <v>514</v>
      </c>
      <c r="AY404" s="211" t="s">
        <v>514</v>
      </c>
      <c r="AZ404" s="287"/>
      <c r="BA404" s="287"/>
      <c r="BB404" s="287"/>
      <c r="BC404" s="287"/>
      <c r="BD404" s="287"/>
      <c r="BE404" s="287"/>
      <c r="BF404" s="211" t="s">
        <v>514</v>
      </c>
      <c r="BG404" s="211" t="s">
        <v>514</v>
      </c>
      <c r="BH404" s="211" t="s">
        <v>514</v>
      </c>
      <c r="BI404" s="211" t="s">
        <v>514</v>
      </c>
      <c r="BJ404" s="211" t="s">
        <v>514</v>
      </c>
      <c r="BK404" s="211" t="s">
        <v>514</v>
      </c>
      <c r="BL404" s="287"/>
      <c r="BM404" s="287"/>
      <c r="BN404" s="287"/>
      <c r="BO404" s="211" t="s">
        <v>514</v>
      </c>
      <c r="BP404" s="211" t="s">
        <v>514</v>
      </c>
      <c r="BQ404" s="211">
        <v>1</v>
      </c>
      <c r="BR404" s="211" t="s">
        <v>3287</v>
      </c>
      <c r="BS404" s="211" t="s">
        <v>514</v>
      </c>
      <c r="BT404" s="211" t="s">
        <v>514</v>
      </c>
      <c r="BU404" s="211" t="s">
        <v>514</v>
      </c>
      <c r="BV404" s="211" t="s">
        <v>514</v>
      </c>
      <c r="BW404" s="211" t="s">
        <v>514</v>
      </c>
      <c r="BX404" s="211" t="s">
        <v>514</v>
      </c>
      <c r="BY404" s="211" t="s">
        <v>514</v>
      </c>
      <c r="BZ404" s="211" t="s">
        <v>514</v>
      </c>
      <c r="CA404" s="211" t="s">
        <v>514</v>
      </c>
      <c r="CB404" s="211" t="s">
        <v>514</v>
      </c>
      <c r="CC404" s="211" t="s">
        <v>6434</v>
      </c>
      <c r="CD404" s="211" t="s">
        <v>5089</v>
      </c>
      <c r="CE404" s="211" t="s">
        <v>514</v>
      </c>
      <c r="CF404" s="211" t="s">
        <v>514</v>
      </c>
      <c r="CG404" s="211" t="s">
        <v>514</v>
      </c>
      <c r="CH404" s="287"/>
      <c r="CI404" s="287"/>
      <c r="CJ404" s="287"/>
      <c r="CK404" s="287"/>
      <c r="CL404" s="287"/>
      <c r="CM404" s="287"/>
      <c r="CN404" s="287"/>
      <c r="CO404" s="211" t="s">
        <v>5528</v>
      </c>
    </row>
    <row r="405" spans="1:93">
      <c r="A405" s="286" t="s">
        <v>1249</v>
      </c>
      <c r="B405" s="211" t="s">
        <v>3288</v>
      </c>
      <c r="C405" s="211" t="s">
        <v>2628</v>
      </c>
      <c r="D405" s="211" t="s">
        <v>3289</v>
      </c>
      <c r="E405" s="211" t="s">
        <v>3290</v>
      </c>
      <c r="F405" s="211">
        <v>1</v>
      </c>
      <c r="G405" s="211" t="s">
        <v>514</v>
      </c>
      <c r="H405" s="211" t="s">
        <v>514</v>
      </c>
      <c r="I405" s="211" t="s">
        <v>514</v>
      </c>
      <c r="J405" s="211" t="s">
        <v>514</v>
      </c>
      <c r="K405" s="211">
        <v>2013</v>
      </c>
      <c r="L405" s="211" t="b">
        <v>0</v>
      </c>
      <c r="M405" s="211">
        <v>10600</v>
      </c>
      <c r="N405" s="211">
        <v>9970</v>
      </c>
      <c r="O405" s="287"/>
      <c r="P405" s="287"/>
      <c r="Q405" s="287"/>
      <c r="R405" s="211" t="b">
        <v>0</v>
      </c>
      <c r="S405" s="211">
        <v>11400</v>
      </c>
      <c r="T405" s="211">
        <v>4520</v>
      </c>
      <c r="U405" s="211" t="b">
        <v>0</v>
      </c>
      <c r="V405" s="211">
        <v>3020</v>
      </c>
      <c r="W405" s="211">
        <v>3000</v>
      </c>
      <c r="X405" s="287"/>
      <c r="Y405" s="287"/>
      <c r="Z405" s="287"/>
      <c r="AA405" s="211" t="s">
        <v>514</v>
      </c>
      <c r="AB405" s="211" t="s">
        <v>514</v>
      </c>
      <c r="AC405" s="211" t="s">
        <v>514</v>
      </c>
      <c r="AD405" s="211" t="s">
        <v>514</v>
      </c>
      <c r="AE405" s="287"/>
      <c r="AF405" s="287"/>
      <c r="AG405" s="287"/>
      <c r="AH405" s="211" t="s">
        <v>514</v>
      </c>
      <c r="AI405" s="211" t="s">
        <v>514</v>
      </c>
      <c r="AJ405" s="211" t="s">
        <v>514</v>
      </c>
      <c r="AK405" s="211" t="s">
        <v>514</v>
      </c>
      <c r="AL405" s="211" t="s">
        <v>514</v>
      </c>
      <c r="AM405" s="211" t="s">
        <v>514</v>
      </c>
      <c r="AN405" s="287"/>
      <c r="AO405" s="287"/>
      <c r="AP405" s="287"/>
      <c r="AQ405" s="287"/>
      <c r="AR405" s="287"/>
      <c r="AS405" s="287"/>
      <c r="AT405" s="211" t="s">
        <v>514</v>
      </c>
      <c r="AU405" s="211" t="s">
        <v>514</v>
      </c>
      <c r="AV405" s="211" t="s">
        <v>514</v>
      </c>
      <c r="AW405" s="211" t="s">
        <v>514</v>
      </c>
      <c r="AX405" s="211" t="s">
        <v>514</v>
      </c>
      <c r="AY405" s="211" t="s">
        <v>514</v>
      </c>
      <c r="AZ405" s="287"/>
      <c r="BA405" s="287"/>
      <c r="BB405" s="287"/>
      <c r="BC405" s="287"/>
      <c r="BD405" s="287"/>
      <c r="BE405" s="287"/>
      <c r="BF405" s="211" t="s">
        <v>514</v>
      </c>
      <c r="BG405" s="211" t="s">
        <v>514</v>
      </c>
      <c r="BH405" s="211" t="s">
        <v>514</v>
      </c>
      <c r="BI405" s="211" t="s">
        <v>514</v>
      </c>
      <c r="BJ405" s="211" t="s">
        <v>514</v>
      </c>
      <c r="BK405" s="211" t="s">
        <v>514</v>
      </c>
      <c r="BL405" s="287"/>
      <c r="BM405" s="287"/>
      <c r="BN405" s="287"/>
      <c r="BO405" s="211" t="s">
        <v>514</v>
      </c>
      <c r="BP405" s="211" t="s">
        <v>514</v>
      </c>
      <c r="BQ405" s="211">
        <v>0</v>
      </c>
      <c r="BR405" s="211" t="s">
        <v>514</v>
      </c>
      <c r="BS405" s="211" t="s">
        <v>514</v>
      </c>
      <c r="BT405" s="211" t="s">
        <v>514</v>
      </c>
      <c r="BU405" s="211" t="s">
        <v>514</v>
      </c>
      <c r="BV405" s="211" t="s">
        <v>514</v>
      </c>
      <c r="BW405" s="211" t="s">
        <v>514</v>
      </c>
      <c r="BX405" s="211" t="s">
        <v>514</v>
      </c>
      <c r="BY405" s="211" t="s">
        <v>514</v>
      </c>
      <c r="BZ405" s="211" t="s">
        <v>514</v>
      </c>
      <c r="CA405" s="211" t="s">
        <v>514</v>
      </c>
      <c r="CB405" s="211" t="s">
        <v>514</v>
      </c>
      <c r="CC405" s="211" t="s">
        <v>6444</v>
      </c>
      <c r="CD405" s="211" t="s">
        <v>6445</v>
      </c>
      <c r="CE405" s="211" t="s">
        <v>514</v>
      </c>
      <c r="CF405" s="211" t="s">
        <v>514</v>
      </c>
      <c r="CG405" s="211" t="s">
        <v>514</v>
      </c>
      <c r="CH405" s="287"/>
      <c r="CI405" s="287"/>
      <c r="CJ405" s="287"/>
      <c r="CK405" s="287"/>
      <c r="CL405" s="287"/>
      <c r="CM405" s="287"/>
      <c r="CN405" s="287"/>
      <c r="CO405" s="211" t="s">
        <v>5528</v>
      </c>
    </row>
    <row r="406" spans="1:93">
      <c r="A406" s="286" t="s">
        <v>1250</v>
      </c>
      <c r="B406" s="211" t="s">
        <v>3291</v>
      </c>
      <c r="C406" s="211" t="s">
        <v>2764</v>
      </c>
      <c r="D406" s="211" t="s">
        <v>5862</v>
      </c>
      <c r="E406" s="211" t="s">
        <v>5863</v>
      </c>
      <c r="F406" s="211">
        <v>1</v>
      </c>
      <c r="G406" s="211" t="s">
        <v>514</v>
      </c>
      <c r="H406" s="211">
        <v>1</v>
      </c>
      <c r="I406" s="211" t="s">
        <v>514</v>
      </c>
      <c r="J406" s="211" t="s">
        <v>514</v>
      </c>
      <c r="K406" s="211">
        <v>2013</v>
      </c>
      <c r="L406" s="211" t="b">
        <v>0</v>
      </c>
      <c r="M406" s="211">
        <v>8920</v>
      </c>
      <c r="N406" s="211">
        <v>8720</v>
      </c>
      <c r="O406" s="287"/>
      <c r="P406" s="287"/>
      <c r="Q406" s="287"/>
      <c r="R406" s="211" t="b">
        <v>0</v>
      </c>
      <c r="S406" s="211">
        <v>9460</v>
      </c>
      <c r="T406" s="211">
        <v>4880</v>
      </c>
      <c r="U406" s="211" t="b">
        <v>0</v>
      </c>
      <c r="V406" s="211">
        <v>3900</v>
      </c>
      <c r="W406" s="211">
        <v>3900</v>
      </c>
      <c r="X406" s="287"/>
      <c r="Y406" s="287"/>
      <c r="Z406" s="287"/>
      <c r="AA406" s="211">
        <v>2013</v>
      </c>
      <c r="AB406" s="211" t="b">
        <v>0</v>
      </c>
      <c r="AC406" s="211">
        <v>885</v>
      </c>
      <c r="AD406" s="211">
        <v>885</v>
      </c>
      <c r="AE406" s="287"/>
      <c r="AF406" s="287"/>
      <c r="AG406" s="287"/>
      <c r="AH406" s="211" t="b">
        <v>0</v>
      </c>
      <c r="AI406" s="211">
        <v>645</v>
      </c>
      <c r="AJ406" s="211">
        <v>645</v>
      </c>
      <c r="AK406" s="211" t="b">
        <v>0</v>
      </c>
      <c r="AL406" s="211">
        <v>604</v>
      </c>
      <c r="AM406" s="211">
        <v>604</v>
      </c>
      <c r="AN406" s="287"/>
      <c r="AO406" s="287"/>
      <c r="AP406" s="287"/>
      <c r="AQ406" s="287"/>
      <c r="AR406" s="287"/>
      <c r="AS406" s="287"/>
      <c r="AT406" s="211" t="s">
        <v>514</v>
      </c>
      <c r="AU406" s="211" t="s">
        <v>514</v>
      </c>
      <c r="AV406" s="211" t="s">
        <v>514</v>
      </c>
      <c r="AW406" s="211" t="s">
        <v>514</v>
      </c>
      <c r="AX406" s="211" t="s">
        <v>514</v>
      </c>
      <c r="AY406" s="211" t="s">
        <v>514</v>
      </c>
      <c r="AZ406" s="287"/>
      <c r="BA406" s="287"/>
      <c r="BB406" s="287"/>
      <c r="BC406" s="287"/>
      <c r="BD406" s="287"/>
      <c r="BE406" s="287"/>
      <c r="BF406" s="211" t="s">
        <v>514</v>
      </c>
      <c r="BG406" s="211" t="s">
        <v>514</v>
      </c>
      <c r="BH406" s="211" t="s">
        <v>514</v>
      </c>
      <c r="BI406" s="211" t="s">
        <v>514</v>
      </c>
      <c r="BJ406" s="211" t="s">
        <v>514</v>
      </c>
      <c r="BK406" s="211" t="s">
        <v>514</v>
      </c>
      <c r="BL406" s="287"/>
      <c r="BM406" s="287"/>
      <c r="BN406" s="287"/>
      <c r="BO406" s="211">
        <v>161</v>
      </c>
      <c r="BP406" s="211">
        <v>161</v>
      </c>
      <c r="BQ406" s="211">
        <v>0</v>
      </c>
      <c r="BR406" s="211" t="s">
        <v>514</v>
      </c>
      <c r="BS406" s="211" t="s">
        <v>514</v>
      </c>
      <c r="BT406" s="211" t="s">
        <v>514</v>
      </c>
      <c r="BU406" s="211" t="s">
        <v>514</v>
      </c>
      <c r="BV406" s="211" t="s">
        <v>514</v>
      </c>
      <c r="BW406" s="211" t="s">
        <v>514</v>
      </c>
      <c r="BX406" s="211" t="s">
        <v>514</v>
      </c>
      <c r="BY406" s="211" t="s">
        <v>514</v>
      </c>
      <c r="BZ406" s="211" t="s">
        <v>514</v>
      </c>
      <c r="CA406" s="211" t="s">
        <v>514</v>
      </c>
      <c r="CB406" s="211" t="s">
        <v>514</v>
      </c>
      <c r="CC406" s="211" t="s">
        <v>514</v>
      </c>
      <c r="CD406" s="211" t="s">
        <v>514</v>
      </c>
      <c r="CE406" s="211" t="s">
        <v>514</v>
      </c>
      <c r="CF406" s="211" t="s">
        <v>514</v>
      </c>
      <c r="CG406" s="211" t="s">
        <v>514</v>
      </c>
      <c r="CH406" s="287"/>
      <c r="CI406" s="287"/>
      <c r="CJ406" s="287"/>
      <c r="CK406" s="287"/>
      <c r="CL406" s="287"/>
      <c r="CM406" s="287"/>
      <c r="CN406" s="287"/>
      <c r="CO406" s="211" t="s">
        <v>5528</v>
      </c>
    </row>
    <row r="407" spans="1:93">
      <c r="A407" s="286" t="s">
        <v>1251</v>
      </c>
      <c r="B407" s="211" t="s">
        <v>3292</v>
      </c>
      <c r="C407" s="211" t="s">
        <v>2424</v>
      </c>
      <c r="D407" s="211" t="s">
        <v>6603</v>
      </c>
      <c r="E407" s="211" t="s">
        <v>5864</v>
      </c>
      <c r="F407" s="211">
        <v>1</v>
      </c>
      <c r="G407" s="211" t="s">
        <v>514</v>
      </c>
      <c r="H407" s="211" t="s">
        <v>514</v>
      </c>
      <c r="I407" s="211" t="s">
        <v>514</v>
      </c>
      <c r="J407" s="211" t="s">
        <v>514</v>
      </c>
      <c r="K407" s="211">
        <v>2013</v>
      </c>
      <c r="L407" s="211" t="b">
        <v>1</v>
      </c>
      <c r="M407" s="211">
        <v>11200</v>
      </c>
      <c r="N407" s="211">
        <v>11200</v>
      </c>
      <c r="O407" s="287"/>
      <c r="P407" s="287"/>
      <c r="Q407" s="287"/>
      <c r="R407" s="211" t="b">
        <v>1</v>
      </c>
      <c r="S407" s="211">
        <v>9900</v>
      </c>
      <c r="T407" s="211">
        <v>7170</v>
      </c>
      <c r="U407" s="211" t="b">
        <v>1</v>
      </c>
      <c r="V407" s="211">
        <v>4590</v>
      </c>
      <c r="W407" s="211">
        <v>4590</v>
      </c>
      <c r="X407" s="287"/>
      <c r="Y407" s="287"/>
      <c r="Z407" s="287"/>
      <c r="AA407" s="211" t="s">
        <v>514</v>
      </c>
      <c r="AB407" s="211" t="s">
        <v>514</v>
      </c>
      <c r="AC407" s="211" t="s">
        <v>514</v>
      </c>
      <c r="AD407" s="211" t="s">
        <v>514</v>
      </c>
      <c r="AE407" s="287"/>
      <c r="AF407" s="287"/>
      <c r="AG407" s="287"/>
      <c r="AH407" s="211" t="s">
        <v>514</v>
      </c>
      <c r="AI407" s="211" t="s">
        <v>514</v>
      </c>
      <c r="AJ407" s="211" t="s">
        <v>514</v>
      </c>
      <c r="AK407" s="211" t="s">
        <v>514</v>
      </c>
      <c r="AL407" s="211" t="s">
        <v>514</v>
      </c>
      <c r="AM407" s="211" t="s">
        <v>514</v>
      </c>
      <c r="AN407" s="287"/>
      <c r="AO407" s="287"/>
      <c r="AP407" s="287"/>
      <c r="AQ407" s="287"/>
      <c r="AR407" s="287"/>
      <c r="AS407" s="287"/>
      <c r="AT407" s="211" t="s">
        <v>514</v>
      </c>
      <c r="AU407" s="211" t="s">
        <v>514</v>
      </c>
      <c r="AV407" s="211" t="s">
        <v>514</v>
      </c>
      <c r="AW407" s="211" t="s">
        <v>514</v>
      </c>
      <c r="AX407" s="211" t="s">
        <v>514</v>
      </c>
      <c r="AY407" s="211" t="s">
        <v>514</v>
      </c>
      <c r="AZ407" s="287"/>
      <c r="BA407" s="287"/>
      <c r="BB407" s="287"/>
      <c r="BC407" s="287"/>
      <c r="BD407" s="287"/>
      <c r="BE407" s="287"/>
      <c r="BF407" s="211" t="s">
        <v>514</v>
      </c>
      <c r="BG407" s="211" t="s">
        <v>514</v>
      </c>
      <c r="BH407" s="211" t="s">
        <v>514</v>
      </c>
      <c r="BI407" s="211" t="s">
        <v>514</v>
      </c>
      <c r="BJ407" s="211" t="s">
        <v>514</v>
      </c>
      <c r="BK407" s="211" t="s">
        <v>514</v>
      </c>
      <c r="BL407" s="287"/>
      <c r="BM407" s="287"/>
      <c r="BN407" s="287"/>
      <c r="BO407" s="211" t="s">
        <v>514</v>
      </c>
      <c r="BP407" s="211" t="s">
        <v>514</v>
      </c>
      <c r="BQ407" s="211">
        <v>0</v>
      </c>
      <c r="BR407" s="211" t="s">
        <v>514</v>
      </c>
      <c r="BS407" s="211" t="s">
        <v>514</v>
      </c>
      <c r="BT407" s="211" t="s">
        <v>514</v>
      </c>
      <c r="BU407" s="211" t="s">
        <v>514</v>
      </c>
      <c r="BV407" s="211" t="s">
        <v>514</v>
      </c>
      <c r="BW407" s="211" t="s">
        <v>514</v>
      </c>
      <c r="BX407" s="211" t="s">
        <v>514</v>
      </c>
      <c r="BY407" s="211" t="s">
        <v>514</v>
      </c>
      <c r="BZ407" s="211" t="s">
        <v>514</v>
      </c>
      <c r="CA407" s="211" t="s">
        <v>514</v>
      </c>
      <c r="CB407" s="211" t="s">
        <v>514</v>
      </c>
      <c r="CC407" s="211" t="s">
        <v>6444</v>
      </c>
      <c r="CD407" s="211" t="s">
        <v>6445</v>
      </c>
      <c r="CE407" s="211" t="s">
        <v>514</v>
      </c>
      <c r="CF407" s="211" t="s">
        <v>514</v>
      </c>
      <c r="CG407" s="211" t="s">
        <v>514</v>
      </c>
      <c r="CH407" s="287"/>
      <c r="CI407" s="287"/>
      <c r="CJ407" s="287"/>
      <c r="CK407" s="287"/>
      <c r="CL407" s="287"/>
      <c r="CM407" s="287"/>
      <c r="CN407" s="287"/>
      <c r="CO407" s="211" t="s">
        <v>5528</v>
      </c>
    </row>
    <row r="408" spans="1:93">
      <c r="A408" s="286" t="s">
        <v>1252</v>
      </c>
      <c r="B408" s="211" t="s">
        <v>5371</v>
      </c>
      <c r="C408" s="211" t="s">
        <v>2448</v>
      </c>
      <c r="D408" s="211" t="s">
        <v>5865</v>
      </c>
      <c r="E408" s="211" t="s">
        <v>5372</v>
      </c>
      <c r="F408" s="211">
        <v>1</v>
      </c>
      <c r="G408" s="211" t="s">
        <v>514</v>
      </c>
      <c r="H408" s="211" t="s">
        <v>514</v>
      </c>
      <c r="I408" s="211" t="s">
        <v>514</v>
      </c>
      <c r="J408" s="211" t="s">
        <v>514</v>
      </c>
      <c r="K408" s="211" t="s">
        <v>514</v>
      </c>
      <c r="L408" s="211" t="s">
        <v>514</v>
      </c>
      <c r="M408" s="211" t="s">
        <v>514</v>
      </c>
      <c r="N408" s="211" t="s">
        <v>514</v>
      </c>
      <c r="O408" s="287"/>
      <c r="P408" s="287"/>
      <c r="Q408" s="287"/>
      <c r="R408" s="211" t="s">
        <v>514</v>
      </c>
      <c r="S408" s="211" t="s">
        <v>514</v>
      </c>
      <c r="T408" s="211" t="s">
        <v>514</v>
      </c>
      <c r="U408" s="211" t="s">
        <v>514</v>
      </c>
      <c r="V408" s="211" t="s">
        <v>514</v>
      </c>
      <c r="W408" s="211" t="s">
        <v>514</v>
      </c>
      <c r="X408" s="287"/>
      <c r="Y408" s="287"/>
      <c r="Z408" s="287"/>
      <c r="AA408" s="211" t="s">
        <v>514</v>
      </c>
      <c r="AB408" s="211" t="s">
        <v>514</v>
      </c>
      <c r="AC408" s="211" t="s">
        <v>514</v>
      </c>
      <c r="AD408" s="211" t="s">
        <v>514</v>
      </c>
      <c r="AE408" s="287"/>
      <c r="AF408" s="287"/>
      <c r="AG408" s="287"/>
      <c r="AH408" s="211" t="s">
        <v>514</v>
      </c>
      <c r="AI408" s="211" t="s">
        <v>514</v>
      </c>
      <c r="AJ408" s="211" t="s">
        <v>514</v>
      </c>
      <c r="AK408" s="211" t="s">
        <v>514</v>
      </c>
      <c r="AL408" s="211" t="s">
        <v>514</v>
      </c>
      <c r="AM408" s="211" t="s">
        <v>514</v>
      </c>
      <c r="AN408" s="287"/>
      <c r="AO408" s="287"/>
      <c r="AP408" s="287"/>
      <c r="AQ408" s="287"/>
      <c r="AR408" s="287"/>
      <c r="AS408" s="287"/>
      <c r="AT408" s="211" t="s">
        <v>514</v>
      </c>
      <c r="AU408" s="211" t="s">
        <v>514</v>
      </c>
      <c r="AV408" s="211" t="s">
        <v>514</v>
      </c>
      <c r="AW408" s="211" t="s">
        <v>514</v>
      </c>
      <c r="AX408" s="211" t="s">
        <v>514</v>
      </c>
      <c r="AY408" s="211" t="s">
        <v>514</v>
      </c>
      <c r="AZ408" s="287"/>
      <c r="BA408" s="287"/>
      <c r="BB408" s="287"/>
      <c r="BC408" s="287"/>
      <c r="BD408" s="287"/>
      <c r="BE408" s="287"/>
      <c r="BF408" s="211" t="s">
        <v>514</v>
      </c>
      <c r="BG408" s="211" t="s">
        <v>514</v>
      </c>
      <c r="BH408" s="211" t="s">
        <v>514</v>
      </c>
      <c r="BI408" s="211" t="s">
        <v>514</v>
      </c>
      <c r="BJ408" s="211" t="s">
        <v>514</v>
      </c>
      <c r="BK408" s="211" t="s">
        <v>514</v>
      </c>
      <c r="BL408" s="287"/>
      <c r="BM408" s="287"/>
      <c r="BN408" s="287"/>
      <c r="BO408" s="211" t="s">
        <v>514</v>
      </c>
      <c r="BP408" s="211" t="s">
        <v>514</v>
      </c>
      <c r="BQ408" s="211">
        <v>1</v>
      </c>
      <c r="BR408" s="211" t="s">
        <v>2775</v>
      </c>
      <c r="BS408" s="211" t="s">
        <v>514</v>
      </c>
      <c r="BT408" s="211" t="s">
        <v>514</v>
      </c>
      <c r="BU408" s="211" t="s">
        <v>514</v>
      </c>
      <c r="BV408" s="211" t="s">
        <v>514</v>
      </c>
      <c r="BW408" s="211" t="s">
        <v>514</v>
      </c>
      <c r="BX408" s="211" t="s">
        <v>514</v>
      </c>
      <c r="BY408" s="211" t="s">
        <v>514</v>
      </c>
      <c r="BZ408" s="211" t="s">
        <v>514</v>
      </c>
      <c r="CA408" s="211" t="s">
        <v>514</v>
      </c>
      <c r="CB408" s="211" t="s">
        <v>514</v>
      </c>
      <c r="CC408" s="211" t="s">
        <v>514</v>
      </c>
      <c r="CD408" s="211" t="s">
        <v>514</v>
      </c>
      <c r="CE408" s="211" t="s">
        <v>514</v>
      </c>
      <c r="CF408" s="211" t="s">
        <v>514</v>
      </c>
      <c r="CG408" s="211" t="s">
        <v>514</v>
      </c>
      <c r="CH408" s="287"/>
      <c r="CI408" s="287"/>
      <c r="CJ408" s="287"/>
      <c r="CK408" s="287"/>
      <c r="CL408" s="287"/>
      <c r="CM408" s="287"/>
      <c r="CN408" s="287"/>
      <c r="CO408" s="211" t="s">
        <v>514</v>
      </c>
    </row>
    <row r="409" spans="1:93">
      <c r="A409" s="286" t="s">
        <v>1253</v>
      </c>
      <c r="B409" s="211" t="s">
        <v>3293</v>
      </c>
      <c r="C409" s="211" t="s">
        <v>2424</v>
      </c>
      <c r="D409" s="211" t="s">
        <v>5866</v>
      </c>
      <c r="E409" s="211" t="s">
        <v>3294</v>
      </c>
      <c r="F409" s="211">
        <v>1</v>
      </c>
      <c r="G409" s="211" t="s">
        <v>514</v>
      </c>
      <c r="H409" s="211" t="s">
        <v>514</v>
      </c>
      <c r="I409" s="211" t="s">
        <v>514</v>
      </c>
      <c r="J409" s="211" t="s">
        <v>514</v>
      </c>
      <c r="K409" s="211">
        <v>2013</v>
      </c>
      <c r="L409" s="211" t="b">
        <v>0</v>
      </c>
      <c r="M409" s="211">
        <v>1410</v>
      </c>
      <c r="N409" s="211">
        <v>1410</v>
      </c>
      <c r="O409" s="287"/>
      <c r="P409" s="287"/>
      <c r="Q409" s="287"/>
      <c r="R409" s="211" t="b">
        <v>0</v>
      </c>
      <c r="S409" s="211">
        <v>1080</v>
      </c>
      <c r="T409" s="211">
        <v>638</v>
      </c>
      <c r="U409" s="211" t="b">
        <v>0</v>
      </c>
      <c r="V409" s="211">
        <v>651</v>
      </c>
      <c r="W409" s="211">
        <v>651</v>
      </c>
      <c r="X409" s="287"/>
      <c r="Y409" s="287"/>
      <c r="Z409" s="287"/>
      <c r="AA409" s="211" t="s">
        <v>514</v>
      </c>
      <c r="AB409" s="211" t="s">
        <v>514</v>
      </c>
      <c r="AC409" s="211" t="s">
        <v>514</v>
      </c>
      <c r="AD409" s="211" t="s">
        <v>514</v>
      </c>
      <c r="AE409" s="287"/>
      <c r="AF409" s="287"/>
      <c r="AG409" s="287"/>
      <c r="AH409" s="211" t="s">
        <v>514</v>
      </c>
      <c r="AI409" s="211" t="s">
        <v>514</v>
      </c>
      <c r="AJ409" s="211" t="s">
        <v>514</v>
      </c>
      <c r="AK409" s="211" t="s">
        <v>514</v>
      </c>
      <c r="AL409" s="211" t="s">
        <v>514</v>
      </c>
      <c r="AM409" s="211" t="s">
        <v>514</v>
      </c>
      <c r="AN409" s="287"/>
      <c r="AO409" s="287"/>
      <c r="AP409" s="287"/>
      <c r="AQ409" s="287"/>
      <c r="AR409" s="287"/>
      <c r="AS409" s="287"/>
      <c r="AT409" s="211" t="s">
        <v>514</v>
      </c>
      <c r="AU409" s="211" t="s">
        <v>514</v>
      </c>
      <c r="AV409" s="211" t="s">
        <v>514</v>
      </c>
      <c r="AW409" s="211" t="s">
        <v>514</v>
      </c>
      <c r="AX409" s="211" t="s">
        <v>514</v>
      </c>
      <c r="AY409" s="211" t="s">
        <v>514</v>
      </c>
      <c r="AZ409" s="287"/>
      <c r="BA409" s="287"/>
      <c r="BB409" s="287"/>
      <c r="BC409" s="287"/>
      <c r="BD409" s="287"/>
      <c r="BE409" s="287"/>
      <c r="BF409" s="211" t="s">
        <v>514</v>
      </c>
      <c r="BG409" s="211" t="s">
        <v>514</v>
      </c>
      <c r="BH409" s="211" t="s">
        <v>514</v>
      </c>
      <c r="BI409" s="211" t="s">
        <v>514</v>
      </c>
      <c r="BJ409" s="211" t="s">
        <v>514</v>
      </c>
      <c r="BK409" s="211" t="s">
        <v>514</v>
      </c>
      <c r="BL409" s="287"/>
      <c r="BM409" s="287"/>
      <c r="BN409" s="287"/>
      <c r="BO409" s="211" t="s">
        <v>514</v>
      </c>
      <c r="BP409" s="211" t="s">
        <v>514</v>
      </c>
      <c r="BQ409" s="211">
        <v>0</v>
      </c>
      <c r="BR409" s="211" t="s">
        <v>514</v>
      </c>
      <c r="BS409" s="211" t="s">
        <v>514</v>
      </c>
      <c r="BT409" s="211" t="s">
        <v>514</v>
      </c>
      <c r="BU409" s="211" t="s">
        <v>514</v>
      </c>
      <c r="BV409" s="211" t="s">
        <v>514</v>
      </c>
      <c r="BW409" s="211" t="s">
        <v>514</v>
      </c>
      <c r="BX409" s="211" t="s">
        <v>514</v>
      </c>
      <c r="BY409" s="211" t="s">
        <v>514</v>
      </c>
      <c r="BZ409" s="211" t="s">
        <v>514</v>
      </c>
      <c r="CA409" s="211" t="s">
        <v>514</v>
      </c>
      <c r="CB409" s="211" t="s">
        <v>514</v>
      </c>
      <c r="CC409" s="211" t="s">
        <v>6444</v>
      </c>
      <c r="CD409" s="211" t="s">
        <v>6445</v>
      </c>
      <c r="CE409" s="211" t="s">
        <v>514</v>
      </c>
      <c r="CF409" s="211" t="s">
        <v>514</v>
      </c>
      <c r="CG409" s="211" t="s">
        <v>514</v>
      </c>
      <c r="CH409" s="287"/>
      <c r="CI409" s="287"/>
      <c r="CJ409" s="287"/>
      <c r="CK409" s="287"/>
      <c r="CL409" s="287"/>
      <c r="CM409" s="287"/>
      <c r="CN409" s="287"/>
      <c r="CO409" s="211" t="s">
        <v>5528</v>
      </c>
    </row>
    <row r="410" spans="1:93">
      <c r="A410" s="286" t="s">
        <v>1254</v>
      </c>
      <c r="B410" s="211" t="s">
        <v>3295</v>
      </c>
      <c r="C410" s="211" t="s">
        <v>2628</v>
      </c>
      <c r="D410" s="211" t="s">
        <v>5867</v>
      </c>
      <c r="E410" s="211" t="s">
        <v>5868</v>
      </c>
      <c r="F410" s="211">
        <v>1</v>
      </c>
      <c r="G410" s="211" t="s">
        <v>514</v>
      </c>
      <c r="H410" s="211" t="s">
        <v>514</v>
      </c>
      <c r="I410" s="211" t="s">
        <v>514</v>
      </c>
      <c r="J410" s="211" t="s">
        <v>514</v>
      </c>
      <c r="K410" s="211">
        <v>2013</v>
      </c>
      <c r="L410" s="211" t="b">
        <v>0</v>
      </c>
      <c r="M410" s="211">
        <v>3660</v>
      </c>
      <c r="N410" s="211">
        <v>3590</v>
      </c>
      <c r="O410" s="287"/>
      <c r="P410" s="287"/>
      <c r="Q410" s="287"/>
      <c r="R410" s="211" t="b">
        <v>0</v>
      </c>
      <c r="S410" s="211">
        <v>2120</v>
      </c>
      <c r="T410" s="211">
        <v>249</v>
      </c>
      <c r="U410" s="211" t="b">
        <v>0</v>
      </c>
      <c r="V410" s="211">
        <v>228</v>
      </c>
      <c r="W410" s="211">
        <v>228</v>
      </c>
      <c r="X410" s="287"/>
      <c r="Y410" s="287"/>
      <c r="Z410" s="287"/>
      <c r="AA410" s="211" t="s">
        <v>514</v>
      </c>
      <c r="AB410" s="211" t="s">
        <v>514</v>
      </c>
      <c r="AC410" s="211" t="s">
        <v>514</v>
      </c>
      <c r="AD410" s="211" t="s">
        <v>514</v>
      </c>
      <c r="AE410" s="287"/>
      <c r="AF410" s="287"/>
      <c r="AG410" s="287"/>
      <c r="AH410" s="211" t="s">
        <v>514</v>
      </c>
      <c r="AI410" s="211" t="s">
        <v>514</v>
      </c>
      <c r="AJ410" s="211" t="s">
        <v>514</v>
      </c>
      <c r="AK410" s="211" t="s">
        <v>514</v>
      </c>
      <c r="AL410" s="211" t="s">
        <v>514</v>
      </c>
      <c r="AM410" s="211" t="s">
        <v>514</v>
      </c>
      <c r="AN410" s="287"/>
      <c r="AO410" s="287"/>
      <c r="AP410" s="287"/>
      <c r="AQ410" s="287"/>
      <c r="AR410" s="287"/>
      <c r="AS410" s="287"/>
      <c r="AT410" s="211" t="s">
        <v>514</v>
      </c>
      <c r="AU410" s="211" t="s">
        <v>514</v>
      </c>
      <c r="AV410" s="211" t="s">
        <v>514</v>
      </c>
      <c r="AW410" s="211" t="s">
        <v>514</v>
      </c>
      <c r="AX410" s="211" t="s">
        <v>514</v>
      </c>
      <c r="AY410" s="211" t="s">
        <v>514</v>
      </c>
      <c r="AZ410" s="287"/>
      <c r="BA410" s="287"/>
      <c r="BB410" s="287"/>
      <c r="BC410" s="287"/>
      <c r="BD410" s="287"/>
      <c r="BE410" s="287"/>
      <c r="BF410" s="211" t="s">
        <v>514</v>
      </c>
      <c r="BG410" s="211" t="s">
        <v>514</v>
      </c>
      <c r="BH410" s="211" t="s">
        <v>514</v>
      </c>
      <c r="BI410" s="211" t="s">
        <v>514</v>
      </c>
      <c r="BJ410" s="211" t="s">
        <v>514</v>
      </c>
      <c r="BK410" s="211" t="s">
        <v>514</v>
      </c>
      <c r="BL410" s="287"/>
      <c r="BM410" s="287"/>
      <c r="BN410" s="287"/>
      <c r="BO410" s="211" t="s">
        <v>514</v>
      </c>
      <c r="BP410" s="211" t="s">
        <v>514</v>
      </c>
      <c r="BQ410" s="211">
        <v>0</v>
      </c>
      <c r="BR410" s="211" t="s">
        <v>514</v>
      </c>
      <c r="BS410" s="211" t="s">
        <v>514</v>
      </c>
      <c r="BT410" s="211" t="s">
        <v>514</v>
      </c>
      <c r="BU410" s="211" t="s">
        <v>514</v>
      </c>
      <c r="BV410" s="211" t="s">
        <v>514</v>
      </c>
      <c r="BW410" s="211" t="s">
        <v>514</v>
      </c>
      <c r="BX410" s="211" t="s">
        <v>514</v>
      </c>
      <c r="BY410" s="211" t="s">
        <v>514</v>
      </c>
      <c r="BZ410" s="211" t="s">
        <v>514</v>
      </c>
      <c r="CA410" s="211" t="s">
        <v>514</v>
      </c>
      <c r="CB410" s="211" t="s">
        <v>514</v>
      </c>
      <c r="CC410" s="211" t="s">
        <v>514</v>
      </c>
      <c r="CD410" s="211" t="s">
        <v>514</v>
      </c>
      <c r="CE410" s="211" t="s">
        <v>514</v>
      </c>
      <c r="CF410" s="211" t="s">
        <v>514</v>
      </c>
      <c r="CG410" s="211" t="s">
        <v>514</v>
      </c>
      <c r="CH410" s="287"/>
      <c r="CI410" s="287"/>
      <c r="CJ410" s="287"/>
      <c r="CK410" s="287"/>
      <c r="CL410" s="287"/>
      <c r="CM410" s="287"/>
      <c r="CN410" s="287"/>
      <c r="CO410" s="211" t="s">
        <v>514</v>
      </c>
    </row>
    <row r="411" spans="1:93">
      <c r="A411" s="286" t="s">
        <v>1255</v>
      </c>
      <c r="B411" s="211" t="s">
        <v>3296</v>
      </c>
      <c r="C411" s="211" t="s">
        <v>6604</v>
      </c>
      <c r="D411" s="211" t="s">
        <v>6605</v>
      </c>
      <c r="E411" s="211" t="s">
        <v>3297</v>
      </c>
      <c r="F411" s="211">
        <v>1</v>
      </c>
      <c r="G411" s="211" t="s">
        <v>514</v>
      </c>
      <c r="H411" s="211" t="s">
        <v>514</v>
      </c>
      <c r="I411" s="211" t="s">
        <v>514</v>
      </c>
      <c r="J411" s="211" t="s">
        <v>514</v>
      </c>
      <c r="K411" s="211">
        <v>2013</v>
      </c>
      <c r="L411" s="211" t="b">
        <v>0</v>
      </c>
      <c r="M411" s="211">
        <v>48600</v>
      </c>
      <c r="N411" s="211">
        <v>48500</v>
      </c>
      <c r="O411" s="287"/>
      <c r="P411" s="287"/>
      <c r="Q411" s="287"/>
      <c r="R411" s="211" t="b">
        <v>0</v>
      </c>
      <c r="S411" s="211">
        <v>34600</v>
      </c>
      <c r="T411" s="211">
        <v>31100</v>
      </c>
      <c r="U411" s="211" t="b">
        <v>0</v>
      </c>
      <c r="V411" s="211">
        <v>34400</v>
      </c>
      <c r="W411" s="211">
        <v>34400</v>
      </c>
      <c r="X411" s="287"/>
      <c r="Y411" s="287"/>
      <c r="Z411" s="287"/>
      <c r="AA411" s="211" t="s">
        <v>514</v>
      </c>
      <c r="AB411" s="211" t="s">
        <v>514</v>
      </c>
      <c r="AC411" s="211" t="s">
        <v>514</v>
      </c>
      <c r="AD411" s="211" t="s">
        <v>514</v>
      </c>
      <c r="AE411" s="287"/>
      <c r="AF411" s="287"/>
      <c r="AG411" s="287"/>
      <c r="AH411" s="211" t="s">
        <v>514</v>
      </c>
      <c r="AI411" s="211" t="s">
        <v>514</v>
      </c>
      <c r="AJ411" s="211" t="s">
        <v>514</v>
      </c>
      <c r="AK411" s="211" t="s">
        <v>514</v>
      </c>
      <c r="AL411" s="211" t="s">
        <v>514</v>
      </c>
      <c r="AM411" s="211" t="s">
        <v>514</v>
      </c>
      <c r="AN411" s="287"/>
      <c r="AO411" s="287"/>
      <c r="AP411" s="287"/>
      <c r="AQ411" s="287"/>
      <c r="AR411" s="287"/>
      <c r="AS411" s="287"/>
      <c r="AT411" s="211" t="s">
        <v>514</v>
      </c>
      <c r="AU411" s="211" t="s">
        <v>514</v>
      </c>
      <c r="AV411" s="211" t="s">
        <v>514</v>
      </c>
      <c r="AW411" s="211" t="s">
        <v>514</v>
      </c>
      <c r="AX411" s="211" t="s">
        <v>514</v>
      </c>
      <c r="AY411" s="211" t="s">
        <v>514</v>
      </c>
      <c r="AZ411" s="287"/>
      <c r="BA411" s="287"/>
      <c r="BB411" s="287"/>
      <c r="BC411" s="287"/>
      <c r="BD411" s="287"/>
      <c r="BE411" s="287"/>
      <c r="BF411" s="211" t="s">
        <v>514</v>
      </c>
      <c r="BG411" s="211" t="s">
        <v>514</v>
      </c>
      <c r="BH411" s="211" t="s">
        <v>514</v>
      </c>
      <c r="BI411" s="211" t="s">
        <v>514</v>
      </c>
      <c r="BJ411" s="211" t="s">
        <v>514</v>
      </c>
      <c r="BK411" s="211" t="s">
        <v>514</v>
      </c>
      <c r="BL411" s="287"/>
      <c r="BM411" s="287"/>
      <c r="BN411" s="287"/>
      <c r="BO411" s="211" t="s">
        <v>514</v>
      </c>
      <c r="BP411" s="211" t="s">
        <v>514</v>
      </c>
      <c r="BQ411" s="211">
        <v>1</v>
      </c>
      <c r="BR411" s="211" t="s">
        <v>3298</v>
      </c>
      <c r="BS411" s="211" t="s">
        <v>514</v>
      </c>
      <c r="BT411" s="211" t="s">
        <v>514</v>
      </c>
      <c r="BU411" s="211" t="s">
        <v>514</v>
      </c>
      <c r="BV411" s="211" t="s">
        <v>514</v>
      </c>
      <c r="BW411" s="211" t="s">
        <v>514</v>
      </c>
      <c r="BX411" s="211" t="s">
        <v>514</v>
      </c>
      <c r="BY411" s="211" t="s">
        <v>514</v>
      </c>
      <c r="BZ411" s="211" t="s">
        <v>514</v>
      </c>
      <c r="CA411" s="211" t="s">
        <v>514</v>
      </c>
      <c r="CB411" s="211" t="s">
        <v>514</v>
      </c>
      <c r="CC411" s="211" t="s">
        <v>6434</v>
      </c>
      <c r="CD411" s="211" t="s">
        <v>5089</v>
      </c>
      <c r="CE411" s="211" t="s">
        <v>514</v>
      </c>
      <c r="CF411" s="211" t="s">
        <v>514</v>
      </c>
      <c r="CG411" s="211" t="s">
        <v>514</v>
      </c>
      <c r="CH411" s="287"/>
      <c r="CI411" s="287"/>
      <c r="CJ411" s="287"/>
      <c r="CK411" s="287"/>
      <c r="CL411" s="287"/>
      <c r="CM411" s="287"/>
      <c r="CN411" s="287"/>
      <c r="CO411" s="211" t="s">
        <v>5528</v>
      </c>
    </row>
    <row r="412" spans="1:93">
      <c r="A412" s="286" t="s">
        <v>1256</v>
      </c>
      <c r="B412" s="211" t="s">
        <v>3299</v>
      </c>
      <c r="C412" s="211" t="s">
        <v>2436</v>
      </c>
      <c r="D412" s="211" t="s">
        <v>6913</v>
      </c>
      <c r="E412" s="211" t="s">
        <v>3300</v>
      </c>
      <c r="F412" s="211">
        <v>1</v>
      </c>
      <c r="G412" s="211" t="s">
        <v>514</v>
      </c>
      <c r="H412" s="211" t="s">
        <v>514</v>
      </c>
      <c r="I412" s="211" t="s">
        <v>514</v>
      </c>
      <c r="J412" s="211" t="s">
        <v>514</v>
      </c>
      <c r="K412" s="211">
        <v>2013</v>
      </c>
      <c r="L412" s="211" t="b">
        <v>0</v>
      </c>
      <c r="M412" s="211">
        <v>88500</v>
      </c>
      <c r="N412" s="211">
        <v>83700</v>
      </c>
      <c r="O412" s="287"/>
      <c r="P412" s="287"/>
      <c r="Q412" s="287"/>
      <c r="R412" s="211" t="b">
        <v>0</v>
      </c>
      <c r="S412" s="211">
        <v>91600</v>
      </c>
      <c r="T412" s="211">
        <v>85900</v>
      </c>
      <c r="U412" s="211" t="b">
        <v>0</v>
      </c>
      <c r="V412" s="211">
        <v>77200</v>
      </c>
      <c r="W412" s="211">
        <v>77200</v>
      </c>
      <c r="X412" s="287"/>
      <c r="Y412" s="287"/>
      <c r="Z412" s="287"/>
      <c r="AA412" s="211" t="s">
        <v>514</v>
      </c>
      <c r="AB412" s="211" t="s">
        <v>514</v>
      </c>
      <c r="AC412" s="211" t="s">
        <v>514</v>
      </c>
      <c r="AD412" s="211" t="s">
        <v>514</v>
      </c>
      <c r="AE412" s="287"/>
      <c r="AF412" s="287"/>
      <c r="AG412" s="287"/>
      <c r="AH412" s="211" t="s">
        <v>514</v>
      </c>
      <c r="AI412" s="211" t="s">
        <v>514</v>
      </c>
      <c r="AJ412" s="211" t="s">
        <v>514</v>
      </c>
      <c r="AK412" s="211" t="s">
        <v>514</v>
      </c>
      <c r="AL412" s="211" t="s">
        <v>514</v>
      </c>
      <c r="AM412" s="211" t="s">
        <v>514</v>
      </c>
      <c r="AN412" s="287"/>
      <c r="AO412" s="287"/>
      <c r="AP412" s="287"/>
      <c r="AQ412" s="287"/>
      <c r="AR412" s="287"/>
      <c r="AS412" s="287"/>
      <c r="AT412" s="211" t="s">
        <v>514</v>
      </c>
      <c r="AU412" s="211" t="s">
        <v>514</v>
      </c>
      <c r="AV412" s="211" t="s">
        <v>514</v>
      </c>
      <c r="AW412" s="211" t="s">
        <v>514</v>
      </c>
      <c r="AX412" s="211" t="s">
        <v>514</v>
      </c>
      <c r="AY412" s="211" t="s">
        <v>514</v>
      </c>
      <c r="AZ412" s="287"/>
      <c r="BA412" s="287"/>
      <c r="BB412" s="287"/>
      <c r="BC412" s="287"/>
      <c r="BD412" s="287"/>
      <c r="BE412" s="287"/>
      <c r="BF412" s="211" t="s">
        <v>514</v>
      </c>
      <c r="BG412" s="211" t="s">
        <v>514</v>
      </c>
      <c r="BH412" s="211" t="s">
        <v>514</v>
      </c>
      <c r="BI412" s="211" t="s">
        <v>514</v>
      </c>
      <c r="BJ412" s="211" t="s">
        <v>514</v>
      </c>
      <c r="BK412" s="211" t="s">
        <v>514</v>
      </c>
      <c r="BL412" s="287"/>
      <c r="BM412" s="287"/>
      <c r="BN412" s="287"/>
      <c r="BO412" s="211" t="s">
        <v>514</v>
      </c>
      <c r="BP412" s="211" t="s">
        <v>514</v>
      </c>
      <c r="BQ412" s="211">
        <v>1</v>
      </c>
      <c r="BR412" s="211" t="s">
        <v>2507</v>
      </c>
      <c r="BS412" s="211" t="s">
        <v>514</v>
      </c>
      <c r="BT412" s="211" t="s">
        <v>514</v>
      </c>
      <c r="BU412" s="211" t="s">
        <v>514</v>
      </c>
      <c r="BV412" s="211" t="s">
        <v>514</v>
      </c>
      <c r="BW412" s="211" t="s">
        <v>514</v>
      </c>
      <c r="BX412" s="211" t="s">
        <v>514</v>
      </c>
      <c r="BY412" s="211" t="s">
        <v>514</v>
      </c>
      <c r="BZ412" s="211" t="s">
        <v>514</v>
      </c>
      <c r="CA412" s="211" t="s">
        <v>514</v>
      </c>
      <c r="CB412" s="211" t="s">
        <v>514</v>
      </c>
      <c r="CC412" s="211" t="s">
        <v>514</v>
      </c>
      <c r="CD412" s="211" t="s">
        <v>514</v>
      </c>
      <c r="CE412" s="211" t="s">
        <v>514</v>
      </c>
      <c r="CF412" s="211" t="s">
        <v>514</v>
      </c>
      <c r="CG412" s="211" t="s">
        <v>514</v>
      </c>
      <c r="CH412" s="287"/>
      <c r="CI412" s="287"/>
      <c r="CJ412" s="287"/>
      <c r="CK412" s="287"/>
      <c r="CL412" s="287"/>
      <c r="CM412" s="287"/>
      <c r="CN412" s="287"/>
      <c r="CO412" s="211" t="s">
        <v>5528</v>
      </c>
    </row>
    <row r="413" spans="1:93">
      <c r="A413" s="286" t="s">
        <v>1257</v>
      </c>
      <c r="B413" s="211" t="s">
        <v>3301</v>
      </c>
      <c r="C413" s="211" t="s">
        <v>2448</v>
      </c>
      <c r="D413" s="211" t="s">
        <v>5373</v>
      </c>
      <c r="E413" s="211" t="s">
        <v>5869</v>
      </c>
      <c r="F413" s="211">
        <v>1</v>
      </c>
      <c r="G413" s="211" t="s">
        <v>514</v>
      </c>
      <c r="H413" s="211" t="s">
        <v>514</v>
      </c>
      <c r="I413" s="211" t="s">
        <v>514</v>
      </c>
      <c r="J413" s="211" t="s">
        <v>514</v>
      </c>
      <c r="K413" s="211" t="s">
        <v>514</v>
      </c>
      <c r="L413" s="211" t="s">
        <v>514</v>
      </c>
      <c r="M413" s="211" t="s">
        <v>514</v>
      </c>
      <c r="N413" s="211" t="s">
        <v>514</v>
      </c>
      <c r="O413" s="287"/>
      <c r="P413" s="287"/>
      <c r="Q413" s="287"/>
      <c r="R413" s="211" t="s">
        <v>514</v>
      </c>
      <c r="S413" s="211" t="s">
        <v>514</v>
      </c>
      <c r="T413" s="211" t="s">
        <v>514</v>
      </c>
      <c r="U413" s="211" t="s">
        <v>514</v>
      </c>
      <c r="V413" s="211" t="s">
        <v>514</v>
      </c>
      <c r="W413" s="211" t="s">
        <v>514</v>
      </c>
      <c r="X413" s="287"/>
      <c r="Y413" s="287"/>
      <c r="Z413" s="287"/>
      <c r="AA413" s="211" t="s">
        <v>514</v>
      </c>
      <c r="AB413" s="211" t="s">
        <v>514</v>
      </c>
      <c r="AC413" s="211" t="s">
        <v>514</v>
      </c>
      <c r="AD413" s="211" t="s">
        <v>514</v>
      </c>
      <c r="AE413" s="287"/>
      <c r="AF413" s="287"/>
      <c r="AG413" s="287"/>
      <c r="AH413" s="211" t="s">
        <v>514</v>
      </c>
      <c r="AI413" s="211" t="s">
        <v>514</v>
      </c>
      <c r="AJ413" s="211" t="s">
        <v>514</v>
      </c>
      <c r="AK413" s="211" t="s">
        <v>514</v>
      </c>
      <c r="AL413" s="211" t="s">
        <v>514</v>
      </c>
      <c r="AM413" s="211" t="s">
        <v>514</v>
      </c>
      <c r="AN413" s="287"/>
      <c r="AO413" s="287"/>
      <c r="AP413" s="287"/>
      <c r="AQ413" s="287"/>
      <c r="AR413" s="287"/>
      <c r="AS413" s="287"/>
      <c r="AT413" s="211" t="s">
        <v>514</v>
      </c>
      <c r="AU413" s="211" t="s">
        <v>514</v>
      </c>
      <c r="AV413" s="211" t="s">
        <v>514</v>
      </c>
      <c r="AW413" s="211" t="s">
        <v>514</v>
      </c>
      <c r="AX413" s="211" t="s">
        <v>514</v>
      </c>
      <c r="AY413" s="211" t="s">
        <v>514</v>
      </c>
      <c r="AZ413" s="287"/>
      <c r="BA413" s="287"/>
      <c r="BB413" s="287"/>
      <c r="BC413" s="287"/>
      <c r="BD413" s="287"/>
      <c r="BE413" s="287"/>
      <c r="BF413" s="211" t="s">
        <v>514</v>
      </c>
      <c r="BG413" s="211" t="s">
        <v>514</v>
      </c>
      <c r="BH413" s="211" t="s">
        <v>514</v>
      </c>
      <c r="BI413" s="211" t="s">
        <v>514</v>
      </c>
      <c r="BJ413" s="211" t="s">
        <v>514</v>
      </c>
      <c r="BK413" s="211" t="s">
        <v>514</v>
      </c>
      <c r="BL413" s="287"/>
      <c r="BM413" s="287"/>
      <c r="BN413" s="287"/>
      <c r="BO413" s="211" t="s">
        <v>514</v>
      </c>
      <c r="BP413" s="211" t="s">
        <v>514</v>
      </c>
      <c r="BQ413" s="211">
        <v>1</v>
      </c>
      <c r="BR413" s="211" t="s">
        <v>2723</v>
      </c>
      <c r="BS413" s="211" t="s">
        <v>514</v>
      </c>
      <c r="BT413" s="211" t="s">
        <v>514</v>
      </c>
      <c r="BU413" s="211" t="s">
        <v>514</v>
      </c>
      <c r="BV413" s="211" t="s">
        <v>514</v>
      </c>
      <c r="BW413" s="211" t="s">
        <v>514</v>
      </c>
      <c r="BX413" s="211" t="s">
        <v>514</v>
      </c>
      <c r="BY413" s="211" t="s">
        <v>514</v>
      </c>
      <c r="BZ413" s="211" t="s">
        <v>514</v>
      </c>
      <c r="CA413" s="211" t="s">
        <v>514</v>
      </c>
      <c r="CB413" s="211" t="s">
        <v>514</v>
      </c>
      <c r="CC413" s="211" t="s">
        <v>514</v>
      </c>
      <c r="CD413" s="211" t="s">
        <v>514</v>
      </c>
      <c r="CE413" s="211" t="s">
        <v>514</v>
      </c>
      <c r="CF413" s="211" t="s">
        <v>514</v>
      </c>
      <c r="CG413" s="211" t="s">
        <v>514</v>
      </c>
      <c r="CH413" s="287"/>
      <c r="CI413" s="287"/>
      <c r="CJ413" s="287"/>
      <c r="CK413" s="287"/>
      <c r="CL413" s="287"/>
      <c r="CM413" s="287"/>
      <c r="CN413" s="287"/>
      <c r="CO413" s="211" t="s">
        <v>514</v>
      </c>
    </row>
    <row r="414" spans="1:93">
      <c r="A414" s="286" t="s">
        <v>1258</v>
      </c>
      <c r="B414" s="211" t="s">
        <v>3302</v>
      </c>
      <c r="C414" s="211" t="s">
        <v>2448</v>
      </c>
      <c r="D414" s="211" t="s">
        <v>3303</v>
      </c>
      <c r="E414" s="211" t="s">
        <v>3304</v>
      </c>
      <c r="F414" s="211">
        <v>1</v>
      </c>
      <c r="G414" s="211" t="s">
        <v>514</v>
      </c>
      <c r="H414" s="211" t="s">
        <v>514</v>
      </c>
      <c r="I414" s="211" t="s">
        <v>514</v>
      </c>
      <c r="J414" s="211" t="s">
        <v>514</v>
      </c>
      <c r="K414" s="211">
        <v>2013</v>
      </c>
      <c r="L414" s="211" t="b">
        <v>0</v>
      </c>
      <c r="M414" s="211">
        <v>3380</v>
      </c>
      <c r="N414" s="211">
        <v>2920</v>
      </c>
      <c r="O414" s="287"/>
      <c r="P414" s="287"/>
      <c r="Q414" s="287"/>
      <c r="R414" s="211" t="b">
        <v>0</v>
      </c>
      <c r="S414" s="211">
        <v>4340</v>
      </c>
      <c r="T414" s="211">
        <v>3900</v>
      </c>
      <c r="U414" s="211" t="b">
        <v>0</v>
      </c>
      <c r="V414" s="211">
        <v>4170</v>
      </c>
      <c r="W414" s="211">
        <v>4170</v>
      </c>
      <c r="X414" s="287"/>
      <c r="Y414" s="287"/>
      <c r="Z414" s="287"/>
      <c r="AA414" s="211" t="s">
        <v>514</v>
      </c>
      <c r="AB414" s="211" t="s">
        <v>514</v>
      </c>
      <c r="AC414" s="211" t="s">
        <v>514</v>
      </c>
      <c r="AD414" s="211" t="s">
        <v>514</v>
      </c>
      <c r="AE414" s="287"/>
      <c r="AF414" s="287"/>
      <c r="AG414" s="287"/>
      <c r="AH414" s="211" t="s">
        <v>514</v>
      </c>
      <c r="AI414" s="211" t="s">
        <v>514</v>
      </c>
      <c r="AJ414" s="211" t="s">
        <v>514</v>
      </c>
      <c r="AK414" s="211" t="s">
        <v>514</v>
      </c>
      <c r="AL414" s="211" t="s">
        <v>514</v>
      </c>
      <c r="AM414" s="211" t="s">
        <v>514</v>
      </c>
      <c r="AN414" s="287"/>
      <c r="AO414" s="287"/>
      <c r="AP414" s="287"/>
      <c r="AQ414" s="287"/>
      <c r="AR414" s="287"/>
      <c r="AS414" s="287"/>
      <c r="AT414" s="211" t="s">
        <v>514</v>
      </c>
      <c r="AU414" s="211" t="s">
        <v>514</v>
      </c>
      <c r="AV414" s="211" t="s">
        <v>514</v>
      </c>
      <c r="AW414" s="211" t="s">
        <v>514</v>
      </c>
      <c r="AX414" s="211" t="s">
        <v>514</v>
      </c>
      <c r="AY414" s="211" t="s">
        <v>514</v>
      </c>
      <c r="AZ414" s="287"/>
      <c r="BA414" s="287"/>
      <c r="BB414" s="287"/>
      <c r="BC414" s="287"/>
      <c r="BD414" s="287"/>
      <c r="BE414" s="287"/>
      <c r="BF414" s="211" t="s">
        <v>514</v>
      </c>
      <c r="BG414" s="211" t="s">
        <v>514</v>
      </c>
      <c r="BH414" s="211" t="s">
        <v>514</v>
      </c>
      <c r="BI414" s="211" t="s">
        <v>514</v>
      </c>
      <c r="BJ414" s="211" t="s">
        <v>514</v>
      </c>
      <c r="BK414" s="211" t="s">
        <v>514</v>
      </c>
      <c r="BL414" s="287"/>
      <c r="BM414" s="287"/>
      <c r="BN414" s="287"/>
      <c r="BO414" s="211" t="s">
        <v>514</v>
      </c>
      <c r="BP414" s="211" t="s">
        <v>514</v>
      </c>
      <c r="BQ414" s="211">
        <v>0</v>
      </c>
      <c r="BR414" s="211" t="s">
        <v>514</v>
      </c>
      <c r="BS414" s="211" t="s">
        <v>514</v>
      </c>
      <c r="BT414" s="211" t="s">
        <v>514</v>
      </c>
      <c r="BU414" s="211" t="s">
        <v>514</v>
      </c>
      <c r="BV414" s="211" t="s">
        <v>514</v>
      </c>
      <c r="BW414" s="211" t="s">
        <v>514</v>
      </c>
      <c r="BX414" s="211" t="s">
        <v>514</v>
      </c>
      <c r="BY414" s="211" t="s">
        <v>514</v>
      </c>
      <c r="BZ414" s="211" t="s">
        <v>514</v>
      </c>
      <c r="CA414" s="211" t="s">
        <v>514</v>
      </c>
      <c r="CB414" s="211" t="s">
        <v>514</v>
      </c>
      <c r="CC414" s="211" t="s">
        <v>514</v>
      </c>
      <c r="CD414" s="211" t="s">
        <v>514</v>
      </c>
      <c r="CE414" s="211" t="s">
        <v>514</v>
      </c>
      <c r="CF414" s="211" t="s">
        <v>514</v>
      </c>
      <c r="CG414" s="211" t="s">
        <v>514</v>
      </c>
      <c r="CH414" s="287"/>
      <c r="CI414" s="287"/>
      <c r="CJ414" s="287"/>
      <c r="CK414" s="287"/>
      <c r="CL414" s="287"/>
      <c r="CM414" s="287"/>
      <c r="CN414" s="287"/>
      <c r="CO414" s="211" t="s">
        <v>5528</v>
      </c>
    </row>
    <row r="415" spans="1:93">
      <c r="A415" s="286" t="s">
        <v>1259</v>
      </c>
      <c r="B415" s="211" t="s">
        <v>3305</v>
      </c>
      <c r="C415" s="211" t="s">
        <v>2424</v>
      </c>
      <c r="D415" s="211" t="s">
        <v>3306</v>
      </c>
      <c r="E415" s="211" t="s">
        <v>3307</v>
      </c>
      <c r="F415" s="211">
        <v>1</v>
      </c>
      <c r="G415" s="211" t="s">
        <v>514</v>
      </c>
      <c r="H415" s="211" t="s">
        <v>514</v>
      </c>
      <c r="I415" s="211" t="s">
        <v>514</v>
      </c>
      <c r="J415" s="211" t="s">
        <v>514</v>
      </c>
      <c r="K415" s="211">
        <v>2013</v>
      </c>
      <c r="L415" s="211" t="b">
        <v>0</v>
      </c>
      <c r="M415" s="211">
        <v>4810</v>
      </c>
      <c r="N415" s="211">
        <v>4420</v>
      </c>
      <c r="O415" s="287"/>
      <c r="P415" s="287"/>
      <c r="Q415" s="287"/>
      <c r="R415" s="211" t="b">
        <v>0</v>
      </c>
      <c r="S415" s="211">
        <v>3910</v>
      </c>
      <c r="T415" s="211">
        <v>3660</v>
      </c>
      <c r="U415" s="211" t="b">
        <v>0</v>
      </c>
      <c r="V415" s="211">
        <v>3920</v>
      </c>
      <c r="W415" s="211">
        <v>3920</v>
      </c>
      <c r="X415" s="287"/>
      <c r="Y415" s="287"/>
      <c r="Z415" s="287"/>
      <c r="AA415" s="211" t="s">
        <v>514</v>
      </c>
      <c r="AB415" s="211" t="s">
        <v>514</v>
      </c>
      <c r="AC415" s="211" t="s">
        <v>514</v>
      </c>
      <c r="AD415" s="211" t="s">
        <v>514</v>
      </c>
      <c r="AE415" s="287"/>
      <c r="AF415" s="287"/>
      <c r="AG415" s="287"/>
      <c r="AH415" s="211" t="s">
        <v>514</v>
      </c>
      <c r="AI415" s="211" t="s">
        <v>514</v>
      </c>
      <c r="AJ415" s="211" t="s">
        <v>514</v>
      </c>
      <c r="AK415" s="211" t="s">
        <v>514</v>
      </c>
      <c r="AL415" s="211" t="s">
        <v>514</v>
      </c>
      <c r="AM415" s="211" t="s">
        <v>514</v>
      </c>
      <c r="AN415" s="287"/>
      <c r="AO415" s="287"/>
      <c r="AP415" s="287"/>
      <c r="AQ415" s="287"/>
      <c r="AR415" s="287"/>
      <c r="AS415" s="287"/>
      <c r="AT415" s="211" t="s">
        <v>514</v>
      </c>
      <c r="AU415" s="211" t="s">
        <v>514</v>
      </c>
      <c r="AV415" s="211" t="s">
        <v>514</v>
      </c>
      <c r="AW415" s="211" t="s">
        <v>514</v>
      </c>
      <c r="AX415" s="211" t="s">
        <v>514</v>
      </c>
      <c r="AY415" s="211" t="s">
        <v>514</v>
      </c>
      <c r="AZ415" s="287"/>
      <c r="BA415" s="287"/>
      <c r="BB415" s="287"/>
      <c r="BC415" s="287"/>
      <c r="BD415" s="287"/>
      <c r="BE415" s="287"/>
      <c r="BF415" s="211" t="s">
        <v>514</v>
      </c>
      <c r="BG415" s="211" t="s">
        <v>514</v>
      </c>
      <c r="BH415" s="211" t="s">
        <v>514</v>
      </c>
      <c r="BI415" s="211" t="s">
        <v>514</v>
      </c>
      <c r="BJ415" s="211" t="s">
        <v>514</v>
      </c>
      <c r="BK415" s="211" t="s">
        <v>514</v>
      </c>
      <c r="BL415" s="287"/>
      <c r="BM415" s="287"/>
      <c r="BN415" s="287"/>
      <c r="BO415" s="211" t="s">
        <v>514</v>
      </c>
      <c r="BP415" s="211" t="s">
        <v>514</v>
      </c>
      <c r="BQ415" s="211">
        <v>1</v>
      </c>
      <c r="BR415" s="211" t="s">
        <v>3308</v>
      </c>
      <c r="BS415" s="211" t="s">
        <v>514</v>
      </c>
      <c r="BT415" s="211" t="s">
        <v>514</v>
      </c>
      <c r="BU415" s="211" t="s">
        <v>514</v>
      </c>
      <c r="BV415" s="211" t="s">
        <v>514</v>
      </c>
      <c r="BW415" s="211" t="s">
        <v>514</v>
      </c>
      <c r="BX415" s="211" t="s">
        <v>514</v>
      </c>
      <c r="BY415" s="211" t="s">
        <v>514</v>
      </c>
      <c r="BZ415" s="211" t="s">
        <v>514</v>
      </c>
      <c r="CA415" s="211" t="s">
        <v>514</v>
      </c>
      <c r="CB415" s="211" t="s">
        <v>514</v>
      </c>
      <c r="CC415" s="211" t="s">
        <v>6434</v>
      </c>
      <c r="CD415" s="211" t="s">
        <v>6435</v>
      </c>
      <c r="CE415" s="211" t="s">
        <v>514</v>
      </c>
      <c r="CF415" s="211" t="s">
        <v>514</v>
      </c>
      <c r="CG415" s="211" t="s">
        <v>514</v>
      </c>
      <c r="CH415" s="287"/>
      <c r="CI415" s="287"/>
      <c r="CJ415" s="287"/>
      <c r="CK415" s="287"/>
      <c r="CL415" s="287"/>
      <c r="CM415" s="287"/>
      <c r="CN415" s="287"/>
      <c r="CO415" s="211" t="s">
        <v>5528</v>
      </c>
    </row>
    <row r="416" spans="1:93">
      <c r="A416" s="286" t="s">
        <v>1260</v>
      </c>
      <c r="B416" s="211" t="s">
        <v>3309</v>
      </c>
      <c r="C416" s="211" t="s">
        <v>2448</v>
      </c>
      <c r="D416" s="211" t="s">
        <v>5870</v>
      </c>
      <c r="E416" s="211" t="s">
        <v>3310</v>
      </c>
      <c r="F416" s="211">
        <v>1</v>
      </c>
      <c r="G416" s="211" t="s">
        <v>514</v>
      </c>
      <c r="H416" s="211" t="s">
        <v>514</v>
      </c>
      <c r="I416" s="211" t="s">
        <v>514</v>
      </c>
      <c r="J416" s="211" t="s">
        <v>514</v>
      </c>
      <c r="K416" s="211">
        <v>2013</v>
      </c>
      <c r="L416" s="211" t="b">
        <v>0</v>
      </c>
      <c r="M416" s="211">
        <v>11400</v>
      </c>
      <c r="N416" s="211">
        <v>11400</v>
      </c>
      <c r="O416" s="287"/>
      <c r="P416" s="287"/>
      <c r="Q416" s="287"/>
      <c r="R416" s="211" t="b">
        <v>0</v>
      </c>
      <c r="S416" s="211">
        <v>16200</v>
      </c>
      <c r="T416" s="211">
        <v>15400</v>
      </c>
      <c r="U416" s="211" t="b">
        <v>0</v>
      </c>
      <c r="V416" s="211">
        <v>14400</v>
      </c>
      <c r="W416" s="211">
        <v>14400</v>
      </c>
      <c r="X416" s="287"/>
      <c r="Y416" s="287"/>
      <c r="Z416" s="287"/>
      <c r="AA416" s="211" t="s">
        <v>514</v>
      </c>
      <c r="AB416" s="211" t="s">
        <v>514</v>
      </c>
      <c r="AC416" s="211" t="s">
        <v>514</v>
      </c>
      <c r="AD416" s="211" t="s">
        <v>514</v>
      </c>
      <c r="AE416" s="287"/>
      <c r="AF416" s="287"/>
      <c r="AG416" s="287"/>
      <c r="AH416" s="211" t="s">
        <v>514</v>
      </c>
      <c r="AI416" s="211" t="s">
        <v>514</v>
      </c>
      <c r="AJ416" s="211" t="s">
        <v>514</v>
      </c>
      <c r="AK416" s="211" t="s">
        <v>514</v>
      </c>
      <c r="AL416" s="211" t="s">
        <v>514</v>
      </c>
      <c r="AM416" s="211" t="s">
        <v>514</v>
      </c>
      <c r="AN416" s="287"/>
      <c r="AO416" s="287"/>
      <c r="AP416" s="287"/>
      <c r="AQ416" s="287"/>
      <c r="AR416" s="287"/>
      <c r="AS416" s="287"/>
      <c r="AT416" s="211" t="s">
        <v>514</v>
      </c>
      <c r="AU416" s="211" t="s">
        <v>514</v>
      </c>
      <c r="AV416" s="211" t="s">
        <v>514</v>
      </c>
      <c r="AW416" s="211" t="s">
        <v>514</v>
      </c>
      <c r="AX416" s="211" t="s">
        <v>514</v>
      </c>
      <c r="AY416" s="211" t="s">
        <v>514</v>
      </c>
      <c r="AZ416" s="287"/>
      <c r="BA416" s="287"/>
      <c r="BB416" s="287"/>
      <c r="BC416" s="287"/>
      <c r="BD416" s="287"/>
      <c r="BE416" s="287"/>
      <c r="BF416" s="211" t="s">
        <v>514</v>
      </c>
      <c r="BG416" s="211" t="s">
        <v>514</v>
      </c>
      <c r="BH416" s="211" t="s">
        <v>514</v>
      </c>
      <c r="BI416" s="211" t="s">
        <v>514</v>
      </c>
      <c r="BJ416" s="211" t="s">
        <v>514</v>
      </c>
      <c r="BK416" s="211" t="s">
        <v>514</v>
      </c>
      <c r="BL416" s="287"/>
      <c r="BM416" s="287"/>
      <c r="BN416" s="287"/>
      <c r="BO416" s="211" t="s">
        <v>514</v>
      </c>
      <c r="BP416" s="211" t="s">
        <v>514</v>
      </c>
      <c r="BQ416" s="211">
        <v>1</v>
      </c>
      <c r="BR416" s="211" t="s">
        <v>2507</v>
      </c>
      <c r="BS416" s="211" t="s">
        <v>514</v>
      </c>
      <c r="BT416" s="211" t="s">
        <v>514</v>
      </c>
      <c r="BU416" s="211" t="s">
        <v>514</v>
      </c>
      <c r="BV416" s="211" t="s">
        <v>514</v>
      </c>
      <c r="BW416" s="211" t="s">
        <v>514</v>
      </c>
      <c r="BX416" s="211" t="s">
        <v>514</v>
      </c>
      <c r="BY416" s="211" t="s">
        <v>514</v>
      </c>
      <c r="BZ416" s="211" t="s">
        <v>514</v>
      </c>
      <c r="CA416" s="211" t="s">
        <v>514</v>
      </c>
      <c r="CB416" s="211" t="s">
        <v>514</v>
      </c>
      <c r="CC416" s="211" t="s">
        <v>6434</v>
      </c>
      <c r="CD416" s="211" t="s">
        <v>6491</v>
      </c>
      <c r="CE416" s="211" t="s">
        <v>514</v>
      </c>
      <c r="CF416" s="211" t="s">
        <v>514</v>
      </c>
      <c r="CG416" s="211" t="s">
        <v>514</v>
      </c>
      <c r="CH416" s="287"/>
      <c r="CI416" s="287"/>
      <c r="CJ416" s="287"/>
      <c r="CK416" s="287"/>
      <c r="CL416" s="287"/>
      <c r="CM416" s="287"/>
      <c r="CN416" s="287"/>
      <c r="CO416" s="211" t="s">
        <v>5528</v>
      </c>
    </row>
    <row r="417" spans="1:93">
      <c r="A417" s="286" t="s">
        <v>1261</v>
      </c>
      <c r="B417" s="211" t="s">
        <v>3311</v>
      </c>
      <c r="C417" s="211" t="s">
        <v>2448</v>
      </c>
      <c r="D417" s="211" t="s">
        <v>3312</v>
      </c>
      <c r="E417" s="211" t="s">
        <v>3313</v>
      </c>
      <c r="F417" s="211">
        <v>1</v>
      </c>
      <c r="G417" s="211" t="s">
        <v>514</v>
      </c>
      <c r="H417" s="211" t="s">
        <v>514</v>
      </c>
      <c r="I417" s="211" t="s">
        <v>514</v>
      </c>
      <c r="J417" s="211" t="s">
        <v>514</v>
      </c>
      <c r="K417" s="211">
        <v>2013</v>
      </c>
      <c r="L417" s="211" t="b">
        <v>0</v>
      </c>
      <c r="M417" s="211">
        <v>73400</v>
      </c>
      <c r="N417" s="211">
        <v>73300</v>
      </c>
      <c r="O417" s="287"/>
      <c r="P417" s="287"/>
      <c r="Q417" s="287"/>
      <c r="R417" s="211" t="b">
        <v>0</v>
      </c>
      <c r="S417" s="211">
        <v>88600</v>
      </c>
      <c r="T417" s="211">
        <v>76500</v>
      </c>
      <c r="U417" s="211" t="b">
        <v>0</v>
      </c>
      <c r="V417" s="211">
        <v>47500</v>
      </c>
      <c r="W417" s="211">
        <v>46100</v>
      </c>
      <c r="X417" s="287"/>
      <c r="Y417" s="287"/>
      <c r="Z417" s="287"/>
      <c r="AA417" s="211" t="s">
        <v>514</v>
      </c>
      <c r="AB417" s="211" t="s">
        <v>514</v>
      </c>
      <c r="AC417" s="211" t="s">
        <v>514</v>
      </c>
      <c r="AD417" s="211" t="s">
        <v>514</v>
      </c>
      <c r="AE417" s="287"/>
      <c r="AF417" s="287"/>
      <c r="AG417" s="287"/>
      <c r="AH417" s="211" t="s">
        <v>514</v>
      </c>
      <c r="AI417" s="211" t="s">
        <v>514</v>
      </c>
      <c r="AJ417" s="211" t="s">
        <v>514</v>
      </c>
      <c r="AK417" s="211" t="s">
        <v>514</v>
      </c>
      <c r="AL417" s="211" t="s">
        <v>514</v>
      </c>
      <c r="AM417" s="211" t="s">
        <v>514</v>
      </c>
      <c r="AN417" s="287"/>
      <c r="AO417" s="287"/>
      <c r="AP417" s="287"/>
      <c r="AQ417" s="287"/>
      <c r="AR417" s="287"/>
      <c r="AS417" s="287"/>
      <c r="AT417" s="211" t="s">
        <v>514</v>
      </c>
      <c r="AU417" s="211" t="s">
        <v>514</v>
      </c>
      <c r="AV417" s="211" t="s">
        <v>514</v>
      </c>
      <c r="AW417" s="211" t="s">
        <v>514</v>
      </c>
      <c r="AX417" s="211" t="s">
        <v>514</v>
      </c>
      <c r="AY417" s="211" t="s">
        <v>514</v>
      </c>
      <c r="AZ417" s="287"/>
      <c r="BA417" s="287"/>
      <c r="BB417" s="287"/>
      <c r="BC417" s="287"/>
      <c r="BD417" s="287"/>
      <c r="BE417" s="287"/>
      <c r="BF417" s="211" t="s">
        <v>514</v>
      </c>
      <c r="BG417" s="211" t="s">
        <v>514</v>
      </c>
      <c r="BH417" s="211" t="s">
        <v>514</v>
      </c>
      <c r="BI417" s="211" t="s">
        <v>514</v>
      </c>
      <c r="BJ417" s="211" t="s">
        <v>514</v>
      </c>
      <c r="BK417" s="211" t="s">
        <v>514</v>
      </c>
      <c r="BL417" s="287"/>
      <c r="BM417" s="287"/>
      <c r="BN417" s="287"/>
      <c r="BO417" s="211" t="s">
        <v>514</v>
      </c>
      <c r="BP417" s="211" t="s">
        <v>514</v>
      </c>
      <c r="BQ417" s="211">
        <v>1</v>
      </c>
      <c r="BR417" s="211" t="s">
        <v>3828</v>
      </c>
      <c r="BS417" s="211" t="s">
        <v>514</v>
      </c>
      <c r="BT417" s="211" t="s">
        <v>514</v>
      </c>
      <c r="BU417" s="211" t="s">
        <v>514</v>
      </c>
      <c r="BV417" s="211" t="s">
        <v>514</v>
      </c>
      <c r="BW417" s="211" t="s">
        <v>514</v>
      </c>
      <c r="BX417" s="211" t="s">
        <v>514</v>
      </c>
      <c r="BY417" s="211" t="s">
        <v>514</v>
      </c>
      <c r="BZ417" s="211" t="s">
        <v>514</v>
      </c>
      <c r="CA417" s="211" t="s">
        <v>514</v>
      </c>
      <c r="CB417" s="211" t="s">
        <v>514</v>
      </c>
      <c r="CC417" s="211" t="s">
        <v>514</v>
      </c>
      <c r="CD417" s="211" t="s">
        <v>514</v>
      </c>
      <c r="CE417" s="211" t="s">
        <v>514</v>
      </c>
      <c r="CF417" s="211" t="s">
        <v>514</v>
      </c>
      <c r="CG417" s="211" t="s">
        <v>514</v>
      </c>
      <c r="CH417" s="287"/>
      <c r="CI417" s="287"/>
      <c r="CJ417" s="287"/>
      <c r="CK417" s="287"/>
      <c r="CL417" s="287"/>
      <c r="CM417" s="287"/>
      <c r="CN417" s="287"/>
      <c r="CO417" s="211" t="s">
        <v>5528</v>
      </c>
    </row>
    <row r="418" spans="1:93">
      <c r="A418" s="286" t="s">
        <v>1262</v>
      </c>
      <c r="B418" s="211" t="s">
        <v>3314</v>
      </c>
      <c r="C418" s="211" t="s">
        <v>2448</v>
      </c>
      <c r="D418" s="211" t="s">
        <v>3315</v>
      </c>
      <c r="E418" s="211" t="s">
        <v>3316</v>
      </c>
      <c r="F418" s="211">
        <v>1</v>
      </c>
      <c r="G418" s="211" t="s">
        <v>514</v>
      </c>
      <c r="H418" s="211" t="s">
        <v>514</v>
      </c>
      <c r="I418" s="211" t="s">
        <v>514</v>
      </c>
      <c r="J418" s="211" t="s">
        <v>514</v>
      </c>
      <c r="K418" s="211">
        <v>2013</v>
      </c>
      <c r="L418" s="211" t="b">
        <v>0</v>
      </c>
      <c r="M418" s="211">
        <v>8190</v>
      </c>
      <c r="N418" s="211">
        <v>7090</v>
      </c>
      <c r="O418" s="287"/>
      <c r="P418" s="287"/>
      <c r="Q418" s="287"/>
      <c r="R418" s="211" t="b">
        <v>0</v>
      </c>
      <c r="S418" s="211">
        <v>7810</v>
      </c>
      <c r="T418" s="211">
        <v>6990</v>
      </c>
      <c r="U418" s="211" t="b">
        <v>0</v>
      </c>
      <c r="V418" s="211">
        <v>7230</v>
      </c>
      <c r="W418" s="211">
        <v>7230</v>
      </c>
      <c r="X418" s="287"/>
      <c r="Y418" s="287"/>
      <c r="Z418" s="287"/>
      <c r="AA418" s="211" t="s">
        <v>514</v>
      </c>
      <c r="AB418" s="211" t="s">
        <v>514</v>
      </c>
      <c r="AC418" s="211" t="s">
        <v>514</v>
      </c>
      <c r="AD418" s="211" t="s">
        <v>514</v>
      </c>
      <c r="AE418" s="287"/>
      <c r="AF418" s="287"/>
      <c r="AG418" s="287"/>
      <c r="AH418" s="211" t="s">
        <v>514</v>
      </c>
      <c r="AI418" s="211" t="s">
        <v>514</v>
      </c>
      <c r="AJ418" s="211" t="s">
        <v>514</v>
      </c>
      <c r="AK418" s="211" t="s">
        <v>514</v>
      </c>
      <c r="AL418" s="211" t="s">
        <v>514</v>
      </c>
      <c r="AM418" s="211" t="s">
        <v>514</v>
      </c>
      <c r="AN418" s="287"/>
      <c r="AO418" s="287"/>
      <c r="AP418" s="287"/>
      <c r="AQ418" s="287"/>
      <c r="AR418" s="287"/>
      <c r="AS418" s="287"/>
      <c r="AT418" s="211" t="s">
        <v>514</v>
      </c>
      <c r="AU418" s="211" t="s">
        <v>514</v>
      </c>
      <c r="AV418" s="211" t="s">
        <v>514</v>
      </c>
      <c r="AW418" s="211" t="s">
        <v>514</v>
      </c>
      <c r="AX418" s="211" t="s">
        <v>514</v>
      </c>
      <c r="AY418" s="211" t="s">
        <v>514</v>
      </c>
      <c r="AZ418" s="287"/>
      <c r="BA418" s="287"/>
      <c r="BB418" s="287"/>
      <c r="BC418" s="287"/>
      <c r="BD418" s="287"/>
      <c r="BE418" s="287"/>
      <c r="BF418" s="211" t="s">
        <v>514</v>
      </c>
      <c r="BG418" s="211" t="s">
        <v>514</v>
      </c>
      <c r="BH418" s="211" t="s">
        <v>514</v>
      </c>
      <c r="BI418" s="211" t="s">
        <v>514</v>
      </c>
      <c r="BJ418" s="211" t="s">
        <v>514</v>
      </c>
      <c r="BK418" s="211" t="s">
        <v>514</v>
      </c>
      <c r="BL418" s="287"/>
      <c r="BM418" s="287"/>
      <c r="BN418" s="287"/>
      <c r="BO418" s="211" t="s">
        <v>514</v>
      </c>
      <c r="BP418" s="211" t="s">
        <v>514</v>
      </c>
      <c r="BQ418" s="211">
        <v>1</v>
      </c>
      <c r="BR418" s="211" t="s">
        <v>2451</v>
      </c>
      <c r="BS418" s="211" t="s">
        <v>514</v>
      </c>
      <c r="BT418" s="211" t="s">
        <v>514</v>
      </c>
      <c r="BU418" s="211" t="s">
        <v>514</v>
      </c>
      <c r="BV418" s="211" t="s">
        <v>514</v>
      </c>
      <c r="BW418" s="211" t="s">
        <v>514</v>
      </c>
      <c r="BX418" s="211" t="s">
        <v>514</v>
      </c>
      <c r="BY418" s="211" t="s">
        <v>514</v>
      </c>
      <c r="BZ418" s="211" t="s">
        <v>514</v>
      </c>
      <c r="CA418" s="211" t="s">
        <v>514</v>
      </c>
      <c r="CB418" s="211" t="s">
        <v>514</v>
      </c>
      <c r="CC418" s="211" t="s">
        <v>6434</v>
      </c>
      <c r="CD418" s="211" t="s">
        <v>6491</v>
      </c>
      <c r="CE418" s="211" t="s">
        <v>514</v>
      </c>
      <c r="CF418" s="211" t="s">
        <v>514</v>
      </c>
      <c r="CG418" s="211" t="s">
        <v>514</v>
      </c>
      <c r="CH418" s="287"/>
      <c r="CI418" s="287"/>
      <c r="CJ418" s="287"/>
      <c r="CK418" s="287"/>
      <c r="CL418" s="287"/>
      <c r="CM418" s="287"/>
      <c r="CN418" s="287"/>
      <c r="CO418" s="211" t="s">
        <v>5528</v>
      </c>
    </row>
    <row r="419" spans="1:93">
      <c r="A419" s="286" t="s">
        <v>1263</v>
      </c>
      <c r="B419" s="211" t="s">
        <v>3317</v>
      </c>
      <c r="C419" s="211" t="s">
        <v>3197</v>
      </c>
      <c r="D419" s="211" t="s">
        <v>6914</v>
      </c>
      <c r="E419" s="211" t="s">
        <v>5871</v>
      </c>
      <c r="F419" s="211">
        <v>1</v>
      </c>
      <c r="G419" s="211" t="s">
        <v>514</v>
      </c>
      <c r="H419" s="211" t="s">
        <v>514</v>
      </c>
      <c r="I419" s="211" t="s">
        <v>514</v>
      </c>
      <c r="J419" s="211" t="s">
        <v>514</v>
      </c>
      <c r="K419" s="211">
        <v>2013</v>
      </c>
      <c r="L419" s="211" t="b">
        <v>0</v>
      </c>
      <c r="M419" s="211">
        <v>63100</v>
      </c>
      <c r="N419" s="211">
        <v>55300</v>
      </c>
      <c r="O419" s="287"/>
      <c r="P419" s="287"/>
      <c r="Q419" s="287"/>
      <c r="R419" s="211" t="b">
        <v>0</v>
      </c>
      <c r="S419" s="211">
        <v>53900</v>
      </c>
      <c r="T419" s="211">
        <v>47200</v>
      </c>
      <c r="U419" s="211" t="b">
        <v>0</v>
      </c>
      <c r="V419" s="211">
        <v>52700</v>
      </c>
      <c r="W419" s="211">
        <v>52700</v>
      </c>
      <c r="X419" s="287"/>
      <c r="Y419" s="287"/>
      <c r="Z419" s="287"/>
      <c r="AA419" s="211" t="s">
        <v>514</v>
      </c>
      <c r="AB419" s="211" t="s">
        <v>514</v>
      </c>
      <c r="AC419" s="211" t="s">
        <v>514</v>
      </c>
      <c r="AD419" s="211" t="s">
        <v>514</v>
      </c>
      <c r="AE419" s="287"/>
      <c r="AF419" s="287"/>
      <c r="AG419" s="287"/>
      <c r="AH419" s="211" t="s">
        <v>514</v>
      </c>
      <c r="AI419" s="211" t="s">
        <v>514</v>
      </c>
      <c r="AJ419" s="211" t="s">
        <v>514</v>
      </c>
      <c r="AK419" s="211" t="s">
        <v>514</v>
      </c>
      <c r="AL419" s="211" t="s">
        <v>514</v>
      </c>
      <c r="AM419" s="211" t="s">
        <v>514</v>
      </c>
      <c r="AN419" s="287"/>
      <c r="AO419" s="287"/>
      <c r="AP419" s="287"/>
      <c r="AQ419" s="287"/>
      <c r="AR419" s="287"/>
      <c r="AS419" s="287"/>
      <c r="AT419" s="211" t="s">
        <v>514</v>
      </c>
      <c r="AU419" s="211" t="s">
        <v>514</v>
      </c>
      <c r="AV419" s="211" t="s">
        <v>514</v>
      </c>
      <c r="AW419" s="211" t="s">
        <v>514</v>
      </c>
      <c r="AX419" s="211" t="s">
        <v>514</v>
      </c>
      <c r="AY419" s="211" t="s">
        <v>514</v>
      </c>
      <c r="AZ419" s="287"/>
      <c r="BA419" s="287"/>
      <c r="BB419" s="287"/>
      <c r="BC419" s="287"/>
      <c r="BD419" s="287"/>
      <c r="BE419" s="287"/>
      <c r="BF419" s="211" t="s">
        <v>514</v>
      </c>
      <c r="BG419" s="211" t="s">
        <v>514</v>
      </c>
      <c r="BH419" s="211" t="s">
        <v>514</v>
      </c>
      <c r="BI419" s="211" t="s">
        <v>514</v>
      </c>
      <c r="BJ419" s="211" t="s">
        <v>514</v>
      </c>
      <c r="BK419" s="211" t="s">
        <v>514</v>
      </c>
      <c r="BL419" s="287"/>
      <c r="BM419" s="287"/>
      <c r="BN419" s="287"/>
      <c r="BO419" s="211" t="s">
        <v>514</v>
      </c>
      <c r="BP419" s="211" t="s">
        <v>514</v>
      </c>
      <c r="BQ419" s="211">
        <v>3</v>
      </c>
      <c r="BR419" s="211" t="s">
        <v>5374</v>
      </c>
      <c r="BS419" s="211" t="s">
        <v>5375</v>
      </c>
      <c r="BT419" s="211" t="s">
        <v>5376</v>
      </c>
      <c r="BU419" s="211" t="s">
        <v>514</v>
      </c>
      <c r="BV419" s="211" t="s">
        <v>514</v>
      </c>
      <c r="BW419" s="211" t="s">
        <v>514</v>
      </c>
      <c r="BX419" s="211" t="s">
        <v>514</v>
      </c>
      <c r="BY419" s="211" t="s">
        <v>514</v>
      </c>
      <c r="BZ419" s="211" t="s">
        <v>514</v>
      </c>
      <c r="CA419" s="211" t="s">
        <v>514</v>
      </c>
      <c r="CB419" s="211" t="s">
        <v>514</v>
      </c>
      <c r="CC419" s="211" t="s">
        <v>514</v>
      </c>
      <c r="CD419" s="211" t="s">
        <v>514</v>
      </c>
      <c r="CE419" s="211" t="s">
        <v>514</v>
      </c>
      <c r="CF419" s="211" t="s">
        <v>514</v>
      </c>
      <c r="CG419" s="211" t="s">
        <v>514</v>
      </c>
      <c r="CH419" s="287"/>
      <c r="CI419" s="287"/>
      <c r="CJ419" s="287"/>
      <c r="CK419" s="287"/>
      <c r="CL419" s="287"/>
      <c r="CM419" s="287"/>
      <c r="CN419" s="287"/>
      <c r="CO419" s="211" t="s">
        <v>5528</v>
      </c>
    </row>
    <row r="420" spans="1:93">
      <c r="A420" s="286" t="s">
        <v>1264</v>
      </c>
      <c r="B420" s="211" t="s">
        <v>3318</v>
      </c>
      <c r="C420" s="211" t="s">
        <v>2448</v>
      </c>
      <c r="D420" s="211" t="s">
        <v>5872</v>
      </c>
      <c r="E420" s="211" t="s">
        <v>5873</v>
      </c>
      <c r="F420" s="211">
        <v>1</v>
      </c>
      <c r="G420" s="211" t="s">
        <v>514</v>
      </c>
      <c r="H420" s="211" t="s">
        <v>514</v>
      </c>
      <c r="I420" s="211" t="s">
        <v>514</v>
      </c>
      <c r="J420" s="211" t="s">
        <v>514</v>
      </c>
      <c r="K420" s="211">
        <v>2013</v>
      </c>
      <c r="L420" s="211" t="b">
        <v>0</v>
      </c>
      <c r="M420" s="211">
        <v>4400</v>
      </c>
      <c r="N420" s="211">
        <v>3780</v>
      </c>
      <c r="O420" s="287"/>
      <c r="P420" s="287"/>
      <c r="Q420" s="287"/>
      <c r="R420" s="211" t="b">
        <v>0</v>
      </c>
      <c r="S420" s="211">
        <v>3550</v>
      </c>
      <c r="T420" s="211">
        <v>3460</v>
      </c>
      <c r="U420" s="211" t="b">
        <v>0</v>
      </c>
      <c r="V420" s="211">
        <v>3000</v>
      </c>
      <c r="W420" s="211">
        <v>3000</v>
      </c>
      <c r="X420" s="287"/>
      <c r="Y420" s="287"/>
      <c r="Z420" s="287"/>
      <c r="AA420" s="211" t="s">
        <v>514</v>
      </c>
      <c r="AB420" s="211" t="s">
        <v>514</v>
      </c>
      <c r="AC420" s="211" t="s">
        <v>514</v>
      </c>
      <c r="AD420" s="211" t="s">
        <v>514</v>
      </c>
      <c r="AE420" s="287"/>
      <c r="AF420" s="287"/>
      <c r="AG420" s="287"/>
      <c r="AH420" s="211" t="s">
        <v>514</v>
      </c>
      <c r="AI420" s="211" t="s">
        <v>514</v>
      </c>
      <c r="AJ420" s="211" t="s">
        <v>514</v>
      </c>
      <c r="AK420" s="211" t="s">
        <v>514</v>
      </c>
      <c r="AL420" s="211" t="s">
        <v>514</v>
      </c>
      <c r="AM420" s="211" t="s">
        <v>514</v>
      </c>
      <c r="AN420" s="287"/>
      <c r="AO420" s="287"/>
      <c r="AP420" s="287"/>
      <c r="AQ420" s="287"/>
      <c r="AR420" s="287"/>
      <c r="AS420" s="287"/>
      <c r="AT420" s="211" t="s">
        <v>514</v>
      </c>
      <c r="AU420" s="211" t="s">
        <v>514</v>
      </c>
      <c r="AV420" s="211" t="s">
        <v>514</v>
      </c>
      <c r="AW420" s="211" t="s">
        <v>514</v>
      </c>
      <c r="AX420" s="211" t="s">
        <v>514</v>
      </c>
      <c r="AY420" s="211" t="s">
        <v>514</v>
      </c>
      <c r="AZ420" s="287"/>
      <c r="BA420" s="287"/>
      <c r="BB420" s="287"/>
      <c r="BC420" s="287"/>
      <c r="BD420" s="287"/>
      <c r="BE420" s="287"/>
      <c r="BF420" s="211" t="s">
        <v>514</v>
      </c>
      <c r="BG420" s="211" t="s">
        <v>514</v>
      </c>
      <c r="BH420" s="211" t="s">
        <v>514</v>
      </c>
      <c r="BI420" s="211" t="s">
        <v>514</v>
      </c>
      <c r="BJ420" s="211" t="s">
        <v>514</v>
      </c>
      <c r="BK420" s="211" t="s">
        <v>514</v>
      </c>
      <c r="BL420" s="287"/>
      <c r="BM420" s="287"/>
      <c r="BN420" s="287"/>
      <c r="BO420" s="211" t="s">
        <v>514</v>
      </c>
      <c r="BP420" s="211" t="s">
        <v>514</v>
      </c>
      <c r="BQ420" s="211">
        <v>1</v>
      </c>
      <c r="BR420" s="211" t="s">
        <v>2653</v>
      </c>
      <c r="BS420" s="211" t="s">
        <v>514</v>
      </c>
      <c r="BT420" s="211" t="s">
        <v>514</v>
      </c>
      <c r="BU420" s="211" t="s">
        <v>514</v>
      </c>
      <c r="BV420" s="211" t="s">
        <v>514</v>
      </c>
      <c r="BW420" s="211" t="s">
        <v>514</v>
      </c>
      <c r="BX420" s="211" t="s">
        <v>514</v>
      </c>
      <c r="BY420" s="211" t="s">
        <v>514</v>
      </c>
      <c r="BZ420" s="211" t="s">
        <v>514</v>
      </c>
      <c r="CA420" s="211" t="s">
        <v>514</v>
      </c>
      <c r="CB420" s="211" t="s">
        <v>514</v>
      </c>
      <c r="CC420" s="211" t="s">
        <v>6606</v>
      </c>
      <c r="CD420" s="211" t="s">
        <v>6607</v>
      </c>
      <c r="CE420" s="211" t="s">
        <v>514</v>
      </c>
      <c r="CF420" s="211" t="s">
        <v>514</v>
      </c>
      <c r="CG420" s="211" t="s">
        <v>514</v>
      </c>
      <c r="CH420" s="287"/>
      <c r="CI420" s="287"/>
      <c r="CJ420" s="287"/>
      <c r="CK420" s="287"/>
      <c r="CL420" s="287"/>
      <c r="CM420" s="287"/>
      <c r="CN420" s="287"/>
      <c r="CO420" s="211" t="s">
        <v>5528</v>
      </c>
    </row>
    <row r="421" spans="1:93">
      <c r="A421" s="286" t="s">
        <v>1265</v>
      </c>
      <c r="B421" s="211" t="s">
        <v>3319</v>
      </c>
      <c r="C421" s="211" t="s">
        <v>2448</v>
      </c>
      <c r="D421" s="211" t="s">
        <v>5874</v>
      </c>
      <c r="E421" s="211" t="s">
        <v>3320</v>
      </c>
      <c r="F421" s="211">
        <v>1</v>
      </c>
      <c r="G421" s="211" t="s">
        <v>514</v>
      </c>
      <c r="H421" s="211" t="s">
        <v>514</v>
      </c>
      <c r="I421" s="211" t="s">
        <v>514</v>
      </c>
      <c r="J421" s="211" t="s">
        <v>514</v>
      </c>
      <c r="K421" s="211">
        <v>2013</v>
      </c>
      <c r="L421" s="211" t="b">
        <v>0</v>
      </c>
      <c r="M421" s="211">
        <v>4470</v>
      </c>
      <c r="N421" s="211">
        <v>4460</v>
      </c>
      <c r="O421" s="287"/>
      <c r="P421" s="287"/>
      <c r="Q421" s="287"/>
      <c r="R421" s="211" t="b">
        <v>0</v>
      </c>
      <c r="S421" s="211">
        <v>5070</v>
      </c>
      <c r="T421" s="211">
        <v>4660</v>
      </c>
      <c r="U421" s="211" t="b">
        <v>0</v>
      </c>
      <c r="V421" s="211">
        <v>4730</v>
      </c>
      <c r="W421" s="211">
        <v>4730</v>
      </c>
      <c r="X421" s="287"/>
      <c r="Y421" s="287"/>
      <c r="Z421" s="287"/>
      <c r="AA421" s="211" t="s">
        <v>514</v>
      </c>
      <c r="AB421" s="211" t="s">
        <v>514</v>
      </c>
      <c r="AC421" s="211" t="s">
        <v>514</v>
      </c>
      <c r="AD421" s="211" t="s">
        <v>514</v>
      </c>
      <c r="AE421" s="287"/>
      <c r="AF421" s="287"/>
      <c r="AG421" s="287"/>
      <c r="AH421" s="211" t="s">
        <v>514</v>
      </c>
      <c r="AI421" s="211" t="s">
        <v>514</v>
      </c>
      <c r="AJ421" s="211" t="s">
        <v>514</v>
      </c>
      <c r="AK421" s="211" t="s">
        <v>514</v>
      </c>
      <c r="AL421" s="211" t="s">
        <v>514</v>
      </c>
      <c r="AM421" s="211" t="s">
        <v>514</v>
      </c>
      <c r="AN421" s="287"/>
      <c r="AO421" s="287"/>
      <c r="AP421" s="287"/>
      <c r="AQ421" s="287"/>
      <c r="AR421" s="287"/>
      <c r="AS421" s="287"/>
      <c r="AT421" s="211" t="s">
        <v>514</v>
      </c>
      <c r="AU421" s="211" t="s">
        <v>514</v>
      </c>
      <c r="AV421" s="211" t="s">
        <v>514</v>
      </c>
      <c r="AW421" s="211" t="s">
        <v>514</v>
      </c>
      <c r="AX421" s="211" t="s">
        <v>514</v>
      </c>
      <c r="AY421" s="211" t="s">
        <v>514</v>
      </c>
      <c r="AZ421" s="287"/>
      <c r="BA421" s="287"/>
      <c r="BB421" s="287"/>
      <c r="BC421" s="287"/>
      <c r="BD421" s="287"/>
      <c r="BE421" s="287"/>
      <c r="BF421" s="211" t="s">
        <v>514</v>
      </c>
      <c r="BG421" s="211" t="s">
        <v>514</v>
      </c>
      <c r="BH421" s="211" t="s">
        <v>514</v>
      </c>
      <c r="BI421" s="211" t="s">
        <v>514</v>
      </c>
      <c r="BJ421" s="211" t="s">
        <v>514</v>
      </c>
      <c r="BK421" s="211" t="s">
        <v>514</v>
      </c>
      <c r="BL421" s="287"/>
      <c r="BM421" s="287"/>
      <c r="BN421" s="287"/>
      <c r="BO421" s="211" t="s">
        <v>514</v>
      </c>
      <c r="BP421" s="211" t="s">
        <v>514</v>
      </c>
      <c r="BQ421" s="211">
        <v>1</v>
      </c>
      <c r="BR421" s="211" t="s">
        <v>2490</v>
      </c>
      <c r="BS421" s="211" t="s">
        <v>514</v>
      </c>
      <c r="BT421" s="211" t="s">
        <v>514</v>
      </c>
      <c r="BU421" s="211" t="s">
        <v>514</v>
      </c>
      <c r="BV421" s="211" t="s">
        <v>514</v>
      </c>
      <c r="BW421" s="211" t="s">
        <v>514</v>
      </c>
      <c r="BX421" s="211" t="s">
        <v>514</v>
      </c>
      <c r="BY421" s="211" t="s">
        <v>514</v>
      </c>
      <c r="BZ421" s="211" t="s">
        <v>514</v>
      </c>
      <c r="CA421" s="211" t="s">
        <v>514</v>
      </c>
      <c r="CB421" s="211" t="s">
        <v>514</v>
      </c>
      <c r="CC421" s="211" t="s">
        <v>6434</v>
      </c>
      <c r="CD421" s="211" t="s">
        <v>6491</v>
      </c>
      <c r="CE421" s="211" t="s">
        <v>514</v>
      </c>
      <c r="CF421" s="211" t="s">
        <v>514</v>
      </c>
      <c r="CG421" s="211" t="s">
        <v>514</v>
      </c>
      <c r="CH421" s="287"/>
      <c r="CI421" s="287"/>
      <c r="CJ421" s="287"/>
      <c r="CK421" s="287"/>
      <c r="CL421" s="287"/>
      <c r="CM421" s="287"/>
      <c r="CN421" s="287"/>
      <c r="CO421" s="211" t="s">
        <v>5528</v>
      </c>
    </row>
    <row r="422" spans="1:93">
      <c r="A422" s="286" t="s">
        <v>1266</v>
      </c>
      <c r="B422" s="211" t="s">
        <v>3321</v>
      </c>
      <c r="C422" s="211" t="s">
        <v>2448</v>
      </c>
      <c r="D422" s="211" t="s">
        <v>6915</v>
      </c>
      <c r="E422" s="211" t="s">
        <v>3322</v>
      </c>
      <c r="F422" s="211">
        <v>1</v>
      </c>
      <c r="G422" s="211" t="s">
        <v>514</v>
      </c>
      <c r="H422" s="211" t="s">
        <v>514</v>
      </c>
      <c r="I422" s="211" t="s">
        <v>514</v>
      </c>
      <c r="J422" s="211" t="s">
        <v>514</v>
      </c>
      <c r="K422" s="211">
        <v>2013</v>
      </c>
      <c r="L422" s="211" t="b">
        <v>0</v>
      </c>
      <c r="M422" s="211">
        <v>9860</v>
      </c>
      <c r="N422" s="211">
        <v>9850</v>
      </c>
      <c r="O422" s="287"/>
      <c r="P422" s="287"/>
      <c r="Q422" s="287"/>
      <c r="R422" s="211" t="b">
        <v>0</v>
      </c>
      <c r="S422" s="211">
        <v>17600</v>
      </c>
      <c r="T422" s="211">
        <v>15200</v>
      </c>
      <c r="U422" s="211" t="b">
        <v>0</v>
      </c>
      <c r="V422" s="211">
        <v>13200</v>
      </c>
      <c r="W422" s="211">
        <v>13200</v>
      </c>
      <c r="X422" s="287"/>
      <c r="Y422" s="287"/>
      <c r="Z422" s="287"/>
      <c r="AA422" s="211" t="s">
        <v>514</v>
      </c>
      <c r="AB422" s="211" t="s">
        <v>514</v>
      </c>
      <c r="AC422" s="211" t="s">
        <v>514</v>
      </c>
      <c r="AD422" s="211" t="s">
        <v>514</v>
      </c>
      <c r="AE422" s="287"/>
      <c r="AF422" s="287"/>
      <c r="AG422" s="287"/>
      <c r="AH422" s="211" t="s">
        <v>514</v>
      </c>
      <c r="AI422" s="211" t="s">
        <v>514</v>
      </c>
      <c r="AJ422" s="211" t="s">
        <v>514</v>
      </c>
      <c r="AK422" s="211" t="s">
        <v>514</v>
      </c>
      <c r="AL422" s="211" t="s">
        <v>514</v>
      </c>
      <c r="AM422" s="211" t="s">
        <v>514</v>
      </c>
      <c r="AN422" s="287"/>
      <c r="AO422" s="287"/>
      <c r="AP422" s="287"/>
      <c r="AQ422" s="287"/>
      <c r="AR422" s="287"/>
      <c r="AS422" s="287"/>
      <c r="AT422" s="211" t="s">
        <v>514</v>
      </c>
      <c r="AU422" s="211" t="s">
        <v>514</v>
      </c>
      <c r="AV422" s="211" t="s">
        <v>514</v>
      </c>
      <c r="AW422" s="211" t="s">
        <v>514</v>
      </c>
      <c r="AX422" s="211" t="s">
        <v>514</v>
      </c>
      <c r="AY422" s="211" t="s">
        <v>514</v>
      </c>
      <c r="AZ422" s="287"/>
      <c r="BA422" s="287"/>
      <c r="BB422" s="287"/>
      <c r="BC422" s="287"/>
      <c r="BD422" s="287"/>
      <c r="BE422" s="287"/>
      <c r="BF422" s="211" t="s">
        <v>514</v>
      </c>
      <c r="BG422" s="211" t="s">
        <v>514</v>
      </c>
      <c r="BH422" s="211" t="s">
        <v>514</v>
      </c>
      <c r="BI422" s="211" t="s">
        <v>514</v>
      </c>
      <c r="BJ422" s="211" t="s">
        <v>514</v>
      </c>
      <c r="BK422" s="211" t="s">
        <v>514</v>
      </c>
      <c r="BL422" s="287"/>
      <c r="BM422" s="287"/>
      <c r="BN422" s="287"/>
      <c r="BO422" s="211" t="s">
        <v>514</v>
      </c>
      <c r="BP422" s="211" t="s">
        <v>514</v>
      </c>
      <c r="BQ422" s="211">
        <v>2</v>
      </c>
      <c r="BR422" s="211" t="s">
        <v>3323</v>
      </c>
      <c r="BS422" s="211" t="s">
        <v>3324</v>
      </c>
      <c r="BT422" s="211" t="s">
        <v>514</v>
      </c>
      <c r="BU422" s="211" t="s">
        <v>514</v>
      </c>
      <c r="BV422" s="211" t="s">
        <v>514</v>
      </c>
      <c r="BW422" s="211" t="s">
        <v>514</v>
      </c>
      <c r="BX422" s="211" t="s">
        <v>514</v>
      </c>
      <c r="BY422" s="211" t="s">
        <v>514</v>
      </c>
      <c r="BZ422" s="211" t="s">
        <v>514</v>
      </c>
      <c r="CA422" s="211" t="s">
        <v>514</v>
      </c>
      <c r="CB422" s="211" t="s">
        <v>514</v>
      </c>
      <c r="CC422" s="211" t="s">
        <v>514</v>
      </c>
      <c r="CD422" s="211" t="s">
        <v>514</v>
      </c>
      <c r="CE422" s="211" t="s">
        <v>514</v>
      </c>
      <c r="CF422" s="211" t="s">
        <v>514</v>
      </c>
      <c r="CG422" s="211" t="s">
        <v>514</v>
      </c>
      <c r="CH422" s="287"/>
      <c r="CI422" s="287"/>
      <c r="CJ422" s="287"/>
      <c r="CK422" s="287"/>
      <c r="CL422" s="287"/>
      <c r="CM422" s="287"/>
      <c r="CN422" s="287"/>
      <c r="CO422" s="211" t="s">
        <v>5528</v>
      </c>
    </row>
    <row r="423" spans="1:93">
      <c r="A423" s="286" t="s">
        <v>1267</v>
      </c>
      <c r="B423" s="211" t="s">
        <v>3325</v>
      </c>
      <c r="C423" s="211" t="s">
        <v>2484</v>
      </c>
      <c r="D423" s="211" t="s">
        <v>5875</v>
      </c>
      <c r="E423" s="211" t="s">
        <v>5876</v>
      </c>
      <c r="F423" s="211" t="s">
        <v>514</v>
      </c>
      <c r="G423" s="211" t="s">
        <v>514</v>
      </c>
      <c r="H423" s="211">
        <v>1</v>
      </c>
      <c r="I423" s="211" t="s">
        <v>514</v>
      </c>
      <c r="J423" s="211" t="s">
        <v>514</v>
      </c>
      <c r="K423" s="211" t="s">
        <v>514</v>
      </c>
      <c r="L423" s="211" t="s">
        <v>514</v>
      </c>
      <c r="M423" s="211" t="s">
        <v>514</v>
      </c>
      <c r="N423" s="211" t="s">
        <v>514</v>
      </c>
      <c r="O423" s="287"/>
      <c r="P423" s="287"/>
      <c r="Q423" s="287"/>
      <c r="R423" s="211" t="s">
        <v>514</v>
      </c>
      <c r="S423" s="211" t="s">
        <v>514</v>
      </c>
      <c r="T423" s="211" t="s">
        <v>514</v>
      </c>
      <c r="U423" s="211" t="s">
        <v>514</v>
      </c>
      <c r="V423" s="211" t="s">
        <v>514</v>
      </c>
      <c r="W423" s="211" t="s">
        <v>514</v>
      </c>
      <c r="X423" s="287"/>
      <c r="Y423" s="287"/>
      <c r="Z423" s="287"/>
      <c r="AA423" s="211">
        <v>2013</v>
      </c>
      <c r="AB423" s="211" t="b">
        <v>0</v>
      </c>
      <c r="AC423" s="211">
        <v>7230</v>
      </c>
      <c r="AD423" s="211">
        <v>7230</v>
      </c>
      <c r="AE423" s="287"/>
      <c r="AF423" s="287"/>
      <c r="AG423" s="287"/>
      <c r="AH423" s="211" t="s">
        <v>514</v>
      </c>
      <c r="AI423" s="211" t="s">
        <v>514</v>
      </c>
      <c r="AJ423" s="211" t="s">
        <v>514</v>
      </c>
      <c r="AK423" s="211" t="s">
        <v>514</v>
      </c>
      <c r="AL423" s="211" t="s">
        <v>514</v>
      </c>
      <c r="AM423" s="211" t="s">
        <v>514</v>
      </c>
      <c r="AN423" s="287"/>
      <c r="AO423" s="287"/>
      <c r="AP423" s="287"/>
      <c r="AQ423" s="287"/>
      <c r="AR423" s="287"/>
      <c r="AS423" s="287"/>
      <c r="AT423" s="211" t="s">
        <v>514</v>
      </c>
      <c r="AU423" s="211" t="s">
        <v>514</v>
      </c>
      <c r="AV423" s="211" t="s">
        <v>514</v>
      </c>
      <c r="AW423" s="211" t="s">
        <v>514</v>
      </c>
      <c r="AX423" s="211" t="s">
        <v>514</v>
      </c>
      <c r="AY423" s="211" t="s">
        <v>514</v>
      </c>
      <c r="AZ423" s="287"/>
      <c r="BA423" s="287"/>
      <c r="BB423" s="287"/>
      <c r="BC423" s="287"/>
      <c r="BD423" s="287"/>
      <c r="BE423" s="287"/>
      <c r="BF423" s="211" t="s">
        <v>514</v>
      </c>
      <c r="BG423" s="211" t="s">
        <v>514</v>
      </c>
      <c r="BH423" s="211" t="s">
        <v>514</v>
      </c>
      <c r="BI423" s="211" t="s">
        <v>514</v>
      </c>
      <c r="BJ423" s="211" t="s">
        <v>514</v>
      </c>
      <c r="BK423" s="211" t="s">
        <v>514</v>
      </c>
      <c r="BL423" s="287"/>
      <c r="BM423" s="287"/>
      <c r="BN423" s="287"/>
      <c r="BO423" s="211" t="s">
        <v>514</v>
      </c>
      <c r="BP423" s="211" t="s">
        <v>514</v>
      </c>
      <c r="BQ423" s="211">
        <v>0</v>
      </c>
      <c r="BR423" s="211" t="s">
        <v>514</v>
      </c>
      <c r="BS423" s="211" t="s">
        <v>514</v>
      </c>
      <c r="BT423" s="211" t="s">
        <v>514</v>
      </c>
      <c r="BU423" s="211" t="s">
        <v>514</v>
      </c>
      <c r="BV423" s="211" t="s">
        <v>514</v>
      </c>
      <c r="BW423" s="211" t="s">
        <v>514</v>
      </c>
      <c r="BX423" s="211" t="s">
        <v>514</v>
      </c>
      <c r="BY423" s="211" t="s">
        <v>514</v>
      </c>
      <c r="BZ423" s="211" t="s">
        <v>514</v>
      </c>
      <c r="CA423" s="211" t="s">
        <v>514</v>
      </c>
      <c r="CB423" s="211" t="s">
        <v>514</v>
      </c>
      <c r="CC423" s="211" t="s">
        <v>514</v>
      </c>
      <c r="CD423" s="211" t="s">
        <v>514</v>
      </c>
      <c r="CE423" s="211" t="s">
        <v>514</v>
      </c>
      <c r="CF423" s="211" t="s">
        <v>514</v>
      </c>
      <c r="CG423" s="211" t="s">
        <v>514</v>
      </c>
      <c r="CH423" s="287"/>
      <c r="CI423" s="287"/>
      <c r="CJ423" s="287"/>
      <c r="CK423" s="287"/>
      <c r="CL423" s="287"/>
      <c r="CM423" s="287"/>
      <c r="CN423" s="287"/>
      <c r="CO423" s="211" t="s">
        <v>514</v>
      </c>
    </row>
    <row r="424" spans="1:93">
      <c r="A424" s="286" t="s">
        <v>1268</v>
      </c>
      <c r="B424" s="211" t="s">
        <v>3326</v>
      </c>
      <c r="C424" s="211" t="s">
        <v>2448</v>
      </c>
      <c r="D424" s="211" t="s">
        <v>5877</v>
      </c>
      <c r="E424" s="211" t="s">
        <v>5878</v>
      </c>
      <c r="F424" s="211">
        <v>1</v>
      </c>
      <c r="G424" s="211" t="s">
        <v>514</v>
      </c>
      <c r="H424" s="211">
        <v>1</v>
      </c>
      <c r="I424" s="211" t="s">
        <v>514</v>
      </c>
      <c r="J424" s="211" t="s">
        <v>514</v>
      </c>
      <c r="K424" s="211">
        <v>2013</v>
      </c>
      <c r="L424" s="211" t="b">
        <v>1</v>
      </c>
      <c r="M424" s="211">
        <v>4190</v>
      </c>
      <c r="N424" s="211">
        <v>4180</v>
      </c>
      <c r="O424" s="287"/>
      <c r="P424" s="287"/>
      <c r="Q424" s="287"/>
      <c r="R424" s="211" t="b">
        <v>1</v>
      </c>
      <c r="S424" s="211">
        <v>3090</v>
      </c>
      <c r="T424" s="211">
        <v>2840</v>
      </c>
      <c r="U424" s="211" t="b">
        <v>1</v>
      </c>
      <c r="V424" s="211">
        <v>3160</v>
      </c>
      <c r="W424" s="211">
        <v>3160</v>
      </c>
      <c r="X424" s="287"/>
      <c r="Y424" s="287"/>
      <c r="Z424" s="287"/>
      <c r="AA424" s="211">
        <v>2018</v>
      </c>
      <c r="AB424" s="211" t="b">
        <v>1</v>
      </c>
      <c r="AC424" s="211">
        <v>2580</v>
      </c>
      <c r="AD424" s="211">
        <v>2580</v>
      </c>
      <c r="AE424" s="287"/>
      <c r="AF424" s="287"/>
      <c r="AG424" s="287"/>
      <c r="AH424" s="211" t="b">
        <v>1</v>
      </c>
      <c r="AI424" s="211">
        <v>1980</v>
      </c>
      <c r="AJ424" s="211">
        <v>1980</v>
      </c>
      <c r="AK424" s="211" t="b">
        <v>1</v>
      </c>
      <c r="AL424" s="211">
        <v>1800</v>
      </c>
      <c r="AM424" s="211">
        <v>1800</v>
      </c>
      <c r="AN424" s="287"/>
      <c r="AO424" s="287"/>
      <c r="AP424" s="287"/>
      <c r="AQ424" s="287"/>
      <c r="AR424" s="287"/>
      <c r="AS424" s="287"/>
      <c r="AT424" s="211" t="s">
        <v>514</v>
      </c>
      <c r="AU424" s="211" t="s">
        <v>514</v>
      </c>
      <c r="AV424" s="211" t="s">
        <v>514</v>
      </c>
      <c r="AW424" s="211" t="s">
        <v>514</v>
      </c>
      <c r="AX424" s="211" t="s">
        <v>514</v>
      </c>
      <c r="AY424" s="211" t="s">
        <v>514</v>
      </c>
      <c r="AZ424" s="287"/>
      <c r="BA424" s="287"/>
      <c r="BB424" s="287"/>
      <c r="BC424" s="287"/>
      <c r="BD424" s="287"/>
      <c r="BE424" s="287"/>
      <c r="BF424" s="211" t="s">
        <v>514</v>
      </c>
      <c r="BG424" s="211" t="s">
        <v>514</v>
      </c>
      <c r="BH424" s="211" t="s">
        <v>514</v>
      </c>
      <c r="BI424" s="211" t="s">
        <v>514</v>
      </c>
      <c r="BJ424" s="211" t="s">
        <v>514</v>
      </c>
      <c r="BK424" s="211" t="s">
        <v>514</v>
      </c>
      <c r="BL424" s="287"/>
      <c r="BM424" s="287"/>
      <c r="BN424" s="287"/>
      <c r="BO424" s="211">
        <v>93</v>
      </c>
      <c r="BP424" s="211">
        <v>1</v>
      </c>
      <c r="BQ424" s="211">
        <v>0</v>
      </c>
      <c r="BR424" s="211" t="s">
        <v>514</v>
      </c>
      <c r="BS424" s="211" t="s">
        <v>514</v>
      </c>
      <c r="BT424" s="211" t="s">
        <v>514</v>
      </c>
      <c r="BU424" s="211" t="s">
        <v>514</v>
      </c>
      <c r="BV424" s="211" t="s">
        <v>514</v>
      </c>
      <c r="BW424" s="211" t="s">
        <v>514</v>
      </c>
      <c r="BX424" s="211" t="s">
        <v>514</v>
      </c>
      <c r="BY424" s="211" t="s">
        <v>514</v>
      </c>
      <c r="BZ424" s="211" t="s">
        <v>514</v>
      </c>
      <c r="CA424" s="211" t="s">
        <v>514</v>
      </c>
      <c r="CB424" s="211" t="s">
        <v>514</v>
      </c>
      <c r="CC424" s="211" t="s">
        <v>514</v>
      </c>
      <c r="CD424" s="211" t="s">
        <v>514</v>
      </c>
      <c r="CE424" s="211" t="s">
        <v>514</v>
      </c>
      <c r="CF424" s="211" t="s">
        <v>514</v>
      </c>
      <c r="CG424" s="211" t="s">
        <v>514</v>
      </c>
      <c r="CH424" s="287"/>
      <c r="CI424" s="287"/>
      <c r="CJ424" s="287"/>
      <c r="CK424" s="287"/>
      <c r="CL424" s="287"/>
      <c r="CM424" s="287"/>
      <c r="CN424" s="287"/>
      <c r="CO424" s="211" t="s">
        <v>5528</v>
      </c>
    </row>
    <row r="425" spans="1:93">
      <c r="A425" s="286" t="s">
        <v>1269</v>
      </c>
      <c r="B425" s="211" t="s">
        <v>3327</v>
      </c>
      <c r="C425" s="211" t="s">
        <v>2448</v>
      </c>
      <c r="D425" s="211" t="s">
        <v>5879</v>
      </c>
      <c r="E425" s="211" t="s">
        <v>3328</v>
      </c>
      <c r="F425" s="211">
        <v>1</v>
      </c>
      <c r="G425" s="211" t="s">
        <v>514</v>
      </c>
      <c r="H425" s="211" t="s">
        <v>514</v>
      </c>
      <c r="I425" s="211" t="s">
        <v>514</v>
      </c>
      <c r="J425" s="211" t="s">
        <v>514</v>
      </c>
      <c r="K425" s="211">
        <v>2013</v>
      </c>
      <c r="L425" s="211" t="b">
        <v>0</v>
      </c>
      <c r="M425" s="211">
        <v>27500</v>
      </c>
      <c r="N425" s="211">
        <v>27400</v>
      </c>
      <c r="O425" s="287"/>
      <c r="P425" s="287"/>
      <c r="Q425" s="287"/>
      <c r="R425" s="211" t="b">
        <v>1</v>
      </c>
      <c r="S425" s="211">
        <v>28400</v>
      </c>
      <c r="T425" s="211">
        <v>22800</v>
      </c>
      <c r="U425" s="211" t="b">
        <v>1</v>
      </c>
      <c r="V425" s="211">
        <v>21100</v>
      </c>
      <c r="W425" s="211">
        <v>21100</v>
      </c>
      <c r="X425" s="287"/>
      <c r="Y425" s="287"/>
      <c r="Z425" s="287"/>
      <c r="AA425" s="211" t="s">
        <v>514</v>
      </c>
      <c r="AB425" s="211" t="s">
        <v>514</v>
      </c>
      <c r="AC425" s="211" t="s">
        <v>514</v>
      </c>
      <c r="AD425" s="211" t="s">
        <v>514</v>
      </c>
      <c r="AE425" s="287"/>
      <c r="AF425" s="287"/>
      <c r="AG425" s="287"/>
      <c r="AH425" s="211" t="s">
        <v>514</v>
      </c>
      <c r="AI425" s="211" t="s">
        <v>514</v>
      </c>
      <c r="AJ425" s="211" t="s">
        <v>514</v>
      </c>
      <c r="AK425" s="211" t="s">
        <v>514</v>
      </c>
      <c r="AL425" s="211" t="s">
        <v>514</v>
      </c>
      <c r="AM425" s="211" t="s">
        <v>514</v>
      </c>
      <c r="AN425" s="287"/>
      <c r="AO425" s="287"/>
      <c r="AP425" s="287"/>
      <c r="AQ425" s="287"/>
      <c r="AR425" s="287"/>
      <c r="AS425" s="287"/>
      <c r="AT425" s="211" t="s">
        <v>514</v>
      </c>
      <c r="AU425" s="211" t="s">
        <v>514</v>
      </c>
      <c r="AV425" s="211" t="s">
        <v>514</v>
      </c>
      <c r="AW425" s="211" t="s">
        <v>514</v>
      </c>
      <c r="AX425" s="211" t="s">
        <v>514</v>
      </c>
      <c r="AY425" s="211" t="s">
        <v>514</v>
      </c>
      <c r="AZ425" s="287"/>
      <c r="BA425" s="287"/>
      <c r="BB425" s="287"/>
      <c r="BC425" s="287"/>
      <c r="BD425" s="287"/>
      <c r="BE425" s="287"/>
      <c r="BF425" s="211" t="s">
        <v>514</v>
      </c>
      <c r="BG425" s="211" t="s">
        <v>514</v>
      </c>
      <c r="BH425" s="211" t="s">
        <v>514</v>
      </c>
      <c r="BI425" s="211" t="s">
        <v>514</v>
      </c>
      <c r="BJ425" s="211" t="s">
        <v>514</v>
      </c>
      <c r="BK425" s="211" t="s">
        <v>514</v>
      </c>
      <c r="BL425" s="287"/>
      <c r="BM425" s="287"/>
      <c r="BN425" s="287"/>
      <c r="BO425" s="211" t="s">
        <v>514</v>
      </c>
      <c r="BP425" s="211" t="s">
        <v>514</v>
      </c>
      <c r="BQ425" s="211">
        <v>1</v>
      </c>
      <c r="BR425" s="211" t="s">
        <v>2811</v>
      </c>
      <c r="BS425" s="211" t="s">
        <v>514</v>
      </c>
      <c r="BT425" s="211" t="s">
        <v>514</v>
      </c>
      <c r="BU425" s="211" t="s">
        <v>514</v>
      </c>
      <c r="BV425" s="211" t="s">
        <v>514</v>
      </c>
      <c r="BW425" s="211" t="s">
        <v>514</v>
      </c>
      <c r="BX425" s="211" t="s">
        <v>514</v>
      </c>
      <c r="BY425" s="211" t="s">
        <v>514</v>
      </c>
      <c r="BZ425" s="211" t="s">
        <v>514</v>
      </c>
      <c r="CA425" s="211" t="s">
        <v>514</v>
      </c>
      <c r="CB425" s="211" t="s">
        <v>514</v>
      </c>
      <c r="CC425" s="211" t="s">
        <v>6434</v>
      </c>
      <c r="CD425" s="211" t="s">
        <v>6435</v>
      </c>
      <c r="CE425" s="211" t="s">
        <v>514</v>
      </c>
      <c r="CF425" s="211" t="s">
        <v>514</v>
      </c>
      <c r="CG425" s="211" t="s">
        <v>514</v>
      </c>
      <c r="CH425" s="287"/>
      <c r="CI425" s="287"/>
      <c r="CJ425" s="287"/>
      <c r="CK425" s="287"/>
      <c r="CL425" s="287"/>
      <c r="CM425" s="287"/>
      <c r="CN425" s="287"/>
      <c r="CO425" s="211" t="s">
        <v>5528</v>
      </c>
    </row>
    <row r="426" spans="1:93">
      <c r="A426" s="286" t="s">
        <v>1270</v>
      </c>
      <c r="B426" s="211" t="s">
        <v>3329</v>
      </c>
      <c r="C426" s="211" t="s">
        <v>6483</v>
      </c>
      <c r="D426" s="211" t="s">
        <v>6608</v>
      </c>
      <c r="E426" s="211" t="s">
        <v>5880</v>
      </c>
      <c r="F426" s="211" t="s">
        <v>514</v>
      </c>
      <c r="G426" s="211">
        <v>1</v>
      </c>
      <c r="H426" s="211" t="s">
        <v>514</v>
      </c>
      <c r="I426" s="211" t="s">
        <v>514</v>
      </c>
      <c r="J426" s="211" t="s">
        <v>514</v>
      </c>
      <c r="K426" s="211">
        <v>2013</v>
      </c>
      <c r="L426" s="211" t="b">
        <v>0</v>
      </c>
      <c r="M426" s="211">
        <v>6200</v>
      </c>
      <c r="N426" s="211">
        <v>6190</v>
      </c>
      <c r="O426" s="287"/>
      <c r="P426" s="287"/>
      <c r="Q426" s="287"/>
      <c r="R426" s="211" t="b">
        <v>0</v>
      </c>
      <c r="S426" s="211">
        <v>4270</v>
      </c>
      <c r="T426" s="211">
        <v>1160</v>
      </c>
      <c r="U426" s="211" t="b">
        <v>0</v>
      </c>
      <c r="V426" s="211">
        <v>3290</v>
      </c>
      <c r="W426" s="211">
        <v>3290</v>
      </c>
      <c r="X426" s="287"/>
      <c r="Y426" s="287"/>
      <c r="Z426" s="287"/>
      <c r="AA426" s="211" t="s">
        <v>514</v>
      </c>
      <c r="AB426" s="211" t="s">
        <v>514</v>
      </c>
      <c r="AC426" s="211" t="s">
        <v>514</v>
      </c>
      <c r="AD426" s="211" t="s">
        <v>514</v>
      </c>
      <c r="AE426" s="287"/>
      <c r="AF426" s="287"/>
      <c r="AG426" s="287"/>
      <c r="AH426" s="211" t="s">
        <v>514</v>
      </c>
      <c r="AI426" s="211" t="s">
        <v>514</v>
      </c>
      <c r="AJ426" s="211" t="s">
        <v>514</v>
      </c>
      <c r="AK426" s="211" t="s">
        <v>514</v>
      </c>
      <c r="AL426" s="211" t="s">
        <v>514</v>
      </c>
      <c r="AM426" s="211" t="s">
        <v>514</v>
      </c>
      <c r="AN426" s="287"/>
      <c r="AO426" s="287"/>
      <c r="AP426" s="287"/>
      <c r="AQ426" s="287"/>
      <c r="AR426" s="287"/>
      <c r="AS426" s="287"/>
      <c r="AT426" s="211" t="s">
        <v>514</v>
      </c>
      <c r="AU426" s="211" t="s">
        <v>514</v>
      </c>
      <c r="AV426" s="211" t="s">
        <v>514</v>
      </c>
      <c r="AW426" s="211" t="s">
        <v>514</v>
      </c>
      <c r="AX426" s="211" t="s">
        <v>514</v>
      </c>
      <c r="AY426" s="211" t="s">
        <v>514</v>
      </c>
      <c r="AZ426" s="287"/>
      <c r="BA426" s="287"/>
      <c r="BB426" s="287"/>
      <c r="BC426" s="287"/>
      <c r="BD426" s="287"/>
      <c r="BE426" s="287"/>
      <c r="BF426" s="211" t="s">
        <v>514</v>
      </c>
      <c r="BG426" s="211" t="s">
        <v>514</v>
      </c>
      <c r="BH426" s="211" t="s">
        <v>514</v>
      </c>
      <c r="BI426" s="211" t="s">
        <v>514</v>
      </c>
      <c r="BJ426" s="211" t="s">
        <v>514</v>
      </c>
      <c r="BK426" s="211" t="s">
        <v>514</v>
      </c>
      <c r="BL426" s="287"/>
      <c r="BM426" s="287"/>
      <c r="BN426" s="287"/>
      <c r="BO426" s="211" t="s">
        <v>514</v>
      </c>
      <c r="BP426" s="211" t="s">
        <v>514</v>
      </c>
      <c r="BQ426" s="211">
        <v>0</v>
      </c>
      <c r="BR426" s="211" t="s">
        <v>514</v>
      </c>
      <c r="BS426" s="211" t="s">
        <v>514</v>
      </c>
      <c r="BT426" s="211" t="s">
        <v>514</v>
      </c>
      <c r="BU426" s="211" t="s">
        <v>514</v>
      </c>
      <c r="BV426" s="211" t="s">
        <v>514</v>
      </c>
      <c r="BW426" s="211" t="s">
        <v>514</v>
      </c>
      <c r="BX426" s="211" t="s">
        <v>514</v>
      </c>
      <c r="BY426" s="211" t="s">
        <v>514</v>
      </c>
      <c r="BZ426" s="211" t="s">
        <v>514</v>
      </c>
      <c r="CA426" s="211" t="s">
        <v>514</v>
      </c>
      <c r="CB426" s="211" t="s">
        <v>514</v>
      </c>
      <c r="CC426" s="211" t="s">
        <v>6592</v>
      </c>
      <c r="CD426" s="211" t="s">
        <v>6609</v>
      </c>
      <c r="CE426" s="211" t="s">
        <v>514</v>
      </c>
      <c r="CF426" s="211" t="s">
        <v>514</v>
      </c>
      <c r="CG426" s="211" t="s">
        <v>514</v>
      </c>
      <c r="CH426" s="287"/>
      <c r="CI426" s="287"/>
      <c r="CJ426" s="287"/>
      <c r="CK426" s="287"/>
      <c r="CL426" s="287"/>
      <c r="CM426" s="287"/>
      <c r="CN426" s="287"/>
      <c r="CO426" s="211" t="s">
        <v>5528</v>
      </c>
    </row>
    <row r="427" spans="1:93">
      <c r="A427" s="286" t="s">
        <v>1271</v>
      </c>
      <c r="B427" s="211" t="s">
        <v>3330</v>
      </c>
      <c r="C427" s="211" t="s">
        <v>2448</v>
      </c>
      <c r="D427" s="211" t="s">
        <v>5881</v>
      </c>
      <c r="E427" s="211" t="s">
        <v>5882</v>
      </c>
      <c r="F427" s="211">
        <v>1</v>
      </c>
      <c r="G427" s="211" t="s">
        <v>514</v>
      </c>
      <c r="H427" s="211" t="s">
        <v>514</v>
      </c>
      <c r="I427" s="211" t="s">
        <v>514</v>
      </c>
      <c r="J427" s="211" t="s">
        <v>514</v>
      </c>
      <c r="K427" s="211">
        <v>2013</v>
      </c>
      <c r="L427" s="211" t="b">
        <v>0</v>
      </c>
      <c r="M427" s="211">
        <v>3390</v>
      </c>
      <c r="N427" s="211">
        <v>2840</v>
      </c>
      <c r="O427" s="287"/>
      <c r="P427" s="287"/>
      <c r="Q427" s="287"/>
      <c r="R427" s="211" t="s">
        <v>514</v>
      </c>
      <c r="S427" s="211" t="s">
        <v>514</v>
      </c>
      <c r="T427" s="211" t="s">
        <v>514</v>
      </c>
      <c r="U427" s="211" t="s">
        <v>514</v>
      </c>
      <c r="V427" s="211" t="s">
        <v>514</v>
      </c>
      <c r="W427" s="211" t="s">
        <v>514</v>
      </c>
      <c r="X427" s="287"/>
      <c r="Y427" s="287"/>
      <c r="Z427" s="287"/>
      <c r="AA427" s="211" t="s">
        <v>514</v>
      </c>
      <c r="AB427" s="211" t="s">
        <v>514</v>
      </c>
      <c r="AC427" s="211" t="s">
        <v>514</v>
      </c>
      <c r="AD427" s="211" t="s">
        <v>514</v>
      </c>
      <c r="AE427" s="287"/>
      <c r="AF427" s="287"/>
      <c r="AG427" s="287"/>
      <c r="AH427" s="211" t="s">
        <v>514</v>
      </c>
      <c r="AI427" s="211" t="s">
        <v>514</v>
      </c>
      <c r="AJ427" s="211" t="s">
        <v>514</v>
      </c>
      <c r="AK427" s="211" t="s">
        <v>514</v>
      </c>
      <c r="AL427" s="211" t="s">
        <v>514</v>
      </c>
      <c r="AM427" s="211" t="s">
        <v>514</v>
      </c>
      <c r="AN427" s="287"/>
      <c r="AO427" s="287"/>
      <c r="AP427" s="287"/>
      <c r="AQ427" s="287"/>
      <c r="AR427" s="287"/>
      <c r="AS427" s="287"/>
      <c r="AT427" s="211" t="s">
        <v>514</v>
      </c>
      <c r="AU427" s="211" t="s">
        <v>514</v>
      </c>
      <c r="AV427" s="211" t="s">
        <v>514</v>
      </c>
      <c r="AW427" s="211" t="s">
        <v>514</v>
      </c>
      <c r="AX427" s="211" t="s">
        <v>514</v>
      </c>
      <c r="AY427" s="211" t="s">
        <v>514</v>
      </c>
      <c r="AZ427" s="287"/>
      <c r="BA427" s="287"/>
      <c r="BB427" s="287"/>
      <c r="BC427" s="287"/>
      <c r="BD427" s="287"/>
      <c r="BE427" s="287"/>
      <c r="BF427" s="211" t="s">
        <v>514</v>
      </c>
      <c r="BG427" s="211" t="s">
        <v>514</v>
      </c>
      <c r="BH427" s="211" t="s">
        <v>514</v>
      </c>
      <c r="BI427" s="211" t="s">
        <v>514</v>
      </c>
      <c r="BJ427" s="211" t="s">
        <v>514</v>
      </c>
      <c r="BK427" s="211" t="s">
        <v>514</v>
      </c>
      <c r="BL427" s="287"/>
      <c r="BM427" s="287"/>
      <c r="BN427" s="287"/>
      <c r="BO427" s="211" t="s">
        <v>514</v>
      </c>
      <c r="BP427" s="211" t="s">
        <v>514</v>
      </c>
      <c r="BQ427" s="211">
        <v>1</v>
      </c>
      <c r="BR427" s="211" t="s">
        <v>2957</v>
      </c>
      <c r="BS427" s="211" t="s">
        <v>514</v>
      </c>
      <c r="BT427" s="211" t="s">
        <v>514</v>
      </c>
      <c r="BU427" s="211" t="s">
        <v>514</v>
      </c>
      <c r="BV427" s="211" t="s">
        <v>514</v>
      </c>
      <c r="BW427" s="211" t="s">
        <v>514</v>
      </c>
      <c r="BX427" s="211" t="s">
        <v>514</v>
      </c>
      <c r="BY427" s="211" t="s">
        <v>514</v>
      </c>
      <c r="BZ427" s="211" t="s">
        <v>514</v>
      </c>
      <c r="CA427" s="211" t="s">
        <v>514</v>
      </c>
      <c r="CB427" s="211" t="s">
        <v>514</v>
      </c>
      <c r="CC427" s="211" t="s">
        <v>514</v>
      </c>
      <c r="CD427" s="211" t="s">
        <v>514</v>
      </c>
      <c r="CE427" s="211" t="s">
        <v>514</v>
      </c>
      <c r="CF427" s="211" t="s">
        <v>514</v>
      </c>
      <c r="CG427" s="211" t="s">
        <v>514</v>
      </c>
      <c r="CH427" s="287"/>
      <c r="CI427" s="287"/>
      <c r="CJ427" s="287"/>
      <c r="CK427" s="287"/>
      <c r="CL427" s="287"/>
      <c r="CM427" s="287"/>
      <c r="CN427" s="287"/>
      <c r="CO427" s="211" t="s">
        <v>514</v>
      </c>
    </row>
    <row r="428" spans="1:93">
      <c r="A428" s="286" t="s">
        <v>1272</v>
      </c>
      <c r="B428" s="211" t="s">
        <v>3331</v>
      </c>
      <c r="C428" s="211" t="s">
        <v>2448</v>
      </c>
      <c r="D428" s="211" t="s">
        <v>5883</v>
      </c>
      <c r="E428" s="211" t="s">
        <v>3332</v>
      </c>
      <c r="F428" s="211">
        <v>1</v>
      </c>
      <c r="G428" s="211" t="s">
        <v>514</v>
      </c>
      <c r="H428" s="211" t="s">
        <v>514</v>
      </c>
      <c r="I428" s="211" t="s">
        <v>514</v>
      </c>
      <c r="J428" s="211" t="s">
        <v>514</v>
      </c>
      <c r="K428" s="211">
        <v>2013</v>
      </c>
      <c r="L428" s="211" t="b">
        <v>0</v>
      </c>
      <c r="M428" s="211">
        <v>3150</v>
      </c>
      <c r="N428" s="211">
        <v>2550</v>
      </c>
      <c r="O428" s="287"/>
      <c r="P428" s="287"/>
      <c r="Q428" s="287"/>
      <c r="R428" s="211" t="b">
        <v>0</v>
      </c>
      <c r="S428" s="211">
        <v>2870</v>
      </c>
      <c r="T428" s="211">
        <v>878</v>
      </c>
      <c r="U428" s="211" t="b">
        <v>0</v>
      </c>
      <c r="V428" s="211">
        <v>195</v>
      </c>
      <c r="W428" s="211">
        <v>195</v>
      </c>
      <c r="X428" s="287"/>
      <c r="Y428" s="287"/>
      <c r="Z428" s="287"/>
      <c r="AA428" s="211" t="s">
        <v>514</v>
      </c>
      <c r="AB428" s="211" t="s">
        <v>514</v>
      </c>
      <c r="AC428" s="211" t="s">
        <v>514</v>
      </c>
      <c r="AD428" s="211" t="s">
        <v>514</v>
      </c>
      <c r="AE428" s="287"/>
      <c r="AF428" s="287"/>
      <c r="AG428" s="287"/>
      <c r="AH428" s="211" t="s">
        <v>514</v>
      </c>
      <c r="AI428" s="211" t="s">
        <v>514</v>
      </c>
      <c r="AJ428" s="211" t="s">
        <v>514</v>
      </c>
      <c r="AK428" s="211" t="s">
        <v>514</v>
      </c>
      <c r="AL428" s="211" t="s">
        <v>514</v>
      </c>
      <c r="AM428" s="211" t="s">
        <v>514</v>
      </c>
      <c r="AN428" s="287"/>
      <c r="AO428" s="287"/>
      <c r="AP428" s="287"/>
      <c r="AQ428" s="287"/>
      <c r="AR428" s="287"/>
      <c r="AS428" s="287"/>
      <c r="AT428" s="211" t="s">
        <v>514</v>
      </c>
      <c r="AU428" s="211" t="s">
        <v>514</v>
      </c>
      <c r="AV428" s="211" t="s">
        <v>514</v>
      </c>
      <c r="AW428" s="211" t="s">
        <v>514</v>
      </c>
      <c r="AX428" s="211" t="s">
        <v>514</v>
      </c>
      <c r="AY428" s="211" t="s">
        <v>514</v>
      </c>
      <c r="AZ428" s="287"/>
      <c r="BA428" s="287"/>
      <c r="BB428" s="287"/>
      <c r="BC428" s="287"/>
      <c r="BD428" s="287"/>
      <c r="BE428" s="287"/>
      <c r="BF428" s="211" t="s">
        <v>514</v>
      </c>
      <c r="BG428" s="211" t="s">
        <v>514</v>
      </c>
      <c r="BH428" s="211" t="s">
        <v>514</v>
      </c>
      <c r="BI428" s="211" t="s">
        <v>514</v>
      </c>
      <c r="BJ428" s="211" t="s">
        <v>514</v>
      </c>
      <c r="BK428" s="211" t="s">
        <v>514</v>
      </c>
      <c r="BL428" s="287"/>
      <c r="BM428" s="287"/>
      <c r="BN428" s="287"/>
      <c r="BO428" s="211" t="s">
        <v>514</v>
      </c>
      <c r="BP428" s="211" t="s">
        <v>514</v>
      </c>
      <c r="BQ428" s="211">
        <v>0</v>
      </c>
      <c r="BR428" s="211" t="s">
        <v>514</v>
      </c>
      <c r="BS428" s="211" t="s">
        <v>514</v>
      </c>
      <c r="BT428" s="211" t="s">
        <v>514</v>
      </c>
      <c r="BU428" s="211" t="s">
        <v>514</v>
      </c>
      <c r="BV428" s="211" t="s">
        <v>514</v>
      </c>
      <c r="BW428" s="211" t="s">
        <v>514</v>
      </c>
      <c r="BX428" s="211" t="s">
        <v>514</v>
      </c>
      <c r="BY428" s="211" t="s">
        <v>514</v>
      </c>
      <c r="BZ428" s="211" t="s">
        <v>514</v>
      </c>
      <c r="CA428" s="211" t="s">
        <v>514</v>
      </c>
      <c r="CB428" s="211" t="s">
        <v>514</v>
      </c>
      <c r="CC428" s="211" t="s">
        <v>6444</v>
      </c>
      <c r="CD428" s="211" t="s">
        <v>6445</v>
      </c>
      <c r="CE428" s="211" t="s">
        <v>514</v>
      </c>
      <c r="CF428" s="211" t="s">
        <v>514</v>
      </c>
      <c r="CG428" s="211" t="s">
        <v>514</v>
      </c>
      <c r="CH428" s="287"/>
      <c r="CI428" s="287"/>
      <c r="CJ428" s="287"/>
      <c r="CK428" s="287"/>
      <c r="CL428" s="287"/>
      <c r="CM428" s="287"/>
      <c r="CN428" s="287"/>
      <c r="CO428" s="211" t="s">
        <v>5528</v>
      </c>
    </row>
    <row r="429" spans="1:93">
      <c r="A429" s="286" t="s">
        <v>1273</v>
      </c>
      <c r="B429" s="211" t="s">
        <v>3333</v>
      </c>
      <c r="C429" s="211" t="s">
        <v>2424</v>
      </c>
      <c r="D429" s="211" t="s">
        <v>3334</v>
      </c>
      <c r="E429" s="211" t="s">
        <v>3335</v>
      </c>
      <c r="F429" s="211">
        <v>1</v>
      </c>
      <c r="G429" s="211" t="s">
        <v>514</v>
      </c>
      <c r="H429" s="211" t="s">
        <v>514</v>
      </c>
      <c r="I429" s="211" t="s">
        <v>514</v>
      </c>
      <c r="J429" s="211" t="s">
        <v>514</v>
      </c>
      <c r="K429" s="211">
        <v>2013</v>
      </c>
      <c r="L429" s="211" t="b">
        <v>0</v>
      </c>
      <c r="M429" s="211">
        <v>20400</v>
      </c>
      <c r="N429" s="211">
        <v>20300</v>
      </c>
      <c r="O429" s="287"/>
      <c r="P429" s="287"/>
      <c r="Q429" s="287"/>
      <c r="R429" s="211" t="b">
        <v>0</v>
      </c>
      <c r="S429" s="211">
        <v>7710</v>
      </c>
      <c r="T429" s="211">
        <v>6630</v>
      </c>
      <c r="U429" s="211" t="b">
        <v>0</v>
      </c>
      <c r="V429" s="211">
        <v>9210</v>
      </c>
      <c r="W429" s="211">
        <v>9210</v>
      </c>
      <c r="X429" s="287"/>
      <c r="Y429" s="287"/>
      <c r="Z429" s="287"/>
      <c r="AA429" s="211" t="s">
        <v>514</v>
      </c>
      <c r="AB429" s="211" t="s">
        <v>514</v>
      </c>
      <c r="AC429" s="211" t="s">
        <v>514</v>
      </c>
      <c r="AD429" s="211" t="s">
        <v>514</v>
      </c>
      <c r="AE429" s="287"/>
      <c r="AF429" s="287"/>
      <c r="AG429" s="287"/>
      <c r="AH429" s="211" t="s">
        <v>514</v>
      </c>
      <c r="AI429" s="211" t="s">
        <v>514</v>
      </c>
      <c r="AJ429" s="211" t="s">
        <v>514</v>
      </c>
      <c r="AK429" s="211" t="s">
        <v>514</v>
      </c>
      <c r="AL429" s="211" t="s">
        <v>514</v>
      </c>
      <c r="AM429" s="211" t="s">
        <v>514</v>
      </c>
      <c r="AN429" s="287"/>
      <c r="AO429" s="287"/>
      <c r="AP429" s="287"/>
      <c r="AQ429" s="287"/>
      <c r="AR429" s="287"/>
      <c r="AS429" s="287"/>
      <c r="AT429" s="211" t="s">
        <v>514</v>
      </c>
      <c r="AU429" s="211" t="s">
        <v>514</v>
      </c>
      <c r="AV429" s="211" t="s">
        <v>514</v>
      </c>
      <c r="AW429" s="211" t="s">
        <v>514</v>
      </c>
      <c r="AX429" s="211" t="s">
        <v>514</v>
      </c>
      <c r="AY429" s="211" t="s">
        <v>514</v>
      </c>
      <c r="AZ429" s="287"/>
      <c r="BA429" s="287"/>
      <c r="BB429" s="287"/>
      <c r="BC429" s="287"/>
      <c r="BD429" s="287"/>
      <c r="BE429" s="287"/>
      <c r="BF429" s="211" t="s">
        <v>514</v>
      </c>
      <c r="BG429" s="211" t="s">
        <v>514</v>
      </c>
      <c r="BH429" s="211" t="s">
        <v>514</v>
      </c>
      <c r="BI429" s="211" t="s">
        <v>514</v>
      </c>
      <c r="BJ429" s="211" t="s">
        <v>514</v>
      </c>
      <c r="BK429" s="211" t="s">
        <v>514</v>
      </c>
      <c r="BL429" s="287"/>
      <c r="BM429" s="287"/>
      <c r="BN429" s="287"/>
      <c r="BO429" s="211" t="s">
        <v>514</v>
      </c>
      <c r="BP429" s="211" t="s">
        <v>514</v>
      </c>
      <c r="BQ429" s="211">
        <v>0</v>
      </c>
      <c r="BR429" s="211" t="s">
        <v>514</v>
      </c>
      <c r="BS429" s="211" t="s">
        <v>514</v>
      </c>
      <c r="BT429" s="211" t="s">
        <v>514</v>
      </c>
      <c r="BU429" s="211" t="s">
        <v>514</v>
      </c>
      <c r="BV429" s="211" t="s">
        <v>514</v>
      </c>
      <c r="BW429" s="211" t="s">
        <v>514</v>
      </c>
      <c r="BX429" s="211" t="s">
        <v>514</v>
      </c>
      <c r="BY429" s="211" t="s">
        <v>514</v>
      </c>
      <c r="BZ429" s="211" t="s">
        <v>514</v>
      </c>
      <c r="CA429" s="211" t="s">
        <v>514</v>
      </c>
      <c r="CB429" s="211" t="s">
        <v>514</v>
      </c>
      <c r="CC429" s="211" t="s">
        <v>6444</v>
      </c>
      <c r="CD429" s="211" t="s">
        <v>6445</v>
      </c>
      <c r="CE429" s="211" t="s">
        <v>514</v>
      </c>
      <c r="CF429" s="211" t="s">
        <v>514</v>
      </c>
      <c r="CG429" s="211" t="s">
        <v>514</v>
      </c>
      <c r="CH429" s="287"/>
      <c r="CI429" s="287"/>
      <c r="CJ429" s="287"/>
      <c r="CK429" s="287"/>
      <c r="CL429" s="287"/>
      <c r="CM429" s="287"/>
      <c r="CN429" s="287"/>
      <c r="CO429" s="211" t="s">
        <v>5528</v>
      </c>
    </row>
    <row r="430" spans="1:93">
      <c r="A430" s="286" t="s">
        <v>1274</v>
      </c>
      <c r="B430" s="211" t="s">
        <v>3336</v>
      </c>
      <c r="C430" s="211" t="s">
        <v>2424</v>
      </c>
      <c r="D430" s="211" t="s">
        <v>5884</v>
      </c>
      <c r="E430" s="211" t="s">
        <v>5885</v>
      </c>
      <c r="F430" s="211">
        <v>1</v>
      </c>
      <c r="G430" s="211" t="s">
        <v>514</v>
      </c>
      <c r="H430" s="211" t="s">
        <v>514</v>
      </c>
      <c r="I430" s="211" t="s">
        <v>514</v>
      </c>
      <c r="J430" s="211" t="s">
        <v>514</v>
      </c>
      <c r="K430" s="211" t="s">
        <v>514</v>
      </c>
      <c r="L430" s="211" t="s">
        <v>514</v>
      </c>
      <c r="M430" s="211" t="s">
        <v>514</v>
      </c>
      <c r="N430" s="211" t="s">
        <v>514</v>
      </c>
      <c r="O430" s="287"/>
      <c r="P430" s="287"/>
      <c r="Q430" s="287"/>
      <c r="R430" s="211" t="s">
        <v>514</v>
      </c>
      <c r="S430" s="211" t="s">
        <v>514</v>
      </c>
      <c r="T430" s="211" t="s">
        <v>514</v>
      </c>
      <c r="U430" s="211" t="s">
        <v>514</v>
      </c>
      <c r="V430" s="211" t="s">
        <v>514</v>
      </c>
      <c r="W430" s="211" t="s">
        <v>514</v>
      </c>
      <c r="X430" s="287"/>
      <c r="Y430" s="287"/>
      <c r="Z430" s="287"/>
      <c r="AA430" s="211" t="s">
        <v>514</v>
      </c>
      <c r="AB430" s="211" t="s">
        <v>514</v>
      </c>
      <c r="AC430" s="211" t="s">
        <v>514</v>
      </c>
      <c r="AD430" s="211" t="s">
        <v>514</v>
      </c>
      <c r="AE430" s="287"/>
      <c r="AF430" s="287"/>
      <c r="AG430" s="287"/>
      <c r="AH430" s="211" t="s">
        <v>514</v>
      </c>
      <c r="AI430" s="211" t="s">
        <v>514</v>
      </c>
      <c r="AJ430" s="211" t="s">
        <v>514</v>
      </c>
      <c r="AK430" s="211" t="s">
        <v>514</v>
      </c>
      <c r="AL430" s="211" t="s">
        <v>514</v>
      </c>
      <c r="AM430" s="211" t="s">
        <v>514</v>
      </c>
      <c r="AN430" s="287"/>
      <c r="AO430" s="287"/>
      <c r="AP430" s="287"/>
      <c r="AQ430" s="287"/>
      <c r="AR430" s="287"/>
      <c r="AS430" s="287"/>
      <c r="AT430" s="211" t="s">
        <v>514</v>
      </c>
      <c r="AU430" s="211" t="s">
        <v>514</v>
      </c>
      <c r="AV430" s="211" t="s">
        <v>514</v>
      </c>
      <c r="AW430" s="211" t="s">
        <v>514</v>
      </c>
      <c r="AX430" s="211" t="s">
        <v>514</v>
      </c>
      <c r="AY430" s="211" t="s">
        <v>514</v>
      </c>
      <c r="AZ430" s="287"/>
      <c r="BA430" s="287"/>
      <c r="BB430" s="287"/>
      <c r="BC430" s="287"/>
      <c r="BD430" s="287"/>
      <c r="BE430" s="287"/>
      <c r="BF430" s="211" t="s">
        <v>514</v>
      </c>
      <c r="BG430" s="211" t="s">
        <v>514</v>
      </c>
      <c r="BH430" s="211" t="s">
        <v>514</v>
      </c>
      <c r="BI430" s="211" t="s">
        <v>514</v>
      </c>
      <c r="BJ430" s="211" t="s">
        <v>514</v>
      </c>
      <c r="BK430" s="211" t="s">
        <v>514</v>
      </c>
      <c r="BL430" s="287"/>
      <c r="BM430" s="287"/>
      <c r="BN430" s="287"/>
      <c r="BO430" s="211" t="s">
        <v>514</v>
      </c>
      <c r="BP430" s="211" t="s">
        <v>514</v>
      </c>
      <c r="BQ430" s="211">
        <v>1</v>
      </c>
      <c r="BR430" s="211" t="s">
        <v>2490</v>
      </c>
      <c r="BS430" s="211" t="s">
        <v>514</v>
      </c>
      <c r="BT430" s="211" t="s">
        <v>514</v>
      </c>
      <c r="BU430" s="211" t="s">
        <v>514</v>
      </c>
      <c r="BV430" s="211" t="s">
        <v>514</v>
      </c>
      <c r="BW430" s="211" t="s">
        <v>514</v>
      </c>
      <c r="BX430" s="211" t="s">
        <v>514</v>
      </c>
      <c r="BY430" s="211" t="s">
        <v>514</v>
      </c>
      <c r="BZ430" s="211" t="s">
        <v>514</v>
      </c>
      <c r="CA430" s="211" t="s">
        <v>514</v>
      </c>
      <c r="CB430" s="211" t="s">
        <v>514</v>
      </c>
      <c r="CC430" s="211" t="s">
        <v>514</v>
      </c>
      <c r="CD430" s="211" t="s">
        <v>514</v>
      </c>
      <c r="CE430" s="211" t="s">
        <v>514</v>
      </c>
      <c r="CF430" s="211" t="s">
        <v>514</v>
      </c>
      <c r="CG430" s="211" t="s">
        <v>514</v>
      </c>
      <c r="CH430" s="287"/>
      <c r="CI430" s="287"/>
      <c r="CJ430" s="287"/>
      <c r="CK430" s="287"/>
      <c r="CL430" s="287"/>
      <c r="CM430" s="287"/>
      <c r="CN430" s="287"/>
      <c r="CO430" s="211" t="s">
        <v>514</v>
      </c>
    </row>
    <row r="431" spans="1:93">
      <c r="A431" s="286" t="s">
        <v>1275</v>
      </c>
      <c r="B431" s="211" t="s">
        <v>6610</v>
      </c>
      <c r="C431" s="211" t="s">
        <v>6483</v>
      </c>
      <c r="D431" s="211" t="s">
        <v>6611</v>
      </c>
      <c r="E431" s="211" t="s">
        <v>6612</v>
      </c>
      <c r="F431" s="211" t="s">
        <v>514</v>
      </c>
      <c r="G431" s="211" t="s">
        <v>514</v>
      </c>
      <c r="H431" s="211">
        <v>1</v>
      </c>
      <c r="I431" s="211" t="s">
        <v>514</v>
      </c>
      <c r="J431" s="211" t="s">
        <v>514</v>
      </c>
      <c r="K431" s="211" t="s">
        <v>514</v>
      </c>
      <c r="L431" s="211" t="s">
        <v>514</v>
      </c>
      <c r="M431" s="211" t="s">
        <v>514</v>
      </c>
      <c r="N431" s="211" t="s">
        <v>514</v>
      </c>
      <c r="O431" s="287"/>
      <c r="P431" s="287"/>
      <c r="Q431" s="287"/>
      <c r="R431" s="211" t="s">
        <v>514</v>
      </c>
      <c r="S431" s="211" t="s">
        <v>514</v>
      </c>
      <c r="T431" s="211" t="s">
        <v>514</v>
      </c>
      <c r="U431" s="211" t="s">
        <v>514</v>
      </c>
      <c r="V431" s="211" t="s">
        <v>514</v>
      </c>
      <c r="W431" s="211" t="s">
        <v>514</v>
      </c>
      <c r="X431" s="287"/>
      <c r="Y431" s="287"/>
      <c r="Z431" s="287"/>
      <c r="AA431" s="211">
        <v>2013</v>
      </c>
      <c r="AB431" s="211" t="b">
        <v>0</v>
      </c>
      <c r="AC431" s="211">
        <v>361</v>
      </c>
      <c r="AD431" s="211">
        <v>361</v>
      </c>
      <c r="AE431" s="287"/>
      <c r="AF431" s="287"/>
      <c r="AG431" s="287"/>
      <c r="AH431" s="211" t="b">
        <v>0</v>
      </c>
      <c r="AI431" s="211">
        <v>502</v>
      </c>
      <c r="AJ431" s="211">
        <v>502</v>
      </c>
      <c r="AK431" s="211" t="b">
        <v>0</v>
      </c>
      <c r="AL431" s="211">
        <v>563</v>
      </c>
      <c r="AM431" s="211">
        <v>563</v>
      </c>
      <c r="AN431" s="287"/>
      <c r="AO431" s="287"/>
      <c r="AP431" s="287"/>
      <c r="AQ431" s="287"/>
      <c r="AR431" s="287"/>
      <c r="AS431" s="287"/>
      <c r="AT431" s="211" t="s">
        <v>514</v>
      </c>
      <c r="AU431" s="211" t="s">
        <v>514</v>
      </c>
      <c r="AV431" s="211" t="s">
        <v>514</v>
      </c>
      <c r="AW431" s="211" t="s">
        <v>514</v>
      </c>
      <c r="AX431" s="211" t="s">
        <v>514</v>
      </c>
      <c r="AY431" s="211" t="s">
        <v>514</v>
      </c>
      <c r="AZ431" s="287"/>
      <c r="BA431" s="287"/>
      <c r="BB431" s="287"/>
      <c r="BC431" s="287"/>
      <c r="BD431" s="287"/>
      <c r="BE431" s="287"/>
      <c r="BF431" s="211" t="s">
        <v>514</v>
      </c>
      <c r="BG431" s="211" t="s">
        <v>514</v>
      </c>
      <c r="BH431" s="211" t="s">
        <v>514</v>
      </c>
      <c r="BI431" s="211" t="s">
        <v>514</v>
      </c>
      <c r="BJ431" s="211" t="s">
        <v>514</v>
      </c>
      <c r="BK431" s="211" t="s">
        <v>514</v>
      </c>
      <c r="BL431" s="287"/>
      <c r="BM431" s="287"/>
      <c r="BN431" s="287"/>
      <c r="BO431" s="211">
        <v>268</v>
      </c>
      <c r="BP431" s="211">
        <v>114</v>
      </c>
      <c r="BQ431" s="211">
        <v>0</v>
      </c>
      <c r="BR431" s="211" t="s">
        <v>514</v>
      </c>
      <c r="BS431" s="211" t="s">
        <v>514</v>
      </c>
      <c r="BT431" s="211" t="s">
        <v>514</v>
      </c>
      <c r="BU431" s="211" t="s">
        <v>514</v>
      </c>
      <c r="BV431" s="211" t="s">
        <v>514</v>
      </c>
      <c r="BW431" s="211" t="s">
        <v>514</v>
      </c>
      <c r="BX431" s="211" t="s">
        <v>514</v>
      </c>
      <c r="BY431" s="211" t="s">
        <v>514</v>
      </c>
      <c r="BZ431" s="211" t="s">
        <v>514</v>
      </c>
      <c r="CA431" s="211" t="s">
        <v>514</v>
      </c>
      <c r="CB431" s="211" t="s">
        <v>514</v>
      </c>
      <c r="CC431" s="211" t="s">
        <v>514</v>
      </c>
      <c r="CD431" s="211" t="s">
        <v>514</v>
      </c>
      <c r="CE431" s="211" t="s">
        <v>514</v>
      </c>
      <c r="CF431" s="211" t="s">
        <v>6431</v>
      </c>
      <c r="CG431" s="211" t="s">
        <v>6432</v>
      </c>
      <c r="CH431" s="287"/>
      <c r="CI431" s="287"/>
      <c r="CJ431" s="287"/>
      <c r="CK431" s="287"/>
      <c r="CL431" s="287"/>
      <c r="CM431" s="287"/>
      <c r="CN431" s="287"/>
      <c r="CO431" s="211" t="s">
        <v>5528</v>
      </c>
    </row>
    <row r="432" spans="1:93">
      <c r="A432" s="286" t="s">
        <v>1276</v>
      </c>
      <c r="B432" s="211" t="s">
        <v>3337</v>
      </c>
      <c r="C432" s="211" t="s">
        <v>2448</v>
      </c>
      <c r="D432" s="211" t="s">
        <v>6613</v>
      </c>
      <c r="E432" s="211" t="s">
        <v>2476</v>
      </c>
      <c r="F432" s="211" t="s">
        <v>514</v>
      </c>
      <c r="G432" s="211">
        <v>1</v>
      </c>
      <c r="H432" s="211">
        <v>1</v>
      </c>
      <c r="I432" s="211" t="s">
        <v>514</v>
      </c>
      <c r="J432" s="211" t="s">
        <v>514</v>
      </c>
      <c r="K432" s="211">
        <v>2013</v>
      </c>
      <c r="L432" s="211" t="b">
        <v>1</v>
      </c>
      <c r="M432" s="211">
        <v>77200</v>
      </c>
      <c r="N432" s="211">
        <v>77100</v>
      </c>
      <c r="O432" s="287"/>
      <c r="P432" s="287"/>
      <c r="Q432" s="287"/>
      <c r="R432" s="211" t="b">
        <v>0</v>
      </c>
      <c r="S432" s="211">
        <v>42300</v>
      </c>
      <c r="T432" s="211">
        <v>35700</v>
      </c>
      <c r="U432" s="211" t="b">
        <v>0</v>
      </c>
      <c r="V432" s="211">
        <v>40400</v>
      </c>
      <c r="W432" s="211">
        <v>40400</v>
      </c>
      <c r="X432" s="287"/>
      <c r="Y432" s="287"/>
      <c r="Z432" s="287"/>
      <c r="AA432" s="211">
        <v>2013</v>
      </c>
      <c r="AB432" s="211" t="b">
        <v>1</v>
      </c>
      <c r="AC432" s="211">
        <v>633</v>
      </c>
      <c r="AD432" s="211">
        <v>633</v>
      </c>
      <c r="AE432" s="287"/>
      <c r="AF432" s="287"/>
      <c r="AG432" s="287"/>
      <c r="AH432" s="211" t="b">
        <v>1</v>
      </c>
      <c r="AI432" s="211">
        <v>388</v>
      </c>
      <c r="AJ432" s="211">
        <v>388</v>
      </c>
      <c r="AK432" s="211" t="b">
        <v>1</v>
      </c>
      <c r="AL432" s="211">
        <v>384</v>
      </c>
      <c r="AM432" s="211">
        <v>384</v>
      </c>
      <c r="AN432" s="287"/>
      <c r="AO432" s="287"/>
      <c r="AP432" s="287"/>
      <c r="AQ432" s="287"/>
      <c r="AR432" s="287"/>
      <c r="AS432" s="287"/>
      <c r="AT432" s="211" t="s">
        <v>514</v>
      </c>
      <c r="AU432" s="211" t="s">
        <v>514</v>
      </c>
      <c r="AV432" s="211" t="s">
        <v>514</v>
      </c>
      <c r="AW432" s="211" t="s">
        <v>514</v>
      </c>
      <c r="AX432" s="211" t="s">
        <v>514</v>
      </c>
      <c r="AY432" s="211" t="s">
        <v>514</v>
      </c>
      <c r="AZ432" s="287"/>
      <c r="BA432" s="287"/>
      <c r="BB432" s="287"/>
      <c r="BC432" s="287"/>
      <c r="BD432" s="287"/>
      <c r="BE432" s="287"/>
      <c r="BF432" s="211" t="s">
        <v>514</v>
      </c>
      <c r="BG432" s="211" t="s">
        <v>514</v>
      </c>
      <c r="BH432" s="211" t="s">
        <v>514</v>
      </c>
      <c r="BI432" s="211" t="s">
        <v>514</v>
      </c>
      <c r="BJ432" s="211" t="s">
        <v>514</v>
      </c>
      <c r="BK432" s="211" t="s">
        <v>514</v>
      </c>
      <c r="BL432" s="287"/>
      <c r="BM432" s="287"/>
      <c r="BN432" s="287"/>
      <c r="BO432" s="211">
        <v>308</v>
      </c>
      <c r="BP432" s="211">
        <v>105</v>
      </c>
      <c r="BQ432" s="211">
        <v>0</v>
      </c>
      <c r="BR432" s="211" t="s">
        <v>514</v>
      </c>
      <c r="BS432" s="211" t="s">
        <v>514</v>
      </c>
      <c r="BT432" s="211" t="s">
        <v>514</v>
      </c>
      <c r="BU432" s="211" t="s">
        <v>514</v>
      </c>
      <c r="BV432" s="211" t="s">
        <v>514</v>
      </c>
      <c r="BW432" s="211" t="s">
        <v>514</v>
      </c>
      <c r="BX432" s="211" t="s">
        <v>514</v>
      </c>
      <c r="BY432" s="211" t="s">
        <v>514</v>
      </c>
      <c r="BZ432" s="211" t="s">
        <v>514</v>
      </c>
      <c r="CA432" s="211" t="s">
        <v>514</v>
      </c>
      <c r="CB432" s="211" t="s">
        <v>514</v>
      </c>
      <c r="CC432" s="211" t="s">
        <v>6444</v>
      </c>
      <c r="CD432" s="211" t="s">
        <v>6485</v>
      </c>
      <c r="CE432" s="211" t="s">
        <v>514</v>
      </c>
      <c r="CF432" s="211" t="s">
        <v>6431</v>
      </c>
      <c r="CG432" s="211" t="s">
        <v>6432</v>
      </c>
      <c r="CH432" s="287"/>
      <c r="CI432" s="287"/>
      <c r="CJ432" s="287"/>
      <c r="CK432" s="287"/>
      <c r="CL432" s="287"/>
      <c r="CM432" s="287"/>
      <c r="CN432" s="287"/>
      <c r="CO432" s="211" t="s">
        <v>5528</v>
      </c>
    </row>
    <row r="433" spans="1:93">
      <c r="A433" s="286" t="s">
        <v>1277</v>
      </c>
      <c r="B433" s="211" t="s">
        <v>3338</v>
      </c>
      <c r="C433" s="211" t="s">
        <v>3339</v>
      </c>
      <c r="D433" s="211" t="s">
        <v>3340</v>
      </c>
      <c r="E433" s="211" t="s">
        <v>3341</v>
      </c>
      <c r="F433" s="211">
        <v>1</v>
      </c>
      <c r="G433" s="211" t="s">
        <v>514</v>
      </c>
      <c r="H433" s="211" t="s">
        <v>514</v>
      </c>
      <c r="I433" s="211" t="s">
        <v>514</v>
      </c>
      <c r="J433" s="211" t="s">
        <v>514</v>
      </c>
      <c r="K433" s="211">
        <v>2013</v>
      </c>
      <c r="L433" s="211" t="b">
        <v>0</v>
      </c>
      <c r="M433" s="211">
        <v>5550</v>
      </c>
      <c r="N433" s="211">
        <v>4680</v>
      </c>
      <c r="O433" s="287"/>
      <c r="P433" s="287"/>
      <c r="Q433" s="287"/>
      <c r="R433" s="211" t="b">
        <v>0</v>
      </c>
      <c r="S433" s="211">
        <v>5530</v>
      </c>
      <c r="T433" s="211">
        <v>4850</v>
      </c>
      <c r="U433" s="211" t="b">
        <v>0</v>
      </c>
      <c r="V433" s="211">
        <v>5340</v>
      </c>
      <c r="W433" s="211">
        <v>5340</v>
      </c>
      <c r="X433" s="287"/>
      <c r="Y433" s="287"/>
      <c r="Z433" s="287"/>
      <c r="AA433" s="211" t="s">
        <v>514</v>
      </c>
      <c r="AB433" s="211" t="s">
        <v>514</v>
      </c>
      <c r="AC433" s="211" t="s">
        <v>514</v>
      </c>
      <c r="AD433" s="211" t="s">
        <v>514</v>
      </c>
      <c r="AE433" s="287"/>
      <c r="AF433" s="287"/>
      <c r="AG433" s="287"/>
      <c r="AH433" s="211" t="s">
        <v>514</v>
      </c>
      <c r="AI433" s="211" t="s">
        <v>514</v>
      </c>
      <c r="AJ433" s="211" t="s">
        <v>514</v>
      </c>
      <c r="AK433" s="211" t="s">
        <v>514</v>
      </c>
      <c r="AL433" s="211" t="s">
        <v>514</v>
      </c>
      <c r="AM433" s="211" t="s">
        <v>514</v>
      </c>
      <c r="AN433" s="287"/>
      <c r="AO433" s="287"/>
      <c r="AP433" s="287"/>
      <c r="AQ433" s="287"/>
      <c r="AR433" s="287"/>
      <c r="AS433" s="287"/>
      <c r="AT433" s="211" t="s">
        <v>514</v>
      </c>
      <c r="AU433" s="211" t="s">
        <v>514</v>
      </c>
      <c r="AV433" s="211" t="s">
        <v>514</v>
      </c>
      <c r="AW433" s="211" t="s">
        <v>514</v>
      </c>
      <c r="AX433" s="211" t="s">
        <v>514</v>
      </c>
      <c r="AY433" s="211" t="s">
        <v>514</v>
      </c>
      <c r="AZ433" s="287"/>
      <c r="BA433" s="287"/>
      <c r="BB433" s="287"/>
      <c r="BC433" s="287"/>
      <c r="BD433" s="287"/>
      <c r="BE433" s="287"/>
      <c r="BF433" s="211" t="s">
        <v>514</v>
      </c>
      <c r="BG433" s="211" t="s">
        <v>514</v>
      </c>
      <c r="BH433" s="211" t="s">
        <v>514</v>
      </c>
      <c r="BI433" s="211" t="s">
        <v>514</v>
      </c>
      <c r="BJ433" s="211" t="s">
        <v>514</v>
      </c>
      <c r="BK433" s="211" t="s">
        <v>514</v>
      </c>
      <c r="BL433" s="287"/>
      <c r="BM433" s="287"/>
      <c r="BN433" s="287"/>
      <c r="BO433" s="211" t="s">
        <v>514</v>
      </c>
      <c r="BP433" s="211" t="s">
        <v>514</v>
      </c>
      <c r="BQ433" s="211">
        <v>0</v>
      </c>
      <c r="BR433" s="211" t="s">
        <v>514</v>
      </c>
      <c r="BS433" s="211" t="s">
        <v>514</v>
      </c>
      <c r="BT433" s="211" t="s">
        <v>514</v>
      </c>
      <c r="BU433" s="211" t="s">
        <v>514</v>
      </c>
      <c r="BV433" s="211" t="s">
        <v>514</v>
      </c>
      <c r="BW433" s="211" t="s">
        <v>514</v>
      </c>
      <c r="BX433" s="211" t="s">
        <v>514</v>
      </c>
      <c r="BY433" s="211" t="s">
        <v>514</v>
      </c>
      <c r="BZ433" s="211" t="s">
        <v>514</v>
      </c>
      <c r="CA433" s="211" t="s">
        <v>514</v>
      </c>
      <c r="CB433" s="211" t="s">
        <v>514</v>
      </c>
      <c r="CC433" s="211" t="s">
        <v>6444</v>
      </c>
      <c r="CD433" s="211" t="s">
        <v>6445</v>
      </c>
      <c r="CE433" s="211" t="s">
        <v>514</v>
      </c>
      <c r="CF433" s="211" t="s">
        <v>514</v>
      </c>
      <c r="CG433" s="211" t="s">
        <v>514</v>
      </c>
      <c r="CH433" s="287"/>
      <c r="CI433" s="287"/>
      <c r="CJ433" s="287"/>
      <c r="CK433" s="287"/>
      <c r="CL433" s="287"/>
      <c r="CM433" s="287"/>
      <c r="CN433" s="287"/>
      <c r="CO433" s="211" t="s">
        <v>5528</v>
      </c>
    </row>
    <row r="434" spans="1:93">
      <c r="A434" s="286" t="s">
        <v>1278</v>
      </c>
      <c r="B434" s="211" t="s">
        <v>3342</v>
      </c>
      <c r="C434" s="211" t="s">
        <v>2448</v>
      </c>
      <c r="D434" s="211" t="s">
        <v>5886</v>
      </c>
      <c r="E434" s="211" t="s">
        <v>5377</v>
      </c>
      <c r="F434" s="211">
        <v>1</v>
      </c>
      <c r="G434" s="211" t="s">
        <v>514</v>
      </c>
      <c r="H434" s="211" t="s">
        <v>514</v>
      </c>
      <c r="I434" s="211" t="s">
        <v>514</v>
      </c>
      <c r="J434" s="211" t="s">
        <v>514</v>
      </c>
      <c r="K434" s="211" t="s">
        <v>514</v>
      </c>
      <c r="L434" s="211" t="s">
        <v>514</v>
      </c>
      <c r="M434" s="211" t="s">
        <v>514</v>
      </c>
      <c r="N434" s="211" t="s">
        <v>514</v>
      </c>
      <c r="O434" s="287"/>
      <c r="P434" s="287"/>
      <c r="Q434" s="287"/>
      <c r="R434" s="211" t="s">
        <v>514</v>
      </c>
      <c r="S434" s="211" t="s">
        <v>514</v>
      </c>
      <c r="T434" s="211" t="s">
        <v>514</v>
      </c>
      <c r="U434" s="211" t="s">
        <v>514</v>
      </c>
      <c r="V434" s="211" t="s">
        <v>514</v>
      </c>
      <c r="W434" s="211" t="s">
        <v>514</v>
      </c>
      <c r="X434" s="287"/>
      <c r="Y434" s="287"/>
      <c r="Z434" s="287"/>
      <c r="AA434" s="211" t="s">
        <v>514</v>
      </c>
      <c r="AB434" s="211" t="s">
        <v>514</v>
      </c>
      <c r="AC434" s="211" t="s">
        <v>514</v>
      </c>
      <c r="AD434" s="211" t="s">
        <v>514</v>
      </c>
      <c r="AE434" s="287"/>
      <c r="AF434" s="287"/>
      <c r="AG434" s="287"/>
      <c r="AH434" s="211" t="s">
        <v>514</v>
      </c>
      <c r="AI434" s="211" t="s">
        <v>514</v>
      </c>
      <c r="AJ434" s="211" t="s">
        <v>514</v>
      </c>
      <c r="AK434" s="211" t="s">
        <v>514</v>
      </c>
      <c r="AL434" s="211" t="s">
        <v>514</v>
      </c>
      <c r="AM434" s="211" t="s">
        <v>514</v>
      </c>
      <c r="AN434" s="287"/>
      <c r="AO434" s="287"/>
      <c r="AP434" s="287"/>
      <c r="AQ434" s="287"/>
      <c r="AR434" s="287"/>
      <c r="AS434" s="287"/>
      <c r="AT434" s="211" t="s">
        <v>514</v>
      </c>
      <c r="AU434" s="211" t="s">
        <v>514</v>
      </c>
      <c r="AV434" s="211" t="s">
        <v>514</v>
      </c>
      <c r="AW434" s="211" t="s">
        <v>514</v>
      </c>
      <c r="AX434" s="211" t="s">
        <v>514</v>
      </c>
      <c r="AY434" s="211" t="s">
        <v>514</v>
      </c>
      <c r="AZ434" s="287"/>
      <c r="BA434" s="287"/>
      <c r="BB434" s="287"/>
      <c r="BC434" s="287"/>
      <c r="BD434" s="287"/>
      <c r="BE434" s="287"/>
      <c r="BF434" s="211" t="s">
        <v>514</v>
      </c>
      <c r="BG434" s="211" t="s">
        <v>514</v>
      </c>
      <c r="BH434" s="211" t="s">
        <v>514</v>
      </c>
      <c r="BI434" s="211" t="s">
        <v>514</v>
      </c>
      <c r="BJ434" s="211" t="s">
        <v>514</v>
      </c>
      <c r="BK434" s="211" t="s">
        <v>514</v>
      </c>
      <c r="BL434" s="287"/>
      <c r="BM434" s="287"/>
      <c r="BN434" s="287"/>
      <c r="BO434" s="211" t="s">
        <v>514</v>
      </c>
      <c r="BP434" s="211" t="s">
        <v>514</v>
      </c>
      <c r="BQ434" s="211">
        <v>0</v>
      </c>
      <c r="BR434" s="211" t="s">
        <v>514</v>
      </c>
      <c r="BS434" s="211" t="s">
        <v>514</v>
      </c>
      <c r="BT434" s="211" t="s">
        <v>514</v>
      </c>
      <c r="BU434" s="211" t="s">
        <v>514</v>
      </c>
      <c r="BV434" s="211" t="s">
        <v>514</v>
      </c>
      <c r="BW434" s="211" t="s">
        <v>514</v>
      </c>
      <c r="BX434" s="211" t="s">
        <v>514</v>
      </c>
      <c r="BY434" s="211" t="s">
        <v>514</v>
      </c>
      <c r="BZ434" s="211" t="s">
        <v>514</v>
      </c>
      <c r="CA434" s="211" t="s">
        <v>514</v>
      </c>
      <c r="CB434" s="211" t="s">
        <v>514</v>
      </c>
      <c r="CC434" s="211" t="s">
        <v>514</v>
      </c>
      <c r="CD434" s="211" t="s">
        <v>514</v>
      </c>
      <c r="CE434" s="211" t="s">
        <v>514</v>
      </c>
      <c r="CF434" s="211" t="s">
        <v>514</v>
      </c>
      <c r="CG434" s="211" t="s">
        <v>514</v>
      </c>
      <c r="CH434" s="287"/>
      <c r="CI434" s="287"/>
      <c r="CJ434" s="287"/>
      <c r="CK434" s="287"/>
      <c r="CL434" s="287"/>
      <c r="CM434" s="287"/>
      <c r="CN434" s="287"/>
      <c r="CO434" s="211" t="s">
        <v>514</v>
      </c>
    </row>
    <row r="435" spans="1:93">
      <c r="A435" s="286" t="s">
        <v>1279</v>
      </c>
      <c r="B435" s="211" t="s">
        <v>3343</v>
      </c>
      <c r="C435" s="211" t="s">
        <v>2448</v>
      </c>
      <c r="D435" s="211" t="s">
        <v>5887</v>
      </c>
      <c r="E435" s="211" t="s">
        <v>5888</v>
      </c>
      <c r="F435" s="211" t="s">
        <v>514</v>
      </c>
      <c r="G435" s="211">
        <v>1</v>
      </c>
      <c r="H435" s="211" t="s">
        <v>514</v>
      </c>
      <c r="I435" s="211" t="s">
        <v>514</v>
      </c>
      <c r="J435" s="211" t="s">
        <v>514</v>
      </c>
      <c r="K435" s="211">
        <v>2013</v>
      </c>
      <c r="L435" s="211" t="b">
        <v>1</v>
      </c>
      <c r="M435" s="211">
        <v>8240</v>
      </c>
      <c r="N435" s="211">
        <v>7040</v>
      </c>
      <c r="O435" s="287"/>
      <c r="P435" s="287"/>
      <c r="Q435" s="287"/>
      <c r="R435" s="211" t="b">
        <v>1</v>
      </c>
      <c r="S435" s="211">
        <v>5640</v>
      </c>
      <c r="T435" s="211">
        <v>5060</v>
      </c>
      <c r="U435" s="211" t="b">
        <v>1</v>
      </c>
      <c r="V435" s="211">
        <v>5090</v>
      </c>
      <c r="W435" s="211">
        <v>5090</v>
      </c>
      <c r="X435" s="287"/>
      <c r="Y435" s="287"/>
      <c r="Z435" s="287"/>
      <c r="AA435" s="211" t="s">
        <v>514</v>
      </c>
      <c r="AB435" s="211" t="s">
        <v>514</v>
      </c>
      <c r="AC435" s="211" t="s">
        <v>514</v>
      </c>
      <c r="AD435" s="211" t="s">
        <v>514</v>
      </c>
      <c r="AE435" s="287"/>
      <c r="AF435" s="287"/>
      <c r="AG435" s="287"/>
      <c r="AH435" s="211" t="s">
        <v>514</v>
      </c>
      <c r="AI435" s="211" t="s">
        <v>514</v>
      </c>
      <c r="AJ435" s="211" t="s">
        <v>514</v>
      </c>
      <c r="AK435" s="211" t="s">
        <v>514</v>
      </c>
      <c r="AL435" s="211" t="s">
        <v>514</v>
      </c>
      <c r="AM435" s="211" t="s">
        <v>514</v>
      </c>
      <c r="AN435" s="287"/>
      <c r="AO435" s="287"/>
      <c r="AP435" s="287"/>
      <c r="AQ435" s="287"/>
      <c r="AR435" s="287"/>
      <c r="AS435" s="287"/>
      <c r="AT435" s="211" t="s">
        <v>514</v>
      </c>
      <c r="AU435" s="211" t="s">
        <v>514</v>
      </c>
      <c r="AV435" s="211" t="s">
        <v>514</v>
      </c>
      <c r="AW435" s="211" t="s">
        <v>514</v>
      </c>
      <c r="AX435" s="211" t="s">
        <v>514</v>
      </c>
      <c r="AY435" s="211" t="s">
        <v>514</v>
      </c>
      <c r="AZ435" s="287"/>
      <c r="BA435" s="287"/>
      <c r="BB435" s="287"/>
      <c r="BC435" s="287"/>
      <c r="BD435" s="287"/>
      <c r="BE435" s="287"/>
      <c r="BF435" s="211" t="s">
        <v>514</v>
      </c>
      <c r="BG435" s="211" t="s">
        <v>514</v>
      </c>
      <c r="BH435" s="211" t="s">
        <v>514</v>
      </c>
      <c r="BI435" s="211" t="s">
        <v>514</v>
      </c>
      <c r="BJ435" s="211" t="s">
        <v>514</v>
      </c>
      <c r="BK435" s="211" t="s">
        <v>514</v>
      </c>
      <c r="BL435" s="287"/>
      <c r="BM435" s="287"/>
      <c r="BN435" s="287"/>
      <c r="BO435" s="211" t="s">
        <v>514</v>
      </c>
      <c r="BP435" s="211" t="s">
        <v>514</v>
      </c>
      <c r="BQ435" s="211">
        <v>0</v>
      </c>
      <c r="BR435" s="211" t="s">
        <v>514</v>
      </c>
      <c r="BS435" s="211" t="s">
        <v>514</v>
      </c>
      <c r="BT435" s="211" t="s">
        <v>514</v>
      </c>
      <c r="BU435" s="211" t="s">
        <v>514</v>
      </c>
      <c r="BV435" s="211" t="s">
        <v>514</v>
      </c>
      <c r="BW435" s="211" t="s">
        <v>514</v>
      </c>
      <c r="BX435" s="211" t="s">
        <v>514</v>
      </c>
      <c r="BY435" s="211" t="s">
        <v>514</v>
      </c>
      <c r="BZ435" s="211" t="s">
        <v>514</v>
      </c>
      <c r="CA435" s="211" t="s">
        <v>514</v>
      </c>
      <c r="CB435" s="211" t="s">
        <v>514</v>
      </c>
      <c r="CC435" s="211" t="s">
        <v>6444</v>
      </c>
      <c r="CD435" s="211" t="s">
        <v>6445</v>
      </c>
      <c r="CE435" s="211" t="s">
        <v>514</v>
      </c>
      <c r="CF435" s="211" t="s">
        <v>514</v>
      </c>
      <c r="CG435" s="211" t="s">
        <v>514</v>
      </c>
      <c r="CH435" s="287"/>
      <c r="CI435" s="287"/>
      <c r="CJ435" s="287"/>
      <c r="CK435" s="287"/>
      <c r="CL435" s="287"/>
      <c r="CM435" s="287"/>
      <c r="CN435" s="287"/>
      <c r="CO435" s="211" t="s">
        <v>5528</v>
      </c>
    </row>
    <row r="436" spans="1:93">
      <c r="A436" s="286" t="s">
        <v>1280</v>
      </c>
      <c r="B436" s="211" t="s">
        <v>3344</v>
      </c>
      <c r="C436" s="211" t="s">
        <v>2424</v>
      </c>
      <c r="D436" s="211" t="s">
        <v>5889</v>
      </c>
      <c r="E436" s="211" t="s">
        <v>5890</v>
      </c>
      <c r="F436" s="211">
        <v>1</v>
      </c>
      <c r="G436" s="211" t="s">
        <v>514</v>
      </c>
      <c r="H436" s="211" t="s">
        <v>514</v>
      </c>
      <c r="I436" s="211" t="s">
        <v>514</v>
      </c>
      <c r="J436" s="211" t="s">
        <v>514</v>
      </c>
      <c r="K436" s="211">
        <v>2013</v>
      </c>
      <c r="L436" s="211" t="b">
        <v>0</v>
      </c>
      <c r="M436" s="211">
        <v>12400</v>
      </c>
      <c r="N436" s="211">
        <v>9880</v>
      </c>
      <c r="O436" s="287"/>
      <c r="P436" s="287"/>
      <c r="Q436" s="287"/>
      <c r="R436" s="211" t="b">
        <v>1</v>
      </c>
      <c r="S436" s="211">
        <v>4950</v>
      </c>
      <c r="T436" s="211">
        <v>4230</v>
      </c>
      <c r="U436" s="211" t="b">
        <v>1</v>
      </c>
      <c r="V436" s="211">
        <v>1850</v>
      </c>
      <c r="W436" s="211">
        <v>1850</v>
      </c>
      <c r="X436" s="287"/>
      <c r="Y436" s="287"/>
      <c r="Z436" s="287"/>
      <c r="AA436" s="211" t="s">
        <v>514</v>
      </c>
      <c r="AB436" s="211" t="s">
        <v>514</v>
      </c>
      <c r="AC436" s="211" t="s">
        <v>514</v>
      </c>
      <c r="AD436" s="211" t="s">
        <v>514</v>
      </c>
      <c r="AE436" s="287"/>
      <c r="AF436" s="287"/>
      <c r="AG436" s="287"/>
      <c r="AH436" s="211" t="s">
        <v>514</v>
      </c>
      <c r="AI436" s="211" t="s">
        <v>514</v>
      </c>
      <c r="AJ436" s="211" t="s">
        <v>514</v>
      </c>
      <c r="AK436" s="211" t="s">
        <v>514</v>
      </c>
      <c r="AL436" s="211" t="s">
        <v>514</v>
      </c>
      <c r="AM436" s="211" t="s">
        <v>514</v>
      </c>
      <c r="AN436" s="287"/>
      <c r="AO436" s="287"/>
      <c r="AP436" s="287"/>
      <c r="AQ436" s="287"/>
      <c r="AR436" s="287"/>
      <c r="AS436" s="287"/>
      <c r="AT436" s="211" t="s">
        <v>514</v>
      </c>
      <c r="AU436" s="211" t="s">
        <v>514</v>
      </c>
      <c r="AV436" s="211" t="s">
        <v>514</v>
      </c>
      <c r="AW436" s="211" t="s">
        <v>514</v>
      </c>
      <c r="AX436" s="211" t="s">
        <v>514</v>
      </c>
      <c r="AY436" s="211" t="s">
        <v>514</v>
      </c>
      <c r="AZ436" s="287"/>
      <c r="BA436" s="287"/>
      <c r="BB436" s="287"/>
      <c r="BC436" s="287"/>
      <c r="BD436" s="287"/>
      <c r="BE436" s="287"/>
      <c r="BF436" s="211" t="s">
        <v>514</v>
      </c>
      <c r="BG436" s="211" t="s">
        <v>514</v>
      </c>
      <c r="BH436" s="211" t="s">
        <v>514</v>
      </c>
      <c r="BI436" s="211" t="s">
        <v>514</v>
      </c>
      <c r="BJ436" s="211" t="s">
        <v>514</v>
      </c>
      <c r="BK436" s="211" t="s">
        <v>514</v>
      </c>
      <c r="BL436" s="287"/>
      <c r="BM436" s="287"/>
      <c r="BN436" s="287"/>
      <c r="BO436" s="211" t="s">
        <v>514</v>
      </c>
      <c r="BP436" s="211" t="s">
        <v>514</v>
      </c>
      <c r="BQ436" s="211">
        <v>0</v>
      </c>
      <c r="BR436" s="211" t="s">
        <v>514</v>
      </c>
      <c r="BS436" s="211" t="s">
        <v>514</v>
      </c>
      <c r="BT436" s="211" t="s">
        <v>514</v>
      </c>
      <c r="BU436" s="211" t="s">
        <v>514</v>
      </c>
      <c r="BV436" s="211" t="s">
        <v>514</v>
      </c>
      <c r="BW436" s="211" t="s">
        <v>514</v>
      </c>
      <c r="BX436" s="211" t="s">
        <v>514</v>
      </c>
      <c r="BY436" s="211" t="s">
        <v>514</v>
      </c>
      <c r="BZ436" s="211" t="s">
        <v>514</v>
      </c>
      <c r="CA436" s="211" t="s">
        <v>514</v>
      </c>
      <c r="CB436" s="211" t="s">
        <v>514</v>
      </c>
      <c r="CC436" s="211" t="s">
        <v>6444</v>
      </c>
      <c r="CD436" s="211" t="s">
        <v>6485</v>
      </c>
      <c r="CE436" s="211" t="s">
        <v>514</v>
      </c>
      <c r="CF436" s="211" t="s">
        <v>514</v>
      </c>
      <c r="CG436" s="211" t="s">
        <v>514</v>
      </c>
      <c r="CH436" s="287"/>
      <c r="CI436" s="287"/>
      <c r="CJ436" s="287"/>
      <c r="CK436" s="287"/>
      <c r="CL436" s="287"/>
      <c r="CM436" s="287"/>
      <c r="CN436" s="287"/>
      <c r="CO436" s="211" t="s">
        <v>5528</v>
      </c>
    </row>
    <row r="437" spans="1:93">
      <c r="A437" s="286" t="s">
        <v>1281</v>
      </c>
      <c r="B437" s="211" t="s">
        <v>3345</v>
      </c>
      <c r="C437" s="211" t="s">
        <v>2448</v>
      </c>
      <c r="D437" s="211" t="s">
        <v>6614</v>
      </c>
      <c r="E437" s="211" t="s">
        <v>3086</v>
      </c>
      <c r="F437" s="211">
        <v>1</v>
      </c>
      <c r="G437" s="211" t="s">
        <v>514</v>
      </c>
      <c r="H437" s="211">
        <v>1</v>
      </c>
      <c r="I437" s="211" t="s">
        <v>514</v>
      </c>
      <c r="J437" s="211" t="s">
        <v>514</v>
      </c>
      <c r="K437" s="211">
        <v>2013</v>
      </c>
      <c r="L437" s="211" t="b">
        <v>0</v>
      </c>
      <c r="M437" s="211">
        <v>14900</v>
      </c>
      <c r="N437" s="211">
        <v>14900</v>
      </c>
      <c r="O437" s="287"/>
      <c r="P437" s="287"/>
      <c r="Q437" s="287"/>
      <c r="R437" s="211" t="b">
        <v>0</v>
      </c>
      <c r="S437" s="211">
        <v>14200</v>
      </c>
      <c r="T437" s="211">
        <v>9250</v>
      </c>
      <c r="U437" s="211" t="b">
        <v>0</v>
      </c>
      <c r="V437" s="211">
        <v>7410</v>
      </c>
      <c r="W437" s="211">
        <v>7410</v>
      </c>
      <c r="X437" s="287"/>
      <c r="Y437" s="287"/>
      <c r="Z437" s="287"/>
      <c r="AA437" s="211">
        <v>2013</v>
      </c>
      <c r="AB437" s="211" t="b">
        <v>0</v>
      </c>
      <c r="AC437" s="211">
        <v>190</v>
      </c>
      <c r="AD437" s="211">
        <v>190</v>
      </c>
      <c r="AE437" s="287"/>
      <c r="AF437" s="287"/>
      <c r="AG437" s="287"/>
      <c r="AH437" s="211" t="b">
        <v>0</v>
      </c>
      <c r="AI437" s="211">
        <v>147</v>
      </c>
      <c r="AJ437" s="211">
        <v>147</v>
      </c>
      <c r="AK437" s="211" t="b">
        <v>0</v>
      </c>
      <c r="AL437" s="211">
        <v>96</v>
      </c>
      <c r="AM437" s="211">
        <v>96</v>
      </c>
      <c r="AN437" s="287"/>
      <c r="AO437" s="287"/>
      <c r="AP437" s="287"/>
      <c r="AQ437" s="287"/>
      <c r="AR437" s="287"/>
      <c r="AS437" s="287"/>
      <c r="AT437" s="211" t="s">
        <v>514</v>
      </c>
      <c r="AU437" s="211" t="s">
        <v>514</v>
      </c>
      <c r="AV437" s="211" t="s">
        <v>514</v>
      </c>
      <c r="AW437" s="211" t="s">
        <v>514</v>
      </c>
      <c r="AX437" s="211" t="s">
        <v>514</v>
      </c>
      <c r="AY437" s="211" t="s">
        <v>514</v>
      </c>
      <c r="AZ437" s="287"/>
      <c r="BA437" s="287"/>
      <c r="BB437" s="287"/>
      <c r="BC437" s="287"/>
      <c r="BD437" s="287"/>
      <c r="BE437" s="287"/>
      <c r="BF437" s="211" t="s">
        <v>514</v>
      </c>
      <c r="BG437" s="211" t="s">
        <v>514</v>
      </c>
      <c r="BH437" s="211" t="s">
        <v>514</v>
      </c>
      <c r="BI437" s="211" t="s">
        <v>514</v>
      </c>
      <c r="BJ437" s="211" t="s">
        <v>514</v>
      </c>
      <c r="BK437" s="211" t="s">
        <v>514</v>
      </c>
      <c r="BL437" s="287"/>
      <c r="BM437" s="287"/>
      <c r="BN437" s="287"/>
      <c r="BO437" s="211">
        <v>106</v>
      </c>
      <c r="BP437" s="211">
        <v>43</v>
      </c>
      <c r="BQ437" s="211">
        <v>0</v>
      </c>
      <c r="BR437" s="211" t="s">
        <v>514</v>
      </c>
      <c r="BS437" s="211" t="s">
        <v>514</v>
      </c>
      <c r="BT437" s="211" t="s">
        <v>514</v>
      </c>
      <c r="BU437" s="211" t="s">
        <v>514</v>
      </c>
      <c r="BV437" s="211" t="s">
        <v>514</v>
      </c>
      <c r="BW437" s="211" t="s">
        <v>514</v>
      </c>
      <c r="BX437" s="211" t="s">
        <v>514</v>
      </c>
      <c r="BY437" s="211" t="s">
        <v>514</v>
      </c>
      <c r="BZ437" s="211" t="s">
        <v>514</v>
      </c>
      <c r="CA437" s="211" t="s">
        <v>514</v>
      </c>
      <c r="CB437" s="211" t="s">
        <v>514</v>
      </c>
      <c r="CC437" s="211" t="s">
        <v>6444</v>
      </c>
      <c r="CD437" s="211" t="s">
        <v>6485</v>
      </c>
      <c r="CE437" s="211" t="s">
        <v>514</v>
      </c>
      <c r="CF437" s="211" t="s">
        <v>6431</v>
      </c>
      <c r="CG437" s="211" t="s">
        <v>6432</v>
      </c>
      <c r="CH437" s="287"/>
      <c r="CI437" s="287"/>
      <c r="CJ437" s="287"/>
      <c r="CK437" s="287"/>
      <c r="CL437" s="287"/>
      <c r="CM437" s="287"/>
      <c r="CN437" s="287"/>
      <c r="CO437" s="211" t="s">
        <v>5528</v>
      </c>
    </row>
    <row r="438" spans="1:93">
      <c r="A438" s="286" t="s">
        <v>1282</v>
      </c>
      <c r="B438" s="211" t="s">
        <v>3346</v>
      </c>
      <c r="C438" s="211" t="s">
        <v>2448</v>
      </c>
      <c r="D438" s="211" t="s">
        <v>5515</v>
      </c>
      <c r="E438" s="211" t="s">
        <v>5378</v>
      </c>
      <c r="F438" s="211">
        <v>1</v>
      </c>
      <c r="G438" s="211" t="s">
        <v>514</v>
      </c>
      <c r="H438" s="211" t="s">
        <v>514</v>
      </c>
      <c r="I438" s="211" t="s">
        <v>514</v>
      </c>
      <c r="J438" s="211" t="s">
        <v>514</v>
      </c>
      <c r="K438" s="211">
        <v>2013</v>
      </c>
      <c r="L438" s="211" t="b">
        <v>0</v>
      </c>
      <c r="M438" s="211">
        <v>7310</v>
      </c>
      <c r="N438" s="211">
        <v>7300</v>
      </c>
      <c r="O438" s="287"/>
      <c r="P438" s="287"/>
      <c r="Q438" s="287"/>
      <c r="R438" s="211" t="s">
        <v>514</v>
      </c>
      <c r="S438" s="211" t="s">
        <v>514</v>
      </c>
      <c r="T438" s="211" t="s">
        <v>514</v>
      </c>
      <c r="U438" s="211" t="s">
        <v>514</v>
      </c>
      <c r="V438" s="211" t="s">
        <v>514</v>
      </c>
      <c r="W438" s="211" t="s">
        <v>514</v>
      </c>
      <c r="X438" s="287"/>
      <c r="Y438" s="287"/>
      <c r="Z438" s="287"/>
      <c r="AA438" s="211" t="s">
        <v>514</v>
      </c>
      <c r="AB438" s="211" t="s">
        <v>514</v>
      </c>
      <c r="AC438" s="211" t="s">
        <v>514</v>
      </c>
      <c r="AD438" s="211" t="s">
        <v>514</v>
      </c>
      <c r="AE438" s="287"/>
      <c r="AF438" s="287"/>
      <c r="AG438" s="287"/>
      <c r="AH438" s="211" t="s">
        <v>514</v>
      </c>
      <c r="AI438" s="211" t="s">
        <v>514</v>
      </c>
      <c r="AJ438" s="211" t="s">
        <v>514</v>
      </c>
      <c r="AK438" s="211" t="s">
        <v>514</v>
      </c>
      <c r="AL438" s="211" t="s">
        <v>514</v>
      </c>
      <c r="AM438" s="211" t="s">
        <v>514</v>
      </c>
      <c r="AN438" s="287"/>
      <c r="AO438" s="287"/>
      <c r="AP438" s="287"/>
      <c r="AQ438" s="287"/>
      <c r="AR438" s="287"/>
      <c r="AS438" s="287"/>
      <c r="AT438" s="211" t="s">
        <v>514</v>
      </c>
      <c r="AU438" s="211" t="s">
        <v>514</v>
      </c>
      <c r="AV438" s="211" t="s">
        <v>514</v>
      </c>
      <c r="AW438" s="211" t="s">
        <v>514</v>
      </c>
      <c r="AX438" s="211" t="s">
        <v>514</v>
      </c>
      <c r="AY438" s="211" t="s">
        <v>514</v>
      </c>
      <c r="AZ438" s="287"/>
      <c r="BA438" s="287"/>
      <c r="BB438" s="287"/>
      <c r="BC438" s="287"/>
      <c r="BD438" s="287"/>
      <c r="BE438" s="287"/>
      <c r="BF438" s="211" t="s">
        <v>514</v>
      </c>
      <c r="BG438" s="211" t="s">
        <v>514</v>
      </c>
      <c r="BH438" s="211" t="s">
        <v>514</v>
      </c>
      <c r="BI438" s="211" t="s">
        <v>514</v>
      </c>
      <c r="BJ438" s="211" t="s">
        <v>514</v>
      </c>
      <c r="BK438" s="211" t="s">
        <v>514</v>
      </c>
      <c r="BL438" s="287"/>
      <c r="BM438" s="287"/>
      <c r="BN438" s="287"/>
      <c r="BO438" s="211" t="s">
        <v>514</v>
      </c>
      <c r="BP438" s="211" t="s">
        <v>514</v>
      </c>
      <c r="BQ438" s="211">
        <v>1</v>
      </c>
      <c r="BR438" s="211" t="s">
        <v>2480</v>
      </c>
      <c r="BS438" s="211" t="s">
        <v>514</v>
      </c>
      <c r="BT438" s="211" t="s">
        <v>514</v>
      </c>
      <c r="BU438" s="211" t="s">
        <v>514</v>
      </c>
      <c r="BV438" s="211" t="s">
        <v>514</v>
      </c>
      <c r="BW438" s="211" t="s">
        <v>514</v>
      </c>
      <c r="BX438" s="211" t="s">
        <v>514</v>
      </c>
      <c r="BY438" s="211" t="s">
        <v>514</v>
      </c>
      <c r="BZ438" s="211" t="s">
        <v>514</v>
      </c>
      <c r="CA438" s="211" t="s">
        <v>514</v>
      </c>
      <c r="CB438" s="211" t="s">
        <v>514</v>
      </c>
      <c r="CC438" s="211" t="s">
        <v>514</v>
      </c>
      <c r="CD438" s="211" t="s">
        <v>514</v>
      </c>
      <c r="CE438" s="211" t="s">
        <v>514</v>
      </c>
      <c r="CF438" s="211" t="s">
        <v>514</v>
      </c>
      <c r="CG438" s="211" t="s">
        <v>514</v>
      </c>
      <c r="CH438" s="287"/>
      <c r="CI438" s="287"/>
      <c r="CJ438" s="287"/>
      <c r="CK438" s="287"/>
      <c r="CL438" s="287"/>
      <c r="CM438" s="287"/>
      <c r="CN438" s="287"/>
      <c r="CO438" s="211" t="s">
        <v>514</v>
      </c>
    </row>
    <row r="439" spans="1:93">
      <c r="A439" s="286" t="s">
        <v>1283</v>
      </c>
      <c r="B439" s="211" t="s">
        <v>3347</v>
      </c>
      <c r="C439" s="211" t="s">
        <v>2448</v>
      </c>
      <c r="D439" s="211" t="s">
        <v>6615</v>
      </c>
      <c r="E439" s="211" t="s">
        <v>5891</v>
      </c>
      <c r="F439" s="211">
        <v>1</v>
      </c>
      <c r="G439" s="211" t="s">
        <v>514</v>
      </c>
      <c r="H439" s="211" t="s">
        <v>514</v>
      </c>
      <c r="I439" s="211" t="s">
        <v>514</v>
      </c>
      <c r="J439" s="211" t="s">
        <v>514</v>
      </c>
      <c r="K439" s="211">
        <v>2013</v>
      </c>
      <c r="L439" s="211" t="b">
        <v>0</v>
      </c>
      <c r="M439" s="211">
        <v>12000</v>
      </c>
      <c r="N439" s="211">
        <v>12000</v>
      </c>
      <c r="O439" s="287"/>
      <c r="P439" s="287"/>
      <c r="Q439" s="287"/>
      <c r="R439" s="211" t="b">
        <v>0</v>
      </c>
      <c r="S439" s="211">
        <v>8460</v>
      </c>
      <c r="T439" s="211">
        <v>8000</v>
      </c>
      <c r="U439" s="211" t="b">
        <v>0</v>
      </c>
      <c r="V439" s="211">
        <v>7190</v>
      </c>
      <c r="W439" s="211">
        <v>7190</v>
      </c>
      <c r="X439" s="287"/>
      <c r="Y439" s="287"/>
      <c r="Z439" s="287"/>
      <c r="AA439" s="211" t="s">
        <v>514</v>
      </c>
      <c r="AB439" s="211" t="s">
        <v>514</v>
      </c>
      <c r="AC439" s="211" t="s">
        <v>514</v>
      </c>
      <c r="AD439" s="211" t="s">
        <v>514</v>
      </c>
      <c r="AE439" s="287"/>
      <c r="AF439" s="287"/>
      <c r="AG439" s="287"/>
      <c r="AH439" s="211" t="s">
        <v>514</v>
      </c>
      <c r="AI439" s="211" t="s">
        <v>514</v>
      </c>
      <c r="AJ439" s="211" t="s">
        <v>514</v>
      </c>
      <c r="AK439" s="211" t="s">
        <v>514</v>
      </c>
      <c r="AL439" s="211" t="s">
        <v>514</v>
      </c>
      <c r="AM439" s="211" t="s">
        <v>514</v>
      </c>
      <c r="AN439" s="287"/>
      <c r="AO439" s="287"/>
      <c r="AP439" s="287"/>
      <c r="AQ439" s="287"/>
      <c r="AR439" s="287"/>
      <c r="AS439" s="287"/>
      <c r="AT439" s="211" t="s">
        <v>514</v>
      </c>
      <c r="AU439" s="211" t="s">
        <v>514</v>
      </c>
      <c r="AV439" s="211" t="s">
        <v>514</v>
      </c>
      <c r="AW439" s="211" t="s">
        <v>514</v>
      </c>
      <c r="AX439" s="211" t="s">
        <v>514</v>
      </c>
      <c r="AY439" s="211" t="s">
        <v>514</v>
      </c>
      <c r="AZ439" s="287"/>
      <c r="BA439" s="287"/>
      <c r="BB439" s="287"/>
      <c r="BC439" s="287"/>
      <c r="BD439" s="287"/>
      <c r="BE439" s="287"/>
      <c r="BF439" s="211" t="s">
        <v>514</v>
      </c>
      <c r="BG439" s="211" t="s">
        <v>514</v>
      </c>
      <c r="BH439" s="211" t="s">
        <v>514</v>
      </c>
      <c r="BI439" s="211" t="s">
        <v>514</v>
      </c>
      <c r="BJ439" s="211" t="s">
        <v>514</v>
      </c>
      <c r="BK439" s="211" t="s">
        <v>514</v>
      </c>
      <c r="BL439" s="287"/>
      <c r="BM439" s="287"/>
      <c r="BN439" s="287"/>
      <c r="BO439" s="211" t="s">
        <v>514</v>
      </c>
      <c r="BP439" s="211" t="s">
        <v>514</v>
      </c>
      <c r="BQ439" s="211">
        <v>1</v>
      </c>
      <c r="BR439" s="211" t="s">
        <v>2451</v>
      </c>
      <c r="BS439" s="211" t="s">
        <v>514</v>
      </c>
      <c r="BT439" s="211" t="s">
        <v>514</v>
      </c>
      <c r="BU439" s="211" t="s">
        <v>514</v>
      </c>
      <c r="BV439" s="211" t="s">
        <v>514</v>
      </c>
      <c r="BW439" s="211" t="s">
        <v>514</v>
      </c>
      <c r="BX439" s="211" t="s">
        <v>514</v>
      </c>
      <c r="BY439" s="211" t="s">
        <v>514</v>
      </c>
      <c r="BZ439" s="211" t="s">
        <v>514</v>
      </c>
      <c r="CA439" s="211" t="s">
        <v>514</v>
      </c>
      <c r="CB439" s="211" t="s">
        <v>514</v>
      </c>
      <c r="CC439" s="211" t="s">
        <v>6616</v>
      </c>
      <c r="CD439" s="211" t="s">
        <v>6429</v>
      </c>
      <c r="CE439" s="211" t="s">
        <v>514</v>
      </c>
      <c r="CF439" s="211" t="s">
        <v>514</v>
      </c>
      <c r="CG439" s="211" t="s">
        <v>514</v>
      </c>
      <c r="CH439" s="287"/>
      <c r="CI439" s="287"/>
      <c r="CJ439" s="287"/>
      <c r="CK439" s="287"/>
      <c r="CL439" s="287"/>
      <c r="CM439" s="287"/>
      <c r="CN439" s="287"/>
      <c r="CO439" s="211" t="s">
        <v>5528</v>
      </c>
    </row>
    <row r="440" spans="1:93">
      <c r="A440" s="286" t="s">
        <v>1284</v>
      </c>
      <c r="B440" s="211" t="s">
        <v>3348</v>
      </c>
      <c r="C440" s="211" t="s">
        <v>2448</v>
      </c>
      <c r="D440" s="211" t="s">
        <v>5379</v>
      </c>
      <c r="E440" s="211" t="s">
        <v>5380</v>
      </c>
      <c r="F440" s="211">
        <v>1</v>
      </c>
      <c r="G440" s="211" t="s">
        <v>514</v>
      </c>
      <c r="H440" s="211" t="s">
        <v>514</v>
      </c>
      <c r="I440" s="211" t="s">
        <v>514</v>
      </c>
      <c r="J440" s="211" t="s">
        <v>514</v>
      </c>
      <c r="K440" s="211">
        <v>2013</v>
      </c>
      <c r="L440" s="211" t="b">
        <v>0</v>
      </c>
      <c r="M440" s="211">
        <v>1530</v>
      </c>
      <c r="N440" s="211">
        <v>1320</v>
      </c>
      <c r="O440" s="287"/>
      <c r="P440" s="287"/>
      <c r="Q440" s="287"/>
      <c r="R440" s="211" t="s">
        <v>514</v>
      </c>
      <c r="S440" s="211" t="s">
        <v>514</v>
      </c>
      <c r="T440" s="211" t="s">
        <v>514</v>
      </c>
      <c r="U440" s="211" t="s">
        <v>514</v>
      </c>
      <c r="V440" s="211" t="s">
        <v>514</v>
      </c>
      <c r="W440" s="211" t="s">
        <v>514</v>
      </c>
      <c r="X440" s="287"/>
      <c r="Y440" s="287"/>
      <c r="Z440" s="287"/>
      <c r="AA440" s="211" t="s">
        <v>514</v>
      </c>
      <c r="AB440" s="211" t="s">
        <v>514</v>
      </c>
      <c r="AC440" s="211" t="s">
        <v>514</v>
      </c>
      <c r="AD440" s="211" t="s">
        <v>514</v>
      </c>
      <c r="AE440" s="287"/>
      <c r="AF440" s="287"/>
      <c r="AG440" s="287"/>
      <c r="AH440" s="211" t="s">
        <v>514</v>
      </c>
      <c r="AI440" s="211" t="s">
        <v>514</v>
      </c>
      <c r="AJ440" s="211" t="s">
        <v>514</v>
      </c>
      <c r="AK440" s="211" t="s">
        <v>514</v>
      </c>
      <c r="AL440" s="211" t="s">
        <v>514</v>
      </c>
      <c r="AM440" s="211" t="s">
        <v>514</v>
      </c>
      <c r="AN440" s="287"/>
      <c r="AO440" s="287"/>
      <c r="AP440" s="287"/>
      <c r="AQ440" s="287"/>
      <c r="AR440" s="287"/>
      <c r="AS440" s="287"/>
      <c r="AT440" s="211" t="s">
        <v>514</v>
      </c>
      <c r="AU440" s="211" t="s">
        <v>514</v>
      </c>
      <c r="AV440" s="211" t="s">
        <v>514</v>
      </c>
      <c r="AW440" s="211" t="s">
        <v>514</v>
      </c>
      <c r="AX440" s="211" t="s">
        <v>514</v>
      </c>
      <c r="AY440" s="211" t="s">
        <v>514</v>
      </c>
      <c r="AZ440" s="287"/>
      <c r="BA440" s="287"/>
      <c r="BB440" s="287"/>
      <c r="BC440" s="287"/>
      <c r="BD440" s="287"/>
      <c r="BE440" s="287"/>
      <c r="BF440" s="211" t="s">
        <v>514</v>
      </c>
      <c r="BG440" s="211" t="s">
        <v>514</v>
      </c>
      <c r="BH440" s="211" t="s">
        <v>514</v>
      </c>
      <c r="BI440" s="211" t="s">
        <v>514</v>
      </c>
      <c r="BJ440" s="211" t="s">
        <v>514</v>
      </c>
      <c r="BK440" s="211" t="s">
        <v>514</v>
      </c>
      <c r="BL440" s="287"/>
      <c r="BM440" s="287"/>
      <c r="BN440" s="287"/>
      <c r="BO440" s="211" t="s">
        <v>514</v>
      </c>
      <c r="BP440" s="211" t="s">
        <v>514</v>
      </c>
      <c r="BQ440" s="211">
        <v>0</v>
      </c>
      <c r="BR440" s="211" t="s">
        <v>514</v>
      </c>
      <c r="BS440" s="211" t="s">
        <v>514</v>
      </c>
      <c r="BT440" s="211" t="s">
        <v>514</v>
      </c>
      <c r="BU440" s="211" t="s">
        <v>514</v>
      </c>
      <c r="BV440" s="211" t="s">
        <v>514</v>
      </c>
      <c r="BW440" s="211" t="s">
        <v>514</v>
      </c>
      <c r="BX440" s="211" t="s">
        <v>514</v>
      </c>
      <c r="BY440" s="211" t="s">
        <v>514</v>
      </c>
      <c r="BZ440" s="211" t="s">
        <v>514</v>
      </c>
      <c r="CA440" s="211" t="s">
        <v>514</v>
      </c>
      <c r="CB440" s="211" t="s">
        <v>514</v>
      </c>
      <c r="CC440" s="211" t="s">
        <v>514</v>
      </c>
      <c r="CD440" s="211" t="s">
        <v>514</v>
      </c>
      <c r="CE440" s="211" t="s">
        <v>514</v>
      </c>
      <c r="CF440" s="211" t="s">
        <v>514</v>
      </c>
      <c r="CG440" s="211" t="s">
        <v>514</v>
      </c>
      <c r="CH440" s="287"/>
      <c r="CI440" s="287"/>
      <c r="CJ440" s="287"/>
      <c r="CK440" s="287"/>
      <c r="CL440" s="287"/>
      <c r="CM440" s="287"/>
      <c r="CN440" s="287"/>
      <c r="CO440" s="211" t="s">
        <v>514</v>
      </c>
    </row>
    <row r="441" spans="1:93">
      <c r="A441" s="286" t="s">
        <v>1285</v>
      </c>
      <c r="B441" s="211" t="s">
        <v>6617</v>
      </c>
      <c r="C441" s="211" t="s">
        <v>6916</v>
      </c>
      <c r="D441" s="211" t="s">
        <v>6917</v>
      </c>
      <c r="E441" s="211" t="s">
        <v>5892</v>
      </c>
      <c r="F441" s="211">
        <v>1</v>
      </c>
      <c r="G441" s="211" t="s">
        <v>514</v>
      </c>
      <c r="H441" s="211" t="s">
        <v>514</v>
      </c>
      <c r="I441" s="211" t="s">
        <v>514</v>
      </c>
      <c r="J441" s="211" t="s">
        <v>514</v>
      </c>
      <c r="K441" s="211">
        <v>2013</v>
      </c>
      <c r="L441" s="211" t="b">
        <v>0</v>
      </c>
      <c r="M441" s="211">
        <v>4970</v>
      </c>
      <c r="N441" s="211">
        <v>4960</v>
      </c>
      <c r="O441" s="287"/>
      <c r="P441" s="287"/>
      <c r="Q441" s="287"/>
      <c r="R441" s="211" t="b">
        <v>1</v>
      </c>
      <c r="S441" s="211">
        <v>3740</v>
      </c>
      <c r="T441" s="211">
        <v>3270</v>
      </c>
      <c r="U441" s="211" t="b">
        <v>1</v>
      </c>
      <c r="V441" s="211">
        <v>3410</v>
      </c>
      <c r="W441" s="211">
        <v>3410</v>
      </c>
      <c r="X441" s="287"/>
      <c r="Y441" s="287"/>
      <c r="Z441" s="287"/>
      <c r="AA441" s="211" t="s">
        <v>514</v>
      </c>
      <c r="AB441" s="211" t="s">
        <v>514</v>
      </c>
      <c r="AC441" s="211" t="s">
        <v>514</v>
      </c>
      <c r="AD441" s="211" t="s">
        <v>514</v>
      </c>
      <c r="AE441" s="287"/>
      <c r="AF441" s="287"/>
      <c r="AG441" s="287"/>
      <c r="AH441" s="211" t="s">
        <v>514</v>
      </c>
      <c r="AI441" s="211" t="s">
        <v>514</v>
      </c>
      <c r="AJ441" s="211" t="s">
        <v>514</v>
      </c>
      <c r="AK441" s="211" t="s">
        <v>514</v>
      </c>
      <c r="AL441" s="211" t="s">
        <v>514</v>
      </c>
      <c r="AM441" s="211" t="s">
        <v>514</v>
      </c>
      <c r="AN441" s="287"/>
      <c r="AO441" s="287"/>
      <c r="AP441" s="287"/>
      <c r="AQ441" s="287"/>
      <c r="AR441" s="287"/>
      <c r="AS441" s="287"/>
      <c r="AT441" s="211" t="s">
        <v>514</v>
      </c>
      <c r="AU441" s="211" t="s">
        <v>514</v>
      </c>
      <c r="AV441" s="211" t="s">
        <v>514</v>
      </c>
      <c r="AW441" s="211" t="s">
        <v>514</v>
      </c>
      <c r="AX441" s="211" t="s">
        <v>514</v>
      </c>
      <c r="AY441" s="211" t="s">
        <v>514</v>
      </c>
      <c r="AZ441" s="287"/>
      <c r="BA441" s="287"/>
      <c r="BB441" s="287"/>
      <c r="BC441" s="287"/>
      <c r="BD441" s="287"/>
      <c r="BE441" s="287"/>
      <c r="BF441" s="211" t="s">
        <v>514</v>
      </c>
      <c r="BG441" s="211" t="s">
        <v>514</v>
      </c>
      <c r="BH441" s="211" t="s">
        <v>514</v>
      </c>
      <c r="BI441" s="211" t="s">
        <v>514</v>
      </c>
      <c r="BJ441" s="211" t="s">
        <v>514</v>
      </c>
      <c r="BK441" s="211" t="s">
        <v>514</v>
      </c>
      <c r="BL441" s="287"/>
      <c r="BM441" s="287"/>
      <c r="BN441" s="287"/>
      <c r="BO441" s="211" t="s">
        <v>514</v>
      </c>
      <c r="BP441" s="211" t="s">
        <v>514</v>
      </c>
      <c r="BQ441" s="211">
        <v>1</v>
      </c>
      <c r="BR441" s="211" t="s">
        <v>2444</v>
      </c>
      <c r="BS441" s="211" t="s">
        <v>514</v>
      </c>
      <c r="BT441" s="211" t="s">
        <v>514</v>
      </c>
      <c r="BU441" s="211" t="s">
        <v>514</v>
      </c>
      <c r="BV441" s="211" t="s">
        <v>514</v>
      </c>
      <c r="BW441" s="211" t="s">
        <v>514</v>
      </c>
      <c r="BX441" s="211" t="s">
        <v>514</v>
      </c>
      <c r="BY441" s="211" t="s">
        <v>514</v>
      </c>
      <c r="BZ441" s="211" t="s">
        <v>514</v>
      </c>
      <c r="CA441" s="211" t="s">
        <v>514</v>
      </c>
      <c r="CB441" s="211" t="s">
        <v>514</v>
      </c>
      <c r="CC441" s="211" t="s">
        <v>514</v>
      </c>
      <c r="CD441" s="211" t="s">
        <v>514</v>
      </c>
      <c r="CE441" s="211" t="s">
        <v>514</v>
      </c>
      <c r="CF441" s="211" t="s">
        <v>514</v>
      </c>
      <c r="CG441" s="211" t="s">
        <v>514</v>
      </c>
      <c r="CH441" s="287"/>
      <c r="CI441" s="287"/>
      <c r="CJ441" s="287"/>
      <c r="CK441" s="287"/>
      <c r="CL441" s="287"/>
      <c r="CM441" s="287"/>
      <c r="CN441" s="287"/>
      <c r="CO441" s="211" t="s">
        <v>5528</v>
      </c>
    </row>
    <row r="442" spans="1:93">
      <c r="A442" s="286" t="s">
        <v>1286</v>
      </c>
      <c r="B442" s="211" t="s">
        <v>5381</v>
      </c>
      <c r="C442" s="211" t="s">
        <v>2448</v>
      </c>
      <c r="D442" s="211" t="s">
        <v>5512</v>
      </c>
      <c r="E442" s="211" t="s">
        <v>5893</v>
      </c>
      <c r="F442" s="211">
        <v>1</v>
      </c>
      <c r="G442" s="211" t="s">
        <v>514</v>
      </c>
      <c r="H442" s="211" t="s">
        <v>514</v>
      </c>
      <c r="I442" s="211" t="s">
        <v>514</v>
      </c>
      <c r="J442" s="211" t="s">
        <v>514</v>
      </c>
      <c r="K442" s="211">
        <v>2013</v>
      </c>
      <c r="L442" s="211" t="b">
        <v>0</v>
      </c>
      <c r="M442" s="211">
        <v>6910</v>
      </c>
      <c r="N442" s="211">
        <v>6890</v>
      </c>
      <c r="O442" s="287"/>
      <c r="P442" s="287"/>
      <c r="Q442" s="287"/>
      <c r="R442" s="211" t="s">
        <v>514</v>
      </c>
      <c r="S442" s="211" t="s">
        <v>514</v>
      </c>
      <c r="T442" s="211" t="s">
        <v>514</v>
      </c>
      <c r="U442" s="211" t="s">
        <v>514</v>
      </c>
      <c r="V442" s="211" t="s">
        <v>514</v>
      </c>
      <c r="W442" s="211" t="s">
        <v>514</v>
      </c>
      <c r="X442" s="287"/>
      <c r="Y442" s="287"/>
      <c r="Z442" s="287"/>
      <c r="AA442" s="211" t="s">
        <v>514</v>
      </c>
      <c r="AB442" s="211" t="s">
        <v>514</v>
      </c>
      <c r="AC442" s="211" t="s">
        <v>514</v>
      </c>
      <c r="AD442" s="211" t="s">
        <v>514</v>
      </c>
      <c r="AE442" s="287"/>
      <c r="AF442" s="287"/>
      <c r="AG442" s="287"/>
      <c r="AH442" s="211" t="s">
        <v>514</v>
      </c>
      <c r="AI442" s="211" t="s">
        <v>514</v>
      </c>
      <c r="AJ442" s="211" t="s">
        <v>514</v>
      </c>
      <c r="AK442" s="211" t="s">
        <v>514</v>
      </c>
      <c r="AL442" s="211" t="s">
        <v>514</v>
      </c>
      <c r="AM442" s="211" t="s">
        <v>514</v>
      </c>
      <c r="AN442" s="287"/>
      <c r="AO442" s="287"/>
      <c r="AP442" s="287"/>
      <c r="AQ442" s="287"/>
      <c r="AR442" s="287"/>
      <c r="AS442" s="287"/>
      <c r="AT442" s="211" t="s">
        <v>514</v>
      </c>
      <c r="AU442" s="211" t="s">
        <v>514</v>
      </c>
      <c r="AV442" s="211" t="s">
        <v>514</v>
      </c>
      <c r="AW442" s="211" t="s">
        <v>514</v>
      </c>
      <c r="AX442" s="211" t="s">
        <v>514</v>
      </c>
      <c r="AY442" s="211" t="s">
        <v>514</v>
      </c>
      <c r="AZ442" s="287"/>
      <c r="BA442" s="287"/>
      <c r="BB442" s="287"/>
      <c r="BC442" s="287"/>
      <c r="BD442" s="287"/>
      <c r="BE442" s="287"/>
      <c r="BF442" s="211" t="s">
        <v>514</v>
      </c>
      <c r="BG442" s="211" t="s">
        <v>514</v>
      </c>
      <c r="BH442" s="211" t="s">
        <v>514</v>
      </c>
      <c r="BI442" s="211" t="s">
        <v>514</v>
      </c>
      <c r="BJ442" s="211" t="s">
        <v>514</v>
      </c>
      <c r="BK442" s="211" t="s">
        <v>514</v>
      </c>
      <c r="BL442" s="287"/>
      <c r="BM442" s="287"/>
      <c r="BN442" s="287"/>
      <c r="BO442" s="211" t="s">
        <v>514</v>
      </c>
      <c r="BP442" s="211" t="s">
        <v>514</v>
      </c>
      <c r="BQ442" s="211">
        <v>1</v>
      </c>
      <c r="BR442" s="211" t="s">
        <v>3767</v>
      </c>
      <c r="BS442" s="211" t="s">
        <v>514</v>
      </c>
      <c r="BT442" s="211" t="s">
        <v>514</v>
      </c>
      <c r="BU442" s="211" t="s">
        <v>514</v>
      </c>
      <c r="BV442" s="211" t="s">
        <v>514</v>
      </c>
      <c r="BW442" s="211" t="s">
        <v>514</v>
      </c>
      <c r="BX442" s="211" t="s">
        <v>514</v>
      </c>
      <c r="BY442" s="211" t="s">
        <v>514</v>
      </c>
      <c r="BZ442" s="211" t="s">
        <v>514</v>
      </c>
      <c r="CA442" s="211" t="s">
        <v>514</v>
      </c>
      <c r="CB442" s="211" t="s">
        <v>514</v>
      </c>
      <c r="CC442" s="211" t="s">
        <v>514</v>
      </c>
      <c r="CD442" s="211" t="s">
        <v>514</v>
      </c>
      <c r="CE442" s="211" t="s">
        <v>514</v>
      </c>
      <c r="CF442" s="211" t="s">
        <v>514</v>
      </c>
      <c r="CG442" s="211" t="s">
        <v>514</v>
      </c>
      <c r="CH442" s="287"/>
      <c r="CI442" s="287"/>
      <c r="CJ442" s="287"/>
      <c r="CK442" s="287"/>
      <c r="CL442" s="287"/>
      <c r="CM442" s="287"/>
      <c r="CN442" s="287"/>
      <c r="CO442" s="211" t="s">
        <v>514</v>
      </c>
    </row>
    <row r="443" spans="1:93">
      <c r="A443" s="286" t="s">
        <v>1287</v>
      </c>
      <c r="B443" s="211" t="s">
        <v>3349</v>
      </c>
      <c r="C443" s="211" t="s">
        <v>2484</v>
      </c>
      <c r="D443" s="211" t="s">
        <v>5894</v>
      </c>
      <c r="E443" s="211" t="s">
        <v>5382</v>
      </c>
      <c r="F443" s="211">
        <v>1</v>
      </c>
      <c r="G443" s="211" t="s">
        <v>514</v>
      </c>
      <c r="H443" s="211">
        <v>1</v>
      </c>
      <c r="I443" s="211" t="s">
        <v>514</v>
      </c>
      <c r="J443" s="211" t="s">
        <v>514</v>
      </c>
      <c r="K443" s="211">
        <v>2013</v>
      </c>
      <c r="L443" s="211" t="b">
        <v>0</v>
      </c>
      <c r="M443" s="211">
        <v>8220</v>
      </c>
      <c r="N443" s="211">
        <v>8200</v>
      </c>
      <c r="O443" s="287"/>
      <c r="P443" s="287"/>
      <c r="Q443" s="287"/>
      <c r="R443" s="211" t="b">
        <v>0</v>
      </c>
      <c r="S443" s="211">
        <v>6700</v>
      </c>
      <c r="T443" s="211">
        <v>7190</v>
      </c>
      <c r="U443" s="211" t="b">
        <v>0</v>
      </c>
      <c r="V443" s="211">
        <v>6400</v>
      </c>
      <c r="W443" s="211">
        <v>6400</v>
      </c>
      <c r="X443" s="287"/>
      <c r="Y443" s="287"/>
      <c r="Z443" s="287"/>
      <c r="AA443" s="211">
        <v>2013</v>
      </c>
      <c r="AB443" s="211" t="b">
        <v>0</v>
      </c>
      <c r="AC443" s="211">
        <v>49400</v>
      </c>
      <c r="AD443" s="211">
        <v>49400</v>
      </c>
      <c r="AE443" s="287"/>
      <c r="AF443" s="287"/>
      <c r="AG443" s="287"/>
      <c r="AH443" s="211" t="b">
        <v>0</v>
      </c>
      <c r="AI443" s="211">
        <v>45100</v>
      </c>
      <c r="AJ443" s="211">
        <v>45100</v>
      </c>
      <c r="AK443" s="211" t="b">
        <v>0</v>
      </c>
      <c r="AL443" s="211">
        <v>43700</v>
      </c>
      <c r="AM443" s="211">
        <v>43700</v>
      </c>
      <c r="AN443" s="287"/>
      <c r="AO443" s="287"/>
      <c r="AP443" s="287"/>
      <c r="AQ443" s="287"/>
      <c r="AR443" s="287"/>
      <c r="AS443" s="287"/>
      <c r="AT443" s="211" t="s">
        <v>514</v>
      </c>
      <c r="AU443" s="211" t="s">
        <v>514</v>
      </c>
      <c r="AV443" s="211" t="s">
        <v>514</v>
      </c>
      <c r="AW443" s="211" t="s">
        <v>514</v>
      </c>
      <c r="AX443" s="211" t="s">
        <v>514</v>
      </c>
      <c r="AY443" s="211" t="s">
        <v>514</v>
      </c>
      <c r="AZ443" s="287"/>
      <c r="BA443" s="287"/>
      <c r="BB443" s="287"/>
      <c r="BC443" s="287"/>
      <c r="BD443" s="287"/>
      <c r="BE443" s="287"/>
      <c r="BF443" s="211" t="s">
        <v>514</v>
      </c>
      <c r="BG443" s="211" t="s">
        <v>514</v>
      </c>
      <c r="BH443" s="211" t="s">
        <v>514</v>
      </c>
      <c r="BI443" s="211" t="s">
        <v>514</v>
      </c>
      <c r="BJ443" s="211" t="s">
        <v>514</v>
      </c>
      <c r="BK443" s="211" t="s">
        <v>514</v>
      </c>
      <c r="BL443" s="287"/>
      <c r="BM443" s="287"/>
      <c r="BN443" s="287"/>
      <c r="BO443" s="211">
        <v>1668</v>
      </c>
      <c r="BP443" s="211">
        <v>1149</v>
      </c>
      <c r="BQ443" s="211">
        <v>0</v>
      </c>
      <c r="BR443" s="211" t="s">
        <v>514</v>
      </c>
      <c r="BS443" s="211" t="s">
        <v>514</v>
      </c>
      <c r="BT443" s="211" t="s">
        <v>514</v>
      </c>
      <c r="BU443" s="211" t="s">
        <v>514</v>
      </c>
      <c r="BV443" s="211" t="s">
        <v>514</v>
      </c>
      <c r="BW443" s="211" t="s">
        <v>514</v>
      </c>
      <c r="BX443" s="211" t="s">
        <v>514</v>
      </c>
      <c r="BY443" s="211" t="s">
        <v>514</v>
      </c>
      <c r="BZ443" s="211" t="s">
        <v>514</v>
      </c>
      <c r="CA443" s="211" t="s">
        <v>514</v>
      </c>
      <c r="CB443" s="211" t="s">
        <v>514</v>
      </c>
      <c r="CC443" s="211" t="s">
        <v>6444</v>
      </c>
      <c r="CD443" s="211" t="s">
        <v>6445</v>
      </c>
      <c r="CE443" s="211" t="s">
        <v>514</v>
      </c>
      <c r="CF443" s="211" t="s">
        <v>6431</v>
      </c>
      <c r="CG443" s="211" t="s">
        <v>6432</v>
      </c>
      <c r="CH443" s="287"/>
      <c r="CI443" s="287"/>
      <c r="CJ443" s="287"/>
      <c r="CK443" s="287"/>
      <c r="CL443" s="287"/>
      <c r="CM443" s="287"/>
      <c r="CN443" s="287"/>
      <c r="CO443" s="211" t="s">
        <v>5528</v>
      </c>
    </row>
    <row r="444" spans="1:93">
      <c r="A444" s="286" t="s">
        <v>1288</v>
      </c>
      <c r="B444" s="211" t="s">
        <v>6618</v>
      </c>
      <c r="C444" s="211" t="s">
        <v>6483</v>
      </c>
      <c r="D444" s="211" t="s">
        <v>3350</v>
      </c>
      <c r="E444" s="211" t="s">
        <v>6619</v>
      </c>
      <c r="F444" s="211">
        <v>1</v>
      </c>
      <c r="G444" s="211" t="s">
        <v>514</v>
      </c>
      <c r="H444" s="211" t="s">
        <v>514</v>
      </c>
      <c r="I444" s="211" t="s">
        <v>514</v>
      </c>
      <c r="J444" s="211" t="s">
        <v>514</v>
      </c>
      <c r="K444" s="211">
        <v>2013</v>
      </c>
      <c r="L444" s="211" t="b">
        <v>0</v>
      </c>
      <c r="M444" s="211">
        <v>5960</v>
      </c>
      <c r="N444" s="211">
        <v>5940</v>
      </c>
      <c r="O444" s="287"/>
      <c r="P444" s="287"/>
      <c r="Q444" s="287"/>
      <c r="R444" s="211" t="b">
        <v>0</v>
      </c>
      <c r="S444" s="211">
        <v>2870</v>
      </c>
      <c r="T444" s="211">
        <v>2890</v>
      </c>
      <c r="U444" s="211" t="b">
        <v>0</v>
      </c>
      <c r="V444" s="211">
        <v>3130</v>
      </c>
      <c r="W444" s="211">
        <v>3130</v>
      </c>
      <c r="X444" s="287"/>
      <c r="Y444" s="287"/>
      <c r="Z444" s="287"/>
      <c r="AA444" s="211" t="s">
        <v>514</v>
      </c>
      <c r="AB444" s="211" t="s">
        <v>514</v>
      </c>
      <c r="AC444" s="211" t="s">
        <v>514</v>
      </c>
      <c r="AD444" s="211" t="s">
        <v>514</v>
      </c>
      <c r="AE444" s="287"/>
      <c r="AF444" s="287"/>
      <c r="AG444" s="287"/>
      <c r="AH444" s="211" t="s">
        <v>514</v>
      </c>
      <c r="AI444" s="211" t="s">
        <v>514</v>
      </c>
      <c r="AJ444" s="211" t="s">
        <v>514</v>
      </c>
      <c r="AK444" s="211" t="s">
        <v>514</v>
      </c>
      <c r="AL444" s="211" t="s">
        <v>514</v>
      </c>
      <c r="AM444" s="211" t="s">
        <v>514</v>
      </c>
      <c r="AN444" s="287"/>
      <c r="AO444" s="287"/>
      <c r="AP444" s="287"/>
      <c r="AQ444" s="287"/>
      <c r="AR444" s="287"/>
      <c r="AS444" s="287"/>
      <c r="AT444" s="211" t="s">
        <v>514</v>
      </c>
      <c r="AU444" s="211" t="s">
        <v>514</v>
      </c>
      <c r="AV444" s="211" t="s">
        <v>514</v>
      </c>
      <c r="AW444" s="211" t="s">
        <v>514</v>
      </c>
      <c r="AX444" s="211" t="s">
        <v>514</v>
      </c>
      <c r="AY444" s="211" t="s">
        <v>514</v>
      </c>
      <c r="AZ444" s="287"/>
      <c r="BA444" s="287"/>
      <c r="BB444" s="287"/>
      <c r="BC444" s="287"/>
      <c r="BD444" s="287"/>
      <c r="BE444" s="287"/>
      <c r="BF444" s="211" t="s">
        <v>514</v>
      </c>
      <c r="BG444" s="211" t="s">
        <v>514</v>
      </c>
      <c r="BH444" s="211" t="s">
        <v>514</v>
      </c>
      <c r="BI444" s="211" t="s">
        <v>514</v>
      </c>
      <c r="BJ444" s="211" t="s">
        <v>514</v>
      </c>
      <c r="BK444" s="211" t="s">
        <v>514</v>
      </c>
      <c r="BL444" s="287"/>
      <c r="BM444" s="287"/>
      <c r="BN444" s="287"/>
      <c r="BO444" s="211" t="s">
        <v>514</v>
      </c>
      <c r="BP444" s="211" t="s">
        <v>514</v>
      </c>
      <c r="BQ444" s="211">
        <v>0</v>
      </c>
      <c r="BR444" s="211" t="s">
        <v>514</v>
      </c>
      <c r="BS444" s="211" t="s">
        <v>514</v>
      </c>
      <c r="BT444" s="211" t="s">
        <v>514</v>
      </c>
      <c r="BU444" s="211" t="s">
        <v>514</v>
      </c>
      <c r="BV444" s="211" t="s">
        <v>514</v>
      </c>
      <c r="BW444" s="211" t="s">
        <v>514</v>
      </c>
      <c r="BX444" s="211" t="s">
        <v>514</v>
      </c>
      <c r="BY444" s="211" t="s">
        <v>514</v>
      </c>
      <c r="BZ444" s="211" t="s">
        <v>514</v>
      </c>
      <c r="CA444" s="211" t="s">
        <v>514</v>
      </c>
      <c r="CB444" s="211" t="s">
        <v>514</v>
      </c>
      <c r="CC444" s="211" t="s">
        <v>6444</v>
      </c>
      <c r="CD444" s="211" t="s">
        <v>6445</v>
      </c>
      <c r="CE444" s="211" t="s">
        <v>514</v>
      </c>
      <c r="CF444" s="211" t="s">
        <v>514</v>
      </c>
      <c r="CG444" s="211" t="s">
        <v>514</v>
      </c>
      <c r="CH444" s="287"/>
      <c r="CI444" s="287"/>
      <c r="CJ444" s="287"/>
      <c r="CK444" s="287"/>
      <c r="CL444" s="287"/>
      <c r="CM444" s="287"/>
      <c r="CN444" s="287"/>
      <c r="CO444" s="211" t="s">
        <v>5528</v>
      </c>
    </row>
    <row r="445" spans="1:93">
      <c r="A445" s="286" t="s">
        <v>1289</v>
      </c>
      <c r="B445" s="211" t="s">
        <v>3351</v>
      </c>
      <c r="C445" s="211" t="s">
        <v>2424</v>
      </c>
      <c r="D445" s="211" t="s">
        <v>5895</v>
      </c>
      <c r="E445" s="211" t="s">
        <v>5896</v>
      </c>
      <c r="F445" s="211">
        <v>1</v>
      </c>
      <c r="G445" s="211" t="s">
        <v>514</v>
      </c>
      <c r="H445" s="211" t="s">
        <v>514</v>
      </c>
      <c r="I445" s="211" t="s">
        <v>514</v>
      </c>
      <c r="J445" s="211" t="s">
        <v>514</v>
      </c>
      <c r="K445" s="211">
        <v>2013</v>
      </c>
      <c r="L445" s="211" t="b">
        <v>0</v>
      </c>
      <c r="M445" s="211">
        <v>7080</v>
      </c>
      <c r="N445" s="211">
        <v>7060</v>
      </c>
      <c r="O445" s="287"/>
      <c r="P445" s="287"/>
      <c r="Q445" s="287"/>
      <c r="R445" s="211" t="b">
        <v>0</v>
      </c>
      <c r="S445" s="211">
        <v>6530</v>
      </c>
      <c r="T445" s="211">
        <v>5910</v>
      </c>
      <c r="U445" s="211" t="b">
        <v>0</v>
      </c>
      <c r="V445" s="211">
        <v>4370</v>
      </c>
      <c r="W445" s="211">
        <v>4370</v>
      </c>
      <c r="X445" s="287"/>
      <c r="Y445" s="287"/>
      <c r="Z445" s="287"/>
      <c r="AA445" s="211" t="s">
        <v>514</v>
      </c>
      <c r="AB445" s="211" t="s">
        <v>514</v>
      </c>
      <c r="AC445" s="211" t="s">
        <v>514</v>
      </c>
      <c r="AD445" s="211" t="s">
        <v>514</v>
      </c>
      <c r="AE445" s="287"/>
      <c r="AF445" s="287"/>
      <c r="AG445" s="287"/>
      <c r="AH445" s="211" t="s">
        <v>514</v>
      </c>
      <c r="AI445" s="211" t="s">
        <v>514</v>
      </c>
      <c r="AJ445" s="211" t="s">
        <v>514</v>
      </c>
      <c r="AK445" s="211" t="s">
        <v>514</v>
      </c>
      <c r="AL445" s="211" t="s">
        <v>514</v>
      </c>
      <c r="AM445" s="211" t="s">
        <v>514</v>
      </c>
      <c r="AN445" s="287"/>
      <c r="AO445" s="287"/>
      <c r="AP445" s="287"/>
      <c r="AQ445" s="287"/>
      <c r="AR445" s="287"/>
      <c r="AS445" s="287"/>
      <c r="AT445" s="211" t="s">
        <v>514</v>
      </c>
      <c r="AU445" s="211" t="s">
        <v>514</v>
      </c>
      <c r="AV445" s="211" t="s">
        <v>514</v>
      </c>
      <c r="AW445" s="211" t="s">
        <v>514</v>
      </c>
      <c r="AX445" s="211" t="s">
        <v>514</v>
      </c>
      <c r="AY445" s="211" t="s">
        <v>514</v>
      </c>
      <c r="AZ445" s="287"/>
      <c r="BA445" s="287"/>
      <c r="BB445" s="287"/>
      <c r="BC445" s="287"/>
      <c r="BD445" s="287"/>
      <c r="BE445" s="287"/>
      <c r="BF445" s="211" t="s">
        <v>514</v>
      </c>
      <c r="BG445" s="211" t="s">
        <v>514</v>
      </c>
      <c r="BH445" s="211" t="s">
        <v>514</v>
      </c>
      <c r="BI445" s="211" t="s">
        <v>514</v>
      </c>
      <c r="BJ445" s="211" t="s">
        <v>514</v>
      </c>
      <c r="BK445" s="211" t="s">
        <v>514</v>
      </c>
      <c r="BL445" s="287"/>
      <c r="BM445" s="287"/>
      <c r="BN445" s="287"/>
      <c r="BO445" s="211" t="s">
        <v>514</v>
      </c>
      <c r="BP445" s="211" t="s">
        <v>514</v>
      </c>
      <c r="BQ445" s="211">
        <v>0</v>
      </c>
      <c r="BR445" s="211" t="s">
        <v>514</v>
      </c>
      <c r="BS445" s="211" t="s">
        <v>514</v>
      </c>
      <c r="BT445" s="211" t="s">
        <v>514</v>
      </c>
      <c r="BU445" s="211" t="s">
        <v>514</v>
      </c>
      <c r="BV445" s="211" t="s">
        <v>514</v>
      </c>
      <c r="BW445" s="211" t="s">
        <v>514</v>
      </c>
      <c r="BX445" s="211" t="s">
        <v>514</v>
      </c>
      <c r="BY445" s="211" t="s">
        <v>514</v>
      </c>
      <c r="BZ445" s="211" t="s">
        <v>514</v>
      </c>
      <c r="CA445" s="211" t="s">
        <v>514</v>
      </c>
      <c r="CB445" s="211" t="s">
        <v>514</v>
      </c>
      <c r="CC445" s="211" t="s">
        <v>514</v>
      </c>
      <c r="CD445" s="211" t="s">
        <v>514</v>
      </c>
      <c r="CE445" s="211" t="s">
        <v>514</v>
      </c>
      <c r="CF445" s="211" t="s">
        <v>514</v>
      </c>
      <c r="CG445" s="211" t="s">
        <v>514</v>
      </c>
      <c r="CH445" s="287"/>
      <c r="CI445" s="287"/>
      <c r="CJ445" s="287"/>
      <c r="CK445" s="287"/>
      <c r="CL445" s="287"/>
      <c r="CM445" s="287"/>
      <c r="CN445" s="287"/>
      <c r="CO445" s="211" t="s">
        <v>5528</v>
      </c>
    </row>
    <row r="446" spans="1:93">
      <c r="A446" s="286" t="s">
        <v>1290</v>
      </c>
      <c r="B446" s="211" t="s">
        <v>3352</v>
      </c>
      <c r="C446" s="211" t="s">
        <v>2448</v>
      </c>
      <c r="D446" s="211" t="s">
        <v>5383</v>
      </c>
      <c r="E446" s="211" t="s">
        <v>5897</v>
      </c>
      <c r="F446" s="211">
        <v>1</v>
      </c>
      <c r="G446" s="211" t="s">
        <v>514</v>
      </c>
      <c r="H446" s="211" t="s">
        <v>514</v>
      </c>
      <c r="I446" s="211" t="s">
        <v>514</v>
      </c>
      <c r="J446" s="211" t="s">
        <v>514</v>
      </c>
      <c r="K446" s="211">
        <v>2013</v>
      </c>
      <c r="L446" s="211" t="b">
        <v>0</v>
      </c>
      <c r="M446" s="211">
        <v>4360</v>
      </c>
      <c r="N446" s="211">
        <v>4350</v>
      </c>
      <c r="O446" s="287"/>
      <c r="P446" s="287"/>
      <c r="Q446" s="287"/>
      <c r="R446" s="211" t="s">
        <v>514</v>
      </c>
      <c r="S446" s="211" t="s">
        <v>514</v>
      </c>
      <c r="T446" s="211" t="s">
        <v>514</v>
      </c>
      <c r="U446" s="211" t="s">
        <v>514</v>
      </c>
      <c r="V446" s="211" t="s">
        <v>514</v>
      </c>
      <c r="W446" s="211" t="s">
        <v>514</v>
      </c>
      <c r="X446" s="287"/>
      <c r="Y446" s="287"/>
      <c r="Z446" s="287"/>
      <c r="AA446" s="211" t="s">
        <v>514</v>
      </c>
      <c r="AB446" s="211" t="s">
        <v>514</v>
      </c>
      <c r="AC446" s="211" t="s">
        <v>514</v>
      </c>
      <c r="AD446" s="211" t="s">
        <v>514</v>
      </c>
      <c r="AE446" s="287"/>
      <c r="AF446" s="287"/>
      <c r="AG446" s="287"/>
      <c r="AH446" s="211" t="s">
        <v>514</v>
      </c>
      <c r="AI446" s="211" t="s">
        <v>514</v>
      </c>
      <c r="AJ446" s="211" t="s">
        <v>514</v>
      </c>
      <c r="AK446" s="211" t="s">
        <v>514</v>
      </c>
      <c r="AL446" s="211" t="s">
        <v>514</v>
      </c>
      <c r="AM446" s="211" t="s">
        <v>514</v>
      </c>
      <c r="AN446" s="287"/>
      <c r="AO446" s="287"/>
      <c r="AP446" s="287"/>
      <c r="AQ446" s="287"/>
      <c r="AR446" s="287"/>
      <c r="AS446" s="287"/>
      <c r="AT446" s="211" t="s">
        <v>514</v>
      </c>
      <c r="AU446" s="211" t="s">
        <v>514</v>
      </c>
      <c r="AV446" s="211" t="s">
        <v>514</v>
      </c>
      <c r="AW446" s="211" t="s">
        <v>514</v>
      </c>
      <c r="AX446" s="211" t="s">
        <v>514</v>
      </c>
      <c r="AY446" s="211" t="s">
        <v>514</v>
      </c>
      <c r="AZ446" s="287"/>
      <c r="BA446" s="287"/>
      <c r="BB446" s="287"/>
      <c r="BC446" s="287"/>
      <c r="BD446" s="287"/>
      <c r="BE446" s="287"/>
      <c r="BF446" s="211" t="s">
        <v>514</v>
      </c>
      <c r="BG446" s="211" t="s">
        <v>514</v>
      </c>
      <c r="BH446" s="211" t="s">
        <v>514</v>
      </c>
      <c r="BI446" s="211" t="s">
        <v>514</v>
      </c>
      <c r="BJ446" s="211" t="s">
        <v>514</v>
      </c>
      <c r="BK446" s="211" t="s">
        <v>514</v>
      </c>
      <c r="BL446" s="287"/>
      <c r="BM446" s="287"/>
      <c r="BN446" s="287"/>
      <c r="BO446" s="211" t="s">
        <v>514</v>
      </c>
      <c r="BP446" s="211" t="s">
        <v>514</v>
      </c>
      <c r="BQ446" s="211">
        <v>0</v>
      </c>
      <c r="BR446" s="211" t="s">
        <v>514</v>
      </c>
      <c r="BS446" s="211" t="s">
        <v>514</v>
      </c>
      <c r="BT446" s="211" t="s">
        <v>514</v>
      </c>
      <c r="BU446" s="211" t="s">
        <v>514</v>
      </c>
      <c r="BV446" s="211" t="s">
        <v>514</v>
      </c>
      <c r="BW446" s="211" t="s">
        <v>514</v>
      </c>
      <c r="BX446" s="211" t="s">
        <v>514</v>
      </c>
      <c r="BY446" s="211" t="s">
        <v>514</v>
      </c>
      <c r="BZ446" s="211" t="s">
        <v>514</v>
      </c>
      <c r="CA446" s="211" t="s">
        <v>514</v>
      </c>
      <c r="CB446" s="211" t="s">
        <v>514</v>
      </c>
      <c r="CC446" s="211" t="s">
        <v>514</v>
      </c>
      <c r="CD446" s="211" t="s">
        <v>514</v>
      </c>
      <c r="CE446" s="211" t="s">
        <v>514</v>
      </c>
      <c r="CF446" s="211" t="s">
        <v>514</v>
      </c>
      <c r="CG446" s="211" t="s">
        <v>514</v>
      </c>
      <c r="CH446" s="287"/>
      <c r="CI446" s="287"/>
      <c r="CJ446" s="287"/>
      <c r="CK446" s="287"/>
      <c r="CL446" s="287"/>
      <c r="CM446" s="287"/>
      <c r="CN446" s="287"/>
      <c r="CO446" s="211" t="s">
        <v>514</v>
      </c>
    </row>
    <row r="447" spans="1:93">
      <c r="A447" s="286" t="s">
        <v>1291</v>
      </c>
      <c r="B447" s="211" t="s">
        <v>3353</v>
      </c>
      <c r="C447" s="211" t="s">
        <v>3354</v>
      </c>
      <c r="D447" s="211" t="s">
        <v>3355</v>
      </c>
      <c r="E447" s="211" t="s">
        <v>3356</v>
      </c>
      <c r="F447" s="211">
        <v>1</v>
      </c>
      <c r="G447" s="211" t="s">
        <v>514</v>
      </c>
      <c r="H447" s="211" t="s">
        <v>514</v>
      </c>
      <c r="I447" s="211" t="s">
        <v>514</v>
      </c>
      <c r="J447" s="211" t="s">
        <v>514</v>
      </c>
      <c r="K447" s="211">
        <v>2013</v>
      </c>
      <c r="L447" s="211" t="b">
        <v>1</v>
      </c>
      <c r="M447" s="211">
        <v>4010</v>
      </c>
      <c r="N447" s="211">
        <v>4000</v>
      </c>
      <c r="O447" s="287"/>
      <c r="P447" s="287"/>
      <c r="Q447" s="287"/>
      <c r="R447" s="211" t="b">
        <v>1</v>
      </c>
      <c r="S447" s="211">
        <v>2410</v>
      </c>
      <c r="T447" s="211">
        <v>1930</v>
      </c>
      <c r="U447" s="211" t="b">
        <v>1</v>
      </c>
      <c r="V447" s="211">
        <v>1980</v>
      </c>
      <c r="W447" s="211">
        <v>1980</v>
      </c>
      <c r="X447" s="287"/>
      <c r="Y447" s="287"/>
      <c r="Z447" s="287"/>
      <c r="AA447" s="211" t="s">
        <v>514</v>
      </c>
      <c r="AB447" s="211" t="s">
        <v>514</v>
      </c>
      <c r="AC447" s="211" t="s">
        <v>514</v>
      </c>
      <c r="AD447" s="211" t="s">
        <v>514</v>
      </c>
      <c r="AE447" s="287"/>
      <c r="AF447" s="287"/>
      <c r="AG447" s="287"/>
      <c r="AH447" s="211" t="s">
        <v>514</v>
      </c>
      <c r="AI447" s="211" t="s">
        <v>514</v>
      </c>
      <c r="AJ447" s="211" t="s">
        <v>514</v>
      </c>
      <c r="AK447" s="211" t="s">
        <v>514</v>
      </c>
      <c r="AL447" s="211" t="s">
        <v>514</v>
      </c>
      <c r="AM447" s="211" t="s">
        <v>514</v>
      </c>
      <c r="AN447" s="287"/>
      <c r="AO447" s="287"/>
      <c r="AP447" s="287"/>
      <c r="AQ447" s="287"/>
      <c r="AR447" s="287"/>
      <c r="AS447" s="287"/>
      <c r="AT447" s="211" t="s">
        <v>514</v>
      </c>
      <c r="AU447" s="211" t="s">
        <v>514</v>
      </c>
      <c r="AV447" s="211" t="s">
        <v>514</v>
      </c>
      <c r="AW447" s="211" t="s">
        <v>514</v>
      </c>
      <c r="AX447" s="211" t="s">
        <v>514</v>
      </c>
      <c r="AY447" s="211" t="s">
        <v>514</v>
      </c>
      <c r="AZ447" s="287"/>
      <c r="BA447" s="287"/>
      <c r="BB447" s="287"/>
      <c r="BC447" s="287"/>
      <c r="BD447" s="287"/>
      <c r="BE447" s="287"/>
      <c r="BF447" s="211" t="s">
        <v>514</v>
      </c>
      <c r="BG447" s="211" t="s">
        <v>514</v>
      </c>
      <c r="BH447" s="211" t="s">
        <v>514</v>
      </c>
      <c r="BI447" s="211" t="s">
        <v>514</v>
      </c>
      <c r="BJ447" s="211" t="s">
        <v>514</v>
      </c>
      <c r="BK447" s="211" t="s">
        <v>514</v>
      </c>
      <c r="BL447" s="287"/>
      <c r="BM447" s="287"/>
      <c r="BN447" s="287"/>
      <c r="BO447" s="211" t="s">
        <v>514</v>
      </c>
      <c r="BP447" s="211" t="s">
        <v>514</v>
      </c>
      <c r="BQ447" s="211">
        <v>0</v>
      </c>
      <c r="BR447" s="211" t="s">
        <v>514</v>
      </c>
      <c r="BS447" s="211" t="s">
        <v>514</v>
      </c>
      <c r="BT447" s="211" t="s">
        <v>514</v>
      </c>
      <c r="BU447" s="211" t="s">
        <v>514</v>
      </c>
      <c r="BV447" s="211" t="s">
        <v>514</v>
      </c>
      <c r="BW447" s="211" t="s">
        <v>514</v>
      </c>
      <c r="BX447" s="211" t="s">
        <v>514</v>
      </c>
      <c r="BY447" s="211" t="s">
        <v>514</v>
      </c>
      <c r="BZ447" s="211" t="s">
        <v>514</v>
      </c>
      <c r="CA447" s="211" t="s">
        <v>514</v>
      </c>
      <c r="CB447" s="211" t="s">
        <v>514</v>
      </c>
      <c r="CC447" s="211" t="s">
        <v>514</v>
      </c>
      <c r="CD447" s="211" t="s">
        <v>514</v>
      </c>
      <c r="CE447" s="211" t="s">
        <v>514</v>
      </c>
      <c r="CF447" s="211" t="s">
        <v>514</v>
      </c>
      <c r="CG447" s="211" t="s">
        <v>514</v>
      </c>
      <c r="CH447" s="287"/>
      <c r="CI447" s="287"/>
      <c r="CJ447" s="287"/>
      <c r="CK447" s="287"/>
      <c r="CL447" s="287"/>
      <c r="CM447" s="287"/>
      <c r="CN447" s="287"/>
      <c r="CO447" s="211" t="s">
        <v>5528</v>
      </c>
    </row>
    <row r="448" spans="1:93">
      <c r="A448" s="286" t="s">
        <v>1292</v>
      </c>
      <c r="B448" s="211" t="s">
        <v>3357</v>
      </c>
      <c r="C448" s="211" t="s">
        <v>5898</v>
      </c>
      <c r="D448" s="211" t="s">
        <v>5899</v>
      </c>
      <c r="E448" s="211" t="s">
        <v>3358</v>
      </c>
      <c r="F448" s="211">
        <v>1</v>
      </c>
      <c r="G448" s="211" t="s">
        <v>514</v>
      </c>
      <c r="H448" s="211">
        <v>1</v>
      </c>
      <c r="I448" s="211" t="s">
        <v>514</v>
      </c>
      <c r="J448" s="211" t="s">
        <v>514</v>
      </c>
      <c r="K448" s="211">
        <v>2013</v>
      </c>
      <c r="L448" s="211" t="b">
        <v>0</v>
      </c>
      <c r="M448" s="211">
        <v>7770</v>
      </c>
      <c r="N448" s="211">
        <v>6520</v>
      </c>
      <c r="O448" s="287"/>
      <c r="P448" s="287"/>
      <c r="Q448" s="287"/>
      <c r="R448" s="211" t="b">
        <v>0</v>
      </c>
      <c r="S448" s="211">
        <v>7080</v>
      </c>
      <c r="T448" s="211">
        <v>5320</v>
      </c>
      <c r="U448" s="211" t="b">
        <v>0</v>
      </c>
      <c r="V448" s="211">
        <v>6300</v>
      </c>
      <c r="W448" s="211">
        <v>6300</v>
      </c>
      <c r="X448" s="287"/>
      <c r="Y448" s="287"/>
      <c r="Z448" s="287"/>
      <c r="AA448" s="211">
        <v>2013</v>
      </c>
      <c r="AB448" s="211" t="b">
        <v>0</v>
      </c>
      <c r="AC448" s="211">
        <v>649</v>
      </c>
      <c r="AD448" s="211">
        <v>649</v>
      </c>
      <c r="AE448" s="287"/>
      <c r="AF448" s="287"/>
      <c r="AG448" s="287"/>
      <c r="AH448" s="211" t="b">
        <v>0</v>
      </c>
      <c r="AI448" s="211">
        <v>561</v>
      </c>
      <c r="AJ448" s="211">
        <v>561</v>
      </c>
      <c r="AK448" s="211" t="b">
        <v>0</v>
      </c>
      <c r="AL448" s="211">
        <v>531</v>
      </c>
      <c r="AM448" s="211">
        <v>531</v>
      </c>
      <c r="AN448" s="287"/>
      <c r="AO448" s="287"/>
      <c r="AP448" s="287"/>
      <c r="AQ448" s="287"/>
      <c r="AR448" s="287"/>
      <c r="AS448" s="287"/>
      <c r="AT448" s="211" t="s">
        <v>514</v>
      </c>
      <c r="AU448" s="211" t="s">
        <v>514</v>
      </c>
      <c r="AV448" s="211" t="s">
        <v>514</v>
      </c>
      <c r="AW448" s="211" t="s">
        <v>514</v>
      </c>
      <c r="AX448" s="211" t="s">
        <v>514</v>
      </c>
      <c r="AY448" s="211" t="s">
        <v>514</v>
      </c>
      <c r="AZ448" s="287"/>
      <c r="BA448" s="287"/>
      <c r="BB448" s="287"/>
      <c r="BC448" s="287"/>
      <c r="BD448" s="287"/>
      <c r="BE448" s="287"/>
      <c r="BF448" s="211" t="s">
        <v>514</v>
      </c>
      <c r="BG448" s="211" t="s">
        <v>514</v>
      </c>
      <c r="BH448" s="211" t="s">
        <v>514</v>
      </c>
      <c r="BI448" s="211" t="s">
        <v>514</v>
      </c>
      <c r="BJ448" s="211" t="s">
        <v>514</v>
      </c>
      <c r="BK448" s="211" t="s">
        <v>514</v>
      </c>
      <c r="BL448" s="287"/>
      <c r="BM448" s="287"/>
      <c r="BN448" s="287"/>
      <c r="BO448" s="211">
        <v>197</v>
      </c>
      <c r="BP448" s="211">
        <v>197</v>
      </c>
      <c r="BQ448" s="211">
        <v>0</v>
      </c>
      <c r="BR448" s="211" t="s">
        <v>514</v>
      </c>
      <c r="BS448" s="211" t="s">
        <v>514</v>
      </c>
      <c r="BT448" s="211" t="s">
        <v>514</v>
      </c>
      <c r="BU448" s="211" t="s">
        <v>514</v>
      </c>
      <c r="BV448" s="211" t="s">
        <v>514</v>
      </c>
      <c r="BW448" s="211" t="s">
        <v>514</v>
      </c>
      <c r="BX448" s="211" t="s">
        <v>514</v>
      </c>
      <c r="BY448" s="211" t="s">
        <v>514</v>
      </c>
      <c r="BZ448" s="211" t="s">
        <v>514</v>
      </c>
      <c r="CA448" s="211" t="s">
        <v>514</v>
      </c>
      <c r="CB448" s="211" t="s">
        <v>514</v>
      </c>
      <c r="CC448" s="211" t="s">
        <v>6444</v>
      </c>
      <c r="CD448" s="211" t="s">
        <v>6620</v>
      </c>
      <c r="CE448" s="211" t="s">
        <v>514</v>
      </c>
      <c r="CF448" s="211" t="s">
        <v>6431</v>
      </c>
      <c r="CG448" s="211" t="s">
        <v>6432</v>
      </c>
      <c r="CH448" s="287"/>
      <c r="CI448" s="287"/>
      <c r="CJ448" s="287"/>
      <c r="CK448" s="287"/>
      <c r="CL448" s="287"/>
      <c r="CM448" s="287"/>
      <c r="CN448" s="287"/>
      <c r="CO448" s="211" t="s">
        <v>5528</v>
      </c>
    </row>
    <row r="449" spans="1:93">
      <c r="A449" s="286" t="s">
        <v>1293</v>
      </c>
      <c r="B449" s="211" t="s">
        <v>3359</v>
      </c>
      <c r="C449" s="211" t="s">
        <v>2628</v>
      </c>
      <c r="D449" s="211" t="s">
        <v>5900</v>
      </c>
      <c r="E449" s="211" t="s">
        <v>3358</v>
      </c>
      <c r="F449" s="211">
        <v>1</v>
      </c>
      <c r="G449" s="211" t="s">
        <v>514</v>
      </c>
      <c r="H449" s="211" t="s">
        <v>514</v>
      </c>
      <c r="I449" s="211" t="s">
        <v>514</v>
      </c>
      <c r="J449" s="211" t="s">
        <v>514</v>
      </c>
      <c r="K449" s="211">
        <v>2013</v>
      </c>
      <c r="L449" s="211" t="b">
        <v>0</v>
      </c>
      <c r="M449" s="211">
        <v>5340</v>
      </c>
      <c r="N449" s="211">
        <v>4480</v>
      </c>
      <c r="O449" s="287"/>
      <c r="P449" s="287"/>
      <c r="Q449" s="287"/>
      <c r="R449" s="211" t="b">
        <v>0</v>
      </c>
      <c r="S449" s="211">
        <v>8810</v>
      </c>
      <c r="T449" s="211">
        <v>1730</v>
      </c>
      <c r="U449" s="211" t="b">
        <v>0</v>
      </c>
      <c r="V449" s="211">
        <v>1270</v>
      </c>
      <c r="W449" s="211">
        <v>1270</v>
      </c>
      <c r="X449" s="287"/>
      <c r="Y449" s="287"/>
      <c r="Z449" s="287"/>
      <c r="AA449" s="211" t="s">
        <v>514</v>
      </c>
      <c r="AB449" s="211" t="s">
        <v>514</v>
      </c>
      <c r="AC449" s="211" t="s">
        <v>514</v>
      </c>
      <c r="AD449" s="211" t="s">
        <v>514</v>
      </c>
      <c r="AE449" s="287"/>
      <c r="AF449" s="287"/>
      <c r="AG449" s="287"/>
      <c r="AH449" s="211" t="s">
        <v>514</v>
      </c>
      <c r="AI449" s="211" t="s">
        <v>514</v>
      </c>
      <c r="AJ449" s="211" t="s">
        <v>514</v>
      </c>
      <c r="AK449" s="211" t="s">
        <v>514</v>
      </c>
      <c r="AL449" s="211" t="s">
        <v>514</v>
      </c>
      <c r="AM449" s="211" t="s">
        <v>514</v>
      </c>
      <c r="AN449" s="287"/>
      <c r="AO449" s="287"/>
      <c r="AP449" s="287"/>
      <c r="AQ449" s="287"/>
      <c r="AR449" s="287"/>
      <c r="AS449" s="287"/>
      <c r="AT449" s="211" t="s">
        <v>514</v>
      </c>
      <c r="AU449" s="211" t="s">
        <v>514</v>
      </c>
      <c r="AV449" s="211" t="s">
        <v>514</v>
      </c>
      <c r="AW449" s="211" t="s">
        <v>514</v>
      </c>
      <c r="AX449" s="211" t="s">
        <v>514</v>
      </c>
      <c r="AY449" s="211" t="s">
        <v>514</v>
      </c>
      <c r="AZ449" s="287"/>
      <c r="BA449" s="287"/>
      <c r="BB449" s="287"/>
      <c r="BC449" s="287"/>
      <c r="BD449" s="287"/>
      <c r="BE449" s="287"/>
      <c r="BF449" s="211" t="s">
        <v>514</v>
      </c>
      <c r="BG449" s="211" t="s">
        <v>514</v>
      </c>
      <c r="BH449" s="211" t="s">
        <v>514</v>
      </c>
      <c r="BI449" s="211" t="s">
        <v>514</v>
      </c>
      <c r="BJ449" s="211" t="s">
        <v>514</v>
      </c>
      <c r="BK449" s="211" t="s">
        <v>514</v>
      </c>
      <c r="BL449" s="287"/>
      <c r="BM449" s="287"/>
      <c r="BN449" s="287"/>
      <c r="BO449" s="211" t="s">
        <v>514</v>
      </c>
      <c r="BP449" s="211" t="s">
        <v>514</v>
      </c>
      <c r="BQ449" s="211">
        <v>0</v>
      </c>
      <c r="BR449" s="211" t="s">
        <v>514</v>
      </c>
      <c r="BS449" s="211" t="s">
        <v>514</v>
      </c>
      <c r="BT449" s="211" t="s">
        <v>514</v>
      </c>
      <c r="BU449" s="211" t="s">
        <v>514</v>
      </c>
      <c r="BV449" s="211" t="s">
        <v>514</v>
      </c>
      <c r="BW449" s="211" t="s">
        <v>514</v>
      </c>
      <c r="BX449" s="211" t="s">
        <v>514</v>
      </c>
      <c r="BY449" s="211" t="s">
        <v>514</v>
      </c>
      <c r="BZ449" s="211" t="s">
        <v>514</v>
      </c>
      <c r="CA449" s="211" t="s">
        <v>514</v>
      </c>
      <c r="CB449" s="211" t="s">
        <v>514</v>
      </c>
      <c r="CC449" s="211" t="s">
        <v>6444</v>
      </c>
      <c r="CD449" s="211" t="s">
        <v>6485</v>
      </c>
      <c r="CE449" s="211" t="s">
        <v>514</v>
      </c>
      <c r="CF449" s="211" t="s">
        <v>514</v>
      </c>
      <c r="CG449" s="211" t="s">
        <v>514</v>
      </c>
      <c r="CH449" s="287"/>
      <c r="CI449" s="287"/>
      <c r="CJ449" s="287"/>
      <c r="CK449" s="287"/>
      <c r="CL449" s="287"/>
      <c r="CM449" s="287"/>
      <c r="CN449" s="287"/>
      <c r="CO449" s="211" t="s">
        <v>5528</v>
      </c>
    </row>
    <row r="450" spans="1:93">
      <c r="A450" s="286" t="s">
        <v>1294</v>
      </c>
      <c r="B450" s="211" t="s">
        <v>3360</v>
      </c>
      <c r="C450" s="211" t="s">
        <v>2484</v>
      </c>
      <c r="D450" s="211" t="s">
        <v>3361</v>
      </c>
      <c r="E450" s="211" t="s">
        <v>3362</v>
      </c>
      <c r="F450" s="211">
        <v>1</v>
      </c>
      <c r="G450" s="211" t="s">
        <v>514</v>
      </c>
      <c r="H450" s="211" t="s">
        <v>514</v>
      </c>
      <c r="I450" s="211" t="s">
        <v>514</v>
      </c>
      <c r="J450" s="211" t="s">
        <v>514</v>
      </c>
      <c r="K450" s="211">
        <v>2013</v>
      </c>
      <c r="L450" s="211" t="b">
        <v>0</v>
      </c>
      <c r="M450" s="211">
        <v>10900</v>
      </c>
      <c r="N450" s="211">
        <v>10900</v>
      </c>
      <c r="O450" s="287"/>
      <c r="P450" s="287"/>
      <c r="Q450" s="287"/>
      <c r="R450" s="211" t="b">
        <v>0</v>
      </c>
      <c r="S450" s="211">
        <v>11500</v>
      </c>
      <c r="T450" s="211">
        <v>9980</v>
      </c>
      <c r="U450" s="211" t="b">
        <v>0</v>
      </c>
      <c r="V450" s="211">
        <v>10800</v>
      </c>
      <c r="W450" s="211">
        <v>10800</v>
      </c>
      <c r="X450" s="287"/>
      <c r="Y450" s="287"/>
      <c r="Z450" s="287"/>
      <c r="AA450" s="211" t="s">
        <v>514</v>
      </c>
      <c r="AB450" s="211" t="s">
        <v>514</v>
      </c>
      <c r="AC450" s="211" t="s">
        <v>514</v>
      </c>
      <c r="AD450" s="211" t="s">
        <v>514</v>
      </c>
      <c r="AE450" s="287"/>
      <c r="AF450" s="287"/>
      <c r="AG450" s="287"/>
      <c r="AH450" s="211" t="s">
        <v>514</v>
      </c>
      <c r="AI450" s="211" t="s">
        <v>514</v>
      </c>
      <c r="AJ450" s="211" t="s">
        <v>514</v>
      </c>
      <c r="AK450" s="211" t="s">
        <v>514</v>
      </c>
      <c r="AL450" s="211" t="s">
        <v>514</v>
      </c>
      <c r="AM450" s="211" t="s">
        <v>514</v>
      </c>
      <c r="AN450" s="287"/>
      <c r="AO450" s="287"/>
      <c r="AP450" s="287"/>
      <c r="AQ450" s="287"/>
      <c r="AR450" s="287"/>
      <c r="AS450" s="287"/>
      <c r="AT450" s="211" t="s">
        <v>514</v>
      </c>
      <c r="AU450" s="211" t="s">
        <v>514</v>
      </c>
      <c r="AV450" s="211" t="s">
        <v>514</v>
      </c>
      <c r="AW450" s="211" t="s">
        <v>514</v>
      </c>
      <c r="AX450" s="211" t="s">
        <v>514</v>
      </c>
      <c r="AY450" s="211" t="s">
        <v>514</v>
      </c>
      <c r="AZ450" s="287"/>
      <c r="BA450" s="287"/>
      <c r="BB450" s="287"/>
      <c r="BC450" s="287"/>
      <c r="BD450" s="287"/>
      <c r="BE450" s="287"/>
      <c r="BF450" s="211" t="s">
        <v>514</v>
      </c>
      <c r="BG450" s="211" t="s">
        <v>514</v>
      </c>
      <c r="BH450" s="211" t="s">
        <v>514</v>
      </c>
      <c r="BI450" s="211" t="s">
        <v>514</v>
      </c>
      <c r="BJ450" s="211" t="s">
        <v>514</v>
      </c>
      <c r="BK450" s="211" t="s">
        <v>514</v>
      </c>
      <c r="BL450" s="287"/>
      <c r="BM450" s="287"/>
      <c r="BN450" s="287"/>
      <c r="BO450" s="211" t="s">
        <v>514</v>
      </c>
      <c r="BP450" s="211" t="s">
        <v>514</v>
      </c>
      <c r="BQ450" s="211">
        <v>1</v>
      </c>
      <c r="BR450" s="211" t="s">
        <v>2493</v>
      </c>
      <c r="BS450" s="211" t="s">
        <v>514</v>
      </c>
      <c r="BT450" s="211" t="s">
        <v>514</v>
      </c>
      <c r="BU450" s="211" t="s">
        <v>514</v>
      </c>
      <c r="BV450" s="211" t="s">
        <v>514</v>
      </c>
      <c r="BW450" s="211" t="s">
        <v>514</v>
      </c>
      <c r="BX450" s="211" t="s">
        <v>514</v>
      </c>
      <c r="BY450" s="211" t="s">
        <v>514</v>
      </c>
      <c r="BZ450" s="211" t="s">
        <v>514</v>
      </c>
      <c r="CA450" s="211" t="s">
        <v>514</v>
      </c>
      <c r="CB450" s="211" t="s">
        <v>514</v>
      </c>
      <c r="CC450" s="211" t="s">
        <v>514</v>
      </c>
      <c r="CD450" s="211" t="s">
        <v>514</v>
      </c>
      <c r="CE450" s="211" t="s">
        <v>514</v>
      </c>
      <c r="CF450" s="211" t="s">
        <v>514</v>
      </c>
      <c r="CG450" s="211" t="s">
        <v>514</v>
      </c>
      <c r="CH450" s="287"/>
      <c r="CI450" s="287"/>
      <c r="CJ450" s="287"/>
      <c r="CK450" s="287"/>
      <c r="CL450" s="287"/>
      <c r="CM450" s="287"/>
      <c r="CN450" s="287"/>
      <c r="CO450" s="211" t="s">
        <v>5528</v>
      </c>
    </row>
    <row r="451" spans="1:93">
      <c r="A451" s="286" t="s">
        <v>1295</v>
      </c>
      <c r="B451" s="211" t="s">
        <v>3363</v>
      </c>
      <c r="C451" s="211" t="s">
        <v>2424</v>
      </c>
      <c r="D451" s="211" t="s">
        <v>5901</v>
      </c>
      <c r="E451" s="211" t="s">
        <v>5902</v>
      </c>
      <c r="F451" s="211" t="s">
        <v>514</v>
      </c>
      <c r="G451" s="211" t="s">
        <v>514</v>
      </c>
      <c r="H451" s="211">
        <v>1</v>
      </c>
      <c r="I451" s="211" t="s">
        <v>514</v>
      </c>
      <c r="J451" s="211" t="s">
        <v>514</v>
      </c>
      <c r="K451" s="211" t="s">
        <v>514</v>
      </c>
      <c r="L451" s="211" t="s">
        <v>514</v>
      </c>
      <c r="M451" s="211" t="s">
        <v>514</v>
      </c>
      <c r="N451" s="211" t="s">
        <v>514</v>
      </c>
      <c r="O451" s="287"/>
      <c r="P451" s="287"/>
      <c r="Q451" s="287"/>
      <c r="R451" s="211" t="s">
        <v>514</v>
      </c>
      <c r="S451" s="211" t="s">
        <v>514</v>
      </c>
      <c r="T451" s="211" t="s">
        <v>514</v>
      </c>
      <c r="U451" s="211" t="s">
        <v>514</v>
      </c>
      <c r="V451" s="211" t="s">
        <v>514</v>
      </c>
      <c r="W451" s="211" t="s">
        <v>514</v>
      </c>
      <c r="X451" s="287"/>
      <c r="Y451" s="287"/>
      <c r="Z451" s="287"/>
      <c r="AA451" s="211">
        <v>2013</v>
      </c>
      <c r="AB451" s="211" t="b">
        <v>0</v>
      </c>
      <c r="AC451" s="211">
        <v>302</v>
      </c>
      <c r="AD451" s="211">
        <v>302</v>
      </c>
      <c r="AE451" s="287"/>
      <c r="AF451" s="287"/>
      <c r="AG451" s="287"/>
      <c r="AH451" s="211" t="b">
        <v>0</v>
      </c>
      <c r="AI451" s="211">
        <v>236</v>
      </c>
      <c r="AJ451" s="211">
        <v>236</v>
      </c>
      <c r="AK451" s="211" t="b">
        <v>0</v>
      </c>
      <c r="AL451" s="211">
        <v>207</v>
      </c>
      <c r="AM451" s="211">
        <v>207</v>
      </c>
      <c r="AN451" s="287"/>
      <c r="AO451" s="287"/>
      <c r="AP451" s="287"/>
      <c r="AQ451" s="287"/>
      <c r="AR451" s="287"/>
      <c r="AS451" s="287"/>
      <c r="AT451" s="211" t="s">
        <v>514</v>
      </c>
      <c r="AU451" s="211" t="s">
        <v>514</v>
      </c>
      <c r="AV451" s="211" t="s">
        <v>514</v>
      </c>
      <c r="AW451" s="211" t="s">
        <v>514</v>
      </c>
      <c r="AX451" s="211" t="s">
        <v>514</v>
      </c>
      <c r="AY451" s="211" t="s">
        <v>514</v>
      </c>
      <c r="AZ451" s="287"/>
      <c r="BA451" s="287"/>
      <c r="BB451" s="287"/>
      <c r="BC451" s="287"/>
      <c r="BD451" s="287"/>
      <c r="BE451" s="287"/>
      <c r="BF451" s="211" t="s">
        <v>514</v>
      </c>
      <c r="BG451" s="211" t="s">
        <v>514</v>
      </c>
      <c r="BH451" s="211" t="s">
        <v>514</v>
      </c>
      <c r="BI451" s="211" t="s">
        <v>514</v>
      </c>
      <c r="BJ451" s="211" t="s">
        <v>514</v>
      </c>
      <c r="BK451" s="211" t="s">
        <v>514</v>
      </c>
      <c r="BL451" s="287"/>
      <c r="BM451" s="287"/>
      <c r="BN451" s="287"/>
      <c r="BO451" s="211">
        <v>431</v>
      </c>
      <c r="BP451" s="211">
        <v>215</v>
      </c>
      <c r="BQ451" s="211">
        <v>0</v>
      </c>
      <c r="BR451" s="211" t="s">
        <v>514</v>
      </c>
      <c r="BS451" s="211" t="s">
        <v>514</v>
      </c>
      <c r="BT451" s="211" t="s">
        <v>514</v>
      </c>
      <c r="BU451" s="211" t="s">
        <v>514</v>
      </c>
      <c r="BV451" s="211" t="s">
        <v>514</v>
      </c>
      <c r="BW451" s="211" t="s">
        <v>514</v>
      </c>
      <c r="BX451" s="211" t="s">
        <v>514</v>
      </c>
      <c r="BY451" s="211" t="s">
        <v>514</v>
      </c>
      <c r="BZ451" s="211" t="s">
        <v>514</v>
      </c>
      <c r="CA451" s="211" t="s">
        <v>514</v>
      </c>
      <c r="CB451" s="211" t="s">
        <v>514</v>
      </c>
      <c r="CC451" s="211" t="s">
        <v>514</v>
      </c>
      <c r="CD451" s="211" t="s">
        <v>514</v>
      </c>
      <c r="CE451" s="211" t="s">
        <v>514</v>
      </c>
      <c r="CF451" s="211" t="s">
        <v>6431</v>
      </c>
      <c r="CG451" s="211" t="s">
        <v>6621</v>
      </c>
      <c r="CH451" s="287"/>
      <c r="CI451" s="287"/>
      <c r="CJ451" s="287"/>
      <c r="CK451" s="287"/>
      <c r="CL451" s="287"/>
      <c r="CM451" s="287"/>
      <c r="CN451" s="287"/>
      <c r="CO451" s="211" t="s">
        <v>5528</v>
      </c>
    </row>
    <row r="452" spans="1:93">
      <c r="A452" s="286" t="s">
        <v>1296</v>
      </c>
      <c r="B452" s="211" t="s">
        <v>3364</v>
      </c>
      <c r="C452" s="211" t="s">
        <v>2531</v>
      </c>
      <c r="D452" s="211" t="s">
        <v>5903</v>
      </c>
      <c r="E452" s="211" t="s">
        <v>5904</v>
      </c>
      <c r="F452" s="211">
        <v>1</v>
      </c>
      <c r="G452" s="211" t="s">
        <v>514</v>
      </c>
      <c r="H452" s="211" t="s">
        <v>514</v>
      </c>
      <c r="I452" s="211" t="s">
        <v>514</v>
      </c>
      <c r="J452" s="211" t="s">
        <v>514</v>
      </c>
      <c r="K452" s="211" t="s">
        <v>514</v>
      </c>
      <c r="L452" s="211" t="s">
        <v>514</v>
      </c>
      <c r="M452" s="211" t="s">
        <v>514</v>
      </c>
      <c r="N452" s="211" t="s">
        <v>514</v>
      </c>
      <c r="O452" s="287"/>
      <c r="P452" s="287"/>
      <c r="Q452" s="287"/>
      <c r="R452" s="211" t="s">
        <v>514</v>
      </c>
      <c r="S452" s="211" t="s">
        <v>514</v>
      </c>
      <c r="T452" s="211" t="s">
        <v>514</v>
      </c>
      <c r="U452" s="211" t="s">
        <v>514</v>
      </c>
      <c r="V452" s="211" t="s">
        <v>514</v>
      </c>
      <c r="W452" s="211" t="s">
        <v>514</v>
      </c>
      <c r="X452" s="287"/>
      <c r="Y452" s="287"/>
      <c r="Z452" s="287"/>
      <c r="AA452" s="211" t="s">
        <v>514</v>
      </c>
      <c r="AB452" s="211" t="s">
        <v>514</v>
      </c>
      <c r="AC452" s="211" t="s">
        <v>514</v>
      </c>
      <c r="AD452" s="211" t="s">
        <v>514</v>
      </c>
      <c r="AE452" s="287"/>
      <c r="AF452" s="287"/>
      <c r="AG452" s="287"/>
      <c r="AH452" s="211" t="s">
        <v>514</v>
      </c>
      <c r="AI452" s="211" t="s">
        <v>514</v>
      </c>
      <c r="AJ452" s="211" t="s">
        <v>514</v>
      </c>
      <c r="AK452" s="211" t="s">
        <v>514</v>
      </c>
      <c r="AL452" s="211" t="s">
        <v>514</v>
      </c>
      <c r="AM452" s="211" t="s">
        <v>514</v>
      </c>
      <c r="AN452" s="287"/>
      <c r="AO452" s="287"/>
      <c r="AP452" s="287"/>
      <c r="AQ452" s="287"/>
      <c r="AR452" s="287"/>
      <c r="AS452" s="287"/>
      <c r="AT452" s="211" t="s">
        <v>514</v>
      </c>
      <c r="AU452" s="211" t="s">
        <v>514</v>
      </c>
      <c r="AV452" s="211" t="s">
        <v>514</v>
      </c>
      <c r="AW452" s="211" t="s">
        <v>514</v>
      </c>
      <c r="AX452" s="211" t="s">
        <v>514</v>
      </c>
      <c r="AY452" s="211" t="s">
        <v>514</v>
      </c>
      <c r="AZ452" s="287"/>
      <c r="BA452" s="287"/>
      <c r="BB452" s="287"/>
      <c r="BC452" s="287"/>
      <c r="BD452" s="287"/>
      <c r="BE452" s="287"/>
      <c r="BF452" s="211" t="s">
        <v>514</v>
      </c>
      <c r="BG452" s="211" t="s">
        <v>514</v>
      </c>
      <c r="BH452" s="211" t="s">
        <v>514</v>
      </c>
      <c r="BI452" s="211" t="s">
        <v>514</v>
      </c>
      <c r="BJ452" s="211" t="s">
        <v>514</v>
      </c>
      <c r="BK452" s="211" t="s">
        <v>514</v>
      </c>
      <c r="BL452" s="287"/>
      <c r="BM452" s="287"/>
      <c r="BN452" s="287"/>
      <c r="BO452" s="211" t="s">
        <v>514</v>
      </c>
      <c r="BP452" s="211" t="s">
        <v>514</v>
      </c>
      <c r="BQ452" s="211">
        <v>1</v>
      </c>
      <c r="BR452" s="211" t="s">
        <v>3364</v>
      </c>
      <c r="BS452" s="211" t="s">
        <v>514</v>
      </c>
      <c r="BT452" s="211" t="s">
        <v>514</v>
      </c>
      <c r="BU452" s="211" t="s">
        <v>514</v>
      </c>
      <c r="BV452" s="211" t="s">
        <v>514</v>
      </c>
      <c r="BW452" s="211" t="s">
        <v>514</v>
      </c>
      <c r="BX452" s="211" t="s">
        <v>514</v>
      </c>
      <c r="BY452" s="211" t="s">
        <v>514</v>
      </c>
      <c r="BZ452" s="211" t="s">
        <v>514</v>
      </c>
      <c r="CA452" s="211" t="s">
        <v>514</v>
      </c>
      <c r="CB452" s="211" t="s">
        <v>514</v>
      </c>
      <c r="CC452" s="211" t="s">
        <v>514</v>
      </c>
      <c r="CD452" s="211" t="s">
        <v>514</v>
      </c>
      <c r="CE452" s="211" t="s">
        <v>514</v>
      </c>
      <c r="CF452" s="211" t="s">
        <v>514</v>
      </c>
      <c r="CG452" s="211" t="s">
        <v>514</v>
      </c>
      <c r="CH452" s="287"/>
      <c r="CI452" s="287"/>
      <c r="CJ452" s="287"/>
      <c r="CK452" s="287"/>
      <c r="CL452" s="287"/>
      <c r="CM452" s="287"/>
      <c r="CN452" s="287"/>
      <c r="CO452" s="211" t="s">
        <v>514</v>
      </c>
    </row>
    <row r="453" spans="1:93">
      <c r="A453" s="286" t="s">
        <v>1297</v>
      </c>
      <c r="B453" s="211" t="s">
        <v>3365</v>
      </c>
      <c r="C453" s="211" t="s">
        <v>2424</v>
      </c>
      <c r="D453" s="211" t="s">
        <v>5905</v>
      </c>
      <c r="E453" s="211" t="s">
        <v>3366</v>
      </c>
      <c r="F453" s="211" t="s">
        <v>514</v>
      </c>
      <c r="G453" s="211">
        <v>1</v>
      </c>
      <c r="H453" s="211" t="s">
        <v>514</v>
      </c>
      <c r="I453" s="211" t="s">
        <v>514</v>
      </c>
      <c r="J453" s="211" t="s">
        <v>514</v>
      </c>
      <c r="K453" s="211">
        <v>2013</v>
      </c>
      <c r="L453" s="211" t="b">
        <v>1</v>
      </c>
      <c r="M453" s="211">
        <v>2700</v>
      </c>
      <c r="N453" s="211">
        <v>2690</v>
      </c>
      <c r="O453" s="287"/>
      <c r="P453" s="287"/>
      <c r="Q453" s="287"/>
      <c r="R453" s="211" t="b">
        <v>1</v>
      </c>
      <c r="S453" s="211">
        <v>9020</v>
      </c>
      <c r="T453" s="211">
        <v>5400</v>
      </c>
      <c r="U453" s="211" t="b">
        <v>1</v>
      </c>
      <c r="V453" s="211">
        <v>7940</v>
      </c>
      <c r="W453" s="211">
        <v>7940</v>
      </c>
      <c r="X453" s="287"/>
      <c r="Y453" s="287"/>
      <c r="Z453" s="287"/>
      <c r="AA453" s="211" t="s">
        <v>514</v>
      </c>
      <c r="AB453" s="211" t="s">
        <v>514</v>
      </c>
      <c r="AC453" s="211" t="s">
        <v>514</v>
      </c>
      <c r="AD453" s="211" t="s">
        <v>514</v>
      </c>
      <c r="AE453" s="287"/>
      <c r="AF453" s="287"/>
      <c r="AG453" s="287"/>
      <c r="AH453" s="211" t="s">
        <v>514</v>
      </c>
      <c r="AI453" s="211" t="s">
        <v>514</v>
      </c>
      <c r="AJ453" s="211" t="s">
        <v>514</v>
      </c>
      <c r="AK453" s="211" t="s">
        <v>514</v>
      </c>
      <c r="AL453" s="211" t="s">
        <v>514</v>
      </c>
      <c r="AM453" s="211" t="s">
        <v>514</v>
      </c>
      <c r="AN453" s="287"/>
      <c r="AO453" s="287"/>
      <c r="AP453" s="287"/>
      <c r="AQ453" s="287"/>
      <c r="AR453" s="287"/>
      <c r="AS453" s="287"/>
      <c r="AT453" s="211" t="s">
        <v>514</v>
      </c>
      <c r="AU453" s="211" t="s">
        <v>514</v>
      </c>
      <c r="AV453" s="211" t="s">
        <v>514</v>
      </c>
      <c r="AW453" s="211" t="s">
        <v>514</v>
      </c>
      <c r="AX453" s="211" t="s">
        <v>514</v>
      </c>
      <c r="AY453" s="211" t="s">
        <v>514</v>
      </c>
      <c r="AZ453" s="287"/>
      <c r="BA453" s="287"/>
      <c r="BB453" s="287"/>
      <c r="BC453" s="287"/>
      <c r="BD453" s="287"/>
      <c r="BE453" s="287"/>
      <c r="BF453" s="211" t="s">
        <v>514</v>
      </c>
      <c r="BG453" s="211" t="s">
        <v>514</v>
      </c>
      <c r="BH453" s="211" t="s">
        <v>514</v>
      </c>
      <c r="BI453" s="211" t="s">
        <v>514</v>
      </c>
      <c r="BJ453" s="211" t="s">
        <v>514</v>
      </c>
      <c r="BK453" s="211" t="s">
        <v>514</v>
      </c>
      <c r="BL453" s="287"/>
      <c r="BM453" s="287"/>
      <c r="BN453" s="287"/>
      <c r="BO453" s="211" t="s">
        <v>514</v>
      </c>
      <c r="BP453" s="211" t="s">
        <v>514</v>
      </c>
      <c r="BQ453" s="211">
        <v>1</v>
      </c>
      <c r="BR453" s="211" t="s">
        <v>6622</v>
      </c>
      <c r="BS453" s="211" t="s">
        <v>514</v>
      </c>
      <c r="BT453" s="211" t="s">
        <v>514</v>
      </c>
      <c r="BU453" s="211" t="s">
        <v>514</v>
      </c>
      <c r="BV453" s="211" t="s">
        <v>514</v>
      </c>
      <c r="BW453" s="211" t="s">
        <v>514</v>
      </c>
      <c r="BX453" s="211" t="s">
        <v>514</v>
      </c>
      <c r="BY453" s="211" t="s">
        <v>514</v>
      </c>
      <c r="BZ453" s="211" t="s">
        <v>514</v>
      </c>
      <c r="CA453" s="211" t="s">
        <v>514</v>
      </c>
      <c r="CB453" s="211" t="s">
        <v>514</v>
      </c>
      <c r="CC453" s="211" t="s">
        <v>6623</v>
      </c>
      <c r="CD453" s="211" t="s">
        <v>6624</v>
      </c>
      <c r="CE453" s="211" t="s">
        <v>514</v>
      </c>
      <c r="CF453" s="211" t="s">
        <v>514</v>
      </c>
      <c r="CG453" s="211" t="s">
        <v>514</v>
      </c>
      <c r="CH453" s="287"/>
      <c r="CI453" s="287"/>
      <c r="CJ453" s="287"/>
      <c r="CK453" s="287"/>
      <c r="CL453" s="287"/>
      <c r="CM453" s="287"/>
      <c r="CN453" s="287"/>
      <c r="CO453" s="211" t="s">
        <v>5528</v>
      </c>
    </row>
    <row r="454" spans="1:93">
      <c r="A454" s="286" t="s">
        <v>1298</v>
      </c>
      <c r="B454" s="211" t="s">
        <v>3367</v>
      </c>
      <c r="C454" s="211" t="s">
        <v>2448</v>
      </c>
      <c r="D454" s="211" t="s">
        <v>5906</v>
      </c>
      <c r="E454" s="211" t="s">
        <v>3368</v>
      </c>
      <c r="F454" s="211" t="s">
        <v>514</v>
      </c>
      <c r="G454" s="211" t="s">
        <v>514</v>
      </c>
      <c r="H454" s="211">
        <v>1</v>
      </c>
      <c r="I454" s="211" t="s">
        <v>514</v>
      </c>
      <c r="J454" s="211" t="s">
        <v>514</v>
      </c>
      <c r="K454" s="211" t="s">
        <v>514</v>
      </c>
      <c r="L454" s="211" t="s">
        <v>514</v>
      </c>
      <c r="M454" s="211" t="s">
        <v>514</v>
      </c>
      <c r="N454" s="211" t="s">
        <v>514</v>
      </c>
      <c r="O454" s="287"/>
      <c r="P454" s="287"/>
      <c r="Q454" s="287"/>
      <c r="R454" s="211" t="s">
        <v>514</v>
      </c>
      <c r="S454" s="211" t="s">
        <v>514</v>
      </c>
      <c r="T454" s="211" t="s">
        <v>514</v>
      </c>
      <c r="U454" s="211" t="s">
        <v>514</v>
      </c>
      <c r="V454" s="211" t="s">
        <v>514</v>
      </c>
      <c r="W454" s="211" t="s">
        <v>514</v>
      </c>
      <c r="X454" s="287"/>
      <c r="Y454" s="287"/>
      <c r="Z454" s="287"/>
      <c r="AA454" s="211">
        <v>2013</v>
      </c>
      <c r="AB454" s="211" t="b">
        <v>0</v>
      </c>
      <c r="AC454" s="211">
        <v>1680</v>
      </c>
      <c r="AD454" s="211">
        <v>1680</v>
      </c>
      <c r="AE454" s="287"/>
      <c r="AF454" s="287"/>
      <c r="AG454" s="287"/>
      <c r="AH454" s="211" t="b">
        <v>0</v>
      </c>
      <c r="AI454" s="211">
        <v>1760</v>
      </c>
      <c r="AJ454" s="211">
        <v>1760</v>
      </c>
      <c r="AK454" s="211" t="b">
        <v>0</v>
      </c>
      <c r="AL454" s="211">
        <v>1790</v>
      </c>
      <c r="AM454" s="211">
        <v>1790</v>
      </c>
      <c r="AN454" s="287"/>
      <c r="AO454" s="287"/>
      <c r="AP454" s="287"/>
      <c r="AQ454" s="287"/>
      <c r="AR454" s="287"/>
      <c r="AS454" s="287"/>
      <c r="AT454" s="211" t="s">
        <v>514</v>
      </c>
      <c r="AU454" s="211" t="s">
        <v>514</v>
      </c>
      <c r="AV454" s="211" t="s">
        <v>514</v>
      </c>
      <c r="AW454" s="211" t="s">
        <v>514</v>
      </c>
      <c r="AX454" s="211" t="s">
        <v>514</v>
      </c>
      <c r="AY454" s="211" t="s">
        <v>514</v>
      </c>
      <c r="AZ454" s="287"/>
      <c r="BA454" s="287"/>
      <c r="BB454" s="287"/>
      <c r="BC454" s="287"/>
      <c r="BD454" s="287"/>
      <c r="BE454" s="287"/>
      <c r="BF454" s="211" t="s">
        <v>514</v>
      </c>
      <c r="BG454" s="211" t="s">
        <v>514</v>
      </c>
      <c r="BH454" s="211" t="s">
        <v>514</v>
      </c>
      <c r="BI454" s="211" t="s">
        <v>514</v>
      </c>
      <c r="BJ454" s="211" t="s">
        <v>514</v>
      </c>
      <c r="BK454" s="211" t="s">
        <v>514</v>
      </c>
      <c r="BL454" s="287"/>
      <c r="BM454" s="287"/>
      <c r="BN454" s="287"/>
      <c r="BO454" s="211">
        <v>271</v>
      </c>
      <c r="BP454" s="211">
        <v>99</v>
      </c>
      <c r="BQ454" s="211">
        <v>0</v>
      </c>
      <c r="BR454" s="211" t="s">
        <v>514</v>
      </c>
      <c r="BS454" s="211" t="s">
        <v>514</v>
      </c>
      <c r="BT454" s="211" t="s">
        <v>514</v>
      </c>
      <c r="BU454" s="211" t="s">
        <v>514</v>
      </c>
      <c r="BV454" s="211" t="s">
        <v>514</v>
      </c>
      <c r="BW454" s="211" t="s">
        <v>514</v>
      </c>
      <c r="BX454" s="211" t="s">
        <v>514</v>
      </c>
      <c r="BY454" s="211" t="s">
        <v>514</v>
      </c>
      <c r="BZ454" s="211" t="s">
        <v>514</v>
      </c>
      <c r="CA454" s="211" t="s">
        <v>514</v>
      </c>
      <c r="CB454" s="211" t="s">
        <v>514</v>
      </c>
      <c r="CC454" s="211" t="s">
        <v>514</v>
      </c>
      <c r="CD454" s="211" t="s">
        <v>514</v>
      </c>
      <c r="CE454" s="211" t="s">
        <v>514</v>
      </c>
      <c r="CF454" s="211" t="s">
        <v>6431</v>
      </c>
      <c r="CG454" s="211" t="s">
        <v>6432</v>
      </c>
      <c r="CH454" s="287"/>
      <c r="CI454" s="287"/>
      <c r="CJ454" s="287"/>
      <c r="CK454" s="287"/>
      <c r="CL454" s="287"/>
      <c r="CM454" s="287"/>
      <c r="CN454" s="287"/>
      <c r="CO454" s="211" t="s">
        <v>5528</v>
      </c>
    </row>
    <row r="455" spans="1:93">
      <c r="A455" s="286" t="s">
        <v>1299</v>
      </c>
      <c r="B455" s="211" t="s">
        <v>3369</v>
      </c>
      <c r="C455" s="211" t="s">
        <v>2448</v>
      </c>
      <c r="D455" s="211" t="s">
        <v>3370</v>
      </c>
      <c r="E455" s="211" t="s">
        <v>3371</v>
      </c>
      <c r="F455" s="211" t="s">
        <v>514</v>
      </c>
      <c r="G455" s="211">
        <v>1</v>
      </c>
      <c r="H455" s="211" t="s">
        <v>514</v>
      </c>
      <c r="I455" s="211" t="s">
        <v>514</v>
      </c>
      <c r="J455" s="211" t="s">
        <v>514</v>
      </c>
      <c r="K455" s="211">
        <v>2013</v>
      </c>
      <c r="L455" s="211" t="b">
        <v>0</v>
      </c>
      <c r="M455" s="211">
        <v>3040</v>
      </c>
      <c r="N455" s="211">
        <v>3030</v>
      </c>
      <c r="O455" s="287"/>
      <c r="P455" s="287"/>
      <c r="Q455" s="287"/>
      <c r="R455" s="211" t="b">
        <v>0</v>
      </c>
      <c r="S455" s="211">
        <v>1890</v>
      </c>
      <c r="T455" s="211">
        <v>1610</v>
      </c>
      <c r="U455" s="211" t="b">
        <v>0</v>
      </c>
      <c r="V455" s="211">
        <v>2920</v>
      </c>
      <c r="W455" s="211">
        <v>2920</v>
      </c>
      <c r="X455" s="287"/>
      <c r="Y455" s="287"/>
      <c r="Z455" s="287"/>
      <c r="AA455" s="211" t="s">
        <v>514</v>
      </c>
      <c r="AB455" s="211" t="s">
        <v>514</v>
      </c>
      <c r="AC455" s="211" t="s">
        <v>514</v>
      </c>
      <c r="AD455" s="211" t="s">
        <v>514</v>
      </c>
      <c r="AE455" s="287"/>
      <c r="AF455" s="287"/>
      <c r="AG455" s="287"/>
      <c r="AH455" s="211" t="s">
        <v>514</v>
      </c>
      <c r="AI455" s="211" t="s">
        <v>514</v>
      </c>
      <c r="AJ455" s="211" t="s">
        <v>514</v>
      </c>
      <c r="AK455" s="211" t="s">
        <v>514</v>
      </c>
      <c r="AL455" s="211" t="s">
        <v>514</v>
      </c>
      <c r="AM455" s="211" t="s">
        <v>514</v>
      </c>
      <c r="AN455" s="287"/>
      <c r="AO455" s="287"/>
      <c r="AP455" s="287"/>
      <c r="AQ455" s="287"/>
      <c r="AR455" s="287"/>
      <c r="AS455" s="287"/>
      <c r="AT455" s="211" t="s">
        <v>514</v>
      </c>
      <c r="AU455" s="211" t="s">
        <v>514</v>
      </c>
      <c r="AV455" s="211" t="s">
        <v>514</v>
      </c>
      <c r="AW455" s="211" t="s">
        <v>514</v>
      </c>
      <c r="AX455" s="211" t="s">
        <v>514</v>
      </c>
      <c r="AY455" s="211" t="s">
        <v>514</v>
      </c>
      <c r="AZ455" s="287"/>
      <c r="BA455" s="287"/>
      <c r="BB455" s="287"/>
      <c r="BC455" s="287"/>
      <c r="BD455" s="287"/>
      <c r="BE455" s="287"/>
      <c r="BF455" s="211" t="s">
        <v>514</v>
      </c>
      <c r="BG455" s="211" t="s">
        <v>514</v>
      </c>
      <c r="BH455" s="211" t="s">
        <v>514</v>
      </c>
      <c r="BI455" s="211" t="s">
        <v>514</v>
      </c>
      <c r="BJ455" s="211" t="s">
        <v>514</v>
      </c>
      <c r="BK455" s="211" t="s">
        <v>514</v>
      </c>
      <c r="BL455" s="287"/>
      <c r="BM455" s="287"/>
      <c r="BN455" s="287"/>
      <c r="BO455" s="211" t="s">
        <v>514</v>
      </c>
      <c r="BP455" s="211" t="s">
        <v>514</v>
      </c>
      <c r="BQ455" s="211">
        <v>0</v>
      </c>
      <c r="BR455" s="211" t="s">
        <v>514</v>
      </c>
      <c r="BS455" s="211" t="s">
        <v>514</v>
      </c>
      <c r="BT455" s="211" t="s">
        <v>514</v>
      </c>
      <c r="BU455" s="211" t="s">
        <v>514</v>
      </c>
      <c r="BV455" s="211" t="s">
        <v>514</v>
      </c>
      <c r="BW455" s="211" t="s">
        <v>514</v>
      </c>
      <c r="BX455" s="211" t="s">
        <v>514</v>
      </c>
      <c r="BY455" s="211" t="s">
        <v>514</v>
      </c>
      <c r="BZ455" s="211" t="s">
        <v>514</v>
      </c>
      <c r="CA455" s="211" t="s">
        <v>514</v>
      </c>
      <c r="CB455" s="211" t="s">
        <v>514</v>
      </c>
      <c r="CC455" s="211" t="s">
        <v>6425</v>
      </c>
      <c r="CD455" s="211" t="s">
        <v>6625</v>
      </c>
      <c r="CE455" s="211" t="s">
        <v>514</v>
      </c>
      <c r="CF455" s="211" t="s">
        <v>514</v>
      </c>
      <c r="CG455" s="211" t="s">
        <v>514</v>
      </c>
      <c r="CH455" s="287"/>
      <c r="CI455" s="287"/>
      <c r="CJ455" s="287"/>
      <c r="CK455" s="287"/>
      <c r="CL455" s="287"/>
      <c r="CM455" s="287"/>
      <c r="CN455" s="287"/>
      <c r="CO455" s="211" t="s">
        <v>5528</v>
      </c>
    </row>
    <row r="456" spans="1:93">
      <c r="A456" s="286" t="s">
        <v>1300</v>
      </c>
      <c r="B456" s="211" t="s">
        <v>3372</v>
      </c>
      <c r="C456" s="211" t="s">
        <v>2424</v>
      </c>
      <c r="D456" s="211" t="s">
        <v>3373</v>
      </c>
      <c r="E456" s="211" t="s">
        <v>3374</v>
      </c>
      <c r="F456" s="211" t="s">
        <v>514</v>
      </c>
      <c r="G456" s="211">
        <v>1</v>
      </c>
      <c r="H456" s="211" t="s">
        <v>514</v>
      </c>
      <c r="I456" s="211" t="s">
        <v>514</v>
      </c>
      <c r="J456" s="211" t="s">
        <v>514</v>
      </c>
      <c r="K456" s="211">
        <v>2013</v>
      </c>
      <c r="L456" s="211" t="b">
        <v>0</v>
      </c>
      <c r="M456" s="211">
        <v>19400</v>
      </c>
      <c r="N456" s="211">
        <v>19400</v>
      </c>
      <c r="O456" s="287"/>
      <c r="P456" s="287"/>
      <c r="Q456" s="287"/>
      <c r="R456" s="211" t="b">
        <v>0</v>
      </c>
      <c r="S456" s="211">
        <v>31500</v>
      </c>
      <c r="T456" s="211">
        <v>28500</v>
      </c>
      <c r="U456" s="211" t="b">
        <v>0</v>
      </c>
      <c r="V456" s="211">
        <v>31900</v>
      </c>
      <c r="W456" s="211">
        <v>31900</v>
      </c>
      <c r="X456" s="287"/>
      <c r="Y456" s="287"/>
      <c r="Z456" s="287"/>
      <c r="AA456" s="211" t="s">
        <v>514</v>
      </c>
      <c r="AB456" s="211" t="s">
        <v>514</v>
      </c>
      <c r="AC456" s="211" t="s">
        <v>514</v>
      </c>
      <c r="AD456" s="211" t="s">
        <v>514</v>
      </c>
      <c r="AE456" s="287"/>
      <c r="AF456" s="287"/>
      <c r="AG456" s="287"/>
      <c r="AH456" s="211" t="s">
        <v>514</v>
      </c>
      <c r="AI456" s="211" t="s">
        <v>514</v>
      </c>
      <c r="AJ456" s="211" t="s">
        <v>514</v>
      </c>
      <c r="AK456" s="211" t="s">
        <v>514</v>
      </c>
      <c r="AL456" s="211" t="s">
        <v>514</v>
      </c>
      <c r="AM456" s="211" t="s">
        <v>514</v>
      </c>
      <c r="AN456" s="287"/>
      <c r="AO456" s="287"/>
      <c r="AP456" s="287"/>
      <c r="AQ456" s="287"/>
      <c r="AR456" s="287"/>
      <c r="AS456" s="287"/>
      <c r="AT456" s="211" t="s">
        <v>514</v>
      </c>
      <c r="AU456" s="211" t="s">
        <v>514</v>
      </c>
      <c r="AV456" s="211" t="s">
        <v>514</v>
      </c>
      <c r="AW456" s="211" t="s">
        <v>514</v>
      </c>
      <c r="AX456" s="211" t="s">
        <v>514</v>
      </c>
      <c r="AY456" s="211" t="s">
        <v>514</v>
      </c>
      <c r="AZ456" s="287"/>
      <c r="BA456" s="287"/>
      <c r="BB456" s="287"/>
      <c r="BC456" s="287"/>
      <c r="BD456" s="287"/>
      <c r="BE456" s="287"/>
      <c r="BF456" s="211" t="s">
        <v>514</v>
      </c>
      <c r="BG456" s="211" t="s">
        <v>514</v>
      </c>
      <c r="BH456" s="211" t="s">
        <v>514</v>
      </c>
      <c r="BI456" s="211" t="s">
        <v>514</v>
      </c>
      <c r="BJ456" s="211" t="s">
        <v>514</v>
      </c>
      <c r="BK456" s="211" t="s">
        <v>514</v>
      </c>
      <c r="BL456" s="287"/>
      <c r="BM456" s="287"/>
      <c r="BN456" s="287"/>
      <c r="BO456" s="211" t="s">
        <v>514</v>
      </c>
      <c r="BP456" s="211" t="s">
        <v>514</v>
      </c>
      <c r="BQ456" s="211">
        <v>0</v>
      </c>
      <c r="BR456" s="211" t="s">
        <v>514</v>
      </c>
      <c r="BS456" s="211" t="s">
        <v>514</v>
      </c>
      <c r="BT456" s="211" t="s">
        <v>514</v>
      </c>
      <c r="BU456" s="211" t="s">
        <v>514</v>
      </c>
      <c r="BV456" s="211" t="s">
        <v>514</v>
      </c>
      <c r="BW456" s="211" t="s">
        <v>514</v>
      </c>
      <c r="BX456" s="211" t="s">
        <v>514</v>
      </c>
      <c r="BY456" s="211" t="s">
        <v>514</v>
      </c>
      <c r="BZ456" s="211" t="s">
        <v>514</v>
      </c>
      <c r="CA456" s="211" t="s">
        <v>514</v>
      </c>
      <c r="CB456" s="211" t="s">
        <v>514</v>
      </c>
      <c r="CC456" s="211" t="s">
        <v>6425</v>
      </c>
      <c r="CD456" s="211" t="s">
        <v>6442</v>
      </c>
      <c r="CE456" s="211" t="s">
        <v>514</v>
      </c>
      <c r="CF456" s="211" t="s">
        <v>514</v>
      </c>
      <c r="CG456" s="211" t="s">
        <v>514</v>
      </c>
      <c r="CH456" s="287"/>
      <c r="CI456" s="287"/>
      <c r="CJ456" s="287"/>
      <c r="CK456" s="287"/>
      <c r="CL456" s="287"/>
      <c r="CM456" s="287"/>
      <c r="CN456" s="287"/>
      <c r="CO456" s="211" t="s">
        <v>5528</v>
      </c>
    </row>
    <row r="457" spans="1:93">
      <c r="A457" s="286" t="s">
        <v>1301</v>
      </c>
      <c r="B457" s="211" t="s">
        <v>3375</v>
      </c>
      <c r="C457" s="211" t="s">
        <v>2531</v>
      </c>
      <c r="D457" s="211" t="s">
        <v>5384</v>
      </c>
      <c r="E457" s="211" t="s">
        <v>5385</v>
      </c>
      <c r="F457" s="211">
        <v>1</v>
      </c>
      <c r="G457" s="211" t="s">
        <v>514</v>
      </c>
      <c r="H457" s="211" t="s">
        <v>514</v>
      </c>
      <c r="I457" s="211" t="s">
        <v>514</v>
      </c>
      <c r="J457" s="211" t="s">
        <v>514</v>
      </c>
      <c r="K457" s="211">
        <v>2013</v>
      </c>
      <c r="L457" s="211" t="b">
        <v>1</v>
      </c>
      <c r="M457" s="211">
        <v>3660</v>
      </c>
      <c r="N457" s="211">
        <v>3650</v>
      </c>
      <c r="O457" s="287"/>
      <c r="P457" s="287"/>
      <c r="Q457" s="287"/>
      <c r="R457" s="211" t="b">
        <v>1</v>
      </c>
      <c r="S457" s="211">
        <v>2520</v>
      </c>
      <c r="T457" s="211">
        <v>1570</v>
      </c>
      <c r="U457" s="211" t="b">
        <v>1</v>
      </c>
      <c r="V457" s="211">
        <v>587</v>
      </c>
      <c r="W457" s="211">
        <v>587</v>
      </c>
      <c r="X457" s="287"/>
      <c r="Y457" s="287"/>
      <c r="Z457" s="287"/>
      <c r="AA457" s="211" t="s">
        <v>514</v>
      </c>
      <c r="AB457" s="211" t="s">
        <v>514</v>
      </c>
      <c r="AC457" s="211" t="s">
        <v>514</v>
      </c>
      <c r="AD457" s="211" t="s">
        <v>514</v>
      </c>
      <c r="AE457" s="287"/>
      <c r="AF457" s="287"/>
      <c r="AG457" s="287"/>
      <c r="AH457" s="211" t="s">
        <v>514</v>
      </c>
      <c r="AI457" s="211" t="s">
        <v>514</v>
      </c>
      <c r="AJ457" s="211" t="s">
        <v>514</v>
      </c>
      <c r="AK457" s="211" t="s">
        <v>514</v>
      </c>
      <c r="AL457" s="211" t="s">
        <v>514</v>
      </c>
      <c r="AM457" s="211" t="s">
        <v>514</v>
      </c>
      <c r="AN457" s="287"/>
      <c r="AO457" s="287"/>
      <c r="AP457" s="287"/>
      <c r="AQ457" s="287"/>
      <c r="AR457" s="287"/>
      <c r="AS457" s="287"/>
      <c r="AT457" s="211" t="s">
        <v>514</v>
      </c>
      <c r="AU457" s="211" t="s">
        <v>514</v>
      </c>
      <c r="AV457" s="211" t="s">
        <v>514</v>
      </c>
      <c r="AW457" s="211" t="s">
        <v>514</v>
      </c>
      <c r="AX457" s="211" t="s">
        <v>514</v>
      </c>
      <c r="AY457" s="211" t="s">
        <v>514</v>
      </c>
      <c r="AZ457" s="287"/>
      <c r="BA457" s="287"/>
      <c r="BB457" s="287"/>
      <c r="BC457" s="287"/>
      <c r="BD457" s="287"/>
      <c r="BE457" s="287"/>
      <c r="BF457" s="211" t="s">
        <v>514</v>
      </c>
      <c r="BG457" s="211" t="s">
        <v>514</v>
      </c>
      <c r="BH457" s="211" t="s">
        <v>514</v>
      </c>
      <c r="BI457" s="211" t="s">
        <v>514</v>
      </c>
      <c r="BJ457" s="211" t="s">
        <v>514</v>
      </c>
      <c r="BK457" s="211" t="s">
        <v>514</v>
      </c>
      <c r="BL457" s="287"/>
      <c r="BM457" s="287"/>
      <c r="BN457" s="287"/>
      <c r="BO457" s="211" t="s">
        <v>514</v>
      </c>
      <c r="BP457" s="211" t="s">
        <v>514</v>
      </c>
      <c r="BQ457" s="211">
        <v>0</v>
      </c>
      <c r="BR457" s="211" t="s">
        <v>514</v>
      </c>
      <c r="BS457" s="211" t="s">
        <v>514</v>
      </c>
      <c r="BT457" s="211" t="s">
        <v>514</v>
      </c>
      <c r="BU457" s="211" t="s">
        <v>514</v>
      </c>
      <c r="BV457" s="211" t="s">
        <v>514</v>
      </c>
      <c r="BW457" s="211" t="s">
        <v>514</v>
      </c>
      <c r="BX457" s="211" t="s">
        <v>514</v>
      </c>
      <c r="BY457" s="211" t="s">
        <v>514</v>
      </c>
      <c r="BZ457" s="211" t="s">
        <v>514</v>
      </c>
      <c r="CA457" s="211" t="s">
        <v>514</v>
      </c>
      <c r="CB457" s="211" t="s">
        <v>514</v>
      </c>
      <c r="CC457" s="211" t="s">
        <v>514</v>
      </c>
      <c r="CD457" s="211" t="s">
        <v>514</v>
      </c>
      <c r="CE457" s="211" t="s">
        <v>514</v>
      </c>
      <c r="CF457" s="211" t="s">
        <v>514</v>
      </c>
      <c r="CG457" s="211" t="s">
        <v>514</v>
      </c>
      <c r="CH457" s="287"/>
      <c r="CI457" s="287"/>
      <c r="CJ457" s="287"/>
      <c r="CK457" s="287"/>
      <c r="CL457" s="287"/>
      <c r="CM457" s="287"/>
      <c r="CN457" s="287"/>
      <c r="CO457" s="211" t="s">
        <v>5528</v>
      </c>
    </row>
    <row r="458" spans="1:93">
      <c r="A458" s="286" t="s">
        <v>1302</v>
      </c>
      <c r="B458" s="211" t="s">
        <v>3376</v>
      </c>
      <c r="C458" s="211" t="s">
        <v>2628</v>
      </c>
      <c r="D458" s="211" t="s">
        <v>5907</v>
      </c>
      <c r="E458" s="211" t="s">
        <v>3377</v>
      </c>
      <c r="F458" s="211">
        <v>1</v>
      </c>
      <c r="G458" s="211" t="s">
        <v>514</v>
      </c>
      <c r="H458" s="211" t="s">
        <v>514</v>
      </c>
      <c r="I458" s="211" t="s">
        <v>514</v>
      </c>
      <c r="J458" s="211" t="s">
        <v>514</v>
      </c>
      <c r="K458" s="211">
        <v>2013</v>
      </c>
      <c r="L458" s="211" t="b">
        <v>0</v>
      </c>
      <c r="M458" s="211">
        <v>30500</v>
      </c>
      <c r="N458" s="211">
        <v>30300</v>
      </c>
      <c r="O458" s="287"/>
      <c r="P458" s="287"/>
      <c r="Q458" s="287"/>
      <c r="R458" s="211" t="b">
        <v>1</v>
      </c>
      <c r="S458" s="211">
        <v>27700</v>
      </c>
      <c r="T458" s="211">
        <v>7150</v>
      </c>
      <c r="U458" s="211" t="b">
        <v>1</v>
      </c>
      <c r="V458" s="211">
        <v>6990</v>
      </c>
      <c r="W458" s="211">
        <v>6990</v>
      </c>
      <c r="X458" s="287"/>
      <c r="Y458" s="287"/>
      <c r="Z458" s="287"/>
      <c r="AA458" s="211" t="s">
        <v>514</v>
      </c>
      <c r="AB458" s="211" t="s">
        <v>514</v>
      </c>
      <c r="AC458" s="211" t="s">
        <v>514</v>
      </c>
      <c r="AD458" s="211" t="s">
        <v>514</v>
      </c>
      <c r="AE458" s="287"/>
      <c r="AF458" s="287"/>
      <c r="AG458" s="287"/>
      <c r="AH458" s="211" t="s">
        <v>514</v>
      </c>
      <c r="AI458" s="211" t="s">
        <v>514</v>
      </c>
      <c r="AJ458" s="211" t="s">
        <v>514</v>
      </c>
      <c r="AK458" s="211" t="s">
        <v>514</v>
      </c>
      <c r="AL458" s="211" t="s">
        <v>514</v>
      </c>
      <c r="AM458" s="211" t="s">
        <v>514</v>
      </c>
      <c r="AN458" s="287"/>
      <c r="AO458" s="287"/>
      <c r="AP458" s="287"/>
      <c r="AQ458" s="287"/>
      <c r="AR458" s="287"/>
      <c r="AS458" s="287"/>
      <c r="AT458" s="211" t="s">
        <v>514</v>
      </c>
      <c r="AU458" s="211" t="s">
        <v>514</v>
      </c>
      <c r="AV458" s="211" t="s">
        <v>514</v>
      </c>
      <c r="AW458" s="211" t="s">
        <v>514</v>
      </c>
      <c r="AX458" s="211" t="s">
        <v>514</v>
      </c>
      <c r="AY458" s="211" t="s">
        <v>514</v>
      </c>
      <c r="AZ458" s="287"/>
      <c r="BA458" s="287"/>
      <c r="BB458" s="287"/>
      <c r="BC458" s="287"/>
      <c r="BD458" s="287"/>
      <c r="BE458" s="287"/>
      <c r="BF458" s="211" t="s">
        <v>514</v>
      </c>
      <c r="BG458" s="211" t="s">
        <v>514</v>
      </c>
      <c r="BH458" s="211" t="s">
        <v>514</v>
      </c>
      <c r="BI458" s="211" t="s">
        <v>514</v>
      </c>
      <c r="BJ458" s="211" t="s">
        <v>514</v>
      </c>
      <c r="BK458" s="211" t="s">
        <v>514</v>
      </c>
      <c r="BL458" s="287"/>
      <c r="BM458" s="287"/>
      <c r="BN458" s="287"/>
      <c r="BO458" s="211" t="s">
        <v>514</v>
      </c>
      <c r="BP458" s="211" t="s">
        <v>514</v>
      </c>
      <c r="BQ458" s="211">
        <v>0</v>
      </c>
      <c r="BR458" s="211" t="s">
        <v>514</v>
      </c>
      <c r="BS458" s="211" t="s">
        <v>514</v>
      </c>
      <c r="BT458" s="211" t="s">
        <v>514</v>
      </c>
      <c r="BU458" s="211" t="s">
        <v>514</v>
      </c>
      <c r="BV458" s="211" t="s">
        <v>514</v>
      </c>
      <c r="BW458" s="211" t="s">
        <v>514</v>
      </c>
      <c r="BX458" s="211" t="s">
        <v>514</v>
      </c>
      <c r="BY458" s="211" t="s">
        <v>514</v>
      </c>
      <c r="BZ458" s="211" t="s">
        <v>514</v>
      </c>
      <c r="CA458" s="211" t="s">
        <v>514</v>
      </c>
      <c r="CB458" s="211" t="s">
        <v>514</v>
      </c>
      <c r="CC458" s="211" t="s">
        <v>6444</v>
      </c>
      <c r="CD458" s="211" t="s">
        <v>6485</v>
      </c>
      <c r="CE458" s="211" t="s">
        <v>514</v>
      </c>
      <c r="CF458" s="211" t="s">
        <v>514</v>
      </c>
      <c r="CG458" s="211" t="s">
        <v>514</v>
      </c>
      <c r="CH458" s="287"/>
      <c r="CI458" s="287"/>
      <c r="CJ458" s="287"/>
      <c r="CK458" s="287"/>
      <c r="CL458" s="287"/>
      <c r="CM458" s="287"/>
      <c r="CN458" s="287"/>
      <c r="CO458" s="211" t="s">
        <v>5528</v>
      </c>
    </row>
    <row r="459" spans="1:93">
      <c r="A459" s="286" t="s">
        <v>1303</v>
      </c>
      <c r="B459" s="211" t="s">
        <v>3378</v>
      </c>
      <c r="C459" s="211" t="s">
        <v>2436</v>
      </c>
      <c r="D459" s="211" t="s">
        <v>3379</v>
      </c>
      <c r="E459" s="211" t="s">
        <v>3380</v>
      </c>
      <c r="F459" s="211">
        <v>1</v>
      </c>
      <c r="G459" s="211" t="s">
        <v>514</v>
      </c>
      <c r="H459" s="211" t="s">
        <v>514</v>
      </c>
      <c r="I459" s="211" t="s">
        <v>514</v>
      </c>
      <c r="J459" s="211" t="s">
        <v>514</v>
      </c>
      <c r="K459" s="211">
        <v>2013</v>
      </c>
      <c r="L459" s="211" t="b">
        <v>0</v>
      </c>
      <c r="M459" s="211">
        <v>4340</v>
      </c>
      <c r="N459" s="211">
        <v>4330</v>
      </c>
      <c r="O459" s="287"/>
      <c r="P459" s="287"/>
      <c r="Q459" s="287"/>
      <c r="R459" s="211" t="b">
        <v>0</v>
      </c>
      <c r="S459" s="211">
        <v>4260</v>
      </c>
      <c r="T459" s="211">
        <v>3650</v>
      </c>
      <c r="U459" s="211" t="b">
        <v>0</v>
      </c>
      <c r="V459" s="211">
        <v>4490</v>
      </c>
      <c r="W459" s="211">
        <v>4490</v>
      </c>
      <c r="X459" s="287"/>
      <c r="Y459" s="287"/>
      <c r="Z459" s="287"/>
      <c r="AA459" s="211" t="s">
        <v>514</v>
      </c>
      <c r="AB459" s="211" t="s">
        <v>514</v>
      </c>
      <c r="AC459" s="211" t="s">
        <v>514</v>
      </c>
      <c r="AD459" s="211" t="s">
        <v>514</v>
      </c>
      <c r="AE459" s="287"/>
      <c r="AF459" s="287"/>
      <c r="AG459" s="287"/>
      <c r="AH459" s="211" t="s">
        <v>514</v>
      </c>
      <c r="AI459" s="211" t="s">
        <v>514</v>
      </c>
      <c r="AJ459" s="211" t="s">
        <v>514</v>
      </c>
      <c r="AK459" s="211" t="s">
        <v>514</v>
      </c>
      <c r="AL459" s="211" t="s">
        <v>514</v>
      </c>
      <c r="AM459" s="211" t="s">
        <v>514</v>
      </c>
      <c r="AN459" s="287"/>
      <c r="AO459" s="287"/>
      <c r="AP459" s="287"/>
      <c r="AQ459" s="287"/>
      <c r="AR459" s="287"/>
      <c r="AS459" s="287"/>
      <c r="AT459" s="211" t="s">
        <v>514</v>
      </c>
      <c r="AU459" s="211" t="s">
        <v>514</v>
      </c>
      <c r="AV459" s="211" t="s">
        <v>514</v>
      </c>
      <c r="AW459" s="211" t="s">
        <v>514</v>
      </c>
      <c r="AX459" s="211" t="s">
        <v>514</v>
      </c>
      <c r="AY459" s="211" t="s">
        <v>514</v>
      </c>
      <c r="AZ459" s="287"/>
      <c r="BA459" s="287"/>
      <c r="BB459" s="287"/>
      <c r="BC459" s="287"/>
      <c r="BD459" s="287"/>
      <c r="BE459" s="287"/>
      <c r="BF459" s="211" t="s">
        <v>514</v>
      </c>
      <c r="BG459" s="211" t="s">
        <v>514</v>
      </c>
      <c r="BH459" s="211" t="s">
        <v>514</v>
      </c>
      <c r="BI459" s="211" t="s">
        <v>514</v>
      </c>
      <c r="BJ459" s="211" t="s">
        <v>514</v>
      </c>
      <c r="BK459" s="211" t="s">
        <v>514</v>
      </c>
      <c r="BL459" s="287"/>
      <c r="BM459" s="287"/>
      <c r="BN459" s="287"/>
      <c r="BO459" s="211" t="s">
        <v>514</v>
      </c>
      <c r="BP459" s="211" t="s">
        <v>514</v>
      </c>
      <c r="BQ459" s="211">
        <v>0</v>
      </c>
      <c r="BR459" s="211" t="s">
        <v>514</v>
      </c>
      <c r="BS459" s="211" t="s">
        <v>514</v>
      </c>
      <c r="BT459" s="211" t="s">
        <v>514</v>
      </c>
      <c r="BU459" s="211" t="s">
        <v>514</v>
      </c>
      <c r="BV459" s="211" t="s">
        <v>514</v>
      </c>
      <c r="BW459" s="211" t="s">
        <v>514</v>
      </c>
      <c r="BX459" s="211" t="s">
        <v>514</v>
      </c>
      <c r="BY459" s="211" t="s">
        <v>514</v>
      </c>
      <c r="BZ459" s="211" t="s">
        <v>514</v>
      </c>
      <c r="CA459" s="211" t="s">
        <v>514</v>
      </c>
      <c r="CB459" s="211" t="s">
        <v>514</v>
      </c>
      <c r="CC459" s="211" t="s">
        <v>6626</v>
      </c>
      <c r="CD459" s="211" t="s">
        <v>6627</v>
      </c>
      <c r="CE459" s="211" t="s">
        <v>514</v>
      </c>
      <c r="CF459" s="211" t="s">
        <v>514</v>
      </c>
      <c r="CG459" s="211" t="s">
        <v>514</v>
      </c>
      <c r="CH459" s="287"/>
      <c r="CI459" s="287"/>
      <c r="CJ459" s="287"/>
      <c r="CK459" s="287"/>
      <c r="CL459" s="287"/>
      <c r="CM459" s="287"/>
      <c r="CN459" s="287"/>
      <c r="CO459" s="211" t="s">
        <v>5528</v>
      </c>
    </row>
    <row r="460" spans="1:93">
      <c r="A460" s="286" t="s">
        <v>1304</v>
      </c>
      <c r="B460" s="211" t="s">
        <v>3381</v>
      </c>
      <c r="C460" s="211" t="s">
        <v>2448</v>
      </c>
      <c r="D460" s="211" t="s">
        <v>5908</v>
      </c>
      <c r="E460" s="211" t="s">
        <v>3382</v>
      </c>
      <c r="F460" s="211">
        <v>1</v>
      </c>
      <c r="G460" s="211" t="s">
        <v>514</v>
      </c>
      <c r="H460" s="211" t="s">
        <v>514</v>
      </c>
      <c r="I460" s="211" t="s">
        <v>514</v>
      </c>
      <c r="J460" s="211" t="s">
        <v>514</v>
      </c>
      <c r="K460" s="211">
        <v>2013</v>
      </c>
      <c r="L460" s="211" t="b">
        <v>0</v>
      </c>
      <c r="M460" s="211">
        <v>6020</v>
      </c>
      <c r="N460" s="211">
        <v>5020</v>
      </c>
      <c r="O460" s="287"/>
      <c r="P460" s="287"/>
      <c r="Q460" s="287"/>
      <c r="R460" s="211" t="b">
        <v>0</v>
      </c>
      <c r="S460" s="211">
        <v>5950</v>
      </c>
      <c r="T460" s="211">
        <v>3030</v>
      </c>
      <c r="U460" s="211" t="b">
        <v>0</v>
      </c>
      <c r="V460" s="211">
        <v>559</v>
      </c>
      <c r="W460" s="211">
        <v>559</v>
      </c>
      <c r="X460" s="287"/>
      <c r="Y460" s="287"/>
      <c r="Z460" s="287"/>
      <c r="AA460" s="211" t="s">
        <v>514</v>
      </c>
      <c r="AB460" s="211" t="s">
        <v>514</v>
      </c>
      <c r="AC460" s="211" t="s">
        <v>514</v>
      </c>
      <c r="AD460" s="211" t="s">
        <v>514</v>
      </c>
      <c r="AE460" s="287"/>
      <c r="AF460" s="287"/>
      <c r="AG460" s="287"/>
      <c r="AH460" s="211" t="s">
        <v>514</v>
      </c>
      <c r="AI460" s="211" t="s">
        <v>514</v>
      </c>
      <c r="AJ460" s="211" t="s">
        <v>514</v>
      </c>
      <c r="AK460" s="211" t="s">
        <v>514</v>
      </c>
      <c r="AL460" s="211" t="s">
        <v>514</v>
      </c>
      <c r="AM460" s="211" t="s">
        <v>514</v>
      </c>
      <c r="AN460" s="287"/>
      <c r="AO460" s="287"/>
      <c r="AP460" s="287"/>
      <c r="AQ460" s="287"/>
      <c r="AR460" s="287"/>
      <c r="AS460" s="287"/>
      <c r="AT460" s="211" t="s">
        <v>514</v>
      </c>
      <c r="AU460" s="211" t="s">
        <v>514</v>
      </c>
      <c r="AV460" s="211" t="s">
        <v>514</v>
      </c>
      <c r="AW460" s="211" t="s">
        <v>514</v>
      </c>
      <c r="AX460" s="211" t="s">
        <v>514</v>
      </c>
      <c r="AY460" s="211" t="s">
        <v>514</v>
      </c>
      <c r="AZ460" s="287"/>
      <c r="BA460" s="287"/>
      <c r="BB460" s="287"/>
      <c r="BC460" s="287"/>
      <c r="BD460" s="287"/>
      <c r="BE460" s="287"/>
      <c r="BF460" s="211" t="s">
        <v>514</v>
      </c>
      <c r="BG460" s="211" t="s">
        <v>514</v>
      </c>
      <c r="BH460" s="211" t="s">
        <v>514</v>
      </c>
      <c r="BI460" s="211" t="s">
        <v>514</v>
      </c>
      <c r="BJ460" s="211" t="s">
        <v>514</v>
      </c>
      <c r="BK460" s="211" t="s">
        <v>514</v>
      </c>
      <c r="BL460" s="287"/>
      <c r="BM460" s="287"/>
      <c r="BN460" s="287"/>
      <c r="BO460" s="211" t="s">
        <v>514</v>
      </c>
      <c r="BP460" s="211" t="s">
        <v>514</v>
      </c>
      <c r="BQ460" s="211">
        <v>1</v>
      </c>
      <c r="BR460" s="211" t="s">
        <v>3381</v>
      </c>
      <c r="BS460" s="211" t="s">
        <v>514</v>
      </c>
      <c r="BT460" s="211" t="s">
        <v>514</v>
      </c>
      <c r="BU460" s="211" t="s">
        <v>514</v>
      </c>
      <c r="BV460" s="211" t="s">
        <v>514</v>
      </c>
      <c r="BW460" s="211" t="s">
        <v>514</v>
      </c>
      <c r="BX460" s="211" t="s">
        <v>514</v>
      </c>
      <c r="BY460" s="211" t="s">
        <v>514</v>
      </c>
      <c r="BZ460" s="211" t="s">
        <v>514</v>
      </c>
      <c r="CA460" s="211" t="s">
        <v>514</v>
      </c>
      <c r="CB460" s="211" t="s">
        <v>514</v>
      </c>
      <c r="CC460" s="211" t="s">
        <v>6434</v>
      </c>
      <c r="CD460" s="211" t="s">
        <v>6628</v>
      </c>
      <c r="CE460" s="211" t="s">
        <v>514</v>
      </c>
      <c r="CF460" s="211" t="s">
        <v>514</v>
      </c>
      <c r="CG460" s="211" t="s">
        <v>514</v>
      </c>
      <c r="CH460" s="287"/>
      <c r="CI460" s="287"/>
      <c r="CJ460" s="287"/>
      <c r="CK460" s="287"/>
      <c r="CL460" s="287"/>
      <c r="CM460" s="287"/>
      <c r="CN460" s="287"/>
      <c r="CO460" s="211" t="s">
        <v>5528</v>
      </c>
    </row>
    <row r="461" spans="1:93">
      <c r="A461" s="286" t="s">
        <v>1305</v>
      </c>
      <c r="B461" s="211" t="s">
        <v>3383</v>
      </c>
      <c r="C461" s="211" t="s">
        <v>2448</v>
      </c>
      <c r="D461" s="211" t="s">
        <v>3384</v>
      </c>
      <c r="E461" s="211" t="s">
        <v>5909</v>
      </c>
      <c r="F461" s="211" t="s">
        <v>514</v>
      </c>
      <c r="G461" s="211" t="s">
        <v>514</v>
      </c>
      <c r="H461" s="211">
        <v>1</v>
      </c>
      <c r="I461" s="211" t="s">
        <v>514</v>
      </c>
      <c r="J461" s="211" t="s">
        <v>514</v>
      </c>
      <c r="K461" s="211" t="s">
        <v>514</v>
      </c>
      <c r="L461" s="211" t="s">
        <v>514</v>
      </c>
      <c r="M461" s="211" t="s">
        <v>514</v>
      </c>
      <c r="N461" s="211" t="s">
        <v>514</v>
      </c>
      <c r="O461" s="287"/>
      <c r="P461" s="287"/>
      <c r="Q461" s="287"/>
      <c r="R461" s="211" t="s">
        <v>514</v>
      </c>
      <c r="S461" s="211" t="s">
        <v>514</v>
      </c>
      <c r="T461" s="211" t="s">
        <v>514</v>
      </c>
      <c r="U461" s="211" t="s">
        <v>514</v>
      </c>
      <c r="V461" s="211" t="s">
        <v>514</v>
      </c>
      <c r="W461" s="211" t="s">
        <v>514</v>
      </c>
      <c r="X461" s="287"/>
      <c r="Y461" s="287"/>
      <c r="Z461" s="287"/>
      <c r="AA461" s="211">
        <v>2013</v>
      </c>
      <c r="AB461" s="211" t="b">
        <v>0</v>
      </c>
      <c r="AC461" s="211">
        <v>509</v>
      </c>
      <c r="AD461" s="211">
        <v>509</v>
      </c>
      <c r="AE461" s="287"/>
      <c r="AF461" s="287"/>
      <c r="AG461" s="287"/>
      <c r="AH461" s="211" t="b">
        <v>0</v>
      </c>
      <c r="AI461" s="211">
        <v>258</v>
      </c>
      <c r="AJ461" s="211">
        <v>258</v>
      </c>
      <c r="AK461" s="211" t="b">
        <v>0</v>
      </c>
      <c r="AL461" s="211">
        <v>230</v>
      </c>
      <c r="AM461" s="211">
        <v>230</v>
      </c>
      <c r="AN461" s="287"/>
      <c r="AO461" s="287"/>
      <c r="AP461" s="287"/>
      <c r="AQ461" s="287"/>
      <c r="AR461" s="287"/>
      <c r="AS461" s="287"/>
      <c r="AT461" s="211" t="s">
        <v>514</v>
      </c>
      <c r="AU461" s="211" t="s">
        <v>514</v>
      </c>
      <c r="AV461" s="211" t="s">
        <v>514</v>
      </c>
      <c r="AW461" s="211" t="s">
        <v>514</v>
      </c>
      <c r="AX461" s="211" t="s">
        <v>514</v>
      </c>
      <c r="AY461" s="211" t="s">
        <v>514</v>
      </c>
      <c r="AZ461" s="287"/>
      <c r="BA461" s="287"/>
      <c r="BB461" s="287"/>
      <c r="BC461" s="287"/>
      <c r="BD461" s="287"/>
      <c r="BE461" s="287"/>
      <c r="BF461" s="211" t="s">
        <v>514</v>
      </c>
      <c r="BG461" s="211" t="s">
        <v>514</v>
      </c>
      <c r="BH461" s="211" t="s">
        <v>514</v>
      </c>
      <c r="BI461" s="211" t="s">
        <v>514</v>
      </c>
      <c r="BJ461" s="211" t="s">
        <v>514</v>
      </c>
      <c r="BK461" s="211" t="s">
        <v>514</v>
      </c>
      <c r="BL461" s="287"/>
      <c r="BM461" s="287"/>
      <c r="BN461" s="287"/>
      <c r="BO461" s="211">
        <v>290</v>
      </c>
      <c r="BP461" s="211">
        <v>123</v>
      </c>
      <c r="BQ461" s="211">
        <v>0</v>
      </c>
      <c r="BR461" s="211" t="s">
        <v>514</v>
      </c>
      <c r="BS461" s="211" t="s">
        <v>514</v>
      </c>
      <c r="BT461" s="211" t="s">
        <v>514</v>
      </c>
      <c r="BU461" s="211" t="s">
        <v>514</v>
      </c>
      <c r="BV461" s="211" t="s">
        <v>514</v>
      </c>
      <c r="BW461" s="211" t="s">
        <v>514</v>
      </c>
      <c r="BX461" s="211" t="s">
        <v>514</v>
      </c>
      <c r="BY461" s="211" t="s">
        <v>514</v>
      </c>
      <c r="BZ461" s="211" t="s">
        <v>514</v>
      </c>
      <c r="CA461" s="211" t="s">
        <v>514</v>
      </c>
      <c r="CB461" s="211" t="s">
        <v>514</v>
      </c>
      <c r="CC461" s="211" t="s">
        <v>514</v>
      </c>
      <c r="CD461" s="211" t="s">
        <v>514</v>
      </c>
      <c r="CE461" s="211" t="s">
        <v>514</v>
      </c>
      <c r="CF461" s="211" t="s">
        <v>6431</v>
      </c>
      <c r="CG461" s="211" t="s">
        <v>6432</v>
      </c>
      <c r="CH461" s="287"/>
      <c r="CI461" s="287"/>
      <c r="CJ461" s="287"/>
      <c r="CK461" s="287"/>
      <c r="CL461" s="287"/>
      <c r="CM461" s="287"/>
      <c r="CN461" s="287"/>
      <c r="CO461" s="211" t="s">
        <v>5528</v>
      </c>
    </row>
    <row r="462" spans="1:93">
      <c r="A462" s="286" t="s">
        <v>1306</v>
      </c>
      <c r="B462" s="211" t="s">
        <v>3385</v>
      </c>
      <c r="C462" s="211" t="s">
        <v>2424</v>
      </c>
      <c r="D462" s="211" t="s">
        <v>6629</v>
      </c>
      <c r="E462" s="211" t="s">
        <v>3386</v>
      </c>
      <c r="F462" s="211">
        <v>1</v>
      </c>
      <c r="G462" s="211" t="s">
        <v>514</v>
      </c>
      <c r="H462" s="211" t="s">
        <v>514</v>
      </c>
      <c r="I462" s="211" t="s">
        <v>514</v>
      </c>
      <c r="J462" s="211" t="s">
        <v>514</v>
      </c>
      <c r="K462" s="211">
        <v>2013</v>
      </c>
      <c r="L462" s="211" t="b">
        <v>0</v>
      </c>
      <c r="M462" s="211">
        <v>10900</v>
      </c>
      <c r="N462" s="211">
        <v>9220</v>
      </c>
      <c r="O462" s="287"/>
      <c r="P462" s="287"/>
      <c r="Q462" s="287"/>
      <c r="R462" s="211" t="b">
        <v>0</v>
      </c>
      <c r="S462" s="211">
        <v>9860</v>
      </c>
      <c r="T462" s="211">
        <v>8490</v>
      </c>
      <c r="U462" s="211" t="b">
        <v>0</v>
      </c>
      <c r="V462" s="211">
        <v>9280</v>
      </c>
      <c r="W462" s="211">
        <v>9280</v>
      </c>
      <c r="X462" s="287"/>
      <c r="Y462" s="287"/>
      <c r="Z462" s="287"/>
      <c r="AA462" s="211" t="s">
        <v>514</v>
      </c>
      <c r="AB462" s="211" t="s">
        <v>514</v>
      </c>
      <c r="AC462" s="211" t="s">
        <v>514</v>
      </c>
      <c r="AD462" s="211" t="s">
        <v>514</v>
      </c>
      <c r="AE462" s="287"/>
      <c r="AF462" s="287"/>
      <c r="AG462" s="287"/>
      <c r="AH462" s="211" t="s">
        <v>514</v>
      </c>
      <c r="AI462" s="211" t="s">
        <v>514</v>
      </c>
      <c r="AJ462" s="211" t="s">
        <v>514</v>
      </c>
      <c r="AK462" s="211" t="s">
        <v>514</v>
      </c>
      <c r="AL462" s="211" t="s">
        <v>514</v>
      </c>
      <c r="AM462" s="211" t="s">
        <v>514</v>
      </c>
      <c r="AN462" s="287"/>
      <c r="AO462" s="287"/>
      <c r="AP462" s="287"/>
      <c r="AQ462" s="287"/>
      <c r="AR462" s="287"/>
      <c r="AS462" s="287"/>
      <c r="AT462" s="211" t="s">
        <v>514</v>
      </c>
      <c r="AU462" s="211" t="s">
        <v>514</v>
      </c>
      <c r="AV462" s="211" t="s">
        <v>514</v>
      </c>
      <c r="AW462" s="211" t="s">
        <v>514</v>
      </c>
      <c r="AX462" s="211" t="s">
        <v>514</v>
      </c>
      <c r="AY462" s="211" t="s">
        <v>514</v>
      </c>
      <c r="AZ462" s="287"/>
      <c r="BA462" s="287"/>
      <c r="BB462" s="287"/>
      <c r="BC462" s="287"/>
      <c r="BD462" s="287"/>
      <c r="BE462" s="287"/>
      <c r="BF462" s="211" t="s">
        <v>514</v>
      </c>
      <c r="BG462" s="211" t="s">
        <v>514</v>
      </c>
      <c r="BH462" s="211" t="s">
        <v>514</v>
      </c>
      <c r="BI462" s="211" t="s">
        <v>514</v>
      </c>
      <c r="BJ462" s="211" t="s">
        <v>514</v>
      </c>
      <c r="BK462" s="211" t="s">
        <v>514</v>
      </c>
      <c r="BL462" s="287"/>
      <c r="BM462" s="287"/>
      <c r="BN462" s="287"/>
      <c r="BO462" s="211" t="s">
        <v>514</v>
      </c>
      <c r="BP462" s="211" t="s">
        <v>514</v>
      </c>
      <c r="BQ462" s="211">
        <v>0</v>
      </c>
      <c r="BR462" s="211" t="s">
        <v>514</v>
      </c>
      <c r="BS462" s="211" t="s">
        <v>514</v>
      </c>
      <c r="BT462" s="211" t="s">
        <v>514</v>
      </c>
      <c r="BU462" s="211" t="s">
        <v>514</v>
      </c>
      <c r="BV462" s="211" t="s">
        <v>514</v>
      </c>
      <c r="BW462" s="211" t="s">
        <v>514</v>
      </c>
      <c r="BX462" s="211" t="s">
        <v>514</v>
      </c>
      <c r="BY462" s="211" t="s">
        <v>514</v>
      </c>
      <c r="BZ462" s="211" t="s">
        <v>514</v>
      </c>
      <c r="CA462" s="211" t="s">
        <v>514</v>
      </c>
      <c r="CB462" s="211" t="s">
        <v>514</v>
      </c>
      <c r="CC462" s="211" t="s">
        <v>6444</v>
      </c>
      <c r="CD462" s="211" t="s">
        <v>6485</v>
      </c>
      <c r="CE462" s="211" t="s">
        <v>514</v>
      </c>
      <c r="CF462" s="211" t="s">
        <v>514</v>
      </c>
      <c r="CG462" s="211" t="s">
        <v>514</v>
      </c>
      <c r="CH462" s="287"/>
      <c r="CI462" s="287"/>
      <c r="CJ462" s="287"/>
      <c r="CK462" s="287"/>
      <c r="CL462" s="287"/>
      <c r="CM462" s="287"/>
      <c r="CN462" s="287"/>
      <c r="CO462" s="211" t="s">
        <v>5528</v>
      </c>
    </row>
    <row r="463" spans="1:93">
      <c r="A463" s="286" t="s">
        <v>1307</v>
      </c>
      <c r="B463" s="211" t="s">
        <v>3387</v>
      </c>
      <c r="C463" s="211" t="s">
        <v>2448</v>
      </c>
      <c r="D463" s="211" t="s">
        <v>5386</v>
      </c>
      <c r="E463" s="211" t="s">
        <v>5910</v>
      </c>
      <c r="F463" s="211">
        <v>1</v>
      </c>
      <c r="G463" s="211" t="s">
        <v>514</v>
      </c>
      <c r="H463" s="211" t="s">
        <v>514</v>
      </c>
      <c r="I463" s="211" t="s">
        <v>514</v>
      </c>
      <c r="J463" s="211" t="s">
        <v>514</v>
      </c>
      <c r="K463" s="211">
        <v>2013</v>
      </c>
      <c r="L463" s="211" t="b">
        <v>0</v>
      </c>
      <c r="M463" s="211">
        <v>3290</v>
      </c>
      <c r="N463" s="211">
        <v>2700</v>
      </c>
      <c r="O463" s="287"/>
      <c r="P463" s="287"/>
      <c r="Q463" s="287"/>
      <c r="R463" s="211" t="s">
        <v>514</v>
      </c>
      <c r="S463" s="211" t="s">
        <v>514</v>
      </c>
      <c r="T463" s="211" t="s">
        <v>514</v>
      </c>
      <c r="U463" s="211" t="s">
        <v>514</v>
      </c>
      <c r="V463" s="211" t="s">
        <v>514</v>
      </c>
      <c r="W463" s="211" t="s">
        <v>514</v>
      </c>
      <c r="X463" s="287"/>
      <c r="Y463" s="287"/>
      <c r="Z463" s="287"/>
      <c r="AA463" s="211" t="s">
        <v>514</v>
      </c>
      <c r="AB463" s="211" t="s">
        <v>514</v>
      </c>
      <c r="AC463" s="211" t="s">
        <v>514</v>
      </c>
      <c r="AD463" s="211" t="s">
        <v>514</v>
      </c>
      <c r="AE463" s="287"/>
      <c r="AF463" s="287"/>
      <c r="AG463" s="287"/>
      <c r="AH463" s="211" t="s">
        <v>514</v>
      </c>
      <c r="AI463" s="211" t="s">
        <v>514</v>
      </c>
      <c r="AJ463" s="211" t="s">
        <v>514</v>
      </c>
      <c r="AK463" s="211" t="s">
        <v>514</v>
      </c>
      <c r="AL463" s="211" t="s">
        <v>514</v>
      </c>
      <c r="AM463" s="211" t="s">
        <v>514</v>
      </c>
      <c r="AN463" s="287"/>
      <c r="AO463" s="287"/>
      <c r="AP463" s="287"/>
      <c r="AQ463" s="287"/>
      <c r="AR463" s="287"/>
      <c r="AS463" s="287"/>
      <c r="AT463" s="211" t="s">
        <v>514</v>
      </c>
      <c r="AU463" s="211" t="s">
        <v>514</v>
      </c>
      <c r="AV463" s="211" t="s">
        <v>514</v>
      </c>
      <c r="AW463" s="211" t="s">
        <v>514</v>
      </c>
      <c r="AX463" s="211" t="s">
        <v>514</v>
      </c>
      <c r="AY463" s="211" t="s">
        <v>514</v>
      </c>
      <c r="AZ463" s="287"/>
      <c r="BA463" s="287"/>
      <c r="BB463" s="287"/>
      <c r="BC463" s="287"/>
      <c r="BD463" s="287"/>
      <c r="BE463" s="287"/>
      <c r="BF463" s="211" t="s">
        <v>514</v>
      </c>
      <c r="BG463" s="211" t="s">
        <v>514</v>
      </c>
      <c r="BH463" s="211" t="s">
        <v>514</v>
      </c>
      <c r="BI463" s="211" t="s">
        <v>514</v>
      </c>
      <c r="BJ463" s="211" t="s">
        <v>514</v>
      </c>
      <c r="BK463" s="211" t="s">
        <v>514</v>
      </c>
      <c r="BL463" s="287"/>
      <c r="BM463" s="287"/>
      <c r="BN463" s="287"/>
      <c r="BO463" s="211" t="s">
        <v>514</v>
      </c>
      <c r="BP463" s="211" t="s">
        <v>514</v>
      </c>
      <c r="BQ463" s="211">
        <v>0</v>
      </c>
      <c r="BR463" s="211" t="s">
        <v>514</v>
      </c>
      <c r="BS463" s="211" t="s">
        <v>514</v>
      </c>
      <c r="BT463" s="211" t="s">
        <v>514</v>
      </c>
      <c r="BU463" s="211" t="s">
        <v>514</v>
      </c>
      <c r="BV463" s="211" t="s">
        <v>514</v>
      </c>
      <c r="BW463" s="211" t="s">
        <v>514</v>
      </c>
      <c r="BX463" s="211" t="s">
        <v>514</v>
      </c>
      <c r="BY463" s="211" t="s">
        <v>514</v>
      </c>
      <c r="BZ463" s="211" t="s">
        <v>514</v>
      </c>
      <c r="CA463" s="211" t="s">
        <v>514</v>
      </c>
      <c r="CB463" s="211" t="s">
        <v>514</v>
      </c>
      <c r="CC463" s="211" t="s">
        <v>514</v>
      </c>
      <c r="CD463" s="211" t="s">
        <v>514</v>
      </c>
      <c r="CE463" s="211" t="s">
        <v>514</v>
      </c>
      <c r="CF463" s="211" t="s">
        <v>514</v>
      </c>
      <c r="CG463" s="211" t="s">
        <v>514</v>
      </c>
      <c r="CH463" s="287"/>
      <c r="CI463" s="287"/>
      <c r="CJ463" s="287"/>
      <c r="CK463" s="287"/>
      <c r="CL463" s="287"/>
      <c r="CM463" s="287"/>
      <c r="CN463" s="287"/>
      <c r="CO463" s="211" t="s">
        <v>514</v>
      </c>
    </row>
    <row r="464" spans="1:93">
      <c r="A464" s="286" t="s">
        <v>1308</v>
      </c>
      <c r="B464" s="211" t="s">
        <v>3388</v>
      </c>
      <c r="C464" s="211" t="s">
        <v>3622</v>
      </c>
      <c r="D464" s="211" t="s">
        <v>5387</v>
      </c>
      <c r="E464" s="211" t="s">
        <v>5388</v>
      </c>
      <c r="F464" s="211">
        <v>1</v>
      </c>
      <c r="G464" s="211" t="s">
        <v>514</v>
      </c>
      <c r="H464" s="211" t="s">
        <v>514</v>
      </c>
      <c r="I464" s="211" t="s">
        <v>514</v>
      </c>
      <c r="J464" s="211" t="s">
        <v>514</v>
      </c>
      <c r="K464" s="211">
        <v>2013</v>
      </c>
      <c r="L464" s="211" t="b">
        <v>1</v>
      </c>
      <c r="M464" s="211">
        <v>13800</v>
      </c>
      <c r="N464" s="211">
        <v>13800</v>
      </c>
      <c r="O464" s="287"/>
      <c r="P464" s="287"/>
      <c r="Q464" s="287"/>
      <c r="R464" s="211" t="s">
        <v>514</v>
      </c>
      <c r="S464" s="211" t="s">
        <v>514</v>
      </c>
      <c r="T464" s="211" t="s">
        <v>514</v>
      </c>
      <c r="U464" s="211" t="s">
        <v>514</v>
      </c>
      <c r="V464" s="211" t="s">
        <v>514</v>
      </c>
      <c r="W464" s="211" t="s">
        <v>514</v>
      </c>
      <c r="X464" s="287"/>
      <c r="Y464" s="287"/>
      <c r="Z464" s="287"/>
      <c r="AA464" s="211" t="s">
        <v>514</v>
      </c>
      <c r="AB464" s="211" t="s">
        <v>514</v>
      </c>
      <c r="AC464" s="211" t="s">
        <v>514</v>
      </c>
      <c r="AD464" s="211" t="s">
        <v>514</v>
      </c>
      <c r="AE464" s="287"/>
      <c r="AF464" s="287"/>
      <c r="AG464" s="287"/>
      <c r="AH464" s="211" t="s">
        <v>514</v>
      </c>
      <c r="AI464" s="211" t="s">
        <v>514</v>
      </c>
      <c r="AJ464" s="211" t="s">
        <v>514</v>
      </c>
      <c r="AK464" s="211" t="s">
        <v>514</v>
      </c>
      <c r="AL464" s="211" t="s">
        <v>514</v>
      </c>
      <c r="AM464" s="211" t="s">
        <v>514</v>
      </c>
      <c r="AN464" s="287"/>
      <c r="AO464" s="287"/>
      <c r="AP464" s="287"/>
      <c r="AQ464" s="287"/>
      <c r="AR464" s="287"/>
      <c r="AS464" s="287"/>
      <c r="AT464" s="211" t="s">
        <v>514</v>
      </c>
      <c r="AU464" s="211" t="s">
        <v>514</v>
      </c>
      <c r="AV464" s="211" t="s">
        <v>514</v>
      </c>
      <c r="AW464" s="211" t="s">
        <v>514</v>
      </c>
      <c r="AX464" s="211" t="s">
        <v>514</v>
      </c>
      <c r="AY464" s="211" t="s">
        <v>514</v>
      </c>
      <c r="AZ464" s="287"/>
      <c r="BA464" s="287"/>
      <c r="BB464" s="287"/>
      <c r="BC464" s="287"/>
      <c r="BD464" s="287"/>
      <c r="BE464" s="287"/>
      <c r="BF464" s="211" t="s">
        <v>514</v>
      </c>
      <c r="BG464" s="211" t="s">
        <v>514</v>
      </c>
      <c r="BH464" s="211" t="s">
        <v>514</v>
      </c>
      <c r="BI464" s="211" t="s">
        <v>514</v>
      </c>
      <c r="BJ464" s="211" t="s">
        <v>514</v>
      </c>
      <c r="BK464" s="211" t="s">
        <v>514</v>
      </c>
      <c r="BL464" s="287"/>
      <c r="BM464" s="287"/>
      <c r="BN464" s="287"/>
      <c r="BO464" s="211" t="s">
        <v>514</v>
      </c>
      <c r="BP464" s="211" t="s">
        <v>514</v>
      </c>
      <c r="BQ464" s="211">
        <v>0</v>
      </c>
      <c r="BR464" s="211" t="s">
        <v>514</v>
      </c>
      <c r="BS464" s="211" t="s">
        <v>514</v>
      </c>
      <c r="BT464" s="211" t="s">
        <v>514</v>
      </c>
      <c r="BU464" s="211" t="s">
        <v>514</v>
      </c>
      <c r="BV464" s="211" t="s">
        <v>514</v>
      </c>
      <c r="BW464" s="211" t="s">
        <v>514</v>
      </c>
      <c r="BX464" s="211" t="s">
        <v>514</v>
      </c>
      <c r="BY464" s="211" t="s">
        <v>514</v>
      </c>
      <c r="BZ464" s="211" t="s">
        <v>514</v>
      </c>
      <c r="CA464" s="211" t="s">
        <v>514</v>
      </c>
      <c r="CB464" s="211" t="s">
        <v>514</v>
      </c>
      <c r="CC464" s="211" t="s">
        <v>514</v>
      </c>
      <c r="CD464" s="211" t="s">
        <v>514</v>
      </c>
      <c r="CE464" s="211" t="s">
        <v>514</v>
      </c>
      <c r="CF464" s="211" t="s">
        <v>514</v>
      </c>
      <c r="CG464" s="211" t="s">
        <v>514</v>
      </c>
      <c r="CH464" s="287"/>
      <c r="CI464" s="287"/>
      <c r="CJ464" s="287"/>
      <c r="CK464" s="287"/>
      <c r="CL464" s="287"/>
      <c r="CM464" s="287"/>
      <c r="CN464" s="287"/>
      <c r="CO464" s="211" t="s">
        <v>514</v>
      </c>
    </row>
    <row r="465" spans="1:93">
      <c r="A465" s="286" t="s">
        <v>1309</v>
      </c>
      <c r="B465" s="211" t="s">
        <v>3389</v>
      </c>
      <c r="C465" s="211" t="s">
        <v>3539</v>
      </c>
      <c r="D465" s="211" t="s">
        <v>5389</v>
      </c>
      <c r="E465" s="211" t="s">
        <v>5390</v>
      </c>
      <c r="F465" s="211">
        <v>1</v>
      </c>
      <c r="G465" s="211" t="s">
        <v>514</v>
      </c>
      <c r="H465" s="211" t="s">
        <v>514</v>
      </c>
      <c r="I465" s="211" t="s">
        <v>514</v>
      </c>
      <c r="J465" s="211" t="s">
        <v>514</v>
      </c>
      <c r="K465" s="211">
        <v>2013</v>
      </c>
      <c r="L465" s="211" t="b">
        <v>0</v>
      </c>
      <c r="M465" s="211">
        <v>574</v>
      </c>
      <c r="N465" s="211">
        <v>573</v>
      </c>
      <c r="O465" s="287"/>
      <c r="P465" s="287"/>
      <c r="Q465" s="287"/>
      <c r="R465" s="211" t="s">
        <v>514</v>
      </c>
      <c r="S465" s="211" t="s">
        <v>514</v>
      </c>
      <c r="T465" s="211" t="s">
        <v>514</v>
      </c>
      <c r="U465" s="211" t="s">
        <v>514</v>
      </c>
      <c r="V465" s="211" t="s">
        <v>514</v>
      </c>
      <c r="W465" s="211" t="s">
        <v>514</v>
      </c>
      <c r="X465" s="287"/>
      <c r="Y465" s="287"/>
      <c r="Z465" s="287"/>
      <c r="AA465" s="211" t="s">
        <v>514</v>
      </c>
      <c r="AB465" s="211" t="s">
        <v>514</v>
      </c>
      <c r="AC465" s="211" t="s">
        <v>514</v>
      </c>
      <c r="AD465" s="211" t="s">
        <v>514</v>
      </c>
      <c r="AE465" s="287"/>
      <c r="AF465" s="287"/>
      <c r="AG465" s="287"/>
      <c r="AH465" s="211" t="s">
        <v>514</v>
      </c>
      <c r="AI465" s="211" t="s">
        <v>514</v>
      </c>
      <c r="AJ465" s="211" t="s">
        <v>514</v>
      </c>
      <c r="AK465" s="211" t="s">
        <v>514</v>
      </c>
      <c r="AL465" s="211" t="s">
        <v>514</v>
      </c>
      <c r="AM465" s="211" t="s">
        <v>514</v>
      </c>
      <c r="AN465" s="287"/>
      <c r="AO465" s="287"/>
      <c r="AP465" s="287"/>
      <c r="AQ465" s="287"/>
      <c r="AR465" s="287"/>
      <c r="AS465" s="287"/>
      <c r="AT465" s="211" t="s">
        <v>514</v>
      </c>
      <c r="AU465" s="211" t="s">
        <v>514</v>
      </c>
      <c r="AV465" s="211" t="s">
        <v>514</v>
      </c>
      <c r="AW465" s="211" t="s">
        <v>514</v>
      </c>
      <c r="AX465" s="211" t="s">
        <v>514</v>
      </c>
      <c r="AY465" s="211" t="s">
        <v>514</v>
      </c>
      <c r="AZ465" s="287"/>
      <c r="BA465" s="287"/>
      <c r="BB465" s="287"/>
      <c r="BC465" s="287"/>
      <c r="BD465" s="287"/>
      <c r="BE465" s="287"/>
      <c r="BF465" s="211" t="s">
        <v>514</v>
      </c>
      <c r="BG465" s="211" t="s">
        <v>514</v>
      </c>
      <c r="BH465" s="211" t="s">
        <v>514</v>
      </c>
      <c r="BI465" s="211" t="s">
        <v>514</v>
      </c>
      <c r="BJ465" s="211" t="s">
        <v>514</v>
      </c>
      <c r="BK465" s="211" t="s">
        <v>514</v>
      </c>
      <c r="BL465" s="287"/>
      <c r="BM465" s="287"/>
      <c r="BN465" s="287"/>
      <c r="BO465" s="211" t="s">
        <v>514</v>
      </c>
      <c r="BP465" s="211" t="s">
        <v>514</v>
      </c>
      <c r="BQ465" s="211">
        <v>0</v>
      </c>
      <c r="BR465" s="211" t="s">
        <v>514</v>
      </c>
      <c r="BS465" s="211" t="s">
        <v>514</v>
      </c>
      <c r="BT465" s="211" t="s">
        <v>514</v>
      </c>
      <c r="BU465" s="211" t="s">
        <v>514</v>
      </c>
      <c r="BV465" s="211" t="s">
        <v>514</v>
      </c>
      <c r="BW465" s="211" t="s">
        <v>514</v>
      </c>
      <c r="BX465" s="211" t="s">
        <v>514</v>
      </c>
      <c r="BY465" s="211" t="s">
        <v>514</v>
      </c>
      <c r="BZ465" s="211" t="s">
        <v>514</v>
      </c>
      <c r="CA465" s="211" t="s">
        <v>514</v>
      </c>
      <c r="CB465" s="211" t="s">
        <v>514</v>
      </c>
      <c r="CC465" s="211" t="s">
        <v>514</v>
      </c>
      <c r="CD465" s="211" t="s">
        <v>514</v>
      </c>
      <c r="CE465" s="211" t="s">
        <v>514</v>
      </c>
      <c r="CF465" s="211" t="s">
        <v>514</v>
      </c>
      <c r="CG465" s="211" t="s">
        <v>514</v>
      </c>
      <c r="CH465" s="287"/>
      <c r="CI465" s="287"/>
      <c r="CJ465" s="287"/>
      <c r="CK465" s="287"/>
      <c r="CL465" s="287"/>
      <c r="CM465" s="287"/>
      <c r="CN465" s="287"/>
      <c r="CO465" s="211" t="s">
        <v>514</v>
      </c>
    </row>
    <row r="466" spans="1:93">
      <c r="A466" s="286" t="s">
        <v>1310</v>
      </c>
      <c r="B466" s="211" t="s">
        <v>3390</v>
      </c>
      <c r="C466" s="211" t="s">
        <v>2424</v>
      </c>
      <c r="D466" s="211" t="s">
        <v>5911</v>
      </c>
      <c r="E466" s="211" t="s">
        <v>5912</v>
      </c>
      <c r="F466" s="211">
        <v>1</v>
      </c>
      <c r="G466" s="211" t="s">
        <v>514</v>
      </c>
      <c r="H466" s="211" t="s">
        <v>514</v>
      </c>
      <c r="I466" s="211" t="s">
        <v>514</v>
      </c>
      <c r="J466" s="211" t="s">
        <v>514</v>
      </c>
      <c r="K466" s="211">
        <v>2013</v>
      </c>
      <c r="L466" s="211" t="b">
        <v>1</v>
      </c>
      <c r="M466" s="211">
        <v>22800</v>
      </c>
      <c r="N466" s="211">
        <v>22700</v>
      </c>
      <c r="O466" s="287"/>
      <c r="P466" s="287"/>
      <c r="Q466" s="287"/>
      <c r="R466" s="211" t="b">
        <v>1</v>
      </c>
      <c r="S466" s="211">
        <v>17600</v>
      </c>
      <c r="T466" s="211">
        <v>15000</v>
      </c>
      <c r="U466" s="211" t="b">
        <v>1</v>
      </c>
      <c r="V466" s="211">
        <v>19100</v>
      </c>
      <c r="W466" s="211">
        <v>19100</v>
      </c>
      <c r="X466" s="287"/>
      <c r="Y466" s="287"/>
      <c r="Z466" s="287"/>
      <c r="AA466" s="211" t="s">
        <v>514</v>
      </c>
      <c r="AB466" s="211" t="s">
        <v>514</v>
      </c>
      <c r="AC466" s="211" t="s">
        <v>514</v>
      </c>
      <c r="AD466" s="211" t="s">
        <v>514</v>
      </c>
      <c r="AE466" s="287"/>
      <c r="AF466" s="287"/>
      <c r="AG466" s="287"/>
      <c r="AH466" s="211" t="s">
        <v>514</v>
      </c>
      <c r="AI466" s="211" t="s">
        <v>514</v>
      </c>
      <c r="AJ466" s="211" t="s">
        <v>514</v>
      </c>
      <c r="AK466" s="211" t="s">
        <v>514</v>
      </c>
      <c r="AL466" s="211" t="s">
        <v>514</v>
      </c>
      <c r="AM466" s="211" t="s">
        <v>514</v>
      </c>
      <c r="AN466" s="287"/>
      <c r="AO466" s="287"/>
      <c r="AP466" s="287"/>
      <c r="AQ466" s="287"/>
      <c r="AR466" s="287"/>
      <c r="AS466" s="287"/>
      <c r="AT466" s="211" t="s">
        <v>514</v>
      </c>
      <c r="AU466" s="211" t="s">
        <v>514</v>
      </c>
      <c r="AV466" s="211" t="s">
        <v>514</v>
      </c>
      <c r="AW466" s="211" t="s">
        <v>514</v>
      </c>
      <c r="AX466" s="211" t="s">
        <v>514</v>
      </c>
      <c r="AY466" s="211" t="s">
        <v>514</v>
      </c>
      <c r="AZ466" s="287"/>
      <c r="BA466" s="287"/>
      <c r="BB466" s="287"/>
      <c r="BC466" s="287"/>
      <c r="BD466" s="287"/>
      <c r="BE466" s="287"/>
      <c r="BF466" s="211" t="s">
        <v>514</v>
      </c>
      <c r="BG466" s="211" t="s">
        <v>514</v>
      </c>
      <c r="BH466" s="211" t="s">
        <v>514</v>
      </c>
      <c r="BI466" s="211" t="s">
        <v>514</v>
      </c>
      <c r="BJ466" s="211" t="s">
        <v>514</v>
      </c>
      <c r="BK466" s="211" t="s">
        <v>514</v>
      </c>
      <c r="BL466" s="287"/>
      <c r="BM466" s="287"/>
      <c r="BN466" s="287"/>
      <c r="BO466" s="211" t="s">
        <v>514</v>
      </c>
      <c r="BP466" s="211" t="s">
        <v>514</v>
      </c>
      <c r="BQ466" s="211">
        <v>0</v>
      </c>
      <c r="BR466" s="211" t="s">
        <v>514</v>
      </c>
      <c r="BS466" s="211" t="s">
        <v>514</v>
      </c>
      <c r="BT466" s="211" t="s">
        <v>514</v>
      </c>
      <c r="BU466" s="211" t="s">
        <v>514</v>
      </c>
      <c r="BV466" s="211" t="s">
        <v>514</v>
      </c>
      <c r="BW466" s="211" t="s">
        <v>514</v>
      </c>
      <c r="BX466" s="211" t="s">
        <v>514</v>
      </c>
      <c r="BY466" s="211" t="s">
        <v>514</v>
      </c>
      <c r="BZ466" s="211" t="s">
        <v>514</v>
      </c>
      <c r="CA466" s="211" t="s">
        <v>514</v>
      </c>
      <c r="CB466" s="211" t="s">
        <v>514</v>
      </c>
      <c r="CC466" s="211" t="s">
        <v>6444</v>
      </c>
      <c r="CD466" s="211" t="s">
        <v>6485</v>
      </c>
      <c r="CE466" s="211" t="s">
        <v>514</v>
      </c>
      <c r="CF466" s="211" t="s">
        <v>514</v>
      </c>
      <c r="CG466" s="211" t="s">
        <v>514</v>
      </c>
      <c r="CH466" s="287"/>
      <c r="CI466" s="287"/>
      <c r="CJ466" s="287"/>
      <c r="CK466" s="287"/>
      <c r="CL466" s="287"/>
      <c r="CM466" s="287"/>
      <c r="CN466" s="287"/>
      <c r="CO466" s="211" t="s">
        <v>5528</v>
      </c>
    </row>
    <row r="467" spans="1:93">
      <c r="A467" s="286" t="s">
        <v>1311</v>
      </c>
      <c r="B467" s="211" t="s">
        <v>3391</v>
      </c>
      <c r="C467" s="211" t="s">
        <v>2448</v>
      </c>
      <c r="D467" s="211" t="s">
        <v>5391</v>
      </c>
      <c r="E467" s="211" t="s">
        <v>6630</v>
      </c>
      <c r="F467" s="211">
        <v>1</v>
      </c>
      <c r="G467" s="211" t="s">
        <v>514</v>
      </c>
      <c r="H467" s="211" t="s">
        <v>514</v>
      </c>
      <c r="I467" s="211" t="s">
        <v>514</v>
      </c>
      <c r="J467" s="211" t="s">
        <v>514</v>
      </c>
      <c r="K467" s="211">
        <v>2013</v>
      </c>
      <c r="L467" s="211" t="b">
        <v>0</v>
      </c>
      <c r="M467" s="211">
        <v>6240</v>
      </c>
      <c r="N467" s="211">
        <v>6000</v>
      </c>
      <c r="O467" s="287"/>
      <c r="P467" s="287"/>
      <c r="Q467" s="287"/>
      <c r="R467" s="211" t="b">
        <v>0</v>
      </c>
      <c r="S467" s="211">
        <v>6700</v>
      </c>
      <c r="T467" s="211">
        <v>6480</v>
      </c>
      <c r="U467" s="211" t="b">
        <v>0</v>
      </c>
      <c r="V467" s="211">
        <v>6190</v>
      </c>
      <c r="W467" s="211">
        <v>6190</v>
      </c>
      <c r="X467" s="287"/>
      <c r="Y467" s="287"/>
      <c r="Z467" s="287"/>
      <c r="AA467" s="211" t="s">
        <v>514</v>
      </c>
      <c r="AB467" s="211" t="s">
        <v>514</v>
      </c>
      <c r="AC467" s="211" t="s">
        <v>514</v>
      </c>
      <c r="AD467" s="211" t="s">
        <v>514</v>
      </c>
      <c r="AE467" s="287"/>
      <c r="AF467" s="287"/>
      <c r="AG467" s="287"/>
      <c r="AH467" s="211" t="s">
        <v>514</v>
      </c>
      <c r="AI467" s="211" t="s">
        <v>514</v>
      </c>
      <c r="AJ467" s="211" t="s">
        <v>514</v>
      </c>
      <c r="AK467" s="211" t="s">
        <v>514</v>
      </c>
      <c r="AL467" s="211" t="s">
        <v>514</v>
      </c>
      <c r="AM467" s="211" t="s">
        <v>514</v>
      </c>
      <c r="AN467" s="287"/>
      <c r="AO467" s="287"/>
      <c r="AP467" s="287"/>
      <c r="AQ467" s="287"/>
      <c r="AR467" s="287"/>
      <c r="AS467" s="287"/>
      <c r="AT467" s="211" t="s">
        <v>514</v>
      </c>
      <c r="AU467" s="211" t="s">
        <v>514</v>
      </c>
      <c r="AV467" s="211" t="s">
        <v>514</v>
      </c>
      <c r="AW467" s="211" t="s">
        <v>514</v>
      </c>
      <c r="AX467" s="211" t="s">
        <v>514</v>
      </c>
      <c r="AY467" s="211" t="s">
        <v>514</v>
      </c>
      <c r="AZ467" s="287"/>
      <c r="BA467" s="287"/>
      <c r="BB467" s="287"/>
      <c r="BC467" s="287"/>
      <c r="BD467" s="287"/>
      <c r="BE467" s="287"/>
      <c r="BF467" s="211" t="s">
        <v>514</v>
      </c>
      <c r="BG467" s="211" t="s">
        <v>514</v>
      </c>
      <c r="BH467" s="211" t="s">
        <v>514</v>
      </c>
      <c r="BI467" s="211" t="s">
        <v>514</v>
      </c>
      <c r="BJ467" s="211" t="s">
        <v>514</v>
      </c>
      <c r="BK467" s="211" t="s">
        <v>514</v>
      </c>
      <c r="BL467" s="287"/>
      <c r="BM467" s="287"/>
      <c r="BN467" s="287"/>
      <c r="BO467" s="211" t="s">
        <v>514</v>
      </c>
      <c r="BP467" s="211" t="s">
        <v>514</v>
      </c>
      <c r="BQ467" s="211">
        <v>1</v>
      </c>
      <c r="BR467" s="211" t="s">
        <v>2516</v>
      </c>
      <c r="BS467" s="211" t="s">
        <v>514</v>
      </c>
      <c r="BT467" s="211" t="s">
        <v>514</v>
      </c>
      <c r="BU467" s="211" t="s">
        <v>514</v>
      </c>
      <c r="BV467" s="211" t="s">
        <v>514</v>
      </c>
      <c r="BW467" s="211" t="s">
        <v>514</v>
      </c>
      <c r="BX467" s="211" t="s">
        <v>514</v>
      </c>
      <c r="BY467" s="211" t="s">
        <v>514</v>
      </c>
      <c r="BZ467" s="211" t="s">
        <v>514</v>
      </c>
      <c r="CA467" s="211" t="s">
        <v>514</v>
      </c>
      <c r="CB467" s="211" t="s">
        <v>514</v>
      </c>
      <c r="CC467" s="211" t="s">
        <v>514</v>
      </c>
      <c r="CD467" s="211" t="s">
        <v>514</v>
      </c>
      <c r="CE467" s="211" t="s">
        <v>514</v>
      </c>
      <c r="CF467" s="211" t="s">
        <v>514</v>
      </c>
      <c r="CG467" s="211" t="s">
        <v>514</v>
      </c>
      <c r="CH467" s="287"/>
      <c r="CI467" s="287"/>
      <c r="CJ467" s="287"/>
      <c r="CK467" s="287"/>
      <c r="CL467" s="287"/>
      <c r="CM467" s="287"/>
      <c r="CN467" s="287"/>
      <c r="CO467" s="211" t="s">
        <v>5528</v>
      </c>
    </row>
    <row r="468" spans="1:93">
      <c r="A468" s="286" t="s">
        <v>1312</v>
      </c>
      <c r="B468" s="211" t="s">
        <v>3392</v>
      </c>
      <c r="C468" s="211" t="s">
        <v>2484</v>
      </c>
      <c r="D468" s="211" t="s">
        <v>5913</v>
      </c>
      <c r="E468" s="211" t="s">
        <v>5392</v>
      </c>
      <c r="F468" s="211">
        <v>1</v>
      </c>
      <c r="G468" s="211" t="s">
        <v>514</v>
      </c>
      <c r="H468" s="211" t="s">
        <v>514</v>
      </c>
      <c r="I468" s="211" t="s">
        <v>514</v>
      </c>
      <c r="J468" s="211" t="s">
        <v>514</v>
      </c>
      <c r="K468" s="211">
        <v>2013</v>
      </c>
      <c r="L468" s="211" t="b">
        <v>1</v>
      </c>
      <c r="M468" s="211">
        <v>5100</v>
      </c>
      <c r="N468" s="211">
        <v>5100</v>
      </c>
      <c r="O468" s="287"/>
      <c r="P468" s="287"/>
      <c r="Q468" s="287"/>
      <c r="R468" s="211" t="s">
        <v>514</v>
      </c>
      <c r="S468" s="211" t="s">
        <v>514</v>
      </c>
      <c r="T468" s="211" t="s">
        <v>514</v>
      </c>
      <c r="U468" s="211" t="s">
        <v>514</v>
      </c>
      <c r="V468" s="211" t="s">
        <v>514</v>
      </c>
      <c r="W468" s="211" t="s">
        <v>514</v>
      </c>
      <c r="X468" s="287"/>
      <c r="Y468" s="287"/>
      <c r="Z468" s="287"/>
      <c r="AA468" s="211" t="s">
        <v>514</v>
      </c>
      <c r="AB468" s="211" t="s">
        <v>514</v>
      </c>
      <c r="AC468" s="211" t="s">
        <v>514</v>
      </c>
      <c r="AD468" s="211" t="s">
        <v>514</v>
      </c>
      <c r="AE468" s="287"/>
      <c r="AF468" s="287"/>
      <c r="AG468" s="287"/>
      <c r="AH468" s="211" t="s">
        <v>514</v>
      </c>
      <c r="AI468" s="211" t="s">
        <v>514</v>
      </c>
      <c r="AJ468" s="211" t="s">
        <v>514</v>
      </c>
      <c r="AK468" s="211" t="s">
        <v>514</v>
      </c>
      <c r="AL468" s="211" t="s">
        <v>514</v>
      </c>
      <c r="AM468" s="211" t="s">
        <v>514</v>
      </c>
      <c r="AN468" s="287"/>
      <c r="AO468" s="287"/>
      <c r="AP468" s="287"/>
      <c r="AQ468" s="287"/>
      <c r="AR468" s="287"/>
      <c r="AS468" s="287"/>
      <c r="AT468" s="211" t="s">
        <v>514</v>
      </c>
      <c r="AU468" s="211" t="s">
        <v>514</v>
      </c>
      <c r="AV468" s="211" t="s">
        <v>514</v>
      </c>
      <c r="AW468" s="211" t="s">
        <v>514</v>
      </c>
      <c r="AX468" s="211" t="s">
        <v>514</v>
      </c>
      <c r="AY468" s="211" t="s">
        <v>514</v>
      </c>
      <c r="AZ468" s="287"/>
      <c r="BA468" s="287"/>
      <c r="BB468" s="287"/>
      <c r="BC468" s="287"/>
      <c r="BD468" s="287"/>
      <c r="BE468" s="287"/>
      <c r="BF468" s="211" t="s">
        <v>514</v>
      </c>
      <c r="BG468" s="211" t="s">
        <v>514</v>
      </c>
      <c r="BH468" s="211" t="s">
        <v>514</v>
      </c>
      <c r="BI468" s="211" t="s">
        <v>514</v>
      </c>
      <c r="BJ468" s="211" t="s">
        <v>514</v>
      </c>
      <c r="BK468" s="211" t="s">
        <v>514</v>
      </c>
      <c r="BL468" s="287"/>
      <c r="BM468" s="287"/>
      <c r="BN468" s="287"/>
      <c r="BO468" s="211" t="s">
        <v>514</v>
      </c>
      <c r="BP468" s="211" t="s">
        <v>514</v>
      </c>
      <c r="BQ468" s="211">
        <v>0</v>
      </c>
      <c r="BR468" s="211" t="s">
        <v>514</v>
      </c>
      <c r="BS468" s="211" t="s">
        <v>514</v>
      </c>
      <c r="BT468" s="211" t="s">
        <v>514</v>
      </c>
      <c r="BU468" s="211" t="s">
        <v>514</v>
      </c>
      <c r="BV468" s="211" t="s">
        <v>514</v>
      </c>
      <c r="BW468" s="211" t="s">
        <v>514</v>
      </c>
      <c r="BX468" s="211" t="s">
        <v>514</v>
      </c>
      <c r="BY468" s="211" t="s">
        <v>514</v>
      </c>
      <c r="BZ468" s="211" t="s">
        <v>514</v>
      </c>
      <c r="CA468" s="211" t="s">
        <v>514</v>
      </c>
      <c r="CB468" s="211" t="s">
        <v>514</v>
      </c>
      <c r="CC468" s="211" t="s">
        <v>514</v>
      </c>
      <c r="CD468" s="211" t="s">
        <v>514</v>
      </c>
      <c r="CE468" s="211" t="s">
        <v>514</v>
      </c>
      <c r="CF468" s="211" t="s">
        <v>514</v>
      </c>
      <c r="CG468" s="211" t="s">
        <v>514</v>
      </c>
      <c r="CH468" s="287"/>
      <c r="CI468" s="287"/>
      <c r="CJ468" s="287"/>
      <c r="CK468" s="287"/>
      <c r="CL468" s="287"/>
      <c r="CM468" s="287"/>
      <c r="CN468" s="287"/>
      <c r="CO468" s="211" t="s">
        <v>514</v>
      </c>
    </row>
    <row r="469" spans="1:93">
      <c r="A469" s="286" t="s">
        <v>1313</v>
      </c>
      <c r="B469" s="211" t="s">
        <v>3393</v>
      </c>
      <c r="C469" s="211" t="s">
        <v>2424</v>
      </c>
      <c r="D469" s="211" t="s">
        <v>3394</v>
      </c>
      <c r="E469" s="211" t="s">
        <v>5914</v>
      </c>
      <c r="F469" s="211">
        <v>1</v>
      </c>
      <c r="G469" s="211" t="s">
        <v>514</v>
      </c>
      <c r="H469" s="211" t="s">
        <v>514</v>
      </c>
      <c r="I469" s="211" t="s">
        <v>514</v>
      </c>
      <c r="J469" s="211" t="s">
        <v>514</v>
      </c>
      <c r="K469" s="211">
        <v>2013</v>
      </c>
      <c r="L469" s="211" t="b">
        <v>0</v>
      </c>
      <c r="M469" s="211">
        <v>4680</v>
      </c>
      <c r="N469" s="211">
        <v>4680</v>
      </c>
      <c r="O469" s="287"/>
      <c r="P469" s="287"/>
      <c r="Q469" s="287"/>
      <c r="R469" s="211" t="b">
        <v>0</v>
      </c>
      <c r="S469" s="211">
        <v>4280</v>
      </c>
      <c r="T469" s="211">
        <v>3900</v>
      </c>
      <c r="U469" s="211" t="b">
        <v>0</v>
      </c>
      <c r="V469" s="211">
        <v>3970</v>
      </c>
      <c r="W469" s="211">
        <v>3970</v>
      </c>
      <c r="X469" s="287"/>
      <c r="Y469" s="287"/>
      <c r="Z469" s="287"/>
      <c r="AA469" s="211" t="s">
        <v>514</v>
      </c>
      <c r="AB469" s="211" t="s">
        <v>514</v>
      </c>
      <c r="AC469" s="211" t="s">
        <v>514</v>
      </c>
      <c r="AD469" s="211" t="s">
        <v>514</v>
      </c>
      <c r="AE469" s="287"/>
      <c r="AF469" s="287"/>
      <c r="AG469" s="287"/>
      <c r="AH469" s="211" t="s">
        <v>514</v>
      </c>
      <c r="AI469" s="211" t="s">
        <v>514</v>
      </c>
      <c r="AJ469" s="211" t="s">
        <v>514</v>
      </c>
      <c r="AK469" s="211" t="s">
        <v>514</v>
      </c>
      <c r="AL469" s="211" t="s">
        <v>514</v>
      </c>
      <c r="AM469" s="211" t="s">
        <v>514</v>
      </c>
      <c r="AN469" s="287"/>
      <c r="AO469" s="287"/>
      <c r="AP469" s="287"/>
      <c r="AQ469" s="287"/>
      <c r="AR469" s="287"/>
      <c r="AS469" s="287"/>
      <c r="AT469" s="211" t="s">
        <v>514</v>
      </c>
      <c r="AU469" s="211" t="s">
        <v>514</v>
      </c>
      <c r="AV469" s="211" t="s">
        <v>514</v>
      </c>
      <c r="AW469" s="211" t="s">
        <v>514</v>
      </c>
      <c r="AX469" s="211" t="s">
        <v>514</v>
      </c>
      <c r="AY469" s="211" t="s">
        <v>514</v>
      </c>
      <c r="AZ469" s="287"/>
      <c r="BA469" s="287"/>
      <c r="BB469" s="287"/>
      <c r="BC469" s="287"/>
      <c r="BD469" s="287"/>
      <c r="BE469" s="287"/>
      <c r="BF469" s="211" t="s">
        <v>514</v>
      </c>
      <c r="BG469" s="211" t="s">
        <v>514</v>
      </c>
      <c r="BH469" s="211" t="s">
        <v>514</v>
      </c>
      <c r="BI469" s="211" t="s">
        <v>514</v>
      </c>
      <c r="BJ469" s="211" t="s">
        <v>514</v>
      </c>
      <c r="BK469" s="211" t="s">
        <v>514</v>
      </c>
      <c r="BL469" s="287"/>
      <c r="BM469" s="287"/>
      <c r="BN469" s="287"/>
      <c r="BO469" s="211" t="s">
        <v>514</v>
      </c>
      <c r="BP469" s="211" t="s">
        <v>514</v>
      </c>
      <c r="BQ469" s="211">
        <v>1</v>
      </c>
      <c r="BR469" s="211" t="s">
        <v>3162</v>
      </c>
      <c r="BS469" s="211" t="s">
        <v>514</v>
      </c>
      <c r="BT469" s="211" t="s">
        <v>514</v>
      </c>
      <c r="BU469" s="211" t="s">
        <v>514</v>
      </c>
      <c r="BV469" s="211" t="s">
        <v>514</v>
      </c>
      <c r="BW469" s="211" t="s">
        <v>514</v>
      </c>
      <c r="BX469" s="211" t="s">
        <v>514</v>
      </c>
      <c r="BY469" s="211" t="s">
        <v>514</v>
      </c>
      <c r="BZ469" s="211" t="s">
        <v>514</v>
      </c>
      <c r="CA469" s="211" t="s">
        <v>514</v>
      </c>
      <c r="CB469" s="211" t="s">
        <v>514</v>
      </c>
      <c r="CC469" s="211" t="s">
        <v>6425</v>
      </c>
      <c r="CD469" s="211" t="s">
        <v>6426</v>
      </c>
      <c r="CE469" s="211" t="s">
        <v>514</v>
      </c>
      <c r="CF469" s="211" t="s">
        <v>514</v>
      </c>
      <c r="CG469" s="211" t="s">
        <v>514</v>
      </c>
      <c r="CH469" s="287"/>
      <c r="CI469" s="287"/>
      <c r="CJ469" s="287"/>
      <c r="CK469" s="287"/>
      <c r="CL469" s="287"/>
      <c r="CM469" s="287"/>
      <c r="CN469" s="287"/>
      <c r="CO469" s="211" t="s">
        <v>5528</v>
      </c>
    </row>
    <row r="470" spans="1:93">
      <c r="A470" s="286" t="s">
        <v>1314</v>
      </c>
      <c r="B470" s="211" t="s">
        <v>3395</v>
      </c>
      <c r="C470" s="211" t="s">
        <v>2531</v>
      </c>
      <c r="D470" s="211" t="s">
        <v>5915</v>
      </c>
      <c r="E470" s="211" t="s">
        <v>5916</v>
      </c>
      <c r="F470" s="211">
        <v>1</v>
      </c>
      <c r="G470" s="211" t="s">
        <v>514</v>
      </c>
      <c r="H470" s="211">
        <v>1</v>
      </c>
      <c r="I470" s="211" t="s">
        <v>514</v>
      </c>
      <c r="J470" s="211" t="s">
        <v>514</v>
      </c>
      <c r="K470" s="211" t="s">
        <v>514</v>
      </c>
      <c r="L470" s="211" t="s">
        <v>514</v>
      </c>
      <c r="M470" s="211" t="s">
        <v>514</v>
      </c>
      <c r="N470" s="211" t="s">
        <v>514</v>
      </c>
      <c r="O470" s="287"/>
      <c r="P470" s="287"/>
      <c r="Q470" s="287"/>
      <c r="R470" s="211" t="s">
        <v>514</v>
      </c>
      <c r="S470" s="211" t="s">
        <v>514</v>
      </c>
      <c r="T470" s="211" t="s">
        <v>514</v>
      </c>
      <c r="U470" s="211" t="s">
        <v>514</v>
      </c>
      <c r="V470" s="211" t="s">
        <v>514</v>
      </c>
      <c r="W470" s="211" t="s">
        <v>514</v>
      </c>
      <c r="X470" s="287"/>
      <c r="Y470" s="287"/>
      <c r="Z470" s="287"/>
      <c r="AA470" s="211" t="s">
        <v>514</v>
      </c>
      <c r="AB470" s="211" t="s">
        <v>514</v>
      </c>
      <c r="AC470" s="211" t="s">
        <v>514</v>
      </c>
      <c r="AD470" s="211" t="s">
        <v>514</v>
      </c>
      <c r="AE470" s="287"/>
      <c r="AF470" s="287"/>
      <c r="AG470" s="287"/>
      <c r="AH470" s="211" t="s">
        <v>514</v>
      </c>
      <c r="AI470" s="211" t="s">
        <v>514</v>
      </c>
      <c r="AJ470" s="211" t="s">
        <v>514</v>
      </c>
      <c r="AK470" s="211" t="s">
        <v>514</v>
      </c>
      <c r="AL470" s="211" t="s">
        <v>514</v>
      </c>
      <c r="AM470" s="211" t="s">
        <v>514</v>
      </c>
      <c r="AN470" s="287"/>
      <c r="AO470" s="287"/>
      <c r="AP470" s="287"/>
      <c r="AQ470" s="287"/>
      <c r="AR470" s="287"/>
      <c r="AS470" s="287"/>
      <c r="AT470" s="211" t="s">
        <v>514</v>
      </c>
      <c r="AU470" s="211" t="s">
        <v>514</v>
      </c>
      <c r="AV470" s="211" t="s">
        <v>514</v>
      </c>
      <c r="AW470" s="211" t="s">
        <v>514</v>
      </c>
      <c r="AX470" s="211" t="s">
        <v>514</v>
      </c>
      <c r="AY470" s="211" t="s">
        <v>514</v>
      </c>
      <c r="AZ470" s="287"/>
      <c r="BA470" s="287"/>
      <c r="BB470" s="287"/>
      <c r="BC470" s="287"/>
      <c r="BD470" s="287"/>
      <c r="BE470" s="287"/>
      <c r="BF470" s="211" t="s">
        <v>514</v>
      </c>
      <c r="BG470" s="211" t="s">
        <v>514</v>
      </c>
      <c r="BH470" s="211" t="s">
        <v>514</v>
      </c>
      <c r="BI470" s="211" t="s">
        <v>514</v>
      </c>
      <c r="BJ470" s="211" t="s">
        <v>514</v>
      </c>
      <c r="BK470" s="211" t="s">
        <v>514</v>
      </c>
      <c r="BL470" s="287"/>
      <c r="BM470" s="287"/>
      <c r="BN470" s="287"/>
      <c r="BO470" s="211" t="s">
        <v>514</v>
      </c>
      <c r="BP470" s="211" t="s">
        <v>514</v>
      </c>
      <c r="BQ470" s="211">
        <v>0</v>
      </c>
      <c r="BR470" s="211" t="s">
        <v>514</v>
      </c>
      <c r="BS470" s="211" t="s">
        <v>514</v>
      </c>
      <c r="BT470" s="211" t="s">
        <v>514</v>
      </c>
      <c r="BU470" s="211" t="s">
        <v>514</v>
      </c>
      <c r="BV470" s="211" t="s">
        <v>514</v>
      </c>
      <c r="BW470" s="211" t="s">
        <v>514</v>
      </c>
      <c r="BX470" s="211" t="s">
        <v>514</v>
      </c>
      <c r="BY470" s="211" t="s">
        <v>514</v>
      </c>
      <c r="BZ470" s="211" t="s">
        <v>514</v>
      </c>
      <c r="CA470" s="211" t="s">
        <v>514</v>
      </c>
      <c r="CB470" s="211" t="s">
        <v>514</v>
      </c>
      <c r="CC470" s="211" t="s">
        <v>514</v>
      </c>
      <c r="CD470" s="211" t="s">
        <v>514</v>
      </c>
      <c r="CE470" s="211" t="s">
        <v>514</v>
      </c>
      <c r="CF470" s="211" t="s">
        <v>514</v>
      </c>
      <c r="CG470" s="211" t="s">
        <v>514</v>
      </c>
      <c r="CH470" s="287"/>
      <c r="CI470" s="287"/>
      <c r="CJ470" s="287"/>
      <c r="CK470" s="287"/>
      <c r="CL470" s="287"/>
      <c r="CM470" s="287"/>
      <c r="CN470" s="287"/>
      <c r="CO470" s="211" t="s">
        <v>514</v>
      </c>
    </row>
    <row r="471" spans="1:93">
      <c r="A471" s="286" t="s">
        <v>1315</v>
      </c>
      <c r="B471" s="211" t="s">
        <v>3396</v>
      </c>
      <c r="C471" s="211" t="s">
        <v>2531</v>
      </c>
      <c r="D471" s="211" t="s">
        <v>5917</v>
      </c>
      <c r="E471" s="211" t="s">
        <v>3397</v>
      </c>
      <c r="F471" s="211">
        <v>1</v>
      </c>
      <c r="G471" s="211" t="s">
        <v>514</v>
      </c>
      <c r="H471" s="211" t="s">
        <v>514</v>
      </c>
      <c r="I471" s="211" t="s">
        <v>514</v>
      </c>
      <c r="J471" s="211" t="s">
        <v>514</v>
      </c>
      <c r="K471" s="211">
        <v>2013</v>
      </c>
      <c r="L471" s="211" t="b">
        <v>0</v>
      </c>
      <c r="M471" s="211">
        <v>9830</v>
      </c>
      <c r="N471" s="211">
        <v>8740</v>
      </c>
      <c r="O471" s="287"/>
      <c r="P471" s="287"/>
      <c r="Q471" s="287"/>
      <c r="R471" s="211" t="b">
        <v>0</v>
      </c>
      <c r="S471" s="211">
        <v>7370</v>
      </c>
      <c r="T471" s="211">
        <v>8760</v>
      </c>
      <c r="U471" s="211" t="b">
        <v>0</v>
      </c>
      <c r="V471" s="211">
        <v>9230</v>
      </c>
      <c r="W471" s="211">
        <v>9230</v>
      </c>
      <c r="X471" s="287"/>
      <c r="Y471" s="287"/>
      <c r="Z471" s="287"/>
      <c r="AA471" s="211" t="s">
        <v>514</v>
      </c>
      <c r="AB471" s="211" t="s">
        <v>514</v>
      </c>
      <c r="AC471" s="211" t="s">
        <v>514</v>
      </c>
      <c r="AD471" s="211" t="s">
        <v>514</v>
      </c>
      <c r="AE471" s="287"/>
      <c r="AF471" s="287"/>
      <c r="AG471" s="287"/>
      <c r="AH471" s="211" t="s">
        <v>514</v>
      </c>
      <c r="AI471" s="211" t="s">
        <v>514</v>
      </c>
      <c r="AJ471" s="211" t="s">
        <v>514</v>
      </c>
      <c r="AK471" s="211" t="s">
        <v>514</v>
      </c>
      <c r="AL471" s="211" t="s">
        <v>514</v>
      </c>
      <c r="AM471" s="211" t="s">
        <v>514</v>
      </c>
      <c r="AN471" s="287"/>
      <c r="AO471" s="287"/>
      <c r="AP471" s="287"/>
      <c r="AQ471" s="287"/>
      <c r="AR471" s="287"/>
      <c r="AS471" s="287"/>
      <c r="AT471" s="211" t="s">
        <v>514</v>
      </c>
      <c r="AU471" s="211" t="s">
        <v>514</v>
      </c>
      <c r="AV471" s="211" t="s">
        <v>514</v>
      </c>
      <c r="AW471" s="211" t="s">
        <v>514</v>
      </c>
      <c r="AX471" s="211" t="s">
        <v>514</v>
      </c>
      <c r="AY471" s="211" t="s">
        <v>514</v>
      </c>
      <c r="AZ471" s="287"/>
      <c r="BA471" s="287"/>
      <c r="BB471" s="287"/>
      <c r="BC471" s="287"/>
      <c r="BD471" s="287"/>
      <c r="BE471" s="287"/>
      <c r="BF471" s="211" t="s">
        <v>514</v>
      </c>
      <c r="BG471" s="211" t="s">
        <v>514</v>
      </c>
      <c r="BH471" s="211" t="s">
        <v>514</v>
      </c>
      <c r="BI471" s="211" t="s">
        <v>514</v>
      </c>
      <c r="BJ471" s="211" t="s">
        <v>514</v>
      </c>
      <c r="BK471" s="211" t="s">
        <v>514</v>
      </c>
      <c r="BL471" s="287"/>
      <c r="BM471" s="287"/>
      <c r="BN471" s="287"/>
      <c r="BO471" s="211" t="s">
        <v>514</v>
      </c>
      <c r="BP471" s="211" t="s">
        <v>514</v>
      </c>
      <c r="BQ471" s="211">
        <v>1</v>
      </c>
      <c r="BR471" s="211" t="s">
        <v>3398</v>
      </c>
      <c r="BS471" s="211" t="s">
        <v>514</v>
      </c>
      <c r="BT471" s="211" t="s">
        <v>514</v>
      </c>
      <c r="BU471" s="211" t="s">
        <v>514</v>
      </c>
      <c r="BV471" s="211" t="s">
        <v>514</v>
      </c>
      <c r="BW471" s="211" t="s">
        <v>514</v>
      </c>
      <c r="BX471" s="211" t="s">
        <v>514</v>
      </c>
      <c r="BY471" s="211" t="s">
        <v>514</v>
      </c>
      <c r="BZ471" s="211" t="s">
        <v>514</v>
      </c>
      <c r="CA471" s="211" t="s">
        <v>514</v>
      </c>
      <c r="CB471" s="211" t="s">
        <v>514</v>
      </c>
      <c r="CC471" s="211" t="s">
        <v>514</v>
      </c>
      <c r="CD471" s="211" t="s">
        <v>514</v>
      </c>
      <c r="CE471" s="211" t="s">
        <v>514</v>
      </c>
      <c r="CF471" s="211" t="s">
        <v>514</v>
      </c>
      <c r="CG471" s="211" t="s">
        <v>514</v>
      </c>
      <c r="CH471" s="287"/>
      <c r="CI471" s="287"/>
      <c r="CJ471" s="287"/>
      <c r="CK471" s="287"/>
      <c r="CL471" s="287"/>
      <c r="CM471" s="287"/>
      <c r="CN471" s="287"/>
      <c r="CO471" s="211" t="s">
        <v>5528</v>
      </c>
    </row>
    <row r="472" spans="1:93">
      <c r="A472" s="286" t="s">
        <v>1316</v>
      </c>
      <c r="B472" s="211" t="s">
        <v>6631</v>
      </c>
      <c r="C472" s="211" t="s">
        <v>5393</v>
      </c>
      <c r="D472" s="211" t="s">
        <v>5394</v>
      </c>
      <c r="E472" s="211" t="s">
        <v>5395</v>
      </c>
      <c r="F472" s="211">
        <v>1</v>
      </c>
      <c r="G472" s="211" t="s">
        <v>514</v>
      </c>
      <c r="H472" s="211" t="s">
        <v>514</v>
      </c>
      <c r="I472" s="211" t="s">
        <v>514</v>
      </c>
      <c r="J472" s="211" t="s">
        <v>514</v>
      </c>
      <c r="K472" s="211">
        <v>2013</v>
      </c>
      <c r="L472" s="211" t="b">
        <v>0</v>
      </c>
      <c r="M472" s="211">
        <v>4380</v>
      </c>
      <c r="N472" s="211">
        <v>4370</v>
      </c>
      <c r="O472" s="287"/>
      <c r="P472" s="287"/>
      <c r="Q472" s="287"/>
      <c r="R472" s="211" t="b">
        <v>0</v>
      </c>
      <c r="S472" s="211">
        <v>9580</v>
      </c>
      <c r="T472" s="211">
        <v>8430</v>
      </c>
      <c r="U472" s="211" t="b">
        <v>0</v>
      </c>
      <c r="V472" s="211">
        <v>3510</v>
      </c>
      <c r="W472" s="211">
        <v>3510</v>
      </c>
      <c r="X472" s="287"/>
      <c r="Y472" s="287"/>
      <c r="Z472" s="287"/>
      <c r="AA472" s="211" t="s">
        <v>514</v>
      </c>
      <c r="AB472" s="211" t="s">
        <v>514</v>
      </c>
      <c r="AC472" s="211" t="s">
        <v>514</v>
      </c>
      <c r="AD472" s="211" t="s">
        <v>514</v>
      </c>
      <c r="AE472" s="287"/>
      <c r="AF472" s="287"/>
      <c r="AG472" s="287"/>
      <c r="AH472" s="211" t="s">
        <v>514</v>
      </c>
      <c r="AI472" s="211" t="s">
        <v>514</v>
      </c>
      <c r="AJ472" s="211" t="s">
        <v>514</v>
      </c>
      <c r="AK472" s="211" t="s">
        <v>514</v>
      </c>
      <c r="AL472" s="211" t="s">
        <v>514</v>
      </c>
      <c r="AM472" s="211" t="s">
        <v>514</v>
      </c>
      <c r="AN472" s="287"/>
      <c r="AO472" s="287"/>
      <c r="AP472" s="287"/>
      <c r="AQ472" s="287"/>
      <c r="AR472" s="287"/>
      <c r="AS472" s="287"/>
      <c r="AT472" s="211" t="s">
        <v>514</v>
      </c>
      <c r="AU472" s="211" t="s">
        <v>514</v>
      </c>
      <c r="AV472" s="211" t="s">
        <v>514</v>
      </c>
      <c r="AW472" s="211" t="s">
        <v>514</v>
      </c>
      <c r="AX472" s="211" t="s">
        <v>514</v>
      </c>
      <c r="AY472" s="211" t="s">
        <v>514</v>
      </c>
      <c r="AZ472" s="287"/>
      <c r="BA472" s="287"/>
      <c r="BB472" s="287"/>
      <c r="BC472" s="287"/>
      <c r="BD472" s="287"/>
      <c r="BE472" s="287"/>
      <c r="BF472" s="211" t="s">
        <v>514</v>
      </c>
      <c r="BG472" s="211" t="s">
        <v>514</v>
      </c>
      <c r="BH472" s="211" t="s">
        <v>514</v>
      </c>
      <c r="BI472" s="211" t="s">
        <v>514</v>
      </c>
      <c r="BJ472" s="211" t="s">
        <v>514</v>
      </c>
      <c r="BK472" s="211" t="s">
        <v>514</v>
      </c>
      <c r="BL472" s="287"/>
      <c r="BM472" s="287"/>
      <c r="BN472" s="287"/>
      <c r="BO472" s="211" t="s">
        <v>514</v>
      </c>
      <c r="BP472" s="211" t="s">
        <v>514</v>
      </c>
      <c r="BQ472" s="211">
        <v>0</v>
      </c>
      <c r="BR472" s="211" t="s">
        <v>514</v>
      </c>
      <c r="BS472" s="211" t="s">
        <v>514</v>
      </c>
      <c r="BT472" s="211" t="s">
        <v>514</v>
      </c>
      <c r="BU472" s="211" t="s">
        <v>514</v>
      </c>
      <c r="BV472" s="211" t="s">
        <v>514</v>
      </c>
      <c r="BW472" s="211" t="s">
        <v>514</v>
      </c>
      <c r="BX472" s="211" t="s">
        <v>514</v>
      </c>
      <c r="BY472" s="211" t="s">
        <v>514</v>
      </c>
      <c r="BZ472" s="211" t="s">
        <v>514</v>
      </c>
      <c r="CA472" s="211" t="s">
        <v>514</v>
      </c>
      <c r="CB472" s="211" t="s">
        <v>514</v>
      </c>
      <c r="CC472" s="211" t="s">
        <v>514</v>
      </c>
      <c r="CD472" s="211" t="s">
        <v>514</v>
      </c>
      <c r="CE472" s="211" t="s">
        <v>514</v>
      </c>
      <c r="CF472" s="211" t="s">
        <v>514</v>
      </c>
      <c r="CG472" s="211" t="s">
        <v>514</v>
      </c>
      <c r="CH472" s="287"/>
      <c r="CI472" s="287"/>
      <c r="CJ472" s="287"/>
      <c r="CK472" s="287"/>
      <c r="CL472" s="287"/>
      <c r="CM472" s="287"/>
      <c r="CN472" s="287"/>
      <c r="CO472" s="211" t="s">
        <v>5528</v>
      </c>
    </row>
    <row r="473" spans="1:93">
      <c r="A473" s="286" t="s">
        <v>1317</v>
      </c>
      <c r="B473" s="211" t="s">
        <v>3399</v>
      </c>
      <c r="C473" s="211" t="s">
        <v>2424</v>
      </c>
      <c r="D473" s="211" t="s">
        <v>5396</v>
      </c>
      <c r="E473" s="211" t="s">
        <v>5918</v>
      </c>
      <c r="F473" s="211">
        <v>1</v>
      </c>
      <c r="G473" s="211" t="s">
        <v>514</v>
      </c>
      <c r="H473" s="211" t="s">
        <v>514</v>
      </c>
      <c r="I473" s="211" t="s">
        <v>514</v>
      </c>
      <c r="J473" s="211" t="s">
        <v>514</v>
      </c>
      <c r="K473" s="211">
        <v>2013</v>
      </c>
      <c r="L473" s="211" t="b">
        <v>0</v>
      </c>
      <c r="M473" s="211">
        <v>3120</v>
      </c>
      <c r="N473" s="211">
        <v>2610</v>
      </c>
      <c r="O473" s="287"/>
      <c r="P473" s="287"/>
      <c r="Q473" s="287"/>
      <c r="R473" s="211" t="s">
        <v>514</v>
      </c>
      <c r="S473" s="211" t="s">
        <v>514</v>
      </c>
      <c r="T473" s="211" t="s">
        <v>514</v>
      </c>
      <c r="U473" s="211" t="s">
        <v>514</v>
      </c>
      <c r="V473" s="211" t="s">
        <v>514</v>
      </c>
      <c r="W473" s="211" t="s">
        <v>514</v>
      </c>
      <c r="X473" s="287"/>
      <c r="Y473" s="287"/>
      <c r="Z473" s="287"/>
      <c r="AA473" s="211" t="s">
        <v>514</v>
      </c>
      <c r="AB473" s="211" t="s">
        <v>514</v>
      </c>
      <c r="AC473" s="211" t="s">
        <v>514</v>
      </c>
      <c r="AD473" s="211" t="s">
        <v>514</v>
      </c>
      <c r="AE473" s="287"/>
      <c r="AF473" s="287"/>
      <c r="AG473" s="287"/>
      <c r="AH473" s="211" t="s">
        <v>514</v>
      </c>
      <c r="AI473" s="211" t="s">
        <v>514</v>
      </c>
      <c r="AJ473" s="211" t="s">
        <v>514</v>
      </c>
      <c r="AK473" s="211" t="s">
        <v>514</v>
      </c>
      <c r="AL473" s="211" t="s">
        <v>514</v>
      </c>
      <c r="AM473" s="211" t="s">
        <v>514</v>
      </c>
      <c r="AN473" s="287"/>
      <c r="AO473" s="287"/>
      <c r="AP473" s="287"/>
      <c r="AQ473" s="287"/>
      <c r="AR473" s="287"/>
      <c r="AS473" s="287"/>
      <c r="AT473" s="211" t="s">
        <v>514</v>
      </c>
      <c r="AU473" s="211" t="s">
        <v>514</v>
      </c>
      <c r="AV473" s="211" t="s">
        <v>514</v>
      </c>
      <c r="AW473" s="211" t="s">
        <v>514</v>
      </c>
      <c r="AX473" s="211" t="s">
        <v>514</v>
      </c>
      <c r="AY473" s="211" t="s">
        <v>514</v>
      </c>
      <c r="AZ473" s="287"/>
      <c r="BA473" s="287"/>
      <c r="BB473" s="287"/>
      <c r="BC473" s="287"/>
      <c r="BD473" s="287"/>
      <c r="BE473" s="287"/>
      <c r="BF473" s="211" t="s">
        <v>514</v>
      </c>
      <c r="BG473" s="211" t="s">
        <v>514</v>
      </c>
      <c r="BH473" s="211" t="s">
        <v>514</v>
      </c>
      <c r="BI473" s="211" t="s">
        <v>514</v>
      </c>
      <c r="BJ473" s="211" t="s">
        <v>514</v>
      </c>
      <c r="BK473" s="211" t="s">
        <v>514</v>
      </c>
      <c r="BL473" s="287"/>
      <c r="BM473" s="287"/>
      <c r="BN473" s="287"/>
      <c r="BO473" s="211" t="s">
        <v>514</v>
      </c>
      <c r="BP473" s="211" t="s">
        <v>514</v>
      </c>
      <c r="BQ473" s="211">
        <v>0</v>
      </c>
      <c r="BR473" s="211" t="s">
        <v>514</v>
      </c>
      <c r="BS473" s="211" t="s">
        <v>514</v>
      </c>
      <c r="BT473" s="211" t="s">
        <v>514</v>
      </c>
      <c r="BU473" s="211" t="s">
        <v>514</v>
      </c>
      <c r="BV473" s="211" t="s">
        <v>514</v>
      </c>
      <c r="BW473" s="211" t="s">
        <v>514</v>
      </c>
      <c r="BX473" s="211" t="s">
        <v>514</v>
      </c>
      <c r="BY473" s="211" t="s">
        <v>514</v>
      </c>
      <c r="BZ473" s="211" t="s">
        <v>514</v>
      </c>
      <c r="CA473" s="211" t="s">
        <v>514</v>
      </c>
      <c r="CB473" s="211" t="s">
        <v>514</v>
      </c>
      <c r="CC473" s="211" t="s">
        <v>514</v>
      </c>
      <c r="CD473" s="211" t="s">
        <v>514</v>
      </c>
      <c r="CE473" s="211" t="s">
        <v>514</v>
      </c>
      <c r="CF473" s="211" t="s">
        <v>514</v>
      </c>
      <c r="CG473" s="211" t="s">
        <v>514</v>
      </c>
      <c r="CH473" s="287"/>
      <c r="CI473" s="287"/>
      <c r="CJ473" s="287"/>
      <c r="CK473" s="287"/>
      <c r="CL473" s="287"/>
      <c r="CM473" s="287"/>
      <c r="CN473" s="287"/>
      <c r="CO473" s="211" t="s">
        <v>514</v>
      </c>
    </row>
    <row r="474" spans="1:93">
      <c r="A474" s="286" t="s">
        <v>1318</v>
      </c>
      <c r="B474" s="211" t="s">
        <v>3400</v>
      </c>
      <c r="C474" s="211" t="s">
        <v>2448</v>
      </c>
      <c r="D474" s="211" t="s">
        <v>5919</v>
      </c>
      <c r="E474" s="211" t="s">
        <v>5920</v>
      </c>
      <c r="F474" s="211">
        <v>1</v>
      </c>
      <c r="G474" s="211" t="s">
        <v>514</v>
      </c>
      <c r="H474" s="211" t="s">
        <v>514</v>
      </c>
      <c r="I474" s="211" t="s">
        <v>514</v>
      </c>
      <c r="J474" s="211" t="s">
        <v>514</v>
      </c>
      <c r="K474" s="211" t="s">
        <v>514</v>
      </c>
      <c r="L474" s="211" t="s">
        <v>514</v>
      </c>
      <c r="M474" s="211" t="s">
        <v>514</v>
      </c>
      <c r="N474" s="211" t="s">
        <v>514</v>
      </c>
      <c r="O474" s="287"/>
      <c r="P474" s="287"/>
      <c r="Q474" s="287"/>
      <c r="R474" s="211" t="s">
        <v>514</v>
      </c>
      <c r="S474" s="211" t="s">
        <v>514</v>
      </c>
      <c r="T474" s="211" t="s">
        <v>514</v>
      </c>
      <c r="U474" s="211" t="s">
        <v>514</v>
      </c>
      <c r="V474" s="211" t="s">
        <v>514</v>
      </c>
      <c r="W474" s="211" t="s">
        <v>514</v>
      </c>
      <c r="X474" s="287"/>
      <c r="Y474" s="287"/>
      <c r="Z474" s="287"/>
      <c r="AA474" s="211" t="s">
        <v>514</v>
      </c>
      <c r="AB474" s="211" t="s">
        <v>514</v>
      </c>
      <c r="AC474" s="211" t="s">
        <v>514</v>
      </c>
      <c r="AD474" s="211" t="s">
        <v>514</v>
      </c>
      <c r="AE474" s="287"/>
      <c r="AF474" s="287"/>
      <c r="AG474" s="287"/>
      <c r="AH474" s="211" t="s">
        <v>514</v>
      </c>
      <c r="AI474" s="211" t="s">
        <v>514</v>
      </c>
      <c r="AJ474" s="211" t="s">
        <v>514</v>
      </c>
      <c r="AK474" s="211" t="s">
        <v>514</v>
      </c>
      <c r="AL474" s="211" t="s">
        <v>514</v>
      </c>
      <c r="AM474" s="211" t="s">
        <v>514</v>
      </c>
      <c r="AN474" s="287"/>
      <c r="AO474" s="287"/>
      <c r="AP474" s="287"/>
      <c r="AQ474" s="287"/>
      <c r="AR474" s="287"/>
      <c r="AS474" s="287"/>
      <c r="AT474" s="211" t="s">
        <v>514</v>
      </c>
      <c r="AU474" s="211" t="s">
        <v>514</v>
      </c>
      <c r="AV474" s="211" t="s">
        <v>514</v>
      </c>
      <c r="AW474" s="211" t="s">
        <v>514</v>
      </c>
      <c r="AX474" s="211" t="s">
        <v>514</v>
      </c>
      <c r="AY474" s="211" t="s">
        <v>514</v>
      </c>
      <c r="AZ474" s="287"/>
      <c r="BA474" s="287"/>
      <c r="BB474" s="287"/>
      <c r="BC474" s="287"/>
      <c r="BD474" s="287"/>
      <c r="BE474" s="287"/>
      <c r="BF474" s="211" t="s">
        <v>514</v>
      </c>
      <c r="BG474" s="211" t="s">
        <v>514</v>
      </c>
      <c r="BH474" s="211" t="s">
        <v>514</v>
      </c>
      <c r="BI474" s="211" t="s">
        <v>514</v>
      </c>
      <c r="BJ474" s="211" t="s">
        <v>514</v>
      </c>
      <c r="BK474" s="211" t="s">
        <v>514</v>
      </c>
      <c r="BL474" s="287"/>
      <c r="BM474" s="287"/>
      <c r="BN474" s="287"/>
      <c r="BO474" s="211" t="s">
        <v>514</v>
      </c>
      <c r="BP474" s="211" t="s">
        <v>514</v>
      </c>
      <c r="BQ474" s="211">
        <v>1</v>
      </c>
      <c r="BR474" s="211" t="s">
        <v>2444</v>
      </c>
      <c r="BS474" s="211" t="s">
        <v>514</v>
      </c>
      <c r="BT474" s="211" t="s">
        <v>514</v>
      </c>
      <c r="BU474" s="211" t="s">
        <v>514</v>
      </c>
      <c r="BV474" s="211" t="s">
        <v>514</v>
      </c>
      <c r="BW474" s="211" t="s">
        <v>514</v>
      </c>
      <c r="BX474" s="211" t="s">
        <v>514</v>
      </c>
      <c r="BY474" s="211" t="s">
        <v>514</v>
      </c>
      <c r="BZ474" s="211" t="s">
        <v>514</v>
      </c>
      <c r="CA474" s="211" t="s">
        <v>514</v>
      </c>
      <c r="CB474" s="211" t="s">
        <v>514</v>
      </c>
      <c r="CC474" s="211" t="s">
        <v>514</v>
      </c>
      <c r="CD474" s="211" t="s">
        <v>514</v>
      </c>
      <c r="CE474" s="211" t="s">
        <v>514</v>
      </c>
      <c r="CF474" s="211" t="s">
        <v>514</v>
      </c>
      <c r="CG474" s="211" t="s">
        <v>514</v>
      </c>
      <c r="CH474" s="287"/>
      <c r="CI474" s="287"/>
      <c r="CJ474" s="287"/>
      <c r="CK474" s="287"/>
      <c r="CL474" s="287"/>
      <c r="CM474" s="287"/>
      <c r="CN474" s="287"/>
      <c r="CO474" s="211" t="s">
        <v>514</v>
      </c>
    </row>
    <row r="475" spans="1:93">
      <c r="A475" s="286" t="s">
        <v>1319</v>
      </c>
      <c r="B475" s="211" t="s">
        <v>3401</v>
      </c>
      <c r="C475" s="211" t="s">
        <v>2531</v>
      </c>
      <c r="D475" s="211" t="s">
        <v>5397</v>
      </c>
      <c r="E475" s="211" t="s">
        <v>5398</v>
      </c>
      <c r="F475" s="211">
        <v>1</v>
      </c>
      <c r="G475" s="211" t="s">
        <v>514</v>
      </c>
      <c r="H475" s="211" t="s">
        <v>514</v>
      </c>
      <c r="I475" s="211" t="s">
        <v>514</v>
      </c>
      <c r="J475" s="211" t="s">
        <v>514</v>
      </c>
      <c r="K475" s="211">
        <v>2013</v>
      </c>
      <c r="L475" s="211" t="b">
        <v>0</v>
      </c>
      <c r="M475" s="211">
        <v>6850</v>
      </c>
      <c r="N475" s="211">
        <v>6840</v>
      </c>
      <c r="O475" s="287"/>
      <c r="P475" s="287"/>
      <c r="Q475" s="287"/>
      <c r="R475" s="211" t="b">
        <v>0</v>
      </c>
      <c r="S475" s="211">
        <v>6490</v>
      </c>
      <c r="T475" s="211">
        <v>5580</v>
      </c>
      <c r="U475" s="211" t="b">
        <v>0</v>
      </c>
      <c r="V475" s="211">
        <v>5200</v>
      </c>
      <c r="W475" s="211">
        <v>5200</v>
      </c>
      <c r="X475" s="287"/>
      <c r="Y475" s="287"/>
      <c r="Z475" s="287"/>
      <c r="AA475" s="211" t="s">
        <v>514</v>
      </c>
      <c r="AB475" s="211" t="s">
        <v>514</v>
      </c>
      <c r="AC475" s="211" t="s">
        <v>514</v>
      </c>
      <c r="AD475" s="211" t="s">
        <v>514</v>
      </c>
      <c r="AE475" s="287"/>
      <c r="AF475" s="287"/>
      <c r="AG475" s="287"/>
      <c r="AH475" s="211" t="s">
        <v>514</v>
      </c>
      <c r="AI475" s="211" t="s">
        <v>514</v>
      </c>
      <c r="AJ475" s="211" t="s">
        <v>514</v>
      </c>
      <c r="AK475" s="211" t="s">
        <v>514</v>
      </c>
      <c r="AL475" s="211" t="s">
        <v>514</v>
      </c>
      <c r="AM475" s="211" t="s">
        <v>514</v>
      </c>
      <c r="AN475" s="287"/>
      <c r="AO475" s="287"/>
      <c r="AP475" s="287"/>
      <c r="AQ475" s="287"/>
      <c r="AR475" s="287"/>
      <c r="AS475" s="287"/>
      <c r="AT475" s="211" t="s">
        <v>514</v>
      </c>
      <c r="AU475" s="211" t="s">
        <v>514</v>
      </c>
      <c r="AV475" s="211" t="s">
        <v>514</v>
      </c>
      <c r="AW475" s="211" t="s">
        <v>514</v>
      </c>
      <c r="AX475" s="211" t="s">
        <v>514</v>
      </c>
      <c r="AY475" s="211" t="s">
        <v>514</v>
      </c>
      <c r="AZ475" s="287"/>
      <c r="BA475" s="287"/>
      <c r="BB475" s="287"/>
      <c r="BC475" s="287"/>
      <c r="BD475" s="287"/>
      <c r="BE475" s="287"/>
      <c r="BF475" s="211" t="s">
        <v>514</v>
      </c>
      <c r="BG475" s="211" t="s">
        <v>514</v>
      </c>
      <c r="BH475" s="211" t="s">
        <v>514</v>
      </c>
      <c r="BI475" s="211" t="s">
        <v>514</v>
      </c>
      <c r="BJ475" s="211" t="s">
        <v>514</v>
      </c>
      <c r="BK475" s="211" t="s">
        <v>514</v>
      </c>
      <c r="BL475" s="287"/>
      <c r="BM475" s="287"/>
      <c r="BN475" s="287"/>
      <c r="BO475" s="211" t="s">
        <v>514</v>
      </c>
      <c r="BP475" s="211" t="s">
        <v>514</v>
      </c>
      <c r="BQ475" s="211">
        <v>1</v>
      </c>
      <c r="BR475" s="211" t="s">
        <v>3084</v>
      </c>
      <c r="BS475" s="211" t="s">
        <v>514</v>
      </c>
      <c r="BT475" s="211" t="s">
        <v>514</v>
      </c>
      <c r="BU475" s="211" t="s">
        <v>514</v>
      </c>
      <c r="BV475" s="211" t="s">
        <v>514</v>
      </c>
      <c r="BW475" s="211" t="s">
        <v>514</v>
      </c>
      <c r="BX475" s="211" t="s">
        <v>514</v>
      </c>
      <c r="BY475" s="211" t="s">
        <v>514</v>
      </c>
      <c r="BZ475" s="211" t="s">
        <v>514</v>
      </c>
      <c r="CA475" s="211" t="s">
        <v>514</v>
      </c>
      <c r="CB475" s="211" t="s">
        <v>514</v>
      </c>
      <c r="CC475" s="211" t="s">
        <v>514</v>
      </c>
      <c r="CD475" s="211" t="s">
        <v>514</v>
      </c>
      <c r="CE475" s="211" t="s">
        <v>514</v>
      </c>
      <c r="CF475" s="211" t="s">
        <v>514</v>
      </c>
      <c r="CG475" s="211" t="s">
        <v>514</v>
      </c>
      <c r="CH475" s="287"/>
      <c r="CI475" s="287"/>
      <c r="CJ475" s="287"/>
      <c r="CK475" s="287"/>
      <c r="CL475" s="287"/>
      <c r="CM475" s="287"/>
      <c r="CN475" s="287"/>
      <c r="CO475" s="211" t="s">
        <v>5528</v>
      </c>
    </row>
    <row r="476" spans="1:93">
      <c r="A476" s="286" t="s">
        <v>1320</v>
      </c>
      <c r="B476" s="211" t="s">
        <v>3402</v>
      </c>
      <c r="C476" s="211" t="s">
        <v>5399</v>
      </c>
      <c r="D476" s="211" t="s">
        <v>5921</v>
      </c>
      <c r="E476" s="211" t="s">
        <v>5922</v>
      </c>
      <c r="F476" s="211">
        <v>1</v>
      </c>
      <c r="G476" s="211" t="s">
        <v>514</v>
      </c>
      <c r="H476" s="211" t="s">
        <v>514</v>
      </c>
      <c r="I476" s="211" t="s">
        <v>514</v>
      </c>
      <c r="J476" s="211" t="s">
        <v>514</v>
      </c>
      <c r="K476" s="211">
        <v>2013</v>
      </c>
      <c r="L476" s="211" t="b">
        <v>0</v>
      </c>
      <c r="M476" s="211">
        <v>92400</v>
      </c>
      <c r="N476" s="211">
        <v>92200</v>
      </c>
      <c r="O476" s="287"/>
      <c r="P476" s="287"/>
      <c r="Q476" s="287"/>
      <c r="R476" s="211" t="b">
        <v>0</v>
      </c>
      <c r="S476" s="211">
        <v>75800</v>
      </c>
      <c r="T476" s="211">
        <v>64700</v>
      </c>
      <c r="U476" s="211" t="b">
        <v>0</v>
      </c>
      <c r="V476" s="211">
        <v>67200</v>
      </c>
      <c r="W476" s="211">
        <v>67200</v>
      </c>
      <c r="X476" s="287"/>
      <c r="Y476" s="287"/>
      <c r="Z476" s="287"/>
      <c r="AA476" s="211" t="s">
        <v>514</v>
      </c>
      <c r="AB476" s="211" t="s">
        <v>514</v>
      </c>
      <c r="AC476" s="211" t="s">
        <v>514</v>
      </c>
      <c r="AD476" s="211" t="s">
        <v>514</v>
      </c>
      <c r="AE476" s="287"/>
      <c r="AF476" s="287"/>
      <c r="AG476" s="287"/>
      <c r="AH476" s="211" t="s">
        <v>514</v>
      </c>
      <c r="AI476" s="211" t="s">
        <v>514</v>
      </c>
      <c r="AJ476" s="211" t="s">
        <v>514</v>
      </c>
      <c r="AK476" s="211" t="s">
        <v>514</v>
      </c>
      <c r="AL476" s="211" t="s">
        <v>514</v>
      </c>
      <c r="AM476" s="211" t="s">
        <v>514</v>
      </c>
      <c r="AN476" s="287"/>
      <c r="AO476" s="287"/>
      <c r="AP476" s="287"/>
      <c r="AQ476" s="287"/>
      <c r="AR476" s="287"/>
      <c r="AS476" s="287"/>
      <c r="AT476" s="211" t="s">
        <v>514</v>
      </c>
      <c r="AU476" s="211" t="s">
        <v>514</v>
      </c>
      <c r="AV476" s="211" t="s">
        <v>514</v>
      </c>
      <c r="AW476" s="211" t="s">
        <v>514</v>
      </c>
      <c r="AX476" s="211" t="s">
        <v>514</v>
      </c>
      <c r="AY476" s="211" t="s">
        <v>514</v>
      </c>
      <c r="AZ476" s="287"/>
      <c r="BA476" s="287"/>
      <c r="BB476" s="287"/>
      <c r="BC476" s="287"/>
      <c r="BD476" s="287"/>
      <c r="BE476" s="287"/>
      <c r="BF476" s="211" t="s">
        <v>514</v>
      </c>
      <c r="BG476" s="211" t="s">
        <v>514</v>
      </c>
      <c r="BH476" s="211" t="s">
        <v>514</v>
      </c>
      <c r="BI476" s="211" t="s">
        <v>514</v>
      </c>
      <c r="BJ476" s="211" t="s">
        <v>514</v>
      </c>
      <c r="BK476" s="211" t="s">
        <v>514</v>
      </c>
      <c r="BL476" s="287"/>
      <c r="BM476" s="287"/>
      <c r="BN476" s="287"/>
      <c r="BO476" s="211" t="s">
        <v>514</v>
      </c>
      <c r="BP476" s="211" t="s">
        <v>514</v>
      </c>
      <c r="BQ476" s="211">
        <v>6</v>
      </c>
      <c r="BR476" s="211" t="s">
        <v>5400</v>
      </c>
      <c r="BS476" s="211" t="s">
        <v>5401</v>
      </c>
      <c r="BT476" s="211" t="s">
        <v>5402</v>
      </c>
      <c r="BU476" s="211" t="s">
        <v>5403</v>
      </c>
      <c r="BV476" s="211" t="s">
        <v>5404</v>
      </c>
      <c r="BW476" s="211" t="s">
        <v>5405</v>
      </c>
      <c r="BX476" s="211" t="s">
        <v>514</v>
      </c>
      <c r="BY476" s="211" t="s">
        <v>514</v>
      </c>
      <c r="BZ476" s="211" t="s">
        <v>514</v>
      </c>
      <c r="CA476" s="211" t="s">
        <v>514</v>
      </c>
      <c r="CB476" s="211" t="s">
        <v>514</v>
      </c>
      <c r="CC476" s="211" t="s">
        <v>6444</v>
      </c>
      <c r="CD476" s="211" t="s">
        <v>6445</v>
      </c>
      <c r="CE476" s="211" t="s">
        <v>514</v>
      </c>
      <c r="CF476" s="211" t="s">
        <v>514</v>
      </c>
      <c r="CG476" s="211" t="s">
        <v>514</v>
      </c>
      <c r="CH476" s="287"/>
      <c r="CI476" s="287"/>
      <c r="CJ476" s="287"/>
      <c r="CK476" s="287"/>
      <c r="CL476" s="287"/>
      <c r="CM476" s="287"/>
      <c r="CN476" s="287"/>
      <c r="CO476" s="211" t="s">
        <v>5528</v>
      </c>
    </row>
    <row r="477" spans="1:93">
      <c r="A477" s="286" t="s">
        <v>1321</v>
      </c>
      <c r="B477" s="211" t="s">
        <v>3403</v>
      </c>
      <c r="C477" s="211" t="s">
        <v>6057</v>
      </c>
      <c r="D477" s="211" t="s">
        <v>6058</v>
      </c>
      <c r="E477" s="211" t="s">
        <v>5406</v>
      </c>
      <c r="F477" s="211">
        <v>1</v>
      </c>
      <c r="G477" s="211" t="s">
        <v>514</v>
      </c>
      <c r="H477" s="211" t="s">
        <v>514</v>
      </c>
      <c r="I477" s="211" t="s">
        <v>514</v>
      </c>
      <c r="J477" s="211" t="s">
        <v>514</v>
      </c>
      <c r="K477" s="211">
        <v>2013</v>
      </c>
      <c r="L477" s="211" t="b">
        <v>0</v>
      </c>
      <c r="M477" s="211">
        <v>4510</v>
      </c>
      <c r="N477" s="211">
        <v>4510</v>
      </c>
      <c r="O477" s="287"/>
      <c r="P477" s="287"/>
      <c r="Q477" s="287"/>
      <c r="R477" s="211" t="s">
        <v>514</v>
      </c>
      <c r="S477" s="211" t="s">
        <v>514</v>
      </c>
      <c r="T477" s="211" t="s">
        <v>514</v>
      </c>
      <c r="U477" s="211" t="s">
        <v>514</v>
      </c>
      <c r="V477" s="211" t="s">
        <v>514</v>
      </c>
      <c r="W477" s="211" t="s">
        <v>514</v>
      </c>
      <c r="X477" s="287"/>
      <c r="Y477" s="287"/>
      <c r="Z477" s="287"/>
      <c r="AA477" s="211" t="s">
        <v>514</v>
      </c>
      <c r="AB477" s="211" t="s">
        <v>514</v>
      </c>
      <c r="AC477" s="211" t="s">
        <v>514</v>
      </c>
      <c r="AD477" s="211" t="s">
        <v>514</v>
      </c>
      <c r="AE477" s="287"/>
      <c r="AF477" s="287"/>
      <c r="AG477" s="287"/>
      <c r="AH477" s="211" t="s">
        <v>514</v>
      </c>
      <c r="AI477" s="211" t="s">
        <v>514</v>
      </c>
      <c r="AJ477" s="211" t="s">
        <v>514</v>
      </c>
      <c r="AK477" s="211" t="s">
        <v>514</v>
      </c>
      <c r="AL477" s="211" t="s">
        <v>514</v>
      </c>
      <c r="AM477" s="211" t="s">
        <v>514</v>
      </c>
      <c r="AN477" s="287"/>
      <c r="AO477" s="287"/>
      <c r="AP477" s="287"/>
      <c r="AQ477" s="287"/>
      <c r="AR477" s="287"/>
      <c r="AS477" s="287"/>
      <c r="AT477" s="211" t="s">
        <v>514</v>
      </c>
      <c r="AU477" s="211" t="s">
        <v>514</v>
      </c>
      <c r="AV477" s="211" t="s">
        <v>514</v>
      </c>
      <c r="AW477" s="211" t="s">
        <v>514</v>
      </c>
      <c r="AX477" s="211" t="s">
        <v>514</v>
      </c>
      <c r="AY477" s="211" t="s">
        <v>514</v>
      </c>
      <c r="AZ477" s="287"/>
      <c r="BA477" s="287"/>
      <c r="BB477" s="287"/>
      <c r="BC477" s="287"/>
      <c r="BD477" s="287"/>
      <c r="BE477" s="287"/>
      <c r="BF477" s="211" t="s">
        <v>514</v>
      </c>
      <c r="BG477" s="211" t="s">
        <v>514</v>
      </c>
      <c r="BH477" s="211" t="s">
        <v>514</v>
      </c>
      <c r="BI477" s="211" t="s">
        <v>514</v>
      </c>
      <c r="BJ477" s="211" t="s">
        <v>514</v>
      </c>
      <c r="BK477" s="211" t="s">
        <v>514</v>
      </c>
      <c r="BL477" s="287"/>
      <c r="BM477" s="287"/>
      <c r="BN477" s="287"/>
      <c r="BO477" s="211" t="s">
        <v>514</v>
      </c>
      <c r="BP477" s="211" t="s">
        <v>514</v>
      </c>
      <c r="BQ477" s="211">
        <v>1</v>
      </c>
      <c r="BR477" s="211" t="s">
        <v>3403</v>
      </c>
      <c r="BS477" s="211" t="s">
        <v>514</v>
      </c>
      <c r="BT477" s="211" t="s">
        <v>514</v>
      </c>
      <c r="BU477" s="211" t="s">
        <v>514</v>
      </c>
      <c r="BV477" s="211" t="s">
        <v>514</v>
      </c>
      <c r="BW477" s="211" t="s">
        <v>514</v>
      </c>
      <c r="BX477" s="211" t="s">
        <v>514</v>
      </c>
      <c r="BY477" s="211" t="s">
        <v>514</v>
      </c>
      <c r="BZ477" s="211" t="s">
        <v>514</v>
      </c>
      <c r="CA477" s="211" t="s">
        <v>514</v>
      </c>
      <c r="CB477" s="211" t="s">
        <v>514</v>
      </c>
      <c r="CC477" s="211" t="s">
        <v>514</v>
      </c>
      <c r="CD477" s="211" t="s">
        <v>514</v>
      </c>
      <c r="CE477" s="211" t="s">
        <v>514</v>
      </c>
      <c r="CF477" s="211" t="s">
        <v>514</v>
      </c>
      <c r="CG477" s="211" t="s">
        <v>514</v>
      </c>
      <c r="CH477" s="287"/>
      <c r="CI477" s="287"/>
      <c r="CJ477" s="287"/>
      <c r="CK477" s="287"/>
      <c r="CL477" s="287"/>
      <c r="CM477" s="287"/>
      <c r="CN477" s="287"/>
      <c r="CO477" s="211" t="s">
        <v>514</v>
      </c>
    </row>
    <row r="478" spans="1:93">
      <c r="A478" s="286" t="s">
        <v>1322</v>
      </c>
      <c r="B478" s="211" t="s">
        <v>3404</v>
      </c>
      <c r="C478" s="211" t="s">
        <v>3405</v>
      </c>
      <c r="D478" s="211" t="s">
        <v>3406</v>
      </c>
      <c r="E478" s="211" t="s">
        <v>3407</v>
      </c>
      <c r="F478" s="211">
        <v>1</v>
      </c>
      <c r="G478" s="211" t="s">
        <v>514</v>
      </c>
      <c r="H478" s="211" t="s">
        <v>514</v>
      </c>
      <c r="I478" s="211" t="s">
        <v>514</v>
      </c>
      <c r="J478" s="211" t="s">
        <v>514</v>
      </c>
      <c r="K478" s="211">
        <v>2013</v>
      </c>
      <c r="L478" s="211" t="b">
        <v>0</v>
      </c>
      <c r="M478" s="211">
        <v>8420</v>
      </c>
      <c r="N478" s="211">
        <v>8410</v>
      </c>
      <c r="O478" s="287"/>
      <c r="P478" s="287"/>
      <c r="Q478" s="287"/>
      <c r="R478" s="211" t="b">
        <v>0</v>
      </c>
      <c r="S478" s="211">
        <v>7910</v>
      </c>
      <c r="T478" s="211">
        <v>7070</v>
      </c>
      <c r="U478" s="211" t="b">
        <v>0</v>
      </c>
      <c r="V478" s="211">
        <v>8160</v>
      </c>
      <c r="W478" s="211">
        <v>8160</v>
      </c>
      <c r="X478" s="287"/>
      <c r="Y478" s="287"/>
      <c r="Z478" s="287"/>
      <c r="AA478" s="211" t="s">
        <v>514</v>
      </c>
      <c r="AB478" s="211" t="s">
        <v>514</v>
      </c>
      <c r="AC478" s="211" t="s">
        <v>514</v>
      </c>
      <c r="AD478" s="211" t="s">
        <v>514</v>
      </c>
      <c r="AE478" s="287"/>
      <c r="AF478" s="287"/>
      <c r="AG478" s="287"/>
      <c r="AH478" s="211" t="s">
        <v>514</v>
      </c>
      <c r="AI478" s="211" t="s">
        <v>514</v>
      </c>
      <c r="AJ478" s="211" t="s">
        <v>514</v>
      </c>
      <c r="AK478" s="211" t="s">
        <v>514</v>
      </c>
      <c r="AL478" s="211" t="s">
        <v>514</v>
      </c>
      <c r="AM478" s="211" t="s">
        <v>514</v>
      </c>
      <c r="AN478" s="287"/>
      <c r="AO478" s="287"/>
      <c r="AP478" s="287"/>
      <c r="AQ478" s="287"/>
      <c r="AR478" s="287"/>
      <c r="AS478" s="287"/>
      <c r="AT478" s="211" t="s">
        <v>514</v>
      </c>
      <c r="AU478" s="211" t="s">
        <v>514</v>
      </c>
      <c r="AV478" s="211" t="s">
        <v>514</v>
      </c>
      <c r="AW478" s="211" t="s">
        <v>514</v>
      </c>
      <c r="AX478" s="211" t="s">
        <v>514</v>
      </c>
      <c r="AY478" s="211" t="s">
        <v>514</v>
      </c>
      <c r="AZ478" s="287"/>
      <c r="BA478" s="287"/>
      <c r="BB478" s="287"/>
      <c r="BC478" s="287"/>
      <c r="BD478" s="287"/>
      <c r="BE478" s="287"/>
      <c r="BF478" s="211" t="s">
        <v>514</v>
      </c>
      <c r="BG478" s="211" t="s">
        <v>514</v>
      </c>
      <c r="BH478" s="211" t="s">
        <v>514</v>
      </c>
      <c r="BI478" s="211" t="s">
        <v>514</v>
      </c>
      <c r="BJ478" s="211" t="s">
        <v>514</v>
      </c>
      <c r="BK478" s="211" t="s">
        <v>514</v>
      </c>
      <c r="BL478" s="287"/>
      <c r="BM478" s="287"/>
      <c r="BN478" s="287"/>
      <c r="BO478" s="211" t="s">
        <v>514</v>
      </c>
      <c r="BP478" s="211" t="s">
        <v>514</v>
      </c>
      <c r="BQ478" s="211">
        <v>1</v>
      </c>
      <c r="BR478" s="211" t="s">
        <v>3162</v>
      </c>
      <c r="BS478" s="211" t="s">
        <v>514</v>
      </c>
      <c r="BT478" s="211" t="s">
        <v>514</v>
      </c>
      <c r="BU478" s="211" t="s">
        <v>514</v>
      </c>
      <c r="BV478" s="211" t="s">
        <v>514</v>
      </c>
      <c r="BW478" s="211" t="s">
        <v>514</v>
      </c>
      <c r="BX478" s="211" t="s">
        <v>514</v>
      </c>
      <c r="BY478" s="211" t="s">
        <v>514</v>
      </c>
      <c r="BZ478" s="211" t="s">
        <v>514</v>
      </c>
      <c r="CA478" s="211" t="s">
        <v>514</v>
      </c>
      <c r="CB478" s="211" t="s">
        <v>514</v>
      </c>
      <c r="CC478" s="211" t="s">
        <v>514</v>
      </c>
      <c r="CD478" s="211" t="s">
        <v>514</v>
      </c>
      <c r="CE478" s="211" t="s">
        <v>514</v>
      </c>
      <c r="CF478" s="211" t="s">
        <v>514</v>
      </c>
      <c r="CG478" s="211" t="s">
        <v>514</v>
      </c>
      <c r="CH478" s="287"/>
      <c r="CI478" s="287"/>
      <c r="CJ478" s="287"/>
      <c r="CK478" s="287"/>
      <c r="CL478" s="287"/>
      <c r="CM478" s="287"/>
      <c r="CN478" s="287"/>
      <c r="CO478" s="211" t="s">
        <v>5528</v>
      </c>
    </row>
    <row r="479" spans="1:93">
      <c r="A479" s="286" t="s">
        <v>1323</v>
      </c>
      <c r="B479" s="211" t="s">
        <v>3408</v>
      </c>
      <c r="C479" s="211" t="s">
        <v>2448</v>
      </c>
      <c r="D479" s="211" t="s">
        <v>5923</v>
      </c>
      <c r="E479" s="211" t="s">
        <v>5407</v>
      </c>
      <c r="F479" s="211">
        <v>1</v>
      </c>
      <c r="G479" s="211" t="s">
        <v>514</v>
      </c>
      <c r="H479" s="211" t="s">
        <v>514</v>
      </c>
      <c r="I479" s="211" t="s">
        <v>514</v>
      </c>
      <c r="J479" s="211" t="s">
        <v>514</v>
      </c>
      <c r="K479" s="211">
        <v>2013</v>
      </c>
      <c r="L479" s="211" t="b">
        <v>0</v>
      </c>
      <c r="M479" s="211">
        <v>6310</v>
      </c>
      <c r="N479" s="211">
        <v>6300</v>
      </c>
      <c r="O479" s="287"/>
      <c r="P479" s="287"/>
      <c r="Q479" s="287"/>
      <c r="R479" s="211" t="s">
        <v>514</v>
      </c>
      <c r="S479" s="211" t="s">
        <v>514</v>
      </c>
      <c r="T479" s="211" t="s">
        <v>514</v>
      </c>
      <c r="U479" s="211" t="s">
        <v>514</v>
      </c>
      <c r="V479" s="211" t="s">
        <v>514</v>
      </c>
      <c r="W479" s="211" t="s">
        <v>514</v>
      </c>
      <c r="X479" s="287"/>
      <c r="Y479" s="287"/>
      <c r="Z479" s="287"/>
      <c r="AA479" s="211" t="s">
        <v>514</v>
      </c>
      <c r="AB479" s="211" t="s">
        <v>514</v>
      </c>
      <c r="AC479" s="211" t="s">
        <v>514</v>
      </c>
      <c r="AD479" s="211" t="s">
        <v>514</v>
      </c>
      <c r="AE479" s="287"/>
      <c r="AF479" s="287"/>
      <c r="AG479" s="287"/>
      <c r="AH479" s="211" t="s">
        <v>514</v>
      </c>
      <c r="AI479" s="211" t="s">
        <v>514</v>
      </c>
      <c r="AJ479" s="211" t="s">
        <v>514</v>
      </c>
      <c r="AK479" s="211" t="s">
        <v>514</v>
      </c>
      <c r="AL479" s="211" t="s">
        <v>514</v>
      </c>
      <c r="AM479" s="211" t="s">
        <v>514</v>
      </c>
      <c r="AN479" s="287"/>
      <c r="AO479" s="287"/>
      <c r="AP479" s="287"/>
      <c r="AQ479" s="287"/>
      <c r="AR479" s="287"/>
      <c r="AS479" s="287"/>
      <c r="AT479" s="211" t="s">
        <v>514</v>
      </c>
      <c r="AU479" s="211" t="s">
        <v>514</v>
      </c>
      <c r="AV479" s="211" t="s">
        <v>514</v>
      </c>
      <c r="AW479" s="211" t="s">
        <v>514</v>
      </c>
      <c r="AX479" s="211" t="s">
        <v>514</v>
      </c>
      <c r="AY479" s="211" t="s">
        <v>514</v>
      </c>
      <c r="AZ479" s="287"/>
      <c r="BA479" s="287"/>
      <c r="BB479" s="287"/>
      <c r="BC479" s="287"/>
      <c r="BD479" s="287"/>
      <c r="BE479" s="287"/>
      <c r="BF479" s="211" t="s">
        <v>514</v>
      </c>
      <c r="BG479" s="211" t="s">
        <v>514</v>
      </c>
      <c r="BH479" s="211" t="s">
        <v>514</v>
      </c>
      <c r="BI479" s="211" t="s">
        <v>514</v>
      </c>
      <c r="BJ479" s="211" t="s">
        <v>514</v>
      </c>
      <c r="BK479" s="211" t="s">
        <v>514</v>
      </c>
      <c r="BL479" s="287"/>
      <c r="BM479" s="287"/>
      <c r="BN479" s="287"/>
      <c r="BO479" s="211" t="s">
        <v>514</v>
      </c>
      <c r="BP479" s="211" t="s">
        <v>514</v>
      </c>
      <c r="BQ479" s="211">
        <v>1</v>
      </c>
      <c r="BR479" s="211" t="s">
        <v>2723</v>
      </c>
      <c r="BS479" s="211" t="s">
        <v>514</v>
      </c>
      <c r="BT479" s="211" t="s">
        <v>514</v>
      </c>
      <c r="BU479" s="211" t="s">
        <v>514</v>
      </c>
      <c r="BV479" s="211" t="s">
        <v>514</v>
      </c>
      <c r="BW479" s="211" t="s">
        <v>514</v>
      </c>
      <c r="BX479" s="211" t="s">
        <v>514</v>
      </c>
      <c r="BY479" s="211" t="s">
        <v>514</v>
      </c>
      <c r="BZ479" s="211" t="s">
        <v>514</v>
      </c>
      <c r="CA479" s="211" t="s">
        <v>514</v>
      </c>
      <c r="CB479" s="211" t="s">
        <v>514</v>
      </c>
      <c r="CC479" s="211" t="s">
        <v>514</v>
      </c>
      <c r="CD479" s="211" t="s">
        <v>514</v>
      </c>
      <c r="CE479" s="211" t="s">
        <v>514</v>
      </c>
      <c r="CF479" s="211" t="s">
        <v>514</v>
      </c>
      <c r="CG479" s="211" t="s">
        <v>514</v>
      </c>
      <c r="CH479" s="287"/>
      <c r="CI479" s="287"/>
      <c r="CJ479" s="287"/>
      <c r="CK479" s="287"/>
      <c r="CL479" s="287"/>
      <c r="CM479" s="287"/>
      <c r="CN479" s="287"/>
      <c r="CO479" s="211" t="s">
        <v>514</v>
      </c>
    </row>
    <row r="480" spans="1:93">
      <c r="A480" s="286" t="s">
        <v>1324</v>
      </c>
      <c r="B480" s="211" t="s">
        <v>3409</v>
      </c>
      <c r="C480" s="211" t="s">
        <v>2448</v>
      </c>
      <c r="D480" s="211" t="s">
        <v>6632</v>
      </c>
      <c r="E480" s="211" t="s">
        <v>3410</v>
      </c>
      <c r="F480" s="211">
        <v>1</v>
      </c>
      <c r="G480" s="211" t="s">
        <v>514</v>
      </c>
      <c r="H480" s="211" t="s">
        <v>514</v>
      </c>
      <c r="I480" s="211" t="s">
        <v>514</v>
      </c>
      <c r="J480" s="211" t="s">
        <v>514</v>
      </c>
      <c r="K480" s="211">
        <v>2013</v>
      </c>
      <c r="L480" s="211" t="b">
        <v>0</v>
      </c>
      <c r="M480" s="211">
        <v>3850</v>
      </c>
      <c r="N480" s="211">
        <v>3050</v>
      </c>
      <c r="O480" s="287"/>
      <c r="P480" s="287"/>
      <c r="Q480" s="287"/>
      <c r="R480" s="211" t="b">
        <v>1</v>
      </c>
      <c r="S480" s="211">
        <v>1310</v>
      </c>
      <c r="T480" s="211">
        <v>1930</v>
      </c>
      <c r="U480" s="211" t="b">
        <v>1</v>
      </c>
      <c r="V480" s="211">
        <v>2450</v>
      </c>
      <c r="W480" s="211">
        <v>2450</v>
      </c>
      <c r="X480" s="287"/>
      <c r="Y480" s="287"/>
      <c r="Z480" s="287"/>
      <c r="AA480" s="211" t="s">
        <v>514</v>
      </c>
      <c r="AB480" s="211" t="s">
        <v>514</v>
      </c>
      <c r="AC480" s="211" t="s">
        <v>514</v>
      </c>
      <c r="AD480" s="211" t="s">
        <v>514</v>
      </c>
      <c r="AE480" s="287"/>
      <c r="AF480" s="287"/>
      <c r="AG480" s="287"/>
      <c r="AH480" s="211" t="s">
        <v>514</v>
      </c>
      <c r="AI480" s="211" t="s">
        <v>514</v>
      </c>
      <c r="AJ480" s="211" t="s">
        <v>514</v>
      </c>
      <c r="AK480" s="211" t="s">
        <v>514</v>
      </c>
      <c r="AL480" s="211" t="s">
        <v>514</v>
      </c>
      <c r="AM480" s="211" t="s">
        <v>514</v>
      </c>
      <c r="AN480" s="287"/>
      <c r="AO480" s="287"/>
      <c r="AP480" s="287"/>
      <c r="AQ480" s="287"/>
      <c r="AR480" s="287"/>
      <c r="AS480" s="287"/>
      <c r="AT480" s="211" t="s">
        <v>514</v>
      </c>
      <c r="AU480" s="211" t="s">
        <v>514</v>
      </c>
      <c r="AV480" s="211" t="s">
        <v>514</v>
      </c>
      <c r="AW480" s="211" t="s">
        <v>514</v>
      </c>
      <c r="AX480" s="211" t="s">
        <v>514</v>
      </c>
      <c r="AY480" s="211" t="s">
        <v>514</v>
      </c>
      <c r="AZ480" s="287"/>
      <c r="BA480" s="287"/>
      <c r="BB480" s="287"/>
      <c r="BC480" s="287"/>
      <c r="BD480" s="287"/>
      <c r="BE480" s="287"/>
      <c r="BF480" s="211" t="s">
        <v>514</v>
      </c>
      <c r="BG480" s="211" t="s">
        <v>514</v>
      </c>
      <c r="BH480" s="211" t="s">
        <v>514</v>
      </c>
      <c r="BI480" s="211" t="s">
        <v>514</v>
      </c>
      <c r="BJ480" s="211" t="s">
        <v>514</v>
      </c>
      <c r="BK480" s="211" t="s">
        <v>514</v>
      </c>
      <c r="BL480" s="287"/>
      <c r="BM480" s="287"/>
      <c r="BN480" s="287"/>
      <c r="BO480" s="211" t="s">
        <v>514</v>
      </c>
      <c r="BP480" s="211" t="s">
        <v>514</v>
      </c>
      <c r="BQ480" s="211">
        <v>0</v>
      </c>
      <c r="BR480" s="211" t="s">
        <v>514</v>
      </c>
      <c r="BS480" s="211" t="s">
        <v>514</v>
      </c>
      <c r="BT480" s="211" t="s">
        <v>514</v>
      </c>
      <c r="BU480" s="211" t="s">
        <v>514</v>
      </c>
      <c r="BV480" s="211" t="s">
        <v>514</v>
      </c>
      <c r="BW480" s="211" t="s">
        <v>514</v>
      </c>
      <c r="BX480" s="211" t="s">
        <v>514</v>
      </c>
      <c r="BY480" s="211" t="s">
        <v>514</v>
      </c>
      <c r="BZ480" s="211" t="s">
        <v>514</v>
      </c>
      <c r="CA480" s="211" t="s">
        <v>514</v>
      </c>
      <c r="CB480" s="211" t="s">
        <v>514</v>
      </c>
      <c r="CC480" s="211" t="s">
        <v>514</v>
      </c>
      <c r="CD480" s="211" t="s">
        <v>514</v>
      </c>
      <c r="CE480" s="211" t="s">
        <v>514</v>
      </c>
      <c r="CF480" s="211" t="s">
        <v>514</v>
      </c>
      <c r="CG480" s="211" t="s">
        <v>514</v>
      </c>
      <c r="CH480" s="287"/>
      <c r="CI480" s="287"/>
      <c r="CJ480" s="287"/>
      <c r="CK480" s="287"/>
      <c r="CL480" s="287"/>
      <c r="CM480" s="287"/>
      <c r="CN480" s="287"/>
      <c r="CO480" s="211" t="s">
        <v>514</v>
      </c>
    </row>
    <row r="481" spans="1:93">
      <c r="A481" s="286" t="s">
        <v>1325</v>
      </c>
      <c r="B481" s="211" t="s">
        <v>3411</v>
      </c>
      <c r="C481" s="211" t="s">
        <v>2448</v>
      </c>
      <c r="D481" s="211" t="s">
        <v>3412</v>
      </c>
      <c r="E481" s="211" t="s">
        <v>5924</v>
      </c>
      <c r="F481" s="211">
        <v>1</v>
      </c>
      <c r="G481" s="211" t="s">
        <v>514</v>
      </c>
      <c r="H481" s="211" t="s">
        <v>514</v>
      </c>
      <c r="I481" s="211" t="s">
        <v>514</v>
      </c>
      <c r="J481" s="211" t="s">
        <v>514</v>
      </c>
      <c r="K481" s="211">
        <v>2013</v>
      </c>
      <c r="L481" s="211" t="b">
        <v>0</v>
      </c>
      <c r="M481" s="211">
        <v>16400</v>
      </c>
      <c r="N481" s="211">
        <v>16400</v>
      </c>
      <c r="O481" s="287"/>
      <c r="P481" s="287"/>
      <c r="Q481" s="287"/>
      <c r="R481" s="211" t="b">
        <v>0</v>
      </c>
      <c r="S481" s="211">
        <v>14800</v>
      </c>
      <c r="T481" s="211">
        <v>14700</v>
      </c>
      <c r="U481" s="211" t="b">
        <v>0</v>
      </c>
      <c r="V481" s="211">
        <v>13300</v>
      </c>
      <c r="W481" s="211">
        <v>13300</v>
      </c>
      <c r="X481" s="287"/>
      <c r="Y481" s="287"/>
      <c r="Z481" s="287"/>
      <c r="AA481" s="211" t="s">
        <v>514</v>
      </c>
      <c r="AB481" s="211" t="s">
        <v>514</v>
      </c>
      <c r="AC481" s="211" t="s">
        <v>514</v>
      </c>
      <c r="AD481" s="211" t="s">
        <v>514</v>
      </c>
      <c r="AE481" s="287"/>
      <c r="AF481" s="287"/>
      <c r="AG481" s="287"/>
      <c r="AH481" s="211" t="s">
        <v>514</v>
      </c>
      <c r="AI481" s="211" t="s">
        <v>514</v>
      </c>
      <c r="AJ481" s="211" t="s">
        <v>514</v>
      </c>
      <c r="AK481" s="211" t="s">
        <v>514</v>
      </c>
      <c r="AL481" s="211" t="s">
        <v>514</v>
      </c>
      <c r="AM481" s="211" t="s">
        <v>514</v>
      </c>
      <c r="AN481" s="287"/>
      <c r="AO481" s="287"/>
      <c r="AP481" s="287"/>
      <c r="AQ481" s="287"/>
      <c r="AR481" s="287"/>
      <c r="AS481" s="287"/>
      <c r="AT481" s="211" t="s">
        <v>514</v>
      </c>
      <c r="AU481" s="211" t="s">
        <v>514</v>
      </c>
      <c r="AV481" s="211" t="s">
        <v>514</v>
      </c>
      <c r="AW481" s="211" t="s">
        <v>514</v>
      </c>
      <c r="AX481" s="211" t="s">
        <v>514</v>
      </c>
      <c r="AY481" s="211" t="s">
        <v>514</v>
      </c>
      <c r="AZ481" s="287"/>
      <c r="BA481" s="287"/>
      <c r="BB481" s="287"/>
      <c r="BC481" s="287"/>
      <c r="BD481" s="287"/>
      <c r="BE481" s="287"/>
      <c r="BF481" s="211" t="s">
        <v>514</v>
      </c>
      <c r="BG481" s="211" t="s">
        <v>514</v>
      </c>
      <c r="BH481" s="211" t="s">
        <v>514</v>
      </c>
      <c r="BI481" s="211" t="s">
        <v>514</v>
      </c>
      <c r="BJ481" s="211" t="s">
        <v>514</v>
      </c>
      <c r="BK481" s="211" t="s">
        <v>514</v>
      </c>
      <c r="BL481" s="287"/>
      <c r="BM481" s="287"/>
      <c r="BN481" s="287"/>
      <c r="BO481" s="211" t="s">
        <v>514</v>
      </c>
      <c r="BP481" s="211" t="s">
        <v>514</v>
      </c>
      <c r="BQ481" s="211">
        <v>1</v>
      </c>
      <c r="BR481" s="211" t="s">
        <v>2796</v>
      </c>
      <c r="BS481" s="211" t="s">
        <v>514</v>
      </c>
      <c r="BT481" s="211" t="s">
        <v>514</v>
      </c>
      <c r="BU481" s="211" t="s">
        <v>514</v>
      </c>
      <c r="BV481" s="211" t="s">
        <v>514</v>
      </c>
      <c r="BW481" s="211" t="s">
        <v>514</v>
      </c>
      <c r="BX481" s="211" t="s">
        <v>514</v>
      </c>
      <c r="BY481" s="211" t="s">
        <v>514</v>
      </c>
      <c r="BZ481" s="211" t="s">
        <v>514</v>
      </c>
      <c r="CA481" s="211" t="s">
        <v>514</v>
      </c>
      <c r="CB481" s="211" t="s">
        <v>514</v>
      </c>
      <c r="CC481" s="211" t="s">
        <v>6434</v>
      </c>
      <c r="CD481" s="211" t="s">
        <v>6491</v>
      </c>
      <c r="CE481" s="211" t="s">
        <v>514</v>
      </c>
      <c r="CF481" s="211" t="s">
        <v>514</v>
      </c>
      <c r="CG481" s="211" t="s">
        <v>514</v>
      </c>
      <c r="CH481" s="287"/>
      <c r="CI481" s="287"/>
      <c r="CJ481" s="287"/>
      <c r="CK481" s="287"/>
      <c r="CL481" s="287"/>
      <c r="CM481" s="287"/>
      <c r="CN481" s="287"/>
      <c r="CO481" s="211" t="s">
        <v>5528</v>
      </c>
    </row>
    <row r="482" spans="1:93">
      <c r="A482" s="286" t="s">
        <v>1326</v>
      </c>
      <c r="B482" s="211" t="s">
        <v>3413</v>
      </c>
      <c r="C482" s="211" t="s">
        <v>2448</v>
      </c>
      <c r="D482" s="211" t="s">
        <v>5925</v>
      </c>
      <c r="E482" s="211" t="s">
        <v>5926</v>
      </c>
      <c r="F482" s="211">
        <v>1</v>
      </c>
      <c r="G482" s="211" t="s">
        <v>514</v>
      </c>
      <c r="H482" s="211" t="s">
        <v>514</v>
      </c>
      <c r="I482" s="211" t="s">
        <v>514</v>
      </c>
      <c r="J482" s="211" t="s">
        <v>514</v>
      </c>
      <c r="K482" s="211" t="s">
        <v>514</v>
      </c>
      <c r="L482" s="211" t="s">
        <v>514</v>
      </c>
      <c r="M482" s="211" t="s">
        <v>514</v>
      </c>
      <c r="N482" s="211" t="s">
        <v>514</v>
      </c>
      <c r="O482" s="287"/>
      <c r="P482" s="287"/>
      <c r="Q482" s="287"/>
      <c r="R482" s="211" t="s">
        <v>514</v>
      </c>
      <c r="S482" s="211" t="s">
        <v>514</v>
      </c>
      <c r="T482" s="211" t="s">
        <v>514</v>
      </c>
      <c r="U482" s="211" t="s">
        <v>514</v>
      </c>
      <c r="V482" s="211" t="s">
        <v>514</v>
      </c>
      <c r="W482" s="211" t="s">
        <v>514</v>
      </c>
      <c r="X482" s="287"/>
      <c r="Y482" s="287"/>
      <c r="Z482" s="287"/>
      <c r="AA482" s="211" t="s">
        <v>514</v>
      </c>
      <c r="AB482" s="211" t="s">
        <v>514</v>
      </c>
      <c r="AC482" s="211" t="s">
        <v>514</v>
      </c>
      <c r="AD482" s="211" t="s">
        <v>514</v>
      </c>
      <c r="AE482" s="287"/>
      <c r="AF482" s="287"/>
      <c r="AG482" s="287"/>
      <c r="AH482" s="211" t="s">
        <v>514</v>
      </c>
      <c r="AI482" s="211" t="s">
        <v>514</v>
      </c>
      <c r="AJ482" s="211" t="s">
        <v>514</v>
      </c>
      <c r="AK482" s="211" t="s">
        <v>514</v>
      </c>
      <c r="AL482" s="211" t="s">
        <v>514</v>
      </c>
      <c r="AM482" s="211" t="s">
        <v>514</v>
      </c>
      <c r="AN482" s="287"/>
      <c r="AO482" s="287"/>
      <c r="AP482" s="287"/>
      <c r="AQ482" s="287"/>
      <c r="AR482" s="287"/>
      <c r="AS482" s="287"/>
      <c r="AT482" s="211" t="s">
        <v>514</v>
      </c>
      <c r="AU482" s="211" t="s">
        <v>514</v>
      </c>
      <c r="AV482" s="211" t="s">
        <v>514</v>
      </c>
      <c r="AW482" s="211" t="s">
        <v>514</v>
      </c>
      <c r="AX482" s="211" t="s">
        <v>514</v>
      </c>
      <c r="AY482" s="211" t="s">
        <v>514</v>
      </c>
      <c r="AZ482" s="287"/>
      <c r="BA482" s="287"/>
      <c r="BB482" s="287"/>
      <c r="BC482" s="287"/>
      <c r="BD482" s="287"/>
      <c r="BE482" s="287"/>
      <c r="BF482" s="211" t="s">
        <v>514</v>
      </c>
      <c r="BG482" s="211" t="s">
        <v>514</v>
      </c>
      <c r="BH482" s="211" t="s">
        <v>514</v>
      </c>
      <c r="BI482" s="211" t="s">
        <v>514</v>
      </c>
      <c r="BJ482" s="211" t="s">
        <v>514</v>
      </c>
      <c r="BK482" s="211" t="s">
        <v>514</v>
      </c>
      <c r="BL482" s="287"/>
      <c r="BM482" s="287"/>
      <c r="BN482" s="287"/>
      <c r="BO482" s="211" t="s">
        <v>514</v>
      </c>
      <c r="BP482" s="211" t="s">
        <v>514</v>
      </c>
      <c r="BQ482" s="211">
        <v>0</v>
      </c>
      <c r="BR482" s="211" t="s">
        <v>514</v>
      </c>
      <c r="BS482" s="211" t="s">
        <v>514</v>
      </c>
      <c r="BT482" s="211" t="s">
        <v>514</v>
      </c>
      <c r="BU482" s="211" t="s">
        <v>514</v>
      </c>
      <c r="BV482" s="211" t="s">
        <v>514</v>
      </c>
      <c r="BW482" s="211" t="s">
        <v>514</v>
      </c>
      <c r="BX482" s="211" t="s">
        <v>514</v>
      </c>
      <c r="BY482" s="211" t="s">
        <v>514</v>
      </c>
      <c r="BZ482" s="211" t="s">
        <v>514</v>
      </c>
      <c r="CA482" s="211" t="s">
        <v>514</v>
      </c>
      <c r="CB482" s="211" t="s">
        <v>514</v>
      </c>
      <c r="CC482" s="211" t="s">
        <v>514</v>
      </c>
      <c r="CD482" s="211" t="s">
        <v>514</v>
      </c>
      <c r="CE482" s="211" t="s">
        <v>514</v>
      </c>
      <c r="CF482" s="211" t="s">
        <v>514</v>
      </c>
      <c r="CG482" s="211" t="s">
        <v>514</v>
      </c>
      <c r="CH482" s="287"/>
      <c r="CI482" s="287"/>
      <c r="CJ482" s="287"/>
      <c r="CK482" s="287"/>
      <c r="CL482" s="287"/>
      <c r="CM482" s="287"/>
      <c r="CN482" s="287"/>
      <c r="CO482" s="211" t="s">
        <v>514</v>
      </c>
    </row>
    <row r="483" spans="1:93">
      <c r="A483" s="286" t="s">
        <v>1327</v>
      </c>
      <c r="B483" s="211" t="s">
        <v>5408</v>
      </c>
      <c r="C483" s="211" t="s">
        <v>2448</v>
      </c>
      <c r="D483" s="211" t="s">
        <v>6633</v>
      </c>
      <c r="E483" s="211" t="s">
        <v>3414</v>
      </c>
      <c r="F483" s="211">
        <v>1</v>
      </c>
      <c r="G483" s="211" t="s">
        <v>514</v>
      </c>
      <c r="H483" s="211" t="s">
        <v>514</v>
      </c>
      <c r="I483" s="211" t="s">
        <v>514</v>
      </c>
      <c r="J483" s="211" t="s">
        <v>514</v>
      </c>
      <c r="K483" s="211">
        <v>2013</v>
      </c>
      <c r="L483" s="211" t="b">
        <v>0</v>
      </c>
      <c r="M483" s="211">
        <v>7950</v>
      </c>
      <c r="N483" s="211">
        <v>7940</v>
      </c>
      <c r="O483" s="287"/>
      <c r="P483" s="287"/>
      <c r="Q483" s="287"/>
      <c r="R483" s="211" t="b">
        <v>0</v>
      </c>
      <c r="S483" s="211">
        <v>7800</v>
      </c>
      <c r="T483" s="211">
        <v>7090</v>
      </c>
      <c r="U483" s="211" t="b">
        <v>0</v>
      </c>
      <c r="V483" s="211">
        <v>7520</v>
      </c>
      <c r="W483" s="211">
        <v>7520</v>
      </c>
      <c r="X483" s="287"/>
      <c r="Y483" s="287"/>
      <c r="Z483" s="287"/>
      <c r="AA483" s="211" t="s">
        <v>514</v>
      </c>
      <c r="AB483" s="211" t="s">
        <v>514</v>
      </c>
      <c r="AC483" s="211" t="s">
        <v>514</v>
      </c>
      <c r="AD483" s="211" t="s">
        <v>514</v>
      </c>
      <c r="AE483" s="287"/>
      <c r="AF483" s="287"/>
      <c r="AG483" s="287"/>
      <c r="AH483" s="211" t="s">
        <v>514</v>
      </c>
      <c r="AI483" s="211" t="s">
        <v>514</v>
      </c>
      <c r="AJ483" s="211" t="s">
        <v>514</v>
      </c>
      <c r="AK483" s="211" t="s">
        <v>514</v>
      </c>
      <c r="AL483" s="211" t="s">
        <v>514</v>
      </c>
      <c r="AM483" s="211" t="s">
        <v>514</v>
      </c>
      <c r="AN483" s="287"/>
      <c r="AO483" s="287"/>
      <c r="AP483" s="287"/>
      <c r="AQ483" s="287"/>
      <c r="AR483" s="287"/>
      <c r="AS483" s="287"/>
      <c r="AT483" s="211" t="s">
        <v>514</v>
      </c>
      <c r="AU483" s="211" t="s">
        <v>514</v>
      </c>
      <c r="AV483" s="211" t="s">
        <v>514</v>
      </c>
      <c r="AW483" s="211" t="s">
        <v>514</v>
      </c>
      <c r="AX483" s="211" t="s">
        <v>514</v>
      </c>
      <c r="AY483" s="211" t="s">
        <v>514</v>
      </c>
      <c r="AZ483" s="287"/>
      <c r="BA483" s="287"/>
      <c r="BB483" s="287"/>
      <c r="BC483" s="287"/>
      <c r="BD483" s="287"/>
      <c r="BE483" s="287"/>
      <c r="BF483" s="211" t="s">
        <v>514</v>
      </c>
      <c r="BG483" s="211" t="s">
        <v>514</v>
      </c>
      <c r="BH483" s="211" t="s">
        <v>514</v>
      </c>
      <c r="BI483" s="211" t="s">
        <v>514</v>
      </c>
      <c r="BJ483" s="211" t="s">
        <v>514</v>
      </c>
      <c r="BK483" s="211" t="s">
        <v>514</v>
      </c>
      <c r="BL483" s="287"/>
      <c r="BM483" s="287"/>
      <c r="BN483" s="287"/>
      <c r="BO483" s="211" t="s">
        <v>514</v>
      </c>
      <c r="BP483" s="211" t="s">
        <v>514</v>
      </c>
      <c r="BQ483" s="211">
        <v>1</v>
      </c>
      <c r="BR483" s="211" t="s">
        <v>2723</v>
      </c>
      <c r="BS483" s="211" t="s">
        <v>514</v>
      </c>
      <c r="BT483" s="211" t="s">
        <v>514</v>
      </c>
      <c r="BU483" s="211" t="s">
        <v>514</v>
      </c>
      <c r="BV483" s="211" t="s">
        <v>514</v>
      </c>
      <c r="BW483" s="211" t="s">
        <v>514</v>
      </c>
      <c r="BX483" s="211" t="s">
        <v>514</v>
      </c>
      <c r="BY483" s="211" t="s">
        <v>514</v>
      </c>
      <c r="BZ483" s="211" t="s">
        <v>514</v>
      </c>
      <c r="CA483" s="211" t="s">
        <v>514</v>
      </c>
      <c r="CB483" s="211" t="s">
        <v>514</v>
      </c>
      <c r="CC483" s="211" t="s">
        <v>6434</v>
      </c>
      <c r="CD483" s="211" t="s">
        <v>6628</v>
      </c>
      <c r="CE483" s="211" t="s">
        <v>514</v>
      </c>
      <c r="CF483" s="211" t="s">
        <v>514</v>
      </c>
      <c r="CG483" s="211" t="s">
        <v>514</v>
      </c>
      <c r="CH483" s="287"/>
      <c r="CI483" s="287"/>
      <c r="CJ483" s="287"/>
      <c r="CK483" s="287"/>
      <c r="CL483" s="287"/>
      <c r="CM483" s="287"/>
      <c r="CN483" s="287"/>
      <c r="CO483" s="211" t="s">
        <v>5528</v>
      </c>
    </row>
    <row r="484" spans="1:93">
      <c r="A484" s="286" t="s">
        <v>1328</v>
      </c>
      <c r="B484" s="211" t="s">
        <v>3415</v>
      </c>
      <c r="C484" s="211" t="s">
        <v>2424</v>
      </c>
      <c r="D484" s="211" t="s">
        <v>3416</v>
      </c>
      <c r="E484" s="211" t="s">
        <v>3417</v>
      </c>
      <c r="F484" s="211">
        <v>1</v>
      </c>
      <c r="G484" s="211" t="s">
        <v>514</v>
      </c>
      <c r="H484" s="211" t="s">
        <v>514</v>
      </c>
      <c r="I484" s="211" t="s">
        <v>514</v>
      </c>
      <c r="J484" s="211" t="s">
        <v>514</v>
      </c>
      <c r="K484" s="211">
        <v>2013</v>
      </c>
      <c r="L484" s="211" t="b">
        <v>0</v>
      </c>
      <c r="M484" s="211">
        <v>8930</v>
      </c>
      <c r="N484" s="211">
        <v>8920</v>
      </c>
      <c r="O484" s="287"/>
      <c r="P484" s="287"/>
      <c r="Q484" s="287"/>
      <c r="R484" s="211" t="b">
        <v>0</v>
      </c>
      <c r="S484" s="211">
        <v>11000</v>
      </c>
      <c r="T484" s="211">
        <v>9940</v>
      </c>
      <c r="U484" s="211" t="b">
        <v>0</v>
      </c>
      <c r="V484" s="211">
        <v>10400</v>
      </c>
      <c r="W484" s="211">
        <v>10400</v>
      </c>
      <c r="X484" s="287"/>
      <c r="Y484" s="287"/>
      <c r="Z484" s="287"/>
      <c r="AA484" s="211" t="s">
        <v>514</v>
      </c>
      <c r="AB484" s="211" t="s">
        <v>514</v>
      </c>
      <c r="AC484" s="211" t="s">
        <v>514</v>
      </c>
      <c r="AD484" s="211" t="s">
        <v>514</v>
      </c>
      <c r="AE484" s="287"/>
      <c r="AF484" s="287"/>
      <c r="AG484" s="287"/>
      <c r="AH484" s="211" t="s">
        <v>514</v>
      </c>
      <c r="AI484" s="211" t="s">
        <v>514</v>
      </c>
      <c r="AJ484" s="211" t="s">
        <v>514</v>
      </c>
      <c r="AK484" s="211" t="s">
        <v>514</v>
      </c>
      <c r="AL484" s="211" t="s">
        <v>514</v>
      </c>
      <c r="AM484" s="211" t="s">
        <v>514</v>
      </c>
      <c r="AN484" s="287"/>
      <c r="AO484" s="287"/>
      <c r="AP484" s="287"/>
      <c r="AQ484" s="287"/>
      <c r="AR484" s="287"/>
      <c r="AS484" s="287"/>
      <c r="AT484" s="211" t="s">
        <v>514</v>
      </c>
      <c r="AU484" s="211" t="s">
        <v>514</v>
      </c>
      <c r="AV484" s="211" t="s">
        <v>514</v>
      </c>
      <c r="AW484" s="211" t="s">
        <v>514</v>
      </c>
      <c r="AX484" s="211" t="s">
        <v>514</v>
      </c>
      <c r="AY484" s="211" t="s">
        <v>514</v>
      </c>
      <c r="AZ484" s="287"/>
      <c r="BA484" s="287"/>
      <c r="BB484" s="287"/>
      <c r="BC484" s="287"/>
      <c r="BD484" s="287"/>
      <c r="BE484" s="287"/>
      <c r="BF484" s="211" t="s">
        <v>514</v>
      </c>
      <c r="BG484" s="211" t="s">
        <v>514</v>
      </c>
      <c r="BH484" s="211" t="s">
        <v>514</v>
      </c>
      <c r="BI484" s="211" t="s">
        <v>514</v>
      </c>
      <c r="BJ484" s="211" t="s">
        <v>514</v>
      </c>
      <c r="BK484" s="211" t="s">
        <v>514</v>
      </c>
      <c r="BL484" s="287"/>
      <c r="BM484" s="287"/>
      <c r="BN484" s="287"/>
      <c r="BO484" s="211" t="s">
        <v>514</v>
      </c>
      <c r="BP484" s="211" t="s">
        <v>514</v>
      </c>
      <c r="BQ484" s="211">
        <v>1</v>
      </c>
      <c r="BR484" s="211" t="s">
        <v>2968</v>
      </c>
      <c r="BS484" s="211" t="s">
        <v>514</v>
      </c>
      <c r="BT484" s="211" t="s">
        <v>514</v>
      </c>
      <c r="BU484" s="211" t="s">
        <v>514</v>
      </c>
      <c r="BV484" s="211" t="s">
        <v>514</v>
      </c>
      <c r="BW484" s="211" t="s">
        <v>514</v>
      </c>
      <c r="BX484" s="211" t="s">
        <v>514</v>
      </c>
      <c r="BY484" s="211" t="s">
        <v>514</v>
      </c>
      <c r="BZ484" s="211" t="s">
        <v>514</v>
      </c>
      <c r="CA484" s="211" t="s">
        <v>514</v>
      </c>
      <c r="CB484" s="211" t="s">
        <v>514</v>
      </c>
      <c r="CC484" s="211" t="s">
        <v>6425</v>
      </c>
      <c r="CD484" s="211" t="s">
        <v>6442</v>
      </c>
      <c r="CE484" s="211" t="s">
        <v>514</v>
      </c>
      <c r="CF484" s="211" t="s">
        <v>514</v>
      </c>
      <c r="CG484" s="211" t="s">
        <v>514</v>
      </c>
      <c r="CH484" s="287"/>
      <c r="CI484" s="287"/>
      <c r="CJ484" s="287"/>
      <c r="CK484" s="287"/>
      <c r="CL484" s="287"/>
      <c r="CM484" s="287"/>
      <c r="CN484" s="287"/>
      <c r="CO484" s="211" t="s">
        <v>5528</v>
      </c>
    </row>
    <row r="485" spans="1:93">
      <c r="A485" s="286" t="s">
        <v>1329</v>
      </c>
      <c r="B485" s="211" t="s">
        <v>3418</v>
      </c>
      <c r="C485" s="211" t="s">
        <v>2448</v>
      </c>
      <c r="D485" s="211" t="s">
        <v>5927</v>
      </c>
      <c r="E485" s="211" t="s">
        <v>5928</v>
      </c>
      <c r="F485" s="211">
        <v>1</v>
      </c>
      <c r="G485" s="211" t="s">
        <v>514</v>
      </c>
      <c r="H485" s="211" t="s">
        <v>514</v>
      </c>
      <c r="I485" s="211" t="s">
        <v>514</v>
      </c>
      <c r="J485" s="211" t="s">
        <v>514</v>
      </c>
      <c r="K485" s="211">
        <v>2013</v>
      </c>
      <c r="L485" s="211" t="b">
        <v>0</v>
      </c>
      <c r="M485" s="211">
        <v>4030</v>
      </c>
      <c r="N485" s="211">
        <v>3270</v>
      </c>
      <c r="O485" s="287"/>
      <c r="P485" s="287"/>
      <c r="Q485" s="287"/>
      <c r="R485" s="211" t="b">
        <v>0</v>
      </c>
      <c r="S485" s="211">
        <v>3980</v>
      </c>
      <c r="T485" s="211">
        <v>1990</v>
      </c>
      <c r="U485" s="211" t="b">
        <v>0</v>
      </c>
      <c r="V485" s="211">
        <v>1460</v>
      </c>
      <c r="W485" s="211">
        <v>1460</v>
      </c>
      <c r="X485" s="287"/>
      <c r="Y485" s="287"/>
      <c r="Z485" s="287"/>
      <c r="AA485" s="211" t="s">
        <v>514</v>
      </c>
      <c r="AB485" s="211" t="s">
        <v>514</v>
      </c>
      <c r="AC485" s="211" t="s">
        <v>514</v>
      </c>
      <c r="AD485" s="211" t="s">
        <v>514</v>
      </c>
      <c r="AE485" s="287"/>
      <c r="AF485" s="287"/>
      <c r="AG485" s="287"/>
      <c r="AH485" s="211" t="s">
        <v>514</v>
      </c>
      <c r="AI485" s="211" t="s">
        <v>514</v>
      </c>
      <c r="AJ485" s="211" t="s">
        <v>514</v>
      </c>
      <c r="AK485" s="211" t="s">
        <v>514</v>
      </c>
      <c r="AL485" s="211" t="s">
        <v>514</v>
      </c>
      <c r="AM485" s="211" t="s">
        <v>514</v>
      </c>
      <c r="AN485" s="287"/>
      <c r="AO485" s="287"/>
      <c r="AP485" s="287"/>
      <c r="AQ485" s="287"/>
      <c r="AR485" s="287"/>
      <c r="AS485" s="287"/>
      <c r="AT485" s="211" t="s">
        <v>514</v>
      </c>
      <c r="AU485" s="211" t="s">
        <v>514</v>
      </c>
      <c r="AV485" s="211" t="s">
        <v>514</v>
      </c>
      <c r="AW485" s="211" t="s">
        <v>514</v>
      </c>
      <c r="AX485" s="211" t="s">
        <v>514</v>
      </c>
      <c r="AY485" s="211" t="s">
        <v>514</v>
      </c>
      <c r="AZ485" s="287"/>
      <c r="BA485" s="287"/>
      <c r="BB485" s="287"/>
      <c r="BC485" s="287"/>
      <c r="BD485" s="287"/>
      <c r="BE485" s="287"/>
      <c r="BF485" s="211" t="s">
        <v>514</v>
      </c>
      <c r="BG485" s="211" t="s">
        <v>514</v>
      </c>
      <c r="BH485" s="211" t="s">
        <v>514</v>
      </c>
      <c r="BI485" s="211" t="s">
        <v>514</v>
      </c>
      <c r="BJ485" s="211" t="s">
        <v>514</v>
      </c>
      <c r="BK485" s="211" t="s">
        <v>514</v>
      </c>
      <c r="BL485" s="287"/>
      <c r="BM485" s="287"/>
      <c r="BN485" s="287"/>
      <c r="BO485" s="211" t="s">
        <v>514</v>
      </c>
      <c r="BP485" s="211" t="s">
        <v>514</v>
      </c>
      <c r="BQ485" s="211">
        <v>1</v>
      </c>
      <c r="BR485" s="211" t="s">
        <v>3419</v>
      </c>
      <c r="BS485" s="211" t="s">
        <v>514</v>
      </c>
      <c r="BT485" s="211" t="s">
        <v>514</v>
      </c>
      <c r="BU485" s="211" t="s">
        <v>514</v>
      </c>
      <c r="BV485" s="211" t="s">
        <v>514</v>
      </c>
      <c r="BW485" s="211" t="s">
        <v>514</v>
      </c>
      <c r="BX485" s="211" t="s">
        <v>514</v>
      </c>
      <c r="BY485" s="211" t="s">
        <v>514</v>
      </c>
      <c r="BZ485" s="211" t="s">
        <v>514</v>
      </c>
      <c r="CA485" s="211" t="s">
        <v>514</v>
      </c>
      <c r="CB485" s="211" t="s">
        <v>514</v>
      </c>
      <c r="CC485" s="211" t="s">
        <v>6425</v>
      </c>
      <c r="CD485" s="211" t="s">
        <v>6634</v>
      </c>
      <c r="CE485" s="211" t="s">
        <v>514</v>
      </c>
      <c r="CF485" s="211" t="s">
        <v>514</v>
      </c>
      <c r="CG485" s="211" t="s">
        <v>514</v>
      </c>
      <c r="CH485" s="287"/>
      <c r="CI485" s="287"/>
      <c r="CJ485" s="287"/>
      <c r="CK485" s="287"/>
      <c r="CL485" s="287"/>
      <c r="CM485" s="287"/>
      <c r="CN485" s="287"/>
      <c r="CO485" s="211" t="s">
        <v>5528</v>
      </c>
    </row>
    <row r="486" spans="1:93">
      <c r="A486" s="286" t="s">
        <v>1330</v>
      </c>
      <c r="B486" s="211" t="s">
        <v>3420</v>
      </c>
      <c r="C486" s="211" t="s">
        <v>2448</v>
      </c>
      <c r="D486" s="211" t="s">
        <v>5409</v>
      </c>
      <c r="E486" s="211" t="s">
        <v>5410</v>
      </c>
      <c r="F486" s="211">
        <v>1</v>
      </c>
      <c r="G486" s="211" t="s">
        <v>514</v>
      </c>
      <c r="H486" s="211" t="s">
        <v>514</v>
      </c>
      <c r="I486" s="211" t="s">
        <v>514</v>
      </c>
      <c r="J486" s="211" t="s">
        <v>514</v>
      </c>
      <c r="K486" s="211">
        <v>2013</v>
      </c>
      <c r="L486" s="211" t="b">
        <v>0</v>
      </c>
      <c r="M486" s="211">
        <v>8200</v>
      </c>
      <c r="N486" s="211">
        <v>7000</v>
      </c>
      <c r="O486" s="287"/>
      <c r="P486" s="287"/>
      <c r="Q486" s="287"/>
      <c r="R486" s="211" t="b">
        <v>0</v>
      </c>
      <c r="S486" s="211">
        <v>9800</v>
      </c>
      <c r="T486" s="211">
        <v>8760</v>
      </c>
      <c r="U486" s="211" t="b">
        <v>0</v>
      </c>
      <c r="V486" s="211">
        <v>8730</v>
      </c>
      <c r="W486" s="211">
        <v>8730</v>
      </c>
      <c r="X486" s="287"/>
      <c r="Y486" s="287"/>
      <c r="Z486" s="287"/>
      <c r="AA486" s="211" t="s">
        <v>514</v>
      </c>
      <c r="AB486" s="211" t="s">
        <v>514</v>
      </c>
      <c r="AC486" s="211" t="s">
        <v>514</v>
      </c>
      <c r="AD486" s="211" t="s">
        <v>514</v>
      </c>
      <c r="AE486" s="287"/>
      <c r="AF486" s="287"/>
      <c r="AG486" s="287"/>
      <c r="AH486" s="211" t="s">
        <v>514</v>
      </c>
      <c r="AI486" s="211" t="s">
        <v>514</v>
      </c>
      <c r="AJ486" s="211" t="s">
        <v>514</v>
      </c>
      <c r="AK486" s="211" t="s">
        <v>514</v>
      </c>
      <c r="AL486" s="211" t="s">
        <v>514</v>
      </c>
      <c r="AM486" s="211" t="s">
        <v>514</v>
      </c>
      <c r="AN486" s="287"/>
      <c r="AO486" s="287"/>
      <c r="AP486" s="287"/>
      <c r="AQ486" s="287"/>
      <c r="AR486" s="287"/>
      <c r="AS486" s="287"/>
      <c r="AT486" s="211" t="s">
        <v>514</v>
      </c>
      <c r="AU486" s="211" t="s">
        <v>514</v>
      </c>
      <c r="AV486" s="211" t="s">
        <v>514</v>
      </c>
      <c r="AW486" s="211" t="s">
        <v>514</v>
      </c>
      <c r="AX486" s="211" t="s">
        <v>514</v>
      </c>
      <c r="AY486" s="211" t="s">
        <v>514</v>
      </c>
      <c r="AZ486" s="287"/>
      <c r="BA486" s="287"/>
      <c r="BB486" s="287"/>
      <c r="BC486" s="287"/>
      <c r="BD486" s="287"/>
      <c r="BE486" s="287"/>
      <c r="BF486" s="211" t="s">
        <v>514</v>
      </c>
      <c r="BG486" s="211" t="s">
        <v>514</v>
      </c>
      <c r="BH486" s="211" t="s">
        <v>514</v>
      </c>
      <c r="BI486" s="211" t="s">
        <v>514</v>
      </c>
      <c r="BJ486" s="211" t="s">
        <v>514</v>
      </c>
      <c r="BK486" s="211" t="s">
        <v>514</v>
      </c>
      <c r="BL486" s="287"/>
      <c r="BM486" s="287"/>
      <c r="BN486" s="287"/>
      <c r="BO486" s="211" t="s">
        <v>514</v>
      </c>
      <c r="BP486" s="211" t="s">
        <v>514</v>
      </c>
      <c r="BQ486" s="211">
        <v>2</v>
      </c>
      <c r="BR486" s="211" t="s">
        <v>5411</v>
      </c>
      <c r="BS486" s="211" t="s">
        <v>5412</v>
      </c>
      <c r="BT486" s="211" t="s">
        <v>514</v>
      </c>
      <c r="BU486" s="211" t="s">
        <v>514</v>
      </c>
      <c r="BV486" s="211" t="s">
        <v>514</v>
      </c>
      <c r="BW486" s="211" t="s">
        <v>514</v>
      </c>
      <c r="BX486" s="211" t="s">
        <v>514</v>
      </c>
      <c r="BY486" s="211" t="s">
        <v>514</v>
      </c>
      <c r="BZ486" s="211" t="s">
        <v>514</v>
      </c>
      <c r="CA486" s="211" t="s">
        <v>514</v>
      </c>
      <c r="CB486" s="211" t="s">
        <v>514</v>
      </c>
      <c r="CC486" s="211" t="s">
        <v>514</v>
      </c>
      <c r="CD486" s="211" t="s">
        <v>514</v>
      </c>
      <c r="CE486" s="211" t="s">
        <v>514</v>
      </c>
      <c r="CF486" s="211" t="s">
        <v>514</v>
      </c>
      <c r="CG486" s="211" t="s">
        <v>514</v>
      </c>
      <c r="CH486" s="287"/>
      <c r="CI486" s="287"/>
      <c r="CJ486" s="287"/>
      <c r="CK486" s="287"/>
      <c r="CL486" s="287"/>
      <c r="CM486" s="287"/>
      <c r="CN486" s="287"/>
      <c r="CO486" s="211" t="s">
        <v>5528</v>
      </c>
    </row>
    <row r="487" spans="1:93">
      <c r="A487" s="286" t="s">
        <v>1331</v>
      </c>
      <c r="B487" s="211" t="s">
        <v>3421</v>
      </c>
      <c r="C487" s="211" t="s">
        <v>2448</v>
      </c>
      <c r="D487" s="211" t="s">
        <v>6635</v>
      </c>
      <c r="E487" s="211" t="s">
        <v>5929</v>
      </c>
      <c r="F487" s="211" t="s">
        <v>514</v>
      </c>
      <c r="G487" s="211">
        <v>1</v>
      </c>
      <c r="H487" s="211" t="s">
        <v>514</v>
      </c>
      <c r="I487" s="211" t="s">
        <v>514</v>
      </c>
      <c r="J487" s="211" t="s">
        <v>514</v>
      </c>
      <c r="K487" s="211">
        <v>2014</v>
      </c>
      <c r="L487" s="211" t="b">
        <v>0</v>
      </c>
      <c r="M487" s="211">
        <v>3870</v>
      </c>
      <c r="N487" s="211">
        <v>3820</v>
      </c>
      <c r="O487" s="287"/>
      <c r="P487" s="287"/>
      <c r="Q487" s="287"/>
      <c r="R487" s="211" t="b">
        <v>0</v>
      </c>
      <c r="S487" s="211">
        <v>3470</v>
      </c>
      <c r="T487" s="211">
        <v>3100</v>
      </c>
      <c r="U487" s="211" t="b">
        <v>0</v>
      </c>
      <c r="V487" s="211">
        <v>2620</v>
      </c>
      <c r="W487" s="211">
        <v>2620</v>
      </c>
      <c r="X487" s="287"/>
      <c r="Y487" s="287"/>
      <c r="Z487" s="287"/>
      <c r="AA487" s="211" t="s">
        <v>514</v>
      </c>
      <c r="AB487" s="211" t="s">
        <v>514</v>
      </c>
      <c r="AC487" s="211" t="s">
        <v>514</v>
      </c>
      <c r="AD487" s="211" t="s">
        <v>514</v>
      </c>
      <c r="AE487" s="287"/>
      <c r="AF487" s="287"/>
      <c r="AG487" s="287"/>
      <c r="AH487" s="211" t="s">
        <v>514</v>
      </c>
      <c r="AI487" s="211" t="s">
        <v>514</v>
      </c>
      <c r="AJ487" s="211" t="s">
        <v>514</v>
      </c>
      <c r="AK487" s="211" t="s">
        <v>514</v>
      </c>
      <c r="AL487" s="211" t="s">
        <v>514</v>
      </c>
      <c r="AM487" s="211" t="s">
        <v>514</v>
      </c>
      <c r="AN487" s="287"/>
      <c r="AO487" s="287"/>
      <c r="AP487" s="287"/>
      <c r="AQ487" s="287"/>
      <c r="AR487" s="287"/>
      <c r="AS487" s="287"/>
      <c r="AT487" s="211" t="s">
        <v>514</v>
      </c>
      <c r="AU487" s="211" t="s">
        <v>514</v>
      </c>
      <c r="AV487" s="211" t="s">
        <v>514</v>
      </c>
      <c r="AW487" s="211" t="s">
        <v>514</v>
      </c>
      <c r="AX487" s="211" t="s">
        <v>514</v>
      </c>
      <c r="AY487" s="211" t="s">
        <v>514</v>
      </c>
      <c r="AZ487" s="287"/>
      <c r="BA487" s="287"/>
      <c r="BB487" s="287"/>
      <c r="BC487" s="287"/>
      <c r="BD487" s="287"/>
      <c r="BE487" s="287"/>
      <c r="BF487" s="211" t="s">
        <v>514</v>
      </c>
      <c r="BG487" s="211" t="s">
        <v>514</v>
      </c>
      <c r="BH487" s="211" t="s">
        <v>514</v>
      </c>
      <c r="BI487" s="211" t="s">
        <v>514</v>
      </c>
      <c r="BJ487" s="211" t="s">
        <v>514</v>
      </c>
      <c r="BK487" s="211" t="s">
        <v>514</v>
      </c>
      <c r="BL487" s="287"/>
      <c r="BM487" s="287"/>
      <c r="BN487" s="287"/>
      <c r="BO487" s="211" t="s">
        <v>514</v>
      </c>
      <c r="BP487" s="211" t="s">
        <v>514</v>
      </c>
      <c r="BQ487" s="211">
        <v>0</v>
      </c>
      <c r="BR487" s="211" t="s">
        <v>514</v>
      </c>
      <c r="BS487" s="211" t="s">
        <v>514</v>
      </c>
      <c r="BT487" s="211" t="s">
        <v>514</v>
      </c>
      <c r="BU487" s="211" t="s">
        <v>514</v>
      </c>
      <c r="BV487" s="211" t="s">
        <v>514</v>
      </c>
      <c r="BW487" s="211" t="s">
        <v>514</v>
      </c>
      <c r="BX487" s="211" t="s">
        <v>514</v>
      </c>
      <c r="BY487" s="211" t="s">
        <v>514</v>
      </c>
      <c r="BZ487" s="211" t="s">
        <v>514</v>
      </c>
      <c r="CA487" s="211" t="s">
        <v>514</v>
      </c>
      <c r="CB487" s="211" t="s">
        <v>514</v>
      </c>
      <c r="CC487" s="211" t="s">
        <v>6425</v>
      </c>
      <c r="CD487" s="211" t="s">
        <v>6426</v>
      </c>
      <c r="CE487" s="211" t="s">
        <v>514</v>
      </c>
      <c r="CF487" s="211" t="s">
        <v>514</v>
      </c>
      <c r="CG487" s="211" t="s">
        <v>514</v>
      </c>
      <c r="CH487" s="287"/>
      <c r="CI487" s="287"/>
      <c r="CJ487" s="287"/>
      <c r="CK487" s="287"/>
      <c r="CL487" s="287"/>
      <c r="CM487" s="287"/>
      <c r="CN487" s="287"/>
      <c r="CO487" s="211" t="s">
        <v>5528</v>
      </c>
    </row>
    <row r="488" spans="1:93">
      <c r="A488" s="286" t="s">
        <v>1332</v>
      </c>
      <c r="B488" s="211" t="s">
        <v>3422</v>
      </c>
      <c r="C488" s="211" t="s">
        <v>3405</v>
      </c>
      <c r="D488" s="211" t="s">
        <v>6918</v>
      </c>
      <c r="E488" s="211" t="s">
        <v>3423</v>
      </c>
      <c r="F488" s="211">
        <v>1</v>
      </c>
      <c r="G488" s="211" t="s">
        <v>514</v>
      </c>
      <c r="H488" s="211" t="s">
        <v>514</v>
      </c>
      <c r="I488" s="211" t="s">
        <v>514</v>
      </c>
      <c r="J488" s="211" t="s">
        <v>514</v>
      </c>
      <c r="K488" s="211">
        <v>2013</v>
      </c>
      <c r="L488" s="211" t="b">
        <v>1</v>
      </c>
      <c r="M488" s="211">
        <v>10800</v>
      </c>
      <c r="N488" s="211">
        <v>10700</v>
      </c>
      <c r="O488" s="287"/>
      <c r="P488" s="287"/>
      <c r="Q488" s="287"/>
      <c r="R488" s="211" t="b">
        <v>1</v>
      </c>
      <c r="S488" s="211">
        <v>10200</v>
      </c>
      <c r="T488" s="211">
        <v>9100</v>
      </c>
      <c r="U488" s="211" t="b">
        <v>1</v>
      </c>
      <c r="V488" s="211">
        <v>12400</v>
      </c>
      <c r="W488" s="211">
        <v>12400</v>
      </c>
      <c r="X488" s="287"/>
      <c r="Y488" s="287"/>
      <c r="Z488" s="287"/>
      <c r="AA488" s="211" t="s">
        <v>514</v>
      </c>
      <c r="AB488" s="211" t="s">
        <v>514</v>
      </c>
      <c r="AC488" s="211" t="s">
        <v>514</v>
      </c>
      <c r="AD488" s="211" t="s">
        <v>514</v>
      </c>
      <c r="AE488" s="287"/>
      <c r="AF488" s="287"/>
      <c r="AG488" s="287"/>
      <c r="AH488" s="211" t="s">
        <v>514</v>
      </c>
      <c r="AI488" s="211" t="s">
        <v>514</v>
      </c>
      <c r="AJ488" s="211" t="s">
        <v>514</v>
      </c>
      <c r="AK488" s="211" t="s">
        <v>514</v>
      </c>
      <c r="AL488" s="211" t="s">
        <v>514</v>
      </c>
      <c r="AM488" s="211" t="s">
        <v>514</v>
      </c>
      <c r="AN488" s="287"/>
      <c r="AO488" s="287"/>
      <c r="AP488" s="287"/>
      <c r="AQ488" s="287"/>
      <c r="AR488" s="287"/>
      <c r="AS488" s="287"/>
      <c r="AT488" s="211" t="s">
        <v>514</v>
      </c>
      <c r="AU488" s="211" t="s">
        <v>514</v>
      </c>
      <c r="AV488" s="211" t="s">
        <v>514</v>
      </c>
      <c r="AW488" s="211" t="s">
        <v>514</v>
      </c>
      <c r="AX488" s="211" t="s">
        <v>514</v>
      </c>
      <c r="AY488" s="211" t="s">
        <v>514</v>
      </c>
      <c r="AZ488" s="287"/>
      <c r="BA488" s="287"/>
      <c r="BB488" s="287"/>
      <c r="BC488" s="287"/>
      <c r="BD488" s="287"/>
      <c r="BE488" s="287"/>
      <c r="BF488" s="211" t="s">
        <v>514</v>
      </c>
      <c r="BG488" s="211" t="s">
        <v>514</v>
      </c>
      <c r="BH488" s="211" t="s">
        <v>514</v>
      </c>
      <c r="BI488" s="211" t="s">
        <v>514</v>
      </c>
      <c r="BJ488" s="211" t="s">
        <v>514</v>
      </c>
      <c r="BK488" s="211" t="s">
        <v>514</v>
      </c>
      <c r="BL488" s="287"/>
      <c r="BM488" s="287"/>
      <c r="BN488" s="287"/>
      <c r="BO488" s="211" t="s">
        <v>514</v>
      </c>
      <c r="BP488" s="211" t="s">
        <v>514</v>
      </c>
      <c r="BQ488" s="211">
        <v>2</v>
      </c>
      <c r="BR488" s="211" t="s">
        <v>2490</v>
      </c>
      <c r="BS488" s="211" t="s">
        <v>5413</v>
      </c>
      <c r="BT488" s="211" t="s">
        <v>514</v>
      </c>
      <c r="BU488" s="211" t="s">
        <v>514</v>
      </c>
      <c r="BV488" s="211" t="s">
        <v>514</v>
      </c>
      <c r="BW488" s="211" t="s">
        <v>514</v>
      </c>
      <c r="BX488" s="211" t="s">
        <v>514</v>
      </c>
      <c r="BY488" s="211" t="s">
        <v>514</v>
      </c>
      <c r="BZ488" s="211" t="s">
        <v>514</v>
      </c>
      <c r="CA488" s="211" t="s">
        <v>514</v>
      </c>
      <c r="CB488" s="211" t="s">
        <v>514</v>
      </c>
      <c r="CC488" s="211" t="s">
        <v>514</v>
      </c>
      <c r="CD488" s="211" t="s">
        <v>514</v>
      </c>
      <c r="CE488" s="211" t="s">
        <v>514</v>
      </c>
      <c r="CF488" s="211" t="s">
        <v>514</v>
      </c>
      <c r="CG488" s="211" t="s">
        <v>514</v>
      </c>
      <c r="CH488" s="287"/>
      <c r="CI488" s="287"/>
      <c r="CJ488" s="287"/>
      <c r="CK488" s="287"/>
      <c r="CL488" s="287"/>
      <c r="CM488" s="287"/>
      <c r="CN488" s="287"/>
      <c r="CO488" s="211" t="s">
        <v>5528</v>
      </c>
    </row>
    <row r="489" spans="1:93">
      <c r="A489" s="286" t="s">
        <v>1333</v>
      </c>
      <c r="B489" s="211" t="s">
        <v>3424</v>
      </c>
      <c r="C489" s="211" t="s">
        <v>2448</v>
      </c>
      <c r="D489" s="211" t="s">
        <v>5414</v>
      </c>
      <c r="E489" s="211" t="s">
        <v>5415</v>
      </c>
      <c r="F489" s="211">
        <v>1</v>
      </c>
      <c r="G489" s="211" t="s">
        <v>514</v>
      </c>
      <c r="H489" s="211" t="s">
        <v>514</v>
      </c>
      <c r="I489" s="211" t="s">
        <v>514</v>
      </c>
      <c r="J489" s="211" t="s">
        <v>514</v>
      </c>
      <c r="K489" s="211">
        <v>2013</v>
      </c>
      <c r="L489" s="211" t="b">
        <v>1</v>
      </c>
      <c r="M489" s="211">
        <v>16200</v>
      </c>
      <c r="N489" s="211">
        <v>16200</v>
      </c>
      <c r="O489" s="287"/>
      <c r="P489" s="287"/>
      <c r="Q489" s="287"/>
      <c r="R489" s="211" t="s">
        <v>514</v>
      </c>
      <c r="S489" s="211" t="s">
        <v>514</v>
      </c>
      <c r="T489" s="211" t="s">
        <v>514</v>
      </c>
      <c r="U489" s="211" t="s">
        <v>514</v>
      </c>
      <c r="V489" s="211" t="s">
        <v>514</v>
      </c>
      <c r="W489" s="211" t="s">
        <v>514</v>
      </c>
      <c r="X489" s="287"/>
      <c r="Y489" s="287"/>
      <c r="Z489" s="287"/>
      <c r="AA489" s="211" t="s">
        <v>514</v>
      </c>
      <c r="AB489" s="211" t="s">
        <v>514</v>
      </c>
      <c r="AC489" s="211" t="s">
        <v>514</v>
      </c>
      <c r="AD489" s="211" t="s">
        <v>514</v>
      </c>
      <c r="AE489" s="287"/>
      <c r="AF489" s="287"/>
      <c r="AG489" s="287"/>
      <c r="AH489" s="211" t="s">
        <v>514</v>
      </c>
      <c r="AI489" s="211" t="s">
        <v>514</v>
      </c>
      <c r="AJ489" s="211" t="s">
        <v>514</v>
      </c>
      <c r="AK489" s="211" t="s">
        <v>514</v>
      </c>
      <c r="AL489" s="211" t="s">
        <v>514</v>
      </c>
      <c r="AM489" s="211" t="s">
        <v>514</v>
      </c>
      <c r="AN489" s="287"/>
      <c r="AO489" s="287"/>
      <c r="AP489" s="287"/>
      <c r="AQ489" s="287"/>
      <c r="AR489" s="287"/>
      <c r="AS489" s="287"/>
      <c r="AT489" s="211" t="s">
        <v>514</v>
      </c>
      <c r="AU489" s="211" t="s">
        <v>514</v>
      </c>
      <c r="AV489" s="211" t="s">
        <v>514</v>
      </c>
      <c r="AW489" s="211" t="s">
        <v>514</v>
      </c>
      <c r="AX489" s="211" t="s">
        <v>514</v>
      </c>
      <c r="AY489" s="211" t="s">
        <v>514</v>
      </c>
      <c r="AZ489" s="287"/>
      <c r="BA489" s="287"/>
      <c r="BB489" s="287"/>
      <c r="BC489" s="287"/>
      <c r="BD489" s="287"/>
      <c r="BE489" s="287"/>
      <c r="BF489" s="211" t="s">
        <v>514</v>
      </c>
      <c r="BG489" s="211" t="s">
        <v>514</v>
      </c>
      <c r="BH489" s="211" t="s">
        <v>514</v>
      </c>
      <c r="BI489" s="211" t="s">
        <v>514</v>
      </c>
      <c r="BJ489" s="211" t="s">
        <v>514</v>
      </c>
      <c r="BK489" s="211" t="s">
        <v>514</v>
      </c>
      <c r="BL489" s="287"/>
      <c r="BM489" s="287"/>
      <c r="BN489" s="287"/>
      <c r="BO489" s="211" t="s">
        <v>514</v>
      </c>
      <c r="BP489" s="211" t="s">
        <v>514</v>
      </c>
      <c r="BQ489" s="211">
        <v>1</v>
      </c>
      <c r="BR489" s="211" t="s">
        <v>3162</v>
      </c>
      <c r="BS489" s="211" t="s">
        <v>514</v>
      </c>
      <c r="BT489" s="211" t="s">
        <v>514</v>
      </c>
      <c r="BU489" s="211" t="s">
        <v>514</v>
      </c>
      <c r="BV489" s="211" t="s">
        <v>514</v>
      </c>
      <c r="BW489" s="211" t="s">
        <v>514</v>
      </c>
      <c r="BX489" s="211" t="s">
        <v>514</v>
      </c>
      <c r="BY489" s="211" t="s">
        <v>514</v>
      </c>
      <c r="BZ489" s="211" t="s">
        <v>514</v>
      </c>
      <c r="CA489" s="211" t="s">
        <v>514</v>
      </c>
      <c r="CB489" s="211" t="s">
        <v>514</v>
      </c>
      <c r="CC489" s="211" t="s">
        <v>514</v>
      </c>
      <c r="CD489" s="211" t="s">
        <v>514</v>
      </c>
      <c r="CE489" s="211" t="s">
        <v>514</v>
      </c>
      <c r="CF489" s="211" t="s">
        <v>514</v>
      </c>
      <c r="CG489" s="211" t="s">
        <v>514</v>
      </c>
      <c r="CH489" s="287"/>
      <c r="CI489" s="287"/>
      <c r="CJ489" s="287"/>
      <c r="CK489" s="287"/>
      <c r="CL489" s="287"/>
      <c r="CM489" s="287"/>
      <c r="CN489" s="287"/>
      <c r="CO489" s="211" t="s">
        <v>514</v>
      </c>
    </row>
    <row r="490" spans="1:93">
      <c r="A490" s="286" t="s">
        <v>1334</v>
      </c>
      <c r="B490" s="211" t="s">
        <v>3425</v>
      </c>
      <c r="C490" s="211" t="s">
        <v>2448</v>
      </c>
      <c r="D490" s="211" t="s">
        <v>5930</v>
      </c>
      <c r="E490" s="211" t="s">
        <v>5931</v>
      </c>
      <c r="F490" s="211">
        <v>1</v>
      </c>
      <c r="G490" s="211" t="s">
        <v>514</v>
      </c>
      <c r="H490" s="211" t="s">
        <v>514</v>
      </c>
      <c r="I490" s="211" t="s">
        <v>514</v>
      </c>
      <c r="J490" s="211" t="s">
        <v>514</v>
      </c>
      <c r="K490" s="211" t="s">
        <v>514</v>
      </c>
      <c r="L490" s="211" t="s">
        <v>514</v>
      </c>
      <c r="M490" s="211" t="s">
        <v>514</v>
      </c>
      <c r="N490" s="211" t="s">
        <v>514</v>
      </c>
      <c r="O490" s="287"/>
      <c r="P490" s="287"/>
      <c r="Q490" s="287"/>
      <c r="R490" s="211" t="s">
        <v>514</v>
      </c>
      <c r="S490" s="211" t="s">
        <v>514</v>
      </c>
      <c r="T490" s="211" t="s">
        <v>514</v>
      </c>
      <c r="U490" s="211" t="s">
        <v>514</v>
      </c>
      <c r="V490" s="211" t="s">
        <v>514</v>
      </c>
      <c r="W490" s="211" t="s">
        <v>514</v>
      </c>
      <c r="X490" s="287"/>
      <c r="Y490" s="287"/>
      <c r="Z490" s="287"/>
      <c r="AA490" s="211" t="s">
        <v>514</v>
      </c>
      <c r="AB490" s="211" t="s">
        <v>514</v>
      </c>
      <c r="AC490" s="211" t="s">
        <v>514</v>
      </c>
      <c r="AD490" s="211" t="s">
        <v>514</v>
      </c>
      <c r="AE490" s="287"/>
      <c r="AF490" s="287"/>
      <c r="AG490" s="287"/>
      <c r="AH490" s="211" t="s">
        <v>514</v>
      </c>
      <c r="AI490" s="211" t="s">
        <v>514</v>
      </c>
      <c r="AJ490" s="211" t="s">
        <v>514</v>
      </c>
      <c r="AK490" s="211" t="s">
        <v>514</v>
      </c>
      <c r="AL490" s="211" t="s">
        <v>514</v>
      </c>
      <c r="AM490" s="211" t="s">
        <v>514</v>
      </c>
      <c r="AN490" s="287"/>
      <c r="AO490" s="287"/>
      <c r="AP490" s="287"/>
      <c r="AQ490" s="287"/>
      <c r="AR490" s="287"/>
      <c r="AS490" s="287"/>
      <c r="AT490" s="211" t="s">
        <v>514</v>
      </c>
      <c r="AU490" s="211" t="s">
        <v>514</v>
      </c>
      <c r="AV490" s="211" t="s">
        <v>514</v>
      </c>
      <c r="AW490" s="211" t="s">
        <v>514</v>
      </c>
      <c r="AX490" s="211" t="s">
        <v>514</v>
      </c>
      <c r="AY490" s="211" t="s">
        <v>514</v>
      </c>
      <c r="AZ490" s="287"/>
      <c r="BA490" s="287"/>
      <c r="BB490" s="287"/>
      <c r="BC490" s="287"/>
      <c r="BD490" s="287"/>
      <c r="BE490" s="287"/>
      <c r="BF490" s="211" t="s">
        <v>514</v>
      </c>
      <c r="BG490" s="211" t="s">
        <v>514</v>
      </c>
      <c r="BH490" s="211" t="s">
        <v>514</v>
      </c>
      <c r="BI490" s="211" t="s">
        <v>514</v>
      </c>
      <c r="BJ490" s="211" t="s">
        <v>514</v>
      </c>
      <c r="BK490" s="211" t="s">
        <v>514</v>
      </c>
      <c r="BL490" s="287"/>
      <c r="BM490" s="287"/>
      <c r="BN490" s="287"/>
      <c r="BO490" s="211" t="s">
        <v>514</v>
      </c>
      <c r="BP490" s="211" t="s">
        <v>514</v>
      </c>
      <c r="BQ490" s="211">
        <v>1</v>
      </c>
      <c r="BR490" s="211" t="s">
        <v>3724</v>
      </c>
      <c r="BS490" s="211" t="s">
        <v>514</v>
      </c>
      <c r="BT490" s="211" t="s">
        <v>514</v>
      </c>
      <c r="BU490" s="211" t="s">
        <v>514</v>
      </c>
      <c r="BV490" s="211" t="s">
        <v>514</v>
      </c>
      <c r="BW490" s="211" t="s">
        <v>514</v>
      </c>
      <c r="BX490" s="211" t="s">
        <v>514</v>
      </c>
      <c r="BY490" s="211" t="s">
        <v>514</v>
      </c>
      <c r="BZ490" s="211" t="s">
        <v>514</v>
      </c>
      <c r="CA490" s="211" t="s">
        <v>514</v>
      </c>
      <c r="CB490" s="211" t="s">
        <v>514</v>
      </c>
      <c r="CC490" s="211" t="s">
        <v>514</v>
      </c>
      <c r="CD490" s="211" t="s">
        <v>514</v>
      </c>
      <c r="CE490" s="211" t="s">
        <v>514</v>
      </c>
      <c r="CF490" s="211" t="s">
        <v>514</v>
      </c>
      <c r="CG490" s="211" t="s">
        <v>514</v>
      </c>
      <c r="CH490" s="287"/>
      <c r="CI490" s="287"/>
      <c r="CJ490" s="287"/>
      <c r="CK490" s="287"/>
      <c r="CL490" s="287"/>
      <c r="CM490" s="287"/>
      <c r="CN490" s="287"/>
      <c r="CO490" s="211" t="s">
        <v>514</v>
      </c>
    </row>
    <row r="491" spans="1:93">
      <c r="A491" s="286" t="s">
        <v>1335</v>
      </c>
      <c r="B491" s="211" t="s">
        <v>3426</v>
      </c>
      <c r="C491" s="211" t="s">
        <v>2448</v>
      </c>
      <c r="D491" s="211" t="s">
        <v>3427</v>
      </c>
      <c r="E491" s="211" t="s">
        <v>3428</v>
      </c>
      <c r="F491" s="211">
        <v>1</v>
      </c>
      <c r="G491" s="211" t="s">
        <v>514</v>
      </c>
      <c r="H491" s="211" t="s">
        <v>514</v>
      </c>
      <c r="I491" s="211" t="s">
        <v>514</v>
      </c>
      <c r="J491" s="211" t="s">
        <v>514</v>
      </c>
      <c r="K491" s="211">
        <v>2013</v>
      </c>
      <c r="L491" s="211" t="b">
        <v>0</v>
      </c>
      <c r="M491" s="211">
        <v>5300</v>
      </c>
      <c r="N491" s="211">
        <v>5300</v>
      </c>
      <c r="O491" s="287"/>
      <c r="P491" s="287"/>
      <c r="Q491" s="287"/>
      <c r="R491" s="211" t="b">
        <v>0</v>
      </c>
      <c r="S491" s="211">
        <v>5960</v>
      </c>
      <c r="T491" s="211">
        <v>3130</v>
      </c>
      <c r="U491" s="211" t="b">
        <v>0</v>
      </c>
      <c r="V491" s="211">
        <v>3020</v>
      </c>
      <c r="W491" s="211">
        <v>3020</v>
      </c>
      <c r="X491" s="287"/>
      <c r="Y491" s="287"/>
      <c r="Z491" s="287"/>
      <c r="AA491" s="211" t="s">
        <v>514</v>
      </c>
      <c r="AB491" s="211" t="s">
        <v>514</v>
      </c>
      <c r="AC491" s="211" t="s">
        <v>514</v>
      </c>
      <c r="AD491" s="211" t="s">
        <v>514</v>
      </c>
      <c r="AE491" s="287"/>
      <c r="AF491" s="287"/>
      <c r="AG491" s="287"/>
      <c r="AH491" s="211" t="s">
        <v>514</v>
      </c>
      <c r="AI491" s="211" t="s">
        <v>514</v>
      </c>
      <c r="AJ491" s="211" t="s">
        <v>514</v>
      </c>
      <c r="AK491" s="211" t="s">
        <v>514</v>
      </c>
      <c r="AL491" s="211" t="s">
        <v>514</v>
      </c>
      <c r="AM491" s="211" t="s">
        <v>514</v>
      </c>
      <c r="AN491" s="287"/>
      <c r="AO491" s="287"/>
      <c r="AP491" s="287"/>
      <c r="AQ491" s="287"/>
      <c r="AR491" s="287"/>
      <c r="AS491" s="287"/>
      <c r="AT491" s="211" t="s">
        <v>514</v>
      </c>
      <c r="AU491" s="211" t="s">
        <v>514</v>
      </c>
      <c r="AV491" s="211" t="s">
        <v>514</v>
      </c>
      <c r="AW491" s="211" t="s">
        <v>514</v>
      </c>
      <c r="AX491" s="211" t="s">
        <v>514</v>
      </c>
      <c r="AY491" s="211" t="s">
        <v>514</v>
      </c>
      <c r="AZ491" s="287"/>
      <c r="BA491" s="287"/>
      <c r="BB491" s="287"/>
      <c r="BC491" s="287"/>
      <c r="BD491" s="287"/>
      <c r="BE491" s="287"/>
      <c r="BF491" s="211" t="s">
        <v>514</v>
      </c>
      <c r="BG491" s="211" t="s">
        <v>514</v>
      </c>
      <c r="BH491" s="211" t="s">
        <v>514</v>
      </c>
      <c r="BI491" s="211" t="s">
        <v>514</v>
      </c>
      <c r="BJ491" s="211" t="s">
        <v>514</v>
      </c>
      <c r="BK491" s="211" t="s">
        <v>514</v>
      </c>
      <c r="BL491" s="287"/>
      <c r="BM491" s="287"/>
      <c r="BN491" s="287"/>
      <c r="BO491" s="211" t="s">
        <v>514</v>
      </c>
      <c r="BP491" s="211" t="s">
        <v>514</v>
      </c>
      <c r="BQ491" s="211">
        <v>1</v>
      </c>
      <c r="BR491" s="211" t="s">
        <v>5416</v>
      </c>
      <c r="BS491" s="211" t="s">
        <v>514</v>
      </c>
      <c r="BT491" s="211" t="s">
        <v>514</v>
      </c>
      <c r="BU491" s="211" t="s">
        <v>514</v>
      </c>
      <c r="BV491" s="211" t="s">
        <v>514</v>
      </c>
      <c r="BW491" s="211" t="s">
        <v>514</v>
      </c>
      <c r="BX491" s="211" t="s">
        <v>514</v>
      </c>
      <c r="BY491" s="211" t="s">
        <v>514</v>
      </c>
      <c r="BZ491" s="211" t="s">
        <v>514</v>
      </c>
      <c r="CA491" s="211" t="s">
        <v>514</v>
      </c>
      <c r="CB491" s="211" t="s">
        <v>514</v>
      </c>
      <c r="CC491" s="211" t="s">
        <v>6636</v>
      </c>
      <c r="CD491" s="211" t="s">
        <v>6637</v>
      </c>
      <c r="CE491" s="211" t="s">
        <v>514</v>
      </c>
      <c r="CF491" s="211" t="s">
        <v>514</v>
      </c>
      <c r="CG491" s="211" t="s">
        <v>514</v>
      </c>
      <c r="CH491" s="287"/>
      <c r="CI491" s="287"/>
      <c r="CJ491" s="287"/>
      <c r="CK491" s="287"/>
      <c r="CL491" s="287"/>
      <c r="CM491" s="287"/>
      <c r="CN491" s="287"/>
      <c r="CO491" s="211" t="s">
        <v>5528</v>
      </c>
    </row>
    <row r="492" spans="1:93">
      <c r="A492" s="286" t="s">
        <v>1336</v>
      </c>
      <c r="B492" s="211" t="s">
        <v>3429</v>
      </c>
      <c r="C492" s="211" t="s">
        <v>2448</v>
      </c>
      <c r="D492" s="211" t="s">
        <v>6638</v>
      </c>
      <c r="E492" s="211" t="s">
        <v>5932</v>
      </c>
      <c r="F492" s="211">
        <v>1</v>
      </c>
      <c r="G492" s="211" t="s">
        <v>514</v>
      </c>
      <c r="H492" s="211" t="s">
        <v>514</v>
      </c>
      <c r="I492" s="211" t="s">
        <v>514</v>
      </c>
      <c r="J492" s="211" t="s">
        <v>514</v>
      </c>
      <c r="K492" s="211">
        <v>2013</v>
      </c>
      <c r="L492" s="211" t="b">
        <v>0</v>
      </c>
      <c r="M492" s="211">
        <v>6790</v>
      </c>
      <c r="N492" s="211">
        <v>6780</v>
      </c>
      <c r="O492" s="287"/>
      <c r="P492" s="287"/>
      <c r="Q492" s="287"/>
      <c r="R492" s="211" t="b">
        <v>0</v>
      </c>
      <c r="S492" s="211">
        <v>8020</v>
      </c>
      <c r="T492" s="211">
        <v>4720</v>
      </c>
      <c r="U492" s="211" t="b">
        <v>0</v>
      </c>
      <c r="V492" s="211">
        <v>4640</v>
      </c>
      <c r="W492" s="211">
        <v>4640</v>
      </c>
      <c r="X492" s="287"/>
      <c r="Y492" s="287"/>
      <c r="Z492" s="287"/>
      <c r="AA492" s="211" t="s">
        <v>514</v>
      </c>
      <c r="AB492" s="211" t="s">
        <v>514</v>
      </c>
      <c r="AC492" s="211" t="s">
        <v>514</v>
      </c>
      <c r="AD492" s="211" t="s">
        <v>514</v>
      </c>
      <c r="AE492" s="287"/>
      <c r="AF492" s="287"/>
      <c r="AG492" s="287"/>
      <c r="AH492" s="211" t="s">
        <v>514</v>
      </c>
      <c r="AI492" s="211" t="s">
        <v>514</v>
      </c>
      <c r="AJ492" s="211" t="s">
        <v>514</v>
      </c>
      <c r="AK492" s="211" t="s">
        <v>514</v>
      </c>
      <c r="AL492" s="211" t="s">
        <v>514</v>
      </c>
      <c r="AM492" s="211" t="s">
        <v>514</v>
      </c>
      <c r="AN492" s="287"/>
      <c r="AO492" s="287"/>
      <c r="AP492" s="287"/>
      <c r="AQ492" s="287"/>
      <c r="AR492" s="287"/>
      <c r="AS492" s="287"/>
      <c r="AT492" s="211" t="s">
        <v>514</v>
      </c>
      <c r="AU492" s="211" t="s">
        <v>514</v>
      </c>
      <c r="AV492" s="211" t="s">
        <v>514</v>
      </c>
      <c r="AW492" s="211" t="s">
        <v>514</v>
      </c>
      <c r="AX492" s="211" t="s">
        <v>514</v>
      </c>
      <c r="AY492" s="211" t="s">
        <v>514</v>
      </c>
      <c r="AZ492" s="287"/>
      <c r="BA492" s="287"/>
      <c r="BB492" s="287"/>
      <c r="BC492" s="287"/>
      <c r="BD492" s="287"/>
      <c r="BE492" s="287"/>
      <c r="BF492" s="211" t="s">
        <v>514</v>
      </c>
      <c r="BG492" s="211" t="s">
        <v>514</v>
      </c>
      <c r="BH492" s="211" t="s">
        <v>514</v>
      </c>
      <c r="BI492" s="211" t="s">
        <v>514</v>
      </c>
      <c r="BJ492" s="211" t="s">
        <v>514</v>
      </c>
      <c r="BK492" s="211" t="s">
        <v>514</v>
      </c>
      <c r="BL492" s="287"/>
      <c r="BM492" s="287"/>
      <c r="BN492" s="287"/>
      <c r="BO492" s="211" t="s">
        <v>514</v>
      </c>
      <c r="BP492" s="211" t="s">
        <v>514</v>
      </c>
      <c r="BQ492" s="211">
        <v>1</v>
      </c>
      <c r="BR492" s="211" t="s">
        <v>3430</v>
      </c>
      <c r="BS492" s="211" t="s">
        <v>514</v>
      </c>
      <c r="BT492" s="211" t="s">
        <v>514</v>
      </c>
      <c r="BU492" s="211" t="s">
        <v>514</v>
      </c>
      <c r="BV492" s="211" t="s">
        <v>514</v>
      </c>
      <c r="BW492" s="211" t="s">
        <v>514</v>
      </c>
      <c r="BX492" s="211" t="s">
        <v>514</v>
      </c>
      <c r="BY492" s="211" t="s">
        <v>514</v>
      </c>
      <c r="BZ492" s="211" t="s">
        <v>514</v>
      </c>
      <c r="CA492" s="211" t="s">
        <v>514</v>
      </c>
      <c r="CB492" s="211" t="s">
        <v>514</v>
      </c>
      <c r="CC492" s="211" t="s">
        <v>6434</v>
      </c>
      <c r="CD492" s="211" t="s">
        <v>5089</v>
      </c>
      <c r="CE492" s="211" t="s">
        <v>514</v>
      </c>
      <c r="CF492" s="211" t="s">
        <v>514</v>
      </c>
      <c r="CG492" s="211" t="s">
        <v>514</v>
      </c>
      <c r="CH492" s="287"/>
      <c r="CI492" s="287"/>
      <c r="CJ492" s="287"/>
      <c r="CK492" s="287"/>
      <c r="CL492" s="287"/>
      <c r="CM492" s="287"/>
      <c r="CN492" s="287"/>
      <c r="CO492" s="211" t="s">
        <v>5528</v>
      </c>
    </row>
    <row r="493" spans="1:93">
      <c r="A493" s="286" t="s">
        <v>1337</v>
      </c>
      <c r="B493" s="211" t="s">
        <v>3431</v>
      </c>
      <c r="C493" s="211" t="s">
        <v>5417</v>
      </c>
      <c r="D493" s="211" t="s">
        <v>5933</v>
      </c>
      <c r="E493" s="211" t="s">
        <v>3086</v>
      </c>
      <c r="F493" s="211">
        <v>1</v>
      </c>
      <c r="G493" s="211" t="s">
        <v>514</v>
      </c>
      <c r="H493" s="211" t="s">
        <v>514</v>
      </c>
      <c r="I493" s="211" t="s">
        <v>514</v>
      </c>
      <c r="J493" s="211" t="s">
        <v>514</v>
      </c>
      <c r="K493" s="211">
        <v>2013</v>
      </c>
      <c r="L493" s="211" t="b">
        <v>0</v>
      </c>
      <c r="M493" s="211">
        <v>2480</v>
      </c>
      <c r="N493" s="211">
        <v>2190</v>
      </c>
      <c r="O493" s="287"/>
      <c r="P493" s="287"/>
      <c r="Q493" s="287"/>
      <c r="R493" s="211" t="s">
        <v>514</v>
      </c>
      <c r="S493" s="211" t="s">
        <v>514</v>
      </c>
      <c r="T493" s="211" t="s">
        <v>514</v>
      </c>
      <c r="U493" s="211" t="s">
        <v>514</v>
      </c>
      <c r="V493" s="211" t="s">
        <v>514</v>
      </c>
      <c r="W493" s="211" t="s">
        <v>514</v>
      </c>
      <c r="X493" s="287"/>
      <c r="Y493" s="287"/>
      <c r="Z493" s="287"/>
      <c r="AA493" s="211" t="s">
        <v>514</v>
      </c>
      <c r="AB493" s="211" t="s">
        <v>514</v>
      </c>
      <c r="AC493" s="211" t="s">
        <v>514</v>
      </c>
      <c r="AD493" s="211" t="s">
        <v>514</v>
      </c>
      <c r="AE493" s="287"/>
      <c r="AF493" s="287"/>
      <c r="AG493" s="287"/>
      <c r="AH493" s="211" t="s">
        <v>514</v>
      </c>
      <c r="AI493" s="211" t="s">
        <v>514</v>
      </c>
      <c r="AJ493" s="211" t="s">
        <v>514</v>
      </c>
      <c r="AK493" s="211" t="s">
        <v>514</v>
      </c>
      <c r="AL493" s="211" t="s">
        <v>514</v>
      </c>
      <c r="AM493" s="211" t="s">
        <v>514</v>
      </c>
      <c r="AN493" s="287"/>
      <c r="AO493" s="287"/>
      <c r="AP493" s="287"/>
      <c r="AQ493" s="287"/>
      <c r="AR493" s="287"/>
      <c r="AS493" s="287"/>
      <c r="AT493" s="211" t="s">
        <v>514</v>
      </c>
      <c r="AU493" s="211" t="s">
        <v>514</v>
      </c>
      <c r="AV493" s="211" t="s">
        <v>514</v>
      </c>
      <c r="AW493" s="211" t="s">
        <v>514</v>
      </c>
      <c r="AX493" s="211" t="s">
        <v>514</v>
      </c>
      <c r="AY493" s="211" t="s">
        <v>514</v>
      </c>
      <c r="AZ493" s="287"/>
      <c r="BA493" s="287"/>
      <c r="BB493" s="287"/>
      <c r="BC493" s="287"/>
      <c r="BD493" s="287"/>
      <c r="BE493" s="287"/>
      <c r="BF493" s="211" t="s">
        <v>514</v>
      </c>
      <c r="BG493" s="211" t="s">
        <v>514</v>
      </c>
      <c r="BH493" s="211" t="s">
        <v>514</v>
      </c>
      <c r="BI493" s="211" t="s">
        <v>514</v>
      </c>
      <c r="BJ493" s="211" t="s">
        <v>514</v>
      </c>
      <c r="BK493" s="211" t="s">
        <v>514</v>
      </c>
      <c r="BL493" s="287"/>
      <c r="BM493" s="287"/>
      <c r="BN493" s="287"/>
      <c r="BO493" s="211" t="s">
        <v>514</v>
      </c>
      <c r="BP493" s="211" t="s">
        <v>514</v>
      </c>
      <c r="BQ493" s="211">
        <v>0</v>
      </c>
      <c r="BR493" s="211" t="s">
        <v>514</v>
      </c>
      <c r="BS493" s="211" t="s">
        <v>514</v>
      </c>
      <c r="BT493" s="211" t="s">
        <v>514</v>
      </c>
      <c r="BU493" s="211" t="s">
        <v>514</v>
      </c>
      <c r="BV493" s="211" t="s">
        <v>514</v>
      </c>
      <c r="BW493" s="211" t="s">
        <v>514</v>
      </c>
      <c r="BX493" s="211" t="s">
        <v>514</v>
      </c>
      <c r="BY493" s="211" t="s">
        <v>514</v>
      </c>
      <c r="BZ493" s="211" t="s">
        <v>514</v>
      </c>
      <c r="CA493" s="211" t="s">
        <v>514</v>
      </c>
      <c r="CB493" s="211" t="s">
        <v>514</v>
      </c>
      <c r="CC493" s="211" t="s">
        <v>514</v>
      </c>
      <c r="CD493" s="211" t="s">
        <v>514</v>
      </c>
      <c r="CE493" s="211" t="s">
        <v>514</v>
      </c>
      <c r="CF493" s="211" t="s">
        <v>514</v>
      </c>
      <c r="CG493" s="211" t="s">
        <v>514</v>
      </c>
      <c r="CH493" s="287"/>
      <c r="CI493" s="287"/>
      <c r="CJ493" s="287"/>
      <c r="CK493" s="287"/>
      <c r="CL493" s="287"/>
      <c r="CM493" s="287"/>
      <c r="CN493" s="287"/>
      <c r="CO493" s="211" t="s">
        <v>514</v>
      </c>
    </row>
    <row r="494" spans="1:93">
      <c r="A494" s="286" t="s">
        <v>1338</v>
      </c>
      <c r="B494" s="211" t="s">
        <v>3432</v>
      </c>
      <c r="C494" s="211" t="s">
        <v>2448</v>
      </c>
      <c r="D494" s="211" t="s">
        <v>5418</v>
      </c>
      <c r="E494" s="211" t="s">
        <v>5419</v>
      </c>
      <c r="F494" s="211" t="s">
        <v>514</v>
      </c>
      <c r="G494" s="211" t="s">
        <v>514</v>
      </c>
      <c r="H494" s="211">
        <v>1</v>
      </c>
      <c r="I494" s="211" t="s">
        <v>514</v>
      </c>
      <c r="J494" s="211" t="s">
        <v>514</v>
      </c>
      <c r="K494" s="211" t="s">
        <v>514</v>
      </c>
      <c r="L494" s="211" t="s">
        <v>514</v>
      </c>
      <c r="M494" s="211" t="s">
        <v>514</v>
      </c>
      <c r="N494" s="211" t="s">
        <v>514</v>
      </c>
      <c r="O494" s="287"/>
      <c r="P494" s="287"/>
      <c r="Q494" s="287"/>
      <c r="R494" s="211" t="s">
        <v>514</v>
      </c>
      <c r="S494" s="211" t="s">
        <v>514</v>
      </c>
      <c r="T494" s="211" t="s">
        <v>514</v>
      </c>
      <c r="U494" s="211" t="s">
        <v>514</v>
      </c>
      <c r="V494" s="211" t="s">
        <v>514</v>
      </c>
      <c r="W494" s="211" t="s">
        <v>514</v>
      </c>
      <c r="X494" s="287"/>
      <c r="Y494" s="287"/>
      <c r="Z494" s="287"/>
      <c r="AA494" s="211">
        <v>2013</v>
      </c>
      <c r="AB494" s="211" t="b">
        <v>1</v>
      </c>
      <c r="AC494" s="211">
        <v>239</v>
      </c>
      <c r="AD494" s="211">
        <v>239</v>
      </c>
      <c r="AE494" s="287"/>
      <c r="AF494" s="287"/>
      <c r="AG494" s="287"/>
      <c r="AH494" s="211" t="s">
        <v>514</v>
      </c>
      <c r="AI494" s="211" t="s">
        <v>514</v>
      </c>
      <c r="AJ494" s="211" t="s">
        <v>514</v>
      </c>
      <c r="AK494" s="211" t="s">
        <v>514</v>
      </c>
      <c r="AL494" s="211" t="s">
        <v>514</v>
      </c>
      <c r="AM494" s="211" t="s">
        <v>514</v>
      </c>
      <c r="AN494" s="287"/>
      <c r="AO494" s="287"/>
      <c r="AP494" s="287"/>
      <c r="AQ494" s="287"/>
      <c r="AR494" s="287"/>
      <c r="AS494" s="287"/>
      <c r="AT494" s="211" t="s">
        <v>514</v>
      </c>
      <c r="AU494" s="211" t="s">
        <v>514</v>
      </c>
      <c r="AV494" s="211" t="s">
        <v>514</v>
      </c>
      <c r="AW494" s="211" t="s">
        <v>514</v>
      </c>
      <c r="AX494" s="211" t="s">
        <v>514</v>
      </c>
      <c r="AY494" s="211" t="s">
        <v>514</v>
      </c>
      <c r="AZ494" s="287"/>
      <c r="BA494" s="287"/>
      <c r="BB494" s="287"/>
      <c r="BC494" s="287"/>
      <c r="BD494" s="287"/>
      <c r="BE494" s="287"/>
      <c r="BF494" s="211" t="s">
        <v>514</v>
      </c>
      <c r="BG494" s="211" t="s">
        <v>514</v>
      </c>
      <c r="BH494" s="211" t="s">
        <v>514</v>
      </c>
      <c r="BI494" s="211" t="s">
        <v>514</v>
      </c>
      <c r="BJ494" s="211" t="s">
        <v>514</v>
      </c>
      <c r="BK494" s="211" t="s">
        <v>514</v>
      </c>
      <c r="BL494" s="287"/>
      <c r="BM494" s="287"/>
      <c r="BN494" s="287"/>
      <c r="BO494" s="211" t="s">
        <v>514</v>
      </c>
      <c r="BP494" s="211" t="s">
        <v>514</v>
      </c>
      <c r="BQ494" s="211">
        <v>0</v>
      </c>
      <c r="BR494" s="211" t="s">
        <v>514</v>
      </c>
      <c r="BS494" s="211" t="s">
        <v>514</v>
      </c>
      <c r="BT494" s="211" t="s">
        <v>514</v>
      </c>
      <c r="BU494" s="211" t="s">
        <v>514</v>
      </c>
      <c r="BV494" s="211" t="s">
        <v>514</v>
      </c>
      <c r="BW494" s="211" t="s">
        <v>514</v>
      </c>
      <c r="BX494" s="211" t="s">
        <v>514</v>
      </c>
      <c r="BY494" s="211" t="s">
        <v>514</v>
      </c>
      <c r="BZ494" s="211" t="s">
        <v>514</v>
      </c>
      <c r="CA494" s="211" t="s">
        <v>514</v>
      </c>
      <c r="CB494" s="211" t="s">
        <v>514</v>
      </c>
      <c r="CC494" s="211" t="s">
        <v>514</v>
      </c>
      <c r="CD494" s="211" t="s">
        <v>514</v>
      </c>
      <c r="CE494" s="211" t="s">
        <v>514</v>
      </c>
      <c r="CF494" s="211" t="s">
        <v>514</v>
      </c>
      <c r="CG494" s="211" t="s">
        <v>514</v>
      </c>
      <c r="CH494" s="287"/>
      <c r="CI494" s="287"/>
      <c r="CJ494" s="287"/>
      <c r="CK494" s="287"/>
      <c r="CL494" s="287"/>
      <c r="CM494" s="287"/>
      <c r="CN494" s="287"/>
      <c r="CO494" s="211" t="s">
        <v>514</v>
      </c>
    </row>
    <row r="495" spans="1:93">
      <c r="A495" s="286" t="s">
        <v>1339</v>
      </c>
      <c r="B495" s="211" t="s">
        <v>6639</v>
      </c>
      <c r="C495" s="211" t="s">
        <v>2448</v>
      </c>
      <c r="D495" s="211" t="s">
        <v>3433</v>
      </c>
      <c r="E495" s="211" t="s">
        <v>3434</v>
      </c>
      <c r="F495" s="211">
        <v>1</v>
      </c>
      <c r="G495" s="211" t="s">
        <v>514</v>
      </c>
      <c r="H495" s="211" t="s">
        <v>514</v>
      </c>
      <c r="I495" s="211" t="s">
        <v>514</v>
      </c>
      <c r="J495" s="211" t="s">
        <v>514</v>
      </c>
      <c r="K495" s="211">
        <v>2013</v>
      </c>
      <c r="L495" s="211" t="b">
        <v>0</v>
      </c>
      <c r="M495" s="211">
        <v>45000</v>
      </c>
      <c r="N495" s="211">
        <v>44900</v>
      </c>
      <c r="O495" s="287"/>
      <c r="P495" s="287"/>
      <c r="Q495" s="287"/>
      <c r="R495" s="211" t="b">
        <v>0</v>
      </c>
      <c r="S495" s="211">
        <v>47100</v>
      </c>
      <c r="T495" s="211">
        <v>40200</v>
      </c>
      <c r="U495" s="211" t="b">
        <v>0</v>
      </c>
      <c r="V495" s="211">
        <v>44500</v>
      </c>
      <c r="W495" s="211">
        <v>44500</v>
      </c>
      <c r="X495" s="287"/>
      <c r="Y495" s="287"/>
      <c r="Z495" s="287"/>
      <c r="AA495" s="211" t="s">
        <v>514</v>
      </c>
      <c r="AB495" s="211" t="s">
        <v>514</v>
      </c>
      <c r="AC495" s="211" t="s">
        <v>514</v>
      </c>
      <c r="AD495" s="211" t="s">
        <v>514</v>
      </c>
      <c r="AE495" s="287"/>
      <c r="AF495" s="287"/>
      <c r="AG495" s="287"/>
      <c r="AH495" s="211" t="s">
        <v>514</v>
      </c>
      <c r="AI495" s="211" t="s">
        <v>514</v>
      </c>
      <c r="AJ495" s="211" t="s">
        <v>514</v>
      </c>
      <c r="AK495" s="211" t="s">
        <v>514</v>
      </c>
      <c r="AL495" s="211" t="s">
        <v>514</v>
      </c>
      <c r="AM495" s="211" t="s">
        <v>514</v>
      </c>
      <c r="AN495" s="287"/>
      <c r="AO495" s="287"/>
      <c r="AP495" s="287"/>
      <c r="AQ495" s="287"/>
      <c r="AR495" s="287"/>
      <c r="AS495" s="287"/>
      <c r="AT495" s="211" t="s">
        <v>514</v>
      </c>
      <c r="AU495" s="211" t="s">
        <v>514</v>
      </c>
      <c r="AV495" s="211" t="s">
        <v>514</v>
      </c>
      <c r="AW495" s="211" t="s">
        <v>514</v>
      </c>
      <c r="AX495" s="211" t="s">
        <v>514</v>
      </c>
      <c r="AY495" s="211" t="s">
        <v>514</v>
      </c>
      <c r="AZ495" s="287"/>
      <c r="BA495" s="287"/>
      <c r="BB495" s="287"/>
      <c r="BC495" s="287"/>
      <c r="BD495" s="287"/>
      <c r="BE495" s="287"/>
      <c r="BF495" s="211" t="s">
        <v>514</v>
      </c>
      <c r="BG495" s="211" t="s">
        <v>514</v>
      </c>
      <c r="BH495" s="211" t="s">
        <v>514</v>
      </c>
      <c r="BI495" s="211" t="s">
        <v>514</v>
      </c>
      <c r="BJ495" s="211" t="s">
        <v>514</v>
      </c>
      <c r="BK495" s="211" t="s">
        <v>514</v>
      </c>
      <c r="BL495" s="287"/>
      <c r="BM495" s="287"/>
      <c r="BN495" s="287"/>
      <c r="BO495" s="211" t="s">
        <v>514</v>
      </c>
      <c r="BP495" s="211" t="s">
        <v>514</v>
      </c>
      <c r="BQ495" s="211">
        <v>1</v>
      </c>
      <c r="BR495" s="211" t="s">
        <v>5420</v>
      </c>
      <c r="BS495" s="211" t="s">
        <v>514</v>
      </c>
      <c r="BT495" s="211" t="s">
        <v>514</v>
      </c>
      <c r="BU495" s="211" t="s">
        <v>514</v>
      </c>
      <c r="BV495" s="211" t="s">
        <v>514</v>
      </c>
      <c r="BW495" s="211" t="s">
        <v>514</v>
      </c>
      <c r="BX495" s="211" t="s">
        <v>514</v>
      </c>
      <c r="BY495" s="211" t="s">
        <v>514</v>
      </c>
      <c r="BZ495" s="211" t="s">
        <v>514</v>
      </c>
      <c r="CA495" s="211" t="s">
        <v>514</v>
      </c>
      <c r="CB495" s="211" t="s">
        <v>514</v>
      </c>
      <c r="CC495" s="211" t="s">
        <v>6640</v>
      </c>
      <c r="CD495" s="211" t="s">
        <v>6479</v>
      </c>
      <c r="CE495" s="211" t="s">
        <v>514</v>
      </c>
      <c r="CF495" s="211" t="s">
        <v>514</v>
      </c>
      <c r="CG495" s="211" t="s">
        <v>514</v>
      </c>
      <c r="CH495" s="287"/>
      <c r="CI495" s="287"/>
      <c r="CJ495" s="287"/>
      <c r="CK495" s="287"/>
      <c r="CL495" s="287"/>
      <c r="CM495" s="287"/>
      <c r="CN495" s="287"/>
      <c r="CO495" s="211" t="s">
        <v>5528</v>
      </c>
    </row>
    <row r="496" spans="1:93">
      <c r="A496" s="286" t="s">
        <v>1340</v>
      </c>
      <c r="B496" s="211" t="s">
        <v>514</v>
      </c>
      <c r="C496" s="211" t="s">
        <v>514</v>
      </c>
      <c r="D496" s="211" t="s">
        <v>514</v>
      </c>
      <c r="E496" s="211" t="s">
        <v>514</v>
      </c>
      <c r="F496" s="211" t="e">
        <v>#N/A</v>
      </c>
      <c r="G496" s="211" t="e">
        <v>#N/A</v>
      </c>
      <c r="H496" s="211" t="e">
        <v>#N/A</v>
      </c>
      <c r="I496" s="211" t="s">
        <v>514</v>
      </c>
      <c r="J496" s="211" t="s">
        <v>514</v>
      </c>
      <c r="K496" s="211" t="s">
        <v>514</v>
      </c>
      <c r="L496" s="211" t="s">
        <v>514</v>
      </c>
      <c r="M496" s="211" t="s">
        <v>514</v>
      </c>
      <c r="N496" s="211" t="s">
        <v>514</v>
      </c>
      <c r="O496" s="287"/>
      <c r="P496" s="287"/>
      <c r="Q496" s="287"/>
      <c r="R496" s="211" t="s">
        <v>514</v>
      </c>
      <c r="S496" s="211" t="s">
        <v>514</v>
      </c>
      <c r="T496" s="211" t="s">
        <v>514</v>
      </c>
      <c r="U496" s="211" t="s">
        <v>514</v>
      </c>
      <c r="V496" s="211" t="s">
        <v>514</v>
      </c>
      <c r="W496" s="211" t="s">
        <v>514</v>
      </c>
      <c r="X496" s="287"/>
      <c r="Y496" s="287"/>
      <c r="Z496" s="287"/>
      <c r="AA496" s="211" t="e">
        <v>#N/A</v>
      </c>
      <c r="AB496" s="211" t="e">
        <v>#N/A</v>
      </c>
      <c r="AC496" s="211" t="s">
        <v>514</v>
      </c>
      <c r="AD496" s="211" t="s">
        <v>514</v>
      </c>
      <c r="AE496" s="287"/>
      <c r="AF496" s="287"/>
      <c r="AG496" s="287"/>
      <c r="AH496" s="211" t="s">
        <v>514</v>
      </c>
      <c r="AI496" s="211" t="s">
        <v>514</v>
      </c>
      <c r="AJ496" s="211" t="s">
        <v>514</v>
      </c>
      <c r="AK496" s="211" t="s">
        <v>514</v>
      </c>
      <c r="AL496" s="211" t="s">
        <v>514</v>
      </c>
      <c r="AM496" s="211" t="s">
        <v>514</v>
      </c>
      <c r="AN496" s="287"/>
      <c r="AO496" s="287"/>
      <c r="AP496" s="287"/>
      <c r="AQ496" s="287"/>
      <c r="AR496" s="287"/>
      <c r="AS496" s="287"/>
      <c r="AT496" s="211" t="s">
        <v>514</v>
      </c>
      <c r="AU496" s="211" t="s">
        <v>514</v>
      </c>
      <c r="AV496" s="211" t="s">
        <v>514</v>
      </c>
      <c r="AW496" s="211" t="s">
        <v>514</v>
      </c>
      <c r="AX496" s="211" t="s">
        <v>514</v>
      </c>
      <c r="AY496" s="211" t="s">
        <v>514</v>
      </c>
      <c r="AZ496" s="287"/>
      <c r="BA496" s="287"/>
      <c r="BB496" s="287"/>
      <c r="BC496" s="287"/>
      <c r="BD496" s="287"/>
      <c r="BE496" s="287"/>
      <c r="BF496" s="211" t="s">
        <v>514</v>
      </c>
      <c r="BG496" s="211" t="s">
        <v>514</v>
      </c>
      <c r="BH496" s="211" t="s">
        <v>514</v>
      </c>
      <c r="BI496" s="211" t="s">
        <v>514</v>
      </c>
      <c r="BJ496" s="211" t="s">
        <v>514</v>
      </c>
      <c r="BK496" s="211" t="s">
        <v>514</v>
      </c>
      <c r="BL496" s="287"/>
      <c r="BM496" s="287"/>
      <c r="BN496" s="287"/>
      <c r="BO496" s="211" t="s">
        <v>514</v>
      </c>
      <c r="BP496" s="211" t="s">
        <v>514</v>
      </c>
      <c r="BQ496" s="211">
        <v>0</v>
      </c>
      <c r="BR496" s="211" t="s">
        <v>514</v>
      </c>
      <c r="BS496" s="211" t="s">
        <v>514</v>
      </c>
      <c r="BT496" s="211" t="s">
        <v>514</v>
      </c>
      <c r="BU496" s="211" t="s">
        <v>514</v>
      </c>
      <c r="BV496" s="211" t="s">
        <v>514</v>
      </c>
      <c r="BW496" s="211" t="s">
        <v>514</v>
      </c>
      <c r="BX496" s="211" t="s">
        <v>514</v>
      </c>
      <c r="BY496" s="211" t="s">
        <v>514</v>
      </c>
      <c r="BZ496" s="211" t="s">
        <v>514</v>
      </c>
      <c r="CA496" s="211" t="s">
        <v>514</v>
      </c>
      <c r="CB496" s="211" t="s">
        <v>514</v>
      </c>
      <c r="CC496" s="211" t="s">
        <v>514</v>
      </c>
      <c r="CD496" s="211" t="s">
        <v>514</v>
      </c>
      <c r="CE496" s="211" t="s">
        <v>514</v>
      </c>
      <c r="CF496" s="211" t="s">
        <v>514</v>
      </c>
      <c r="CG496" s="211" t="s">
        <v>514</v>
      </c>
      <c r="CH496" s="287"/>
      <c r="CI496" s="287"/>
      <c r="CJ496" s="287"/>
      <c r="CK496" s="287"/>
      <c r="CL496" s="287"/>
      <c r="CM496" s="287"/>
      <c r="CN496" s="287"/>
      <c r="CO496" s="211" t="s">
        <v>514</v>
      </c>
    </row>
    <row r="497" spans="1:93">
      <c r="A497" s="286" t="s">
        <v>1341</v>
      </c>
      <c r="B497" s="211" t="s">
        <v>3435</v>
      </c>
      <c r="C497" s="211" t="s">
        <v>2424</v>
      </c>
      <c r="D497" s="211" t="s">
        <v>5934</v>
      </c>
      <c r="E497" s="211" t="s">
        <v>5935</v>
      </c>
      <c r="F497" s="211">
        <v>1</v>
      </c>
      <c r="G497" s="211" t="s">
        <v>514</v>
      </c>
      <c r="H497" s="211" t="s">
        <v>514</v>
      </c>
      <c r="I497" s="211" t="s">
        <v>514</v>
      </c>
      <c r="J497" s="211" t="s">
        <v>514</v>
      </c>
      <c r="K497" s="211" t="s">
        <v>514</v>
      </c>
      <c r="L497" s="211" t="s">
        <v>514</v>
      </c>
      <c r="M497" s="211" t="s">
        <v>514</v>
      </c>
      <c r="N497" s="211" t="s">
        <v>514</v>
      </c>
      <c r="O497" s="287"/>
      <c r="P497" s="287"/>
      <c r="Q497" s="287"/>
      <c r="R497" s="211" t="s">
        <v>514</v>
      </c>
      <c r="S497" s="211" t="s">
        <v>514</v>
      </c>
      <c r="T497" s="211" t="s">
        <v>514</v>
      </c>
      <c r="U497" s="211" t="s">
        <v>514</v>
      </c>
      <c r="V497" s="211" t="s">
        <v>514</v>
      </c>
      <c r="W497" s="211" t="s">
        <v>514</v>
      </c>
      <c r="X497" s="287"/>
      <c r="Y497" s="287"/>
      <c r="Z497" s="287"/>
      <c r="AA497" s="211" t="s">
        <v>514</v>
      </c>
      <c r="AB497" s="211" t="s">
        <v>514</v>
      </c>
      <c r="AC497" s="211" t="s">
        <v>514</v>
      </c>
      <c r="AD497" s="211" t="s">
        <v>514</v>
      </c>
      <c r="AE497" s="287"/>
      <c r="AF497" s="287"/>
      <c r="AG497" s="287"/>
      <c r="AH497" s="211" t="s">
        <v>514</v>
      </c>
      <c r="AI497" s="211" t="s">
        <v>514</v>
      </c>
      <c r="AJ497" s="211" t="s">
        <v>514</v>
      </c>
      <c r="AK497" s="211" t="s">
        <v>514</v>
      </c>
      <c r="AL497" s="211" t="s">
        <v>514</v>
      </c>
      <c r="AM497" s="211" t="s">
        <v>514</v>
      </c>
      <c r="AN497" s="287"/>
      <c r="AO497" s="287"/>
      <c r="AP497" s="287"/>
      <c r="AQ497" s="287"/>
      <c r="AR497" s="287"/>
      <c r="AS497" s="287"/>
      <c r="AT497" s="211" t="s">
        <v>514</v>
      </c>
      <c r="AU497" s="211" t="s">
        <v>514</v>
      </c>
      <c r="AV497" s="211" t="s">
        <v>514</v>
      </c>
      <c r="AW497" s="211" t="s">
        <v>514</v>
      </c>
      <c r="AX497" s="211" t="s">
        <v>514</v>
      </c>
      <c r="AY497" s="211" t="s">
        <v>514</v>
      </c>
      <c r="AZ497" s="287"/>
      <c r="BA497" s="287"/>
      <c r="BB497" s="287"/>
      <c r="BC497" s="287"/>
      <c r="BD497" s="287"/>
      <c r="BE497" s="287"/>
      <c r="BF497" s="211" t="s">
        <v>514</v>
      </c>
      <c r="BG497" s="211" t="s">
        <v>514</v>
      </c>
      <c r="BH497" s="211" t="s">
        <v>514</v>
      </c>
      <c r="BI497" s="211" t="s">
        <v>514</v>
      </c>
      <c r="BJ497" s="211" t="s">
        <v>514</v>
      </c>
      <c r="BK497" s="211" t="s">
        <v>514</v>
      </c>
      <c r="BL497" s="287"/>
      <c r="BM497" s="287"/>
      <c r="BN497" s="287"/>
      <c r="BO497" s="211" t="s">
        <v>514</v>
      </c>
      <c r="BP497" s="211" t="s">
        <v>514</v>
      </c>
      <c r="BQ497" s="211">
        <v>1</v>
      </c>
      <c r="BR497" s="211" t="s">
        <v>2451</v>
      </c>
      <c r="BS497" s="211" t="s">
        <v>514</v>
      </c>
      <c r="BT497" s="211" t="s">
        <v>514</v>
      </c>
      <c r="BU497" s="211" t="s">
        <v>514</v>
      </c>
      <c r="BV497" s="211" t="s">
        <v>514</v>
      </c>
      <c r="BW497" s="211" t="s">
        <v>514</v>
      </c>
      <c r="BX497" s="211" t="s">
        <v>514</v>
      </c>
      <c r="BY497" s="211" t="s">
        <v>514</v>
      </c>
      <c r="BZ497" s="211" t="s">
        <v>514</v>
      </c>
      <c r="CA497" s="211" t="s">
        <v>514</v>
      </c>
      <c r="CB497" s="211" t="s">
        <v>514</v>
      </c>
      <c r="CC497" s="211" t="s">
        <v>514</v>
      </c>
      <c r="CD497" s="211" t="s">
        <v>514</v>
      </c>
      <c r="CE497" s="211" t="s">
        <v>514</v>
      </c>
      <c r="CF497" s="211" t="s">
        <v>514</v>
      </c>
      <c r="CG497" s="211" t="s">
        <v>514</v>
      </c>
      <c r="CH497" s="287"/>
      <c r="CI497" s="287"/>
      <c r="CJ497" s="287"/>
      <c r="CK497" s="287"/>
      <c r="CL497" s="287"/>
      <c r="CM497" s="287"/>
      <c r="CN497" s="287"/>
      <c r="CO497" s="211" t="s">
        <v>514</v>
      </c>
    </row>
    <row r="498" spans="1:93">
      <c r="A498" s="286" t="s">
        <v>1342</v>
      </c>
      <c r="B498" s="211" t="s">
        <v>3436</v>
      </c>
      <c r="C498" s="211" t="s">
        <v>2484</v>
      </c>
      <c r="D498" s="211" t="s">
        <v>5936</v>
      </c>
      <c r="E498" s="211" t="s">
        <v>5421</v>
      </c>
      <c r="F498" s="211">
        <v>1</v>
      </c>
      <c r="G498" s="211" t="s">
        <v>514</v>
      </c>
      <c r="H498" s="211" t="s">
        <v>514</v>
      </c>
      <c r="I498" s="211" t="s">
        <v>514</v>
      </c>
      <c r="J498" s="211" t="s">
        <v>514</v>
      </c>
      <c r="K498" s="211" t="s">
        <v>514</v>
      </c>
      <c r="L498" s="211" t="s">
        <v>514</v>
      </c>
      <c r="M498" s="211" t="s">
        <v>514</v>
      </c>
      <c r="N498" s="211" t="s">
        <v>514</v>
      </c>
      <c r="O498" s="287"/>
      <c r="P498" s="287"/>
      <c r="Q498" s="287"/>
      <c r="R498" s="211" t="s">
        <v>514</v>
      </c>
      <c r="S498" s="211" t="s">
        <v>514</v>
      </c>
      <c r="T498" s="211" t="s">
        <v>514</v>
      </c>
      <c r="U498" s="211" t="s">
        <v>514</v>
      </c>
      <c r="V498" s="211" t="s">
        <v>514</v>
      </c>
      <c r="W498" s="211" t="s">
        <v>514</v>
      </c>
      <c r="X498" s="287"/>
      <c r="Y498" s="287"/>
      <c r="Z498" s="287"/>
      <c r="AA498" s="211" t="s">
        <v>514</v>
      </c>
      <c r="AB498" s="211" t="s">
        <v>514</v>
      </c>
      <c r="AC498" s="211" t="s">
        <v>514</v>
      </c>
      <c r="AD498" s="211" t="s">
        <v>514</v>
      </c>
      <c r="AE498" s="287"/>
      <c r="AF498" s="287"/>
      <c r="AG498" s="287"/>
      <c r="AH498" s="211" t="s">
        <v>514</v>
      </c>
      <c r="AI498" s="211" t="s">
        <v>514</v>
      </c>
      <c r="AJ498" s="211" t="s">
        <v>514</v>
      </c>
      <c r="AK498" s="211" t="s">
        <v>514</v>
      </c>
      <c r="AL498" s="211" t="s">
        <v>514</v>
      </c>
      <c r="AM498" s="211" t="s">
        <v>514</v>
      </c>
      <c r="AN498" s="287"/>
      <c r="AO498" s="287"/>
      <c r="AP498" s="287"/>
      <c r="AQ498" s="287"/>
      <c r="AR498" s="287"/>
      <c r="AS498" s="287"/>
      <c r="AT498" s="211" t="s">
        <v>514</v>
      </c>
      <c r="AU498" s="211" t="s">
        <v>514</v>
      </c>
      <c r="AV498" s="211" t="s">
        <v>514</v>
      </c>
      <c r="AW498" s="211" t="s">
        <v>514</v>
      </c>
      <c r="AX498" s="211" t="s">
        <v>514</v>
      </c>
      <c r="AY498" s="211" t="s">
        <v>514</v>
      </c>
      <c r="AZ498" s="287"/>
      <c r="BA498" s="287"/>
      <c r="BB498" s="287"/>
      <c r="BC498" s="287"/>
      <c r="BD498" s="287"/>
      <c r="BE498" s="287"/>
      <c r="BF498" s="211" t="s">
        <v>514</v>
      </c>
      <c r="BG498" s="211" t="s">
        <v>514</v>
      </c>
      <c r="BH498" s="211" t="s">
        <v>514</v>
      </c>
      <c r="BI498" s="211" t="s">
        <v>514</v>
      </c>
      <c r="BJ498" s="211" t="s">
        <v>514</v>
      </c>
      <c r="BK498" s="211" t="s">
        <v>514</v>
      </c>
      <c r="BL498" s="287"/>
      <c r="BM498" s="287"/>
      <c r="BN498" s="287"/>
      <c r="BO498" s="211" t="s">
        <v>514</v>
      </c>
      <c r="BP498" s="211" t="s">
        <v>514</v>
      </c>
      <c r="BQ498" s="211">
        <v>1</v>
      </c>
      <c r="BR498" s="211" t="s">
        <v>2560</v>
      </c>
      <c r="BS498" s="211" t="s">
        <v>514</v>
      </c>
      <c r="BT498" s="211" t="s">
        <v>514</v>
      </c>
      <c r="BU498" s="211" t="s">
        <v>514</v>
      </c>
      <c r="BV498" s="211" t="s">
        <v>514</v>
      </c>
      <c r="BW498" s="211" t="s">
        <v>514</v>
      </c>
      <c r="BX498" s="211" t="s">
        <v>514</v>
      </c>
      <c r="BY498" s="211" t="s">
        <v>514</v>
      </c>
      <c r="BZ498" s="211" t="s">
        <v>514</v>
      </c>
      <c r="CA498" s="211" t="s">
        <v>514</v>
      </c>
      <c r="CB498" s="211" t="s">
        <v>514</v>
      </c>
      <c r="CC498" s="211" t="s">
        <v>514</v>
      </c>
      <c r="CD498" s="211" t="s">
        <v>514</v>
      </c>
      <c r="CE498" s="211" t="s">
        <v>514</v>
      </c>
      <c r="CF498" s="211" t="s">
        <v>514</v>
      </c>
      <c r="CG498" s="211" t="s">
        <v>514</v>
      </c>
      <c r="CH498" s="287"/>
      <c r="CI498" s="287"/>
      <c r="CJ498" s="287"/>
      <c r="CK498" s="287"/>
      <c r="CL498" s="287"/>
      <c r="CM498" s="287"/>
      <c r="CN498" s="287"/>
      <c r="CO498" s="211" t="s">
        <v>514</v>
      </c>
    </row>
    <row r="499" spans="1:93">
      <c r="A499" s="286" t="s">
        <v>1343</v>
      </c>
      <c r="B499" s="211" t="s">
        <v>3437</v>
      </c>
      <c r="C499" s="211" t="s">
        <v>2448</v>
      </c>
      <c r="D499" s="211" t="s">
        <v>5937</v>
      </c>
      <c r="E499" s="211" t="s">
        <v>3438</v>
      </c>
      <c r="F499" s="211">
        <v>1</v>
      </c>
      <c r="G499" s="211" t="s">
        <v>514</v>
      </c>
      <c r="H499" s="211" t="s">
        <v>514</v>
      </c>
      <c r="I499" s="211" t="s">
        <v>514</v>
      </c>
      <c r="J499" s="211" t="s">
        <v>514</v>
      </c>
      <c r="K499" s="211">
        <v>2013</v>
      </c>
      <c r="L499" s="211" t="b">
        <v>0</v>
      </c>
      <c r="M499" s="211">
        <v>24200</v>
      </c>
      <c r="N499" s="211">
        <v>24200</v>
      </c>
      <c r="O499" s="287"/>
      <c r="P499" s="287"/>
      <c r="Q499" s="287"/>
      <c r="R499" s="211" t="b">
        <v>0</v>
      </c>
      <c r="S499" s="211">
        <v>13100</v>
      </c>
      <c r="T499" s="211">
        <v>12300</v>
      </c>
      <c r="U499" s="211" t="b">
        <v>0</v>
      </c>
      <c r="V499" s="211">
        <v>11900</v>
      </c>
      <c r="W499" s="211">
        <v>11900</v>
      </c>
      <c r="X499" s="287"/>
      <c r="Y499" s="287"/>
      <c r="Z499" s="287"/>
      <c r="AA499" s="211" t="s">
        <v>514</v>
      </c>
      <c r="AB499" s="211" t="s">
        <v>514</v>
      </c>
      <c r="AC499" s="211" t="s">
        <v>514</v>
      </c>
      <c r="AD499" s="211" t="s">
        <v>514</v>
      </c>
      <c r="AE499" s="287"/>
      <c r="AF499" s="287"/>
      <c r="AG499" s="287"/>
      <c r="AH499" s="211" t="s">
        <v>514</v>
      </c>
      <c r="AI499" s="211" t="s">
        <v>514</v>
      </c>
      <c r="AJ499" s="211" t="s">
        <v>514</v>
      </c>
      <c r="AK499" s="211" t="s">
        <v>514</v>
      </c>
      <c r="AL499" s="211" t="s">
        <v>514</v>
      </c>
      <c r="AM499" s="211" t="s">
        <v>514</v>
      </c>
      <c r="AN499" s="287"/>
      <c r="AO499" s="287"/>
      <c r="AP499" s="287"/>
      <c r="AQ499" s="287"/>
      <c r="AR499" s="287"/>
      <c r="AS499" s="287"/>
      <c r="AT499" s="211" t="s">
        <v>514</v>
      </c>
      <c r="AU499" s="211" t="s">
        <v>514</v>
      </c>
      <c r="AV499" s="211" t="s">
        <v>514</v>
      </c>
      <c r="AW499" s="211" t="s">
        <v>514</v>
      </c>
      <c r="AX499" s="211" t="s">
        <v>514</v>
      </c>
      <c r="AY499" s="211" t="s">
        <v>514</v>
      </c>
      <c r="AZ499" s="287"/>
      <c r="BA499" s="287"/>
      <c r="BB499" s="287"/>
      <c r="BC499" s="287"/>
      <c r="BD499" s="287"/>
      <c r="BE499" s="287"/>
      <c r="BF499" s="211" t="s">
        <v>514</v>
      </c>
      <c r="BG499" s="211" t="s">
        <v>514</v>
      </c>
      <c r="BH499" s="211" t="s">
        <v>514</v>
      </c>
      <c r="BI499" s="211" t="s">
        <v>514</v>
      </c>
      <c r="BJ499" s="211" t="s">
        <v>514</v>
      </c>
      <c r="BK499" s="211" t="s">
        <v>514</v>
      </c>
      <c r="BL499" s="287"/>
      <c r="BM499" s="287"/>
      <c r="BN499" s="287"/>
      <c r="BO499" s="211" t="s">
        <v>514</v>
      </c>
      <c r="BP499" s="211" t="s">
        <v>514</v>
      </c>
      <c r="BQ499" s="211">
        <v>1</v>
      </c>
      <c r="BR499" s="211" t="s">
        <v>2451</v>
      </c>
      <c r="BS499" s="211" t="s">
        <v>514</v>
      </c>
      <c r="BT499" s="211" t="s">
        <v>514</v>
      </c>
      <c r="BU499" s="211" t="s">
        <v>514</v>
      </c>
      <c r="BV499" s="211" t="s">
        <v>514</v>
      </c>
      <c r="BW499" s="211" t="s">
        <v>514</v>
      </c>
      <c r="BX499" s="211" t="s">
        <v>514</v>
      </c>
      <c r="BY499" s="211" t="s">
        <v>514</v>
      </c>
      <c r="BZ499" s="211" t="s">
        <v>514</v>
      </c>
      <c r="CA499" s="211" t="s">
        <v>514</v>
      </c>
      <c r="CB499" s="211" t="s">
        <v>514</v>
      </c>
      <c r="CC499" s="211" t="s">
        <v>6434</v>
      </c>
      <c r="CD499" s="211" t="s">
        <v>6435</v>
      </c>
      <c r="CE499" s="211" t="s">
        <v>514</v>
      </c>
      <c r="CF499" s="211" t="s">
        <v>514</v>
      </c>
      <c r="CG499" s="211" t="s">
        <v>514</v>
      </c>
      <c r="CH499" s="287"/>
      <c r="CI499" s="287"/>
      <c r="CJ499" s="287"/>
      <c r="CK499" s="287"/>
      <c r="CL499" s="287"/>
      <c r="CM499" s="287"/>
      <c r="CN499" s="287"/>
      <c r="CO499" s="211" t="s">
        <v>5528</v>
      </c>
    </row>
    <row r="500" spans="1:93">
      <c r="A500" s="286" t="s">
        <v>1344</v>
      </c>
      <c r="B500" s="211" t="s">
        <v>3439</v>
      </c>
      <c r="C500" s="211" t="s">
        <v>2448</v>
      </c>
      <c r="D500" s="211" t="s">
        <v>3440</v>
      </c>
      <c r="E500" s="211" t="s">
        <v>3441</v>
      </c>
      <c r="F500" s="211">
        <v>1</v>
      </c>
      <c r="G500" s="211" t="s">
        <v>514</v>
      </c>
      <c r="H500" s="211" t="s">
        <v>514</v>
      </c>
      <c r="I500" s="211" t="s">
        <v>514</v>
      </c>
      <c r="J500" s="211" t="s">
        <v>514</v>
      </c>
      <c r="K500" s="211">
        <v>2013</v>
      </c>
      <c r="L500" s="211" t="b">
        <v>1</v>
      </c>
      <c r="M500" s="211">
        <v>10500</v>
      </c>
      <c r="N500" s="211">
        <v>10400</v>
      </c>
      <c r="O500" s="287"/>
      <c r="P500" s="287"/>
      <c r="Q500" s="287"/>
      <c r="R500" s="211" t="b">
        <v>1</v>
      </c>
      <c r="S500" s="211">
        <v>8050</v>
      </c>
      <c r="T500" s="211">
        <v>6880</v>
      </c>
      <c r="U500" s="211" t="b">
        <v>1</v>
      </c>
      <c r="V500" s="211">
        <v>7890</v>
      </c>
      <c r="W500" s="211">
        <v>7890</v>
      </c>
      <c r="X500" s="287"/>
      <c r="Y500" s="287"/>
      <c r="Z500" s="287"/>
      <c r="AA500" s="211" t="s">
        <v>514</v>
      </c>
      <c r="AB500" s="211" t="s">
        <v>514</v>
      </c>
      <c r="AC500" s="211" t="s">
        <v>514</v>
      </c>
      <c r="AD500" s="211" t="s">
        <v>514</v>
      </c>
      <c r="AE500" s="287"/>
      <c r="AF500" s="287"/>
      <c r="AG500" s="287"/>
      <c r="AH500" s="211" t="s">
        <v>514</v>
      </c>
      <c r="AI500" s="211" t="s">
        <v>514</v>
      </c>
      <c r="AJ500" s="211" t="s">
        <v>514</v>
      </c>
      <c r="AK500" s="211" t="s">
        <v>514</v>
      </c>
      <c r="AL500" s="211" t="s">
        <v>514</v>
      </c>
      <c r="AM500" s="211" t="s">
        <v>514</v>
      </c>
      <c r="AN500" s="287"/>
      <c r="AO500" s="287"/>
      <c r="AP500" s="287"/>
      <c r="AQ500" s="287"/>
      <c r="AR500" s="287"/>
      <c r="AS500" s="287"/>
      <c r="AT500" s="211" t="s">
        <v>514</v>
      </c>
      <c r="AU500" s="211" t="s">
        <v>514</v>
      </c>
      <c r="AV500" s="211" t="s">
        <v>514</v>
      </c>
      <c r="AW500" s="211" t="s">
        <v>514</v>
      </c>
      <c r="AX500" s="211" t="s">
        <v>514</v>
      </c>
      <c r="AY500" s="211" t="s">
        <v>514</v>
      </c>
      <c r="AZ500" s="287"/>
      <c r="BA500" s="287"/>
      <c r="BB500" s="287"/>
      <c r="BC500" s="287"/>
      <c r="BD500" s="287"/>
      <c r="BE500" s="287"/>
      <c r="BF500" s="211" t="s">
        <v>514</v>
      </c>
      <c r="BG500" s="211" t="s">
        <v>514</v>
      </c>
      <c r="BH500" s="211" t="s">
        <v>514</v>
      </c>
      <c r="BI500" s="211" t="s">
        <v>514</v>
      </c>
      <c r="BJ500" s="211" t="s">
        <v>514</v>
      </c>
      <c r="BK500" s="211" t="s">
        <v>514</v>
      </c>
      <c r="BL500" s="287"/>
      <c r="BM500" s="287"/>
      <c r="BN500" s="287"/>
      <c r="BO500" s="211" t="s">
        <v>514</v>
      </c>
      <c r="BP500" s="211" t="s">
        <v>514</v>
      </c>
      <c r="BQ500" s="211">
        <v>0</v>
      </c>
      <c r="BR500" s="211" t="s">
        <v>514</v>
      </c>
      <c r="BS500" s="211" t="s">
        <v>514</v>
      </c>
      <c r="BT500" s="211" t="s">
        <v>514</v>
      </c>
      <c r="BU500" s="211" t="s">
        <v>514</v>
      </c>
      <c r="BV500" s="211" t="s">
        <v>514</v>
      </c>
      <c r="BW500" s="211" t="s">
        <v>514</v>
      </c>
      <c r="BX500" s="211" t="s">
        <v>514</v>
      </c>
      <c r="BY500" s="211" t="s">
        <v>514</v>
      </c>
      <c r="BZ500" s="211" t="s">
        <v>514</v>
      </c>
      <c r="CA500" s="211" t="s">
        <v>514</v>
      </c>
      <c r="CB500" s="211" t="s">
        <v>514</v>
      </c>
      <c r="CC500" s="211" t="s">
        <v>6425</v>
      </c>
      <c r="CD500" s="211" t="s">
        <v>6430</v>
      </c>
      <c r="CE500" s="211" t="s">
        <v>514</v>
      </c>
      <c r="CF500" s="211" t="s">
        <v>514</v>
      </c>
      <c r="CG500" s="211" t="s">
        <v>514</v>
      </c>
      <c r="CH500" s="287"/>
      <c r="CI500" s="287"/>
      <c r="CJ500" s="287"/>
      <c r="CK500" s="287"/>
      <c r="CL500" s="287"/>
      <c r="CM500" s="287"/>
      <c r="CN500" s="287"/>
      <c r="CO500" s="211" t="s">
        <v>5528</v>
      </c>
    </row>
    <row r="501" spans="1:93">
      <c r="A501" s="286" t="s">
        <v>1345</v>
      </c>
      <c r="B501" s="211" t="s">
        <v>5422</v>
      </c>
      <c r="C501" s="211" t="s">
        <v>2448</v>
      </c>
      <c r="D501" s="211" t="s">
        <v>5938</v>
      </c>
      <c r="E501" s="211" t="s">
        <v>5939</v>
      </c>
      <c r="F501" s="211">
        <v>1</v>
      </c>
      <c r="G501" s="211" t="s">
        <v>514</v>
      </c>
      <c r="H501" s="211" t="s">
        <v>514</v>
      </c>
      <c r="I501" s="211" t="s">
        <v>514</v>
      </c>
      <c r="J501" s="211" t="s">
        <v>514</v>
      </c>
      <c r="K501" s="211">
        <v>2013</v>
      </c>
      <c r="L501" s="211" t="b">
        <v>0</v>
      </c>
      <c r="M501" s="211">
        <v>12100</v>
      </c>
      <c r="N501" s="211">
        <v>9640</v>
      </c>
      <c r="O501" s="287"/>
      <c r="P501" s="287"/>
      <c r="Q501" s="287"/>
      <c r="R501" s="211" t="b">
        <v>0</v>
      </c>
      <c r="S501" s="211">
        <v>13700</v>
      </c>
      <c r="T501" s="211">
        <v>11700</v>
      </c>
      <c r="U501" s="211" t="b">
        <v>0</v>
      </c>
      <c r="V501" s="211">
        <v>11000</v>
      </c>
      <c r="W501" s="211">
        <v>11000</v>
      </c>
      <c r="X501" s="287"/>
      <c r="Y501" s="287"/>
      <c r="Z501" s="287"/>
      <c r="AA501" s="211" t="s">
        <v>514</v>
      </c>
      <c r="AB501" s="211" t="s">
        <v>514</v>
      </c>
      <c r="AC501" s="211" t="s">
        <v>514</v>
      </c>
      <c r="AD501" s="211" t="s">
        <v>514</v>
      </c>
      <c r="AE501" s="287"/>
      <c r="AF501" s="287"/>
      <c r="AG501" s="287"/>
      <c r="AH501" s="211" t="s">
        <v>514</v>
      </c>
      <c r="AI501" s="211" t="s">
        <v>514</v>
      </c>
      <c r="AJ501" s="211" t="s">
        <v>514</v>
      </c>
      <c r="AK501" s="211" t="s">
        <v>514</v>
      </c>
      <c r="AL501" s="211" t="s">
        <v>514</v>
      </c>
      <c r="AM501" s="211" t="s">
        <v>514</v>
      </c>
      <c r="AN501" s="287"/>
      <c r="AO501" s="287"/>
      <c r="AP501" s="287"/>
      <c r="AQ501" s="287"/>
      <c r="AR501" s="287"/>
      <c r="AS501" s="287"/>
      <c r="AT501" s="211" t="s">
        <v>514</v>
      </c>
      <c r="AU501" s="211" t="s">
        <v>514</v>
      </c>
      <c r="AV501" s="211" t="s">
        <v>514</v>
      </c>
      <c r="AW501" s="211" t="s">
        <v>514</v>
      </c>
      <c r="AX501" s="211" t="s">
        <v>514</v>
      </c>
      <c r="AY501" s="211" t="s">
        <v>514</v>
      </c>
      <c r="AZ501" s="287"/>
      <c r="BA501" s="287"/>
      <c r="BB501" s="287"/>
      <c r="BC501" s="287"/>
      <c r="BD501" s="287"/>
      <c r="BE501" s="287"/>
      <c r="BF501" s="211" t="s">
        <v>514</v>
      </c>
      <c r="BG501" s="211" t="s">
        <v>514</v>
      </c>
      <c r="BH501" s="211" t="s">
        <v>514</v>
      </c>
      <c r="BI501" s="211" t="s">
        <v>514</v>
      </c>
      <c r="BJ501" s="211" t="s">
        <v>514</v>
      </c>
      <c r="BK501" s="211" t="s">
        <v>514</v>
      </c>
      <c r="BL501" s="287"/>
      <c r="BM501" s="287"/>
      <c r="BN501" s="287"/>
      <c r="BO501" s="211" t="s">
        <v>514</v>
      </c>
      <c r="BP501" s="211" t="s">
        <v>514</v>
      </c>
      <c r="BQ501" s="211">
        <v>2</v>
      </c>
      <c r="BR501" s="211" t="s">
        <v>2451</v>
      </c>
      <c r="BS501" s="211" t="s">
        <v>3442</v>
      </c>
      <c r="BT501" s="211" t="s">
        <v>514</v>
      </c>
      <c r="BU501" s="211" t="s">
        <v>514</v>
      </c>
      <c r="BV501" s="211" t="s">
        <v>514</v>
      </c>
      <c r="BW501" s="211" t="s">
        <v>514</v>
      </c>
      <c r="BX501" s="211" t="s">
        <v>514</v>
      </c>
      <c r="BY501" s="211" t="s">
        <v>514</v>
      </c>
      <c r="BZ501" s="211" t="s">
        <v>514</v>
      </c>
      <c r="CA501" s="211" t="s">
        <v>514</v>
      </c>
      <c r="CB501" s="211" t="s">
        <v>514</v>
      </c>
      <c r="CC501" s="211" t="s">
        <v>6434</v>
      </c>
      <c r="CD501" s="211" t="s">
        <v>6556</v>
      </c>
      <c r="CE501" s="211" t="s">
        <v>514</v>
      </c>
      <c r="CF501" s="211" t="s">
        <v>514</v>
      </c>
      <c r="CG501" s="211" t="s">
        <v>514</v>
      </c>
      <c r="CH501" s="287"/>
      <c r="CI501" s="287"/>
      <c r="CJ501" s="287"/>
      <c r="CK501" s="287"/>
      <c r="CL501" s="287"/>
      <c r="CM501" s="287"/>
      <c r="CN501" s="287"/>
      <c r="CO501" s="211" t="s">
        <v>5528</v>
      </c>
    </row>
    <row r="502" spans="1:93">
      <c r="A502" s="286" t="s">
        <v>1346</v>
      </c>
      <c r="B502" s="211" t="s">
        <v>3443</v>
      </c>
      <c r="C502" s="211" t="s">
        <v>3444</v>
      </c>
      <c r="D502" s="211" t="s">
        <v>3445</v>
      </c>
      <c r="E502" s="211" t="s">
        <v>3446</v>
      </c>
      <c r="F502" s="211">
        <v>1</v>
      </c>
      <c r="G502" s="211" t="s">
        <v>514</v>
      </c>
      <c r="H502" s="211" t="s">
        <v>514</v>
      </c>
      <c r="I502" s="211" t="s">
        <v>514</v>
      </c>
      <c r="J502" s="211" t="s">
        <v>514</v>
      </c>
      <c r="K502" s="211">
        <v>2013</v>
      </c>
      <c r="L502" s="211" t="b">
        <v>0</v>
      </c>
      <c r="M502" s="211">
        <v>14500</v>
      </c>
      <c r="N502" s="211">
        <v>12800</v>
      </c>
      <c r="O502" s="287"/>
      <c r="P502" s="287"/>
      <c r="Q502" s="287"/>
      <c r="R502" s="211" t="b">
        <v>1</v>
      </c>
      <c r="S502" s="211">
        <v>5270</v>
      </c>
      <c r="T502" s="211">
        <v>4260</v>
      </c>
      <c r="U502" s="211" t="b">
        <v>1</v>
      </c>
      <c r="V502" s="211">
        <v>4730</v>
      </c>
      <c r="W502" s="211">
        <v>4730</v>
      </c>
      <c r="X502" s="287"/>
      <c r="Y502" s="287"/>
      <c r="Z502" s="287"/>
      <c r="AA502" s="211" t="s">
        <v>514</v>
      </c>
      <c r="AB502" s="211" t="s">
        <v>514</v>
      </c>
      <c r="AC502" s="211" t="s">
        <v>514</v>
      </c>
      <c r="AD502" s="211" t="s">
        <v>514</v>
      </c>
      <c r="AE502" s="287"/>
      <c r="AF502" s="287"/>
      <c r="AG502" s="287"/>
      <c r="AH502" s="211" t="s">
        <v>514</v>
      </c>
      <c r="AI502" s="211" t="s">
        <v>514</v>
      </c>
      <c r="AJ502" s="211" t="s">
        <v>514</v>
      </c>
      <c r="AK502" s="211" t="s">
        <v>514</v>
      </c>
      <c r="AL502" s="211" t="s">
        <v>514</v>
      </c>
      <c r="AM502" s="211" t="s">
        <v>514</v>
      </c>
      <c r="AN502" s="287"/>
      <c r="AO502" s="287"/>
      <c r="AP502" s="287"/>
      <c r="AQ502" s="287"/>
      <c r="AR502" s="287"/>
      <c r="AS502" s="287"/>
      <c r="AT502" s="211" t="s">
        <v>514</v>
      </c>
      <c r="AU502" s="211" t="s">
        <v>514</v>
      </c>
      <c r="AV502" s="211" t="s">
        <v>514</v>
      </c>
      <c r="AW502" s="211" t="s">
        <v>514</v>
      </c>
      <c r="AX502" s="211" t="s">
        <v>514</v>
      </c>
      <c r="AY502" s="211" t="s">
        <v>514</v>
      </c>
      <c r="AZ502" s="287"/>
      <c r="BA502" s="287"/>
      <c r="BB502" s="287"/>
      <c r="BC502" s="287"/>
      <c r="BD502" s="287"/>
      <c r="BE502" s="287"/>
      <c r="BF502" s="211" t="s">
        <v>514</v>
      </c>
      <c r="BG502" s="211" t="s">
        <v>514</v>
      </c>
      <c r="BH502" s="211" t="s">
        <v>514</v>
      </c>
      <c r="BI502" s="211" t="s">
        <v>514</v>
      </c>
      <c r="BJ502" s="211" t="s">
        <v>514</v>
      </c>
      <c r="BK502" s="211" t="s">
        <v>514</v>
      </c>
      <c r="BL502" s="287"/>
      <c r="BM502" s="287"/>
      <c r="BN502" s="287"/>
      <c r="BO502" s="211" t="s">
        <v>514</v>
      </c>
      <c r="BP502" s="211" t="s">
        <v>514</v>
      </c>
      <c r="BQ502" s="211">
        <v>0</v>
      </c>
      <c r="BR502" s="211" t="s">
        <v>514</v>
      </c>
      <c r="BS502" s="211" t="s">
        <v>514</v>
      </c>
      <c r="BT502" s="211" t="s">
        <v>514</v>
      </c>
      <c r="BU502" s="211" t="s">
        <v>514</v>
      </c>
      <c r="BV502" s="211" t="s">
        <v>514</v>
      </c>
      <c r="BW502" s="211" t="s">
        <v>514</v>
      </c>
      <c r="BX502" s="211" t="s">
        <v>514</v>
      </c>
      <c r="BY502" s="211" t="s">
        <v>514</v>
      </c>
      <c r="BZ502" s="211" t="s">
        <v>514</v>
      </c>
      <c r="CA502" s="211" t="s">
        <v>514</v>
      </c>
      <c r="CB502" s="211" t="s">
        <v>514</v>
      </c>
      <c r="CC502" s="211" t="s">
        <v>514</v>
      </c>
      <c r="CD502" s="211" t="s">
        <v>514</v>
      </c>
      <c r="CE502" s="211" t="s">
        <v>514</v>
      </c>
      <c r="CF502" s="211" t="s">
        <v>514</v>
      </c>
      <c r="CG502" s="211" t="s">
        <v>514</v>
      </c>
      <c r="CH502" s="287"/>
      <c r="CI502" s="287"/>
      <c r="CJ502" s="287"/>
      <c r="CK502" s="287"/>
      <c r="CL502" s="287"/>
      <c r="CM502" s="287"/>
      <c r="CN502" s="287"/>
      <c r="CO502" s="211" t="s">
        <v>5528</v>
      </c>
    </row>
    <row r="503" spans="1:93">
      <c r="A503" s="286" t="s">
        <v>1347</v>
      </c>
      <c r="B503" s="211" t="s">
        <v>3447</v>
      </c>
      <c r="C503" s="211" t="s">
        <v>2424</v>
      </c>
      <c r="D503" s="211" t="s">
        <v>3448</v>
      </c>
      <c r="E503" s="211" t="s">
        <v>3449</v>
      </c>
      <c r="F503" s="211">
        <v>1</v>
      </c>
      <c r="G503" s="211" t="s">
        <v>514</v>
      </c>
      <c r="H503" s="211" t="s">
        <v>514</v>
      </c>
      <c r="I503" s="211" t="s">
        <v>514</v>
      </c>
      <c r="J503" s="211" t="s">
        <v>514</v>
      </c>
      <c r="K503" s="211">
        <v>2013</v>
      </c>
      <c r="L503" s="211" t="b">
        <v>0</v>
      </c>
      <c r="M503" s="211">
        <v>7770</v>
      </c>
      <c r="N503" s="211">
        <v>7760</v>
      </c>
      <c r="O503" s="287"/>
      <c r="P503" s="287"/>
      <c r="Q503" s="287"/>
      <c r="R503" s="211" t="b">
        <v>0</v>
      </c>
      <c r="S503" s="211">
        <v>7210</v>
      </c>
      <c r="T503" s="211">
        <v>6600</v>
      </c>
      <c r="U503" s="211" t="b">
        <v>0</v>
      </c>
      <c r="V503" s="211">
        <v>7420</v>
      </c>
      <c r="W503" s="211">
        <v>7420</v>
      </c>
      <c r="X503" s="287"/>
      <c r="Y503" s="287"/>
      <c r="Z503" s="287"/>
      <c r="AA503" s="211" t="s">
        <v>514</v>
      </c>
      <c r="AB503" s="211" t="s">
        <v>514</v>
      </c>
      <c r="AC503" s="211" t="s">
        <v>514</v>
      </c>
      <c r="AD503" s="211" t="s">
        <v>514</v>
      </c>
      <c r="AE503" s="287"/>
      <c r="AF503" s="287"/>
      <c r="AG503" s="287"/>
      <c r="AH503" s="211" t="s">
        <v>514</v>
      </c>
      <c r="AI503" s="211" t="s">
        <v>514</v>
      </c>
      <c r="AJ503" s="211" t="s">
        <v>514</v>
      </c>
      <c r="AK503" s="211" t="s">
        <v>514</v>
      </c>
      <c r="AL503" s="211" t="s">
        <v>514</v>
      </c>
      <c r="AM503" s="211" t="s">
        <v>514</v>
      </c>
      <c r="AN503" s="287"/>
      <c r="AO503" s="287"/>
      <c r="AP503" s="287"/>
      <c r="AQ503" s="287"/>
      <c r="AR503" s="287"/>
      <c r="AS503" s="287"/>
      <c r="AT503" s="211" t="s">
        <v>514</v>
      </c>
      <c r="AU503" s="211" t="s">
        <v>514</v>
      </c>
      <c r="AV503" s="211" t="s">
        <v>514</v>
      </c>
      <c r="AW503" s="211" t="s">
        <v>514</v>
      </c>
      <c r="AX503" s="211" t="s">
        <v>514</v>
      </c>
      <c r="AY503" s="211" t="s">
        <v>514</v>
      </c>
      <c r="AZ503" s="287"/>
      <c r="BA503" s="287"/>
      <c r="BB503" s="287"/>
      <c r="BC503" s="287"/>
      <c r="BD503" s="287"/>
      <c r="BE503" s="287"/>
      <c r="BF503" s="211" t="s">
        <v>514</v>
      </c>
      <c r="BG503" s="211" t="s">
        <v>514</v>
      </c>
      <c r="BH503" s="211" t="s">
        <v>514</v>
      </c>
      <c r="BI503" s="211" t="s">
        <v>514</v>
      </c>
      <c r="BJ503" s="211" t="s">
        <v>514</v>
      </c>
      <c r="BK503" s="211" t="s">
        <v>514</v>
      </c>
      <c r="BL503" s="287"/>
      <c r="BM503" s="287"/>
      <c r="BN503" s="287"/>
      <c r="BO503" s="211" t="s">
        <v>514</v>
      </c>
      <c r="BP503" s="211" t="s">
        <v>514</v>
      </c>
      <c r="BQ503" s="211">
        <v>1</v>
      </c>
      <c r="BR503" s="211" t="s">
        <v>5423</v>
      </c>
      <c r="BS503" s="211" t="s">
        <v>514</v>
      </c>
      <c r="BT503" s="211" t="s">
        <v>514</v>
      </c>
      <c r="BU503" s="211" t="s">
        <v>514</v>
      </c>
      <c r="BV503" s="211" t="s">
        <v>514</v>
      </c>
      <c r="BW503" s="211" t="s">
        <v>514</v>
      </c>
      <c r="BX503" s="211" t="s">
        <v>514</v>
      </c>
      <c r="BY503" s="211" t="s">
        <v>514</v>
      </c>
      <c r="BZ503" s="211" t="s">
        <v>514</v>
      </c>
      <c r="CA503" s="211" t="s">
        <v>514</v>
      </c>
      <c r="CB503" s="211" t="s">
        <v>514</v>
      </c>
      <c r="CC503" s="211" t="s">
        <v>514</v>
      </c>
      <c r="CD503" s="211" t="s">
        <v>514</v>
      </c>
      <c r="CE503" s="211" t="s">
        <v>514</v>
      </c>
      <c r="CF503" s="211" t="s">
        <v>514</v>
      </c>
      <c r="CG503" s="211" t="s">
        <v>514</v>
      </c>
      <c r="CH503" s="287"/>
      <c r="CI503" s="287"/>
      <c r="CJ503" s="287"/>
      <c r="CK503" s="287"/>
      <c r="CL503" s="287"/>
      <c r="CM503" s="287"/>
      <c r="CN503" s="287"/>
      <c r="CO503" s="211" t="s">
        <v>5528</v>
      </c>
    </row>
    <row r="504" spans="1:93">
      <c r="A504" s="286" t="s">
        <v>1348</v>
      </c>
      <c r="B504" s="211" t="s">
        <v>3450</v>
      </c>
      <c r="C504" s="211" t="s">
        <v>2448</v>
      </c>
      <c r="D504" s="211" t="s">
        <v>6641</v>
      </c>
      <c r="E504" s="211" t="s">
        <v>5940</v>
      </c>
      <c r="F504" s="211">
        <v>1</v>
      </c>
      <c r="G504" s="211" t="s">
        <v>514</v>
      </c>
      <c r="H504" s="211" t="s">
        <v>514</v>
      </c>
      <c r="I504" s="211" t="s">
        <v>514</v>
      </c>
      <c r="J504" s="211" t="s">
        <v>514</v>
      </c>
      <c r="K504" s="211">
        <v>2013</v>
      </c>
      <c r="L504" s="211" t="b">
        <v>0</v>
      </c>
      <c r="M504" s="211">
        <v>9590</v>
      </c>
      <c r="N504" s="211">
        <v>8590</v>
      </c>
      <c r="O504" s="287"/>
      <c r="P504" s="287"/>
      <c r="Q504" s="287"/>
      <c r="R504" s="211" t="b">
        <v>0</v>
      </c>
      <c r="S504" s="211">
        <v>8340</v>
      </c>
      <c r="T504" s="211">
        <v>7610</v>
      </c>
      <c r="U504" s="211" t="b">
        <v>0</v>
      </c>
      <c r="V504" s="211">
        <v>8190</v>
      </c>
      <c r="W504" s="211">
        <v>8190</v>
      </c>
      <c r="X504" s="287"/>
      <c r="Y504" s="287"/>
      <c r="Z504" s="287"/>
      <c r="AA504" s="211" t="s">
        <v>514</v>
      </c>
      <c r="AB504" s="211" t="s">
        <v>514</v>
      </c>
      <c r="AC504" s="211" t="s">
        <v>514</v>
      </c>
      <c r="AD504" s="211" t="s">
        <v>514</v>
      </c>
      <c r="AE504" s="287"/>
      <c r="AF504" s="287"/>
      <c r="AG504" s="287"/>
      <c r="AH504" s="211" t="s">
        <v>514</v>
      </c>
      <c r="AI504" s="211" t="s">
        <v>514</v>
      </c>
      <c r="AJ504" s="211" t="s">
        <v>514</v>
      </c>
      <c r="AK504" s="211" t="s">
        <v>514</v>
      </c>
      <c r="AL504" s="211" t="s">
        <v>514</v>
      </c>
      <c r="AM504" s="211" t="s">
        <v>514</v>
      </c>
      <c r="AN504" s="287"/>
      <c r="AO504" s="287"/>
      <c r="AP504" s="287"/>
      <c r="AQ504" s="287"/>
      <c r="AR504" s="287"/>
      <c r="AS504" s="287"/>
      <c r="AT504" s="211" t="s">
        <v>514</v>
      </c>
      <c r="AU504" s="211" t="s">
        <v>514</v>
      </c>
      <c r="AV504" s="211" t="s">
        <v>514</v>
      </c>
      <c r="AW504" s="211" t="s">
        <v>514</v>
      </c>
      <c r="AX504" s="211" t="s">
        <v>514</v>
      </c>
      <c r="AY504" s="211" t="s">
        <v>514</v>
      </c>
      <c r="AZ504" s="287"/>
      <c r="BA504" s="287"/>
      <c r="BB504" s="287"/>
      <c r="BC504" s="287"/>
      <c r="BD504" s="287"/>
      <c r="BE504" s="287"/>
      <c r="BF504" s="211" t="s">
        <v>514</v>
      </c>
      <c r="BG504" s="211" t="s">
        <v>514</v>
      </c>
      <c r="BH504" s="211" t="s">
        <v>514</v>
      </c>
      <c r="BI504" s="211" t="s">
        <v>514</v>
      </c>
      <c r="BJ504" s="211" t="s">
        <v>514</v>
      </c>
      <c r="BK504" s="211" t="s">
        <v>514</v>
      </c>
      <c r="BL504" s="287"/>
      <c r="BM504" s="287"/>
      <c r="BN504" s="287"/>
      <c r="BO504" s="211" t="s">
        <v>514</v>
      </c>
      <c r="BP504" s="211" t="s">
        <v>514</v>
      </c>
      <c r="BQ504" s="211">
        <v>1</v>
      </c>
      <c r="BR504" s="211" t="s">
        <v>3451</v>
      </c>
      <c r="BS504" s="211" t="s">
        <v>514</v>
      </c>
      <c r="BT504" s="211" t="s">
        <v>514</v>
      </c>
      <c r="BU504" s="211" t="s">
        <v>514</v>
      </c>
      <c r="BV504" s="211" t="s">
        <v>514</v>
      </c>
      <c r="BW504" s="211" t="s">
        <v>514</v>
      </c>
      <c r="BX504" s="211" t="s">
        <v>514</v>
      </c>
      <c r="BY504" s="211" t="s">
        <v>514</v>
      </c>
      <c r="BZ504" s="211" t="s">
        <v>514</v>
      </c>
      <c r="CA504" s="211" t="s">
        <v>514</v>
      </c>
      <c r="CB504" s="211" t="s">
        <v>514</v>
      </c>
      <c r="CC504" s="211" t="s">
        <v>6444</v>
      </c>
      <c r="CD504" s="211" t="s">
        <v>6445</v>
      </c>
      <c r="CE504" s="211" t="s">
        <v>514</v>
      </c>
      <c r="CF504" s="211" t="s">
        <v>514</v>
      </c>
      <c r="CG504" s="211" t="s">
        <v>514</v>
      </c>
      <c r="CH504" s="287"/>
      <c r="CI504" s="287"/>
      <c r="CJ504" s="287"/>
      <c r="CK504" s="287"/>
      <c r="CL504" s="287"/>
      <c r="CM504" s="287"/>
      <c r="CN504" s="287"/>
      <c r="CO504" s="211" t="s">
        <v>5528</v>
      </c>
    </row>
    <row r="505" spans="1:93">
      <c r="A505" s="286" t="s">
        <v>1349</v>
      </c>
      <c r="B505" s="211" t="s">
        <v>3452</v>
      </c>
      <c r="C505" s="211" t="s">
        <v>3453</v>
      </c>
      <c r="D505" s="211" t="s">
        <v>6642</v>
      </c>
      <c r="E505" s="211" t="s">
        <v>3454</v>
      </c>
      <c r="F505" s="211">
        <v>1</v>
      </c>
      <c r="G505" s="211" t="s">
        <v>514</v>
      </c>
      <c r="H505" s="211" t="s">
        <v>514</v>
      </c>
      <c r="I505" s="211" t="s">
        <v>514</v>
      </c>
      <c r="J505" s="211" t="s">
        <v>514</v>
      </c>
      <c r="K505" s="211">
        <v>2013</v>
      </c>
      <c r="L505" s="211" t="b">
        <v>1</v>
      </c>
      <c r="M505" s="211">
        <v>7050</v>
      </c>
      <c r="N505" s="211">
        <v>6990</v>
      </c>
      <c r="O505" s="287"/>
      <c r="P505" s="287"/>
      <c r="Q505" s="287"/>
      <c r="R505" s="211" t="b">
        <v>1</v>
      </c>
      <c r="S505" s="211">
        <v>6230</v>
      </c>
      <c r="T505" s="211">
        <v>6130</v>
      </c>
      <c r="U505" s="211" t="b">
        <v>1</v>
      </c>
      <c r="V505" s="211">
        <v>8140</v>
      </c>
      <c r="W505" s="211">
        <v>8140</v>
      </c>
      <c r="X505" s="287"/>
      <c r="Y505" s="287"/>
      <c r="Z505" s="287"/>
      <c r="AA505" s="211" t="s">
        <v>514</v>
      </c>
      <c r="AB505" s="211" t="s">
        <v>514</v>
      </c>
      <c r="AC505" s="211" t="s">
        <v>514</v>
      </c>
      <c r="AD505" s="211" t="s">
        <v>514</v>
      </c>
      <c r="AE505" s="287"/>
      <c r="AF505" s="287"/>
      <c r="AG505" s="287"/>
      <c r="AH505" s="211" t="s">
        <v>514</v>
      </c>
      <c r="AI505" s="211" t="s">
        <v>514</v>
      </c>
      <c r="AJ505" s="211" t="s">
        <v>514</v>
      </c>
      <c r="AK505" s="211" t="s">
        <v>514</v>
      </c>
      <c r="AL505" s="211" t="s">
        <v>514</v>
      </c>
      <c r="AM505" s="211" t="s">
        <v>514</v>
      </c>
      <c r="AN505" s="287"/>
      <c r="AO505" s="287"/>
      <c r="AP505" s="287"/>
      <c r="AQ505" s="287"/>
      <c r="AR505" s="287"/>
      <c r="AS505" s="287"/>
      <c r="AT505" s="211" t="s">
        <v>514</v>
      </c>
      <c r="AU505" s="211" t="s">
        <v>514</v>
      </c>
      <c r="AV505" s="211" t="s">
        <v>514</v>
      </c>
      <c r="AW505" s="211" t="s">
        <v>514</v>
      </c>
      <c r="AX505" s="211" t="s">
        <v>514</v>
      </c>
      <c r="AY505" s="211" t="s">
        <v>514</v>
      </c>
      <c r="AZ505" s="287"/>
      <c r="BA505" s="287"/>
      <c r="BB505" s="287"/>
      <c r="BC505" s="287"/>
      <c r="BD505" s="287"/>
      <c r="BE505" s="287"/>
      <c r="BF505" s="211" t="s">
        <v>514</v>
      </c>
      <c r="BG505" s="211" t="s">
        <v>514</v>
      </c>
      <c r="BH505" s="211" t="s">
        <v>514</v>
      </c>
      <c r="BI505" s="211" t="s">
        <v>514</v>
      </c>
      <c r="BJ505" s="211" t="s">
        <v>514</v>
      </c>
      <c r="BK505" s="211" t="s">
        <v>514</v>
      </c>
      <c r="BL505" s="287"/>
      <c r="BM505" s="287"/>
      <c r="BN505" s="287"/>
      <c r="BO505" s="211" t="s">
        <v>514</v>
      </c>
      <c r="BP505" s="211" t="s">
        <v>514</v>
      </c>
      <c r="BQ505" s="211">
        <v>0</v>
      </c>
      <c r="BR505" s="211" t="s">
        <v>514</v>
      </c>
      <c r="BS505" s="211" t="s">
        <v>514</v>
      </c>
      <c r="BT505" s="211" t="s">
        <v>514</v>
      </c>
      <c r="BU505" s="211" t="s">
        <v>514</v>
      </c>
      <c r="BV505" s="211" t="s">
        <v>514</v>
      </c>
      <c r="BW505" s="211" t="s">
        <v>514</v>
      </c>
      <c r="BX505" s="211" t="s">
        <v>514</v>
      </c>
      <c r="BY505" s="211" t="s">
        <v>514</v>
      </c>
      <c r="BZ505" s="211" t="s">
        <v>514</v>
      </c>
      <c r="CA505" s="211" t="s">
        <v>514</v>
      </c>
      <c r="CB505" s="211" t="s">
        <v>514</v>
      </c>
      <c r="CC505" s="211" t="s">
        <v>6444</v>
      </c>
      <c r="CD505" s="211" t="s">
        <v>6445</v>
      </c>
      <c r="CE505" s="211" t="s">
        <v>514</v>
      </c>
      <c r="CF505" s="211" t="s">
        <v>514</v>
      </c>
      <c r="CG505" s="211" t="s">
        <v>514</v>
      </c>
      <c r="CH505" s="287"/>
      <c r="CI505" s="287"/>
      <c r="CJ505" s="287"/>
      <c r="CK505" s="287"/>
      <c r="CL505" s="287"/>
      <c r="CM505" s="287"/>
      <c r="CN505" s="287"/>
      <c r="CO505" s="211" t="s">
        <v>5528</v>
      </c>
    </row>
    <row r="506" spans="1:93">
      <c r="A506" s="286" t="s">
        <v>1350</v>
      </c>
      <c r="B506" s="211" t="s">
        <v>3455</v>
      </c>
      <c r="C506" s="211" t="s">
        <v>3020</v>
      </c>
      <c r="D506" s="211" t="s">
        <v>5424</v>
      </c>
      <c r="E506" s="211" t="s">
        <v>5425</v>
      </c>
      <c r="F506" s="211">
        <v>1</v>
      </c>
      <c r="G506" s="211" t="s">
        <v>514</v>
      </c>
      <c r="H506" s="211" t="s">
        <v>514</v>
      </c>
      <c r="I506" s="211" t="s">
        <v>514</v>
      </c>
      <c r="J506" s="211" t="s">
        <v>514</v>
      </c>
      <c r="K506" s="211">
        <v>2013</v>
      </c>
      <c r="L506" s="211" t="b">
        <v>0</v>
      </c>
      <c r="M506" s="211">
        <v>15200</v>
      </c>
      <c r="N506" s="211">
        <v>15100</v>
      </c>
      <c r="O506" s="287"/>
      <c r="P506" s="287"/>
      <c r="Q506" s="287"/>
      <c r="R506" s="211" t="b">
        <v>0</v>
      </c>
      <c r="S506" s="211">
        <v>18800</v>
      </c>
      <c r="T506" s="211">
        <v>16300</v>
      </c>
      <c r="U506" s="211" t="b">
        <v>0</v>
      </c>
      <c r="V506" s="211">
        <v>17000</v>
      </c>
      <c r="W506" s="211">
        <v>17000</v>
      </c>
      <c r="X506" s="287"/>
      <c r="Y506" s="287"/>
      <c r="Z506" s="287"/>
      <c r="AA506" s="211" t="s">
        <v>514</v>
      </c>
      <c r="AB506" s="211" t="s">
        <v>514</v>
      </c>
      <c r="AC506" s="211" t="s">
        <v>514</v>
      </c>
      <c r="AD506" s="211" t="s">
        <v>514</v>
      </c>
      <c r="AE506" s="287"/>
      <c r="AF506" s="287"/>
      <c r="AG506" s="287"/>
      <c r="AH506" s="211" t="s">
        <v>514</v>
      </c>
      <c r="AI506" s="211" t="s">
        <v>514</v>
      </c>
      <c r="AJ506" s="211" t="s">
        <v>514</v>
      </c>
      <c r="AK506" s="211" t="s">
        <v>514</v>
      </c>
      <c r="AL506" s="211" t="s">
        <v>514</v>
      </c>
      <c r="AM506" s="211" t="s">
        <v>514</v>
      </c>
      <c r="AN506" s="287"/>
      <c r="AO506" s="287"/>
      <c r="AP506" s="287"/>
      <c r="AQ506" s="287"/>
      <c r="AR506" s="287"/>
      <c r="AS506" s="287"/>
      <c r="AT506" s="211" t="s">
        <v>514</v>
      </c>
      <c r="AU506" s="211" t="s">
        <v>514</v>
      </c>
      <c r="AV506" s="211" t="s">
        <v>514</v>
      </c>
      <c r="AW506" s="211" t="s">
        <v>514</v>
      </c>
      <c r="AX506" s="211" t="s">
        <v>514</v>
      </c>
      <c r="AY506" s="211" t="s">
        <v>514</v>
      </c>
      <c r="AZ506" s="287"/>
      <c r="BA506" s="287"/>
      <c r="BB506" s="287"/>
      <c r="BC506" s="287"/>
      <c r="BD506" s="287"/>
      <c r="BE506" s="287"/>
      <c r="BF506" s="211" t="s">
        <v>514</v>
      </c>
      <c r="BG506" s="211" t="s">
        <v>514</v>
      </c>
      <c r="BH506" s="211" t="s">
        <v>514</v>
      </c>
      <c r="BI506" s="211" t="s">
        <v>514</v>
      </c>
      <c r="BJ506" s="211" t="s">
        <v>514</v>
      </c>
      <c r="BK506" s="211" t="s">
        <v>514</v>
      </c>
      <c r="BL506" s="287"/>
      <c r="BM506" s="287"/>
      <c r="BN506" s="287"/>
      <c r="BO506" s="211" t="s">
        <v>514</v>
      </c>
      <c r="BP506" s="211" t="s">
        <v>514</v>
      </c>
      <c r="BQ506" s="211">
        <v>2</v>
      </c>
      <c r="BR506" s="211" t="s">
        <v>5426</v>
      </c>
      <c r="BS506" s="211" t="s">
        <v>2493</v>
      </c>
      <c r="BT506" s="211" t="s">
        <v>514</v>
      </c>
      <c r="BU506" s="211" t="s">
        <v>514</v>
      </c>
      <c r="BV506" s="211" t="s">
        <v>514</v>
      </c>
      <c r="BW506" s="211" t="s">
        <v>514</v>
      </c>
      <c r="BX506" s="211" t="s">
        <v>514</v>
      </c>
      <c r="BY506" s="211" t="s">
        <v>514</v>
      </c>
      <c r="BZ506" s="211" t="s">
        <v>514</v>
      </c>
      <c r="CA506" s="211" t="s">
        <v>514</v>
      </c>
      <c r="CB506" s="211" t="s">
        <v>514</v>
      </c>
      <c r="CC506" s="211" t="s">
        <v>514</v>
      </c>
      <c r="CD506" s="211" t="s">
        <v>514</v>
      </c>
      <c r="CE506" s="211" t="s">
        <v>514</v>
      </c>
      <c r="CF506" s="211" t="s">
        <v>514</v>
      </c>
      <c r="CG506" s="211" t="s">
        <v>514</v>
      </c>
      <c r="CH506" s="287"/>
      <c r="CI506" s="287"/>
      <c r="CJ506" s="287"/>
      <c r="CK506" s="287"/>
      <c r="CL506" s="287"/>
      <c r="CM506" s="287"/>
      <c r="CN506" s="287"/>
      <c r="CO506" s="211" t="s">
        <v>5528</v>
      </c>
    </row>
    <row r="507" spans="1:93">
      <c r="A507" s="286" t="s">
        <v>1351</v>
      </c>
      <c r="B507" s="211" t="s">
        <v>3456</v>
      </c>
      <c r="C507" s="211" t="s">
        <v>2484</v>
      </c>
      <c r="D507" s="211" t="s">
        <v>5875</v>
      </c>
      <c r="E507" s="211" t="s">
        <v>5876</v>
      </c>
      <c r="F507" s="211" t="s">
        <v>514</v>
      </c>
      <c r="G507" s="211" t="s">
        <v>514</v>
      </c>
      <c r="H507" s="211">
        <v>1</v>
      </c>
      <c r="I507" s="211" t="s">
        <v>514</v>
      </c>
      <c r="J507" s="211" t="s">
        <v>514</v>
      </c>
      <c r="K507" s="211" t="s">
        <v>514</v>
      </c>
      <c r="L507" s="211" t="s">
        <v>514</v>
      </c>
      <c r="M507" s="211" t="s">
        <v>514</v>
      </c>
      <c r="N507" s="211" t="s">
        <v>514</v>
      </c>
      <c r="O507" s="287"/>
      <c r="P507" s="287"/>
      <c r="Q507" s="287"/>
      <c r="R507" s="211" t="s">
        <v>514</v>
      </c>
      <c r="S507" s="211" t="s">
        <v>514</v>
      </c>
      <c r="T507" s="211" t="s">
        <v>514</v>
      </c>
      <c r="U507" s="211" t="s">
        <v>514</v>
      </c>
      <c r="V507" s="211" t="s">
        <v>514</v>
      </c>
      <c r="W507" s="211" t="s">
        <v>514</v>
      </c>
      <c r="X507" s="287"/>
      <c r="Y507" s="287"/>
      <c r="Z507" s="287"/>
      <c r="AA507" s="211">
        <v>2013</v>
      </c>
      <c r="AB507" s="211" t="b">
        <v>0</v>
      </c>
      <c r="AC507" s="211">
        <v>4590</v>
      </c>
      <c r="AD507" s="211">
        <v>4590</v>
      </c>
      <c r="AE507" s="287"/>
      <c r="AF507" s="287"/>
      <c r="AG507" s="287"/>
      <c r="AH507" s="211" t="s">
        <v>514</v>
      </c>
      <c r="AI507" s="211" t="s">
        <v>514</v>
      </c>
      <c r="AJ507" s="211" t="s">
        <v>514</v>
      </c>
      <c r="AK507" s="211" t="s">
        <v>514</v>
      </c>
      <c r="AL507" s="211" t="s">
        <v>514</v>
      </c>
      <c r="AM507" s="211" t="s">
        <v>514</v>
      </c>
      <c r="AN507" s="287"/>
      <c r="AO507" s="287"/>
      <c r="AP507" s="287"/>
      <c r="AQ507" s="287"/>
      <c r="AR507" s="287"/>
      <c r="AS507" s="287"/>
      <c r="AT507" s="211" t="s">
        <v>514</v>
      </c>
      <c r="AU507" s="211" t="s">
        <v>514</v>
      </c>
      <c r="AV507" s="211" t="s">
        <v>514</v>
      </c>
      <c r="AW507" s="211" t="s">
        <v>514</v>
      </c>
      <c r="AX507" s="211" t="s">
        <v>514</v>
      </c>
      <c r="AY507" s="211" t="s">
        <v>514</v>
      </c>
      <c r="AZ507" s="287"/>
      <c r="BA507" s="287"/>
      <c r="BB507" s="287"/>
      <c r="BC507" s="287"/>
      <c r="BD507" s="287"/>
      <c r="BE507" s="287"/>
      <c r="BF507" s="211" t="s">
        <v>514</v>
      </c>
      <c r="BG507" s="211" t="s">
        <v>514</v>
      </c>
      <c r="BH507" s="211" t="s">
        <v>514</v>
      </c>
      <c r="BI507" s="211" t="s">
        <v>514</v>
      </c>
      <c r="BJ507" s="211" t="s">
        <v>514</v>
      </c>
      <c r="BK507" s="211" t="s">
        <v>514</v>
      </c>
      <c r="BL507" s="287"/>
      <c r="BM507" s="287"/>
      <c r="BN507" s="287"/>
      <c r="BO507" s="211" t="s">
        <v>514</v>
      </c>
      <c r="BP507" s="211" t="s">
        <v>514</v>
      </c>
      <c r="BQ507" s="211">
        <v>0</v>
      </c>
      <c r="BR507" s="211" t="s">
        <v>514</v>
      </c>
      <c r="BS507" s="211" t="s">
        <v>514</v>
      </c>
      <c r="BT507" s="211" t="s">
        <v>514</v>
      </c>
      <c r="BU507" s="211" t="s">
        <v>514</v>
      </c>
      <c r="BV507" s="211" t="s">
        <v>514</v>
      </c>
      <c r="BW507" s="211" t="s">
        <v>514</v>
      </c>
      <c r="BX507" s="211" t="s">
        <v>514</v>
      </c>
      <c r="BY507" s="211" t="s">
        <v>514</v>
      </c>
      <c r="BZ507" s="211" t="s">
        <v>514</v>
      </c>
      <c r="CA507" s="211" t="s">
        <v>514</v>
      </c>
      <c r="CB507" s="211" t="s">
        <v>514</v>
      </c>
      <c r="CC507" s="211" t="s">
        <v>514</v>
      </c>
      <c r="CD507" s="211" t="s">
        <v>514</v>
      </c>
      <c r="CE507" s="211" t="s">
        <v>514</v>
      </c>
      <c r="CF507" s="211" t="s">
        <v>514</v>
      </c>
      <c r="CG507" s="211" t="s">
        <v>514</v>
      </c>
      <c r="CH507" s="287"/>
      <c r="CI507" s="287"/>
      <c r="CJ507" s="287"/>
      <c r="CK507" s="287"/>
      <c r="CL507" s="287"/>
      <c r="CM507" s="287"/>
      <c r="CN507" s="287"/>
      <c r="CO507" s="211" t="s">
        <v>514</v>
      </c>
    </row>
    <row r="508" spans="1:93">
      <c r="A508" s="286" t="s">
        <v>1352</v>
      </c>
      <c r="B508" s="211" t="s">
        <v>3457</v>
      </c>
      <c r="C508" s="211" t="s">
        <v>2424</v>
      </c>
      <c r="D508" s="211" t="s">
        <v>6643</v>
      </c>
      <c r="E508" s="211" t="s">
        <v>3458</v>
      </c>
      <c r="F508" s="211">
        <v>1</v>
      </c>
      <c r="G508" s="211" t="s">
        <v>514</v>
      </c>
      <c r="H508" s="211" t="s">
        <v>514</v>
      </c>
      <c r="I508" s="211" t="s">
        <v>514</v>
      </c>
      <c r="J508" s="211" t="s">
        <v>514</v>
      </c>
      <c r="K508" s="211">
        <v>2013</v>
      </c>
      <c r="L508" s="211" t="b">
        <v>1</v>
      </c>
      <c r="M508" s="211">
        <v>3470</v>
      </c>
      <c r="N508" s="211">
        <v>3190</v>
      </c>
      <c r="O508" s="287"/>
      <c r="P508" s="287"/>
      <c r="Q508" s="287"/>
      <c r="R508" s="211" t="b">
        <v>1</v>
      </c>
      <c r="S508" s="211">
        <v>2730</v>
      </c>
      <c r="T508" s="211">
        <v>1680</v>
      </c>
      <c r="U508" s="211" t="b">
        <v>1</v>
      </c>
      <c r="V508" s="211">
        <v>2290</v>
      </c>
      <c r="W508" s="211">
        <v>2290</v>
      </c>
      <c r="X508" s="287"/>
      <c r="Y508" s="287"/>
      <c r="Z508" s="287"/>
      <c r="AA508" s="211" t="s">
        <v>514</v>
      </c>
      <c r="AB508" s="211" t="s">
        <v>514</v>
      </c>
      <c r="AC508" s="211" t="s">
        <v>514</v>
      </c>
      <c r="AD508" s="211" t="s">
        <v>514</v>
      </c>
      <c r="AE508" s="287"/>
      <c r="AF508" s="287"/>
      <c r="AG508" s="287"/>
      <c r="AH508" s="211" t="s">
        <v>514</v>
      </c>
      <c r="AI508" s="211" t="s">
        <v>514</v>
      </c>
      <c r="AJ508" s="211" t="s">
        <v>514</v>
      </c>
      <c r="AK508" s="211" t="s">
        <v>514</v>
      </c>
      <c r="AL508" s="211" t="s">
        <v>514</v>
      </c>
      <c r="AM508" s="211" t="s">
        <v>514</v>
      </c>
      <c r="AN508" s="287"/>
      <c r="AO508" s="287"/>
      <c r="AP508" s="287"/>
      <c r="AQ508" s="287"/>
      <c r="AR508" s="287"/>
      <c r="AS508" s="287"/>
      <c r="AT508" s="211" t="s">
        <v>514</v>
      </c>
      <c r="AU508" s="211" t="s">
        <v>514</v>
      </c>
      <c r="AV508" s="211" t="s">
        <v>514</v>
      </c>
      <c r="AW508" s="211" t="s">
        <v>514</v>
      </c>
      <c r="AX508" s="211" t="s">
        <v>514</v>
      </c>
      <c r="AY508" s="211" t="s">
        <v>514</v>
      </c>
      <c r="AZ508" s="287"/>
      <c r="BA508" s="287"/>
      <c r="BB508" s="287"/>
      <c r="BC508" s="287"/>
      <c r="BD508" s="287"/>
      <c r="BE508" s="287"/>
      <c r="BF508" s="211" t="s">
        <v>514</v>
      </c>
      <c r="BG508" s="211" t="s">
        <v>514</v>
      </c>
      <c r="BH508" s="211" t="s">
        <v>514</v>
      </c>
      <c r="BI508" s="211" t="s">
        <v>514</v>
      </c>
      <c r="BJ508" s="211" t="s">
        <v>514</v>
      </c>
      <c r="BK508" s="211" t="s">
        <v>514</v>
      </c>
      <c r="BL508" s="287"/>
      <c r="BM508" s="287"/>
      <c r="BN508" s="287"/>
      <c r="BO508" s="211" t="s">
        <v>514</v>
      </c>
      <c r="BP508" s="211" t="s">
        <v>514</v>
      </c>
      <c r="BQ508" s="211">
        <v>0</v>
      </c>
      <c r="BR508" s="211" t="s">
        <v>514</v>
      </c>
      <c r="BS508" s="211" t="s">
        <v>514</v>
      </c>
      <c r="BT508" s="211" t="s">
        <v>514</v>
      </c>
      <c r="BU508" s="211" t="s">
        <v>514</v>
      </c>
      <c r="BV508" s="211" t="s">
        <v>514</v>
      </c>
      <c r="BW508" s="211" t="s">
        <v>514</v>
      </c>
      <c r="BX508" s="211" t="s">
        <v>514</v>
      </c>
      <c r="BY508" s="211" t="s">
        <v>514</v>
      </c>
      <c r="BZ508" s="211" t="s">
        <v>514</v>
      </c>
      <c r="CA508" s="211" t="s">
        <v>514</v>
      </c>
      <c r="CB508" s="211" t="s">
        <v>514</v>
      </c>
      <c r="CC508" s="211" t="s">
        <v>6444</v>
      </c>
      <c r="CD508" s="211" t="s">
        <v>6445</v>
      </c>
      <c r="CE508" s="211" t="s">
        <v>514</v>
      </c>
      <c r="CF508" s="211" t="s">
        <v>514</v>
      </c>
      <c r="CG508" s="211" t="s">
        <v>514</v>
      </c>
      <c r="CH508" s="287"/>
      <c r="CI508" s="287"/>
      <c r="CJ508" s="287"/>
      <c r="CK508" s="287"/>
      <c r="CL508" s="287"/>
      <c r="CM508" s="287"/>
      <c r="CN508" s="287"/>
      <c r="CO508" s="211" t="s">
        <v>5528</v>
      </c>
    </row>
    <row r="509" spans="1:93">
      <c r="A509" s="286" t="s">
        <v>1353</v>
      </c>
      <c r="B509" s="211" t="s">
        <v>3459</v>
      </c>
      <c r="C509" s="211" t="s">
        <v>2448</v>
      </c>
      <c r="D509" s="211" t="s">
        <v>3460</v>
      </c>
      <c r="E509" s="211" t="s">
        <v>3461</v>
      </c>
      <c r="F509" s="211">
        <v>1</v>
      </c>
      <c r="G509" s="211" t="s">
        <v>514</v>
      </c>
      <c r="H509" s="211" t="s">
        <v>514</v>
      </c>
      <c r="I509" s="211" t="s">
        <v>514</v>
      </c>
      <c r="J509" s="211" t="s">
        <v>514</v>
      </c>
      <c r="K509" s="211">
        <v>2013</v>
      </c>
      <c r="L509" s="211" t="b">
        <v>0</v>
      </c>
      <c r="M509" s="211">
        <v>7330</v>
      </c>
      <c r="N509" s="211">
        <v>7320</v>
      </c>
      <c r="O509" s="287"/>
      <c r="P509" s="287"/>
      <c r="Q509" s="287"/>
      <c r="R509" s="211" t="b">
        <v>0</v>
      </c>
      <c r="S509" s="211">
        <v>3530</v>
      </c>
      <c r="T509" s="211">
        <v>2190</v>
      </c>
      <c r="U509" s="211" t="b">
        <v>0</v>
      </c>
      <c r="V509" s="211">
        <v>2030</v>
      </c>
      <c r="W509" s="211">
        <v>2030</v>
      </c>
      <c r="X509" s="287"/>
      <c r="Y509" s="287"/>
      <c r="Z509" s="287"/>
      <c r="AA509" s="211" t="s">
        <v>514</v>
      </c>
      <c r="AB509" s="211" t="s">
        <v>514</v>
      </c>
      <c r="AC509" s="211" t="s">
        <v>514</v>
      </c>
      <c r="AD509" s="211" t="s">
        <v>514</v>
      </c>
      <c r="AE509" s="287"/>
      <c r="AF509" s="287"/>
      <c r="AG509" s="287"/>
      <c r="AH509" s="211" t="s">
        <v>514</v>
      </c>
      <c r="AI509" s="211" t="s">
        <v>514</v>
      </c>
      <c r="AJ509" s="211" t="s">
        <v>514</v>
      </c>
      <c r="AK509" s="211" t="s">
        <v>514</v>
      </c>
      <c r="AL509" s="211" t="s">
        <v>514</v>
      </c>
      <c r="AM509" s="211" t="s">
        <v>514</v>
      </c>
      <c r="AN509" s="287"/>
      <c r="AO509" s="287"/>
      <c r="AP509" s="287"/>
      <c r="AQ509" s="287"/>
      <c r="AR509" s="287"/>
      <c r="AS509" s="287"/>
      <c r="AT509" s="211" t="s">
        <v>514</v>
      </c>
      <c r="AU509" s="211" t="s">
        <v>514</v>
      </c>
      <c r="AV509" s="211" t="s">
        <v>514</v>
      </c>
      <c r="AW509" s="211" t="s">
        <v>514</v>
      </c>
      <c r="AX509" s="211" t="s">
        <v>514</v>
      </c>
      <c r="AY509" s="211" t="s">
        <v>514</v>
      </c>
      <c r="AZ509" s="287"/>
      <c r="BA509" s="287"/>
      <c r="BB509" s="287"/>
      <c r="BC509" s="287"/>
      <c r="BD509" s="287"/>
      <c r="BE509" s="287"/>
      <c r="BF509" s="211" t="s">
        <v>514</v>
      </c>
      <c r="BG509" s="211" t="s">
        <v>514</v>
      </c>
      <c r="BH509" s="211" t="s">
        <v>514</v>
      </c>
      <c r="BI509" s="211" t="s">
        <v>514</v>
      </c>
      <c r="BJ509" s="211" t="s">
        <v>514</v>
      </c>
      <c r="BK509" s="211" t="s">
        <v>514</v>
      </c>
      <c r="BL509" s="287"/>
      <c r="BM509" s="287"/>
      <c r="BN509" s="287"/>
      <c r="BO509" s="211" t="s">
        <v>514</v>
      </c>
      <c r="BP509" s="211" t="s">
        <v>514</v>
      </c>
      <c r="BQ509" s="211">
        <v>1</v>
      </c>
      <c r="BR509" s="211" t="s">
        <v>2451</v>
      </c>
      <c r="BS509" s="211" t="s">
        <v>514</v>
      </c>
      <c r="BT509" s="211" t="s">
        <v>514</v>
      </c>
      <c r="BU509" s="211" t="s">
        <v>514</v>
      </c>
      <c r="BV509" s="211" t="s">
        <v>514</v>
      </c>
      <c r="BW509" s="211" t="s">
        <v>514</v>
      </c>
      <c r="BX509" s="211" t="s">
        <v>514</v>
      </c>
      <c r="BY509" s="211" t="s">
        <v>514</v>
      </c>
      <c r="BZ509" s="211" t="s">
        <v>514</v>
      </c>
      <c r="CA509" s="211" t="s">
        <v>514</v>
      </c>
      <c r="CB509" s="211" t="s">
        <v>514</v>
      </c>
      <c r="CC509" s="211" t="s">
        <v>6425</v>
      </c>
      <c r="CD509" s="211" t="s">
        <v>6442</v>
      </c>
      <c r="CE509" s="211" t="s">
        <v>514</v>
      </c>
      <c r="CF509" s="211" t="s">
        <v>514</v>
      </c>
      <c r="CG509" s="211" t="s">
        <v>514</v>
      </c>
      <c r="CH509" s="287"/>
      <c r="CI509" s="287"/>
      <c r="CJ509" s="287"/>
      <c r="CK509" s="287"/>
      <c r="CL509" s="287"/>
      <c r="CM509" s="287"/>
      <c r="CN509" s="287"/>
      <c r="CO509" s="211" t="s">
        <v>5528</v>
      </c>
    </row>
    <row r="510" spans="1:93">
      <c r="A510" s="286" t="s">
        <v>1354</v>
      </c>
      <c r="B510" s="211" t="s">
        <v>3462</v>
      </c>
      <c r="C510" s="211" t="s">
        <v>2424</v>
      </c>
      <c r="D510" s="211" t="s">
        <v>3463</v>
      </c>
      <c r="E510" s="211" t="s">
        <v>5941</v>
      </c>
      <c r="F510" s="211" t="s">
        <v>514</v>
      </c>
      <c r="G510" s="211" t="s">
        <v>514</v>
      </c>
      <c r="H510" s="211">
        <v>1</v>
      </c>
      <c r="I510" s="211" t="s">
        <v>514</v>
      </c>
      <c r="J510" s="211" t="s">
        <v>514</v>
      </c>
      <c r="K510" s="211" t="s">
        <v>514</v>
      </c>
      <c r="L510" s="211" t="s">
        <v>514</v>
      </c>
      <c r="M510" s="211" t="s">
        <v>514</v>
      </c>
      <c r="N510" s="211" t="s">
        <v>514</v>
      </c>
      <c r="O510" s="287"/>
      <c r="P510" s="287"/>
      <c r="Q510" s="287"/>
      <c r="R510" s="211" t="s">
        <v>514</v>
      </c>
      <c r="S510" s="211" t="s">
        <v>514</v>
      </c>
      <c r="T510" s="211" t="s">
        <v>514</v>
      </c>
      <c r="U510" s="211" t="s">
        <v>514</v>
      </c>
      <c r="V510" s="211" t="s">
        <v>514</v>
      </c>
      <c r="W510" s="211" t="s">
        <v>514</v>
      </c>
      <c r="X510" s="287"/>
      <c r="Y510" s="287"/>
      <c r="Z510" s="287"/>
      <c r="AA510" s="211">
        <v>2013</v>
      </c>
      <c r="AB510" s="211" t="b">
        <v>1</v>
      </c>
      <c r="AC510" s="211">
        <v>9400</v>
      </c>
      <c r="AD510" s="211">
        <v>9400</v>
      </c>
      <c r="AE510" s="287"/>
      <c r="AF510" s="287"/>
      <c r="AG510" s="287"/>
      <c r="AH510" s="211" t="b">
        <v>0</v>
      </c>
      <c r="AI510" s="211">
        <v>5300</v>
      </c>
      <c r="AJ510" s="211">
        <v>5300</v>
      </c>
      <c r="AK510" s="211" t="b">
        <v>0</v>
      </c>
      <c r="AL510" s="211">
        <v>5670</v>
      </c>
      <c r="AM510" s="211">
        <v>5670</v>
      </c>
      <c r="AN510" s="287"/>
      <c r="AO510" s="287"/>
      <c r="AP510" s="287"/>
      <c r="AQ510" s="287"/>
      <c r="AR510" s="287"/>
      <c r="AS510" s="287"/>
      <c r="AT510" s="211" t="s">
        <v>514</v>
      </c>
      <c r="AU510" s="211" t="s">
        <v>514</v>
      </c>
      <c r="AV510" s="211" t="s">
        <v>514</v>
      </c>
      <c r="AW510" s="211" t="s">
        <v>514</v>
      </c>
      <c r="AX510" s="211" t="s">
        <v>514</v>
      </c>
      <c r="AY510" s="211" t="s">
        <v>514</v>
      </c>
      <c r="AZ510" s="287"/>
      <c r="BA510" s="287"/>
      <c r="BB510" s="287"/>
      <c r="BC510" s="287"/>
      <c r="BD510" s="287"/>
      <c r="BE510" s="287"/>
      <c r="BF510" s="211" t="s">
        <v>514</v>
      </c>
      <c r="BG510" s="211" t="s">
        <v>514</v>
      </c>
      <c r="BH510" s="211" t="s">
        <v>514</v>
      </c>
      <c r="BI510" s="211" t="s">
        <v>514</v>
      </c>
      <c r="BJ510" s="211" t="s">
        <v>514</v>
      </c>
      <c r="BK510" s="211" t="s">
        <v>514</v>
      </c>
      <c r="BL510" s="287"/>
      <c r="BM510" s="287"/>
      <c r="BN510" s="287"/>
      <c r="BO510" s="211">
        <v>193</v>
      </c>
      <c r="BP510" s="211">
        <v>176</v>
      </c>
      <c r="BQ510" s="211">
        <v>0</v>
      </c>
      <c r="BR510" s="211" t="s">
        <v>514</v>
      </c>
      <c r="BS510" s="211" t="s">
        <v>514</v>
      </c>
      <c r="BT510" s="211" t="s">
        <v>514</v>
      </c>
      <c r="BU510" s="211" t="s">
        <v>514</v>
      </c>
      <c r="BV510" s="211" t="s">
        <v>514</v>
      </c>
      <c r="BW510" s="211" t="s">
        <v>514</v>
      </c>
      <c r="BX510" s="211" t="s">
        <v>514</v>
      </c>
      <c r="BY510" s="211" t="s">
        <v>514</v>
      </c>
      <c r="BZ510" s="211" t="s">
        <v>514</v>
      </c>
      <c r="CA510" s="211" t="s">
        <v>514</v>
      </c>
      <c r="CB510" s="211" t="s">
        <v>514</v>
      </c>
      <c r="CC510" s="211" t="s">
        <v>514</v>
      </c>
      <c r="CD510" s="211" t="s">
        <v>514</v>
      </c>
      <c r="CE510" s="211" t="s">
        <v>514</v>
      </c>
      <c r="CF510" s="211" t="s">
        <v>6644</v>
      </c>
      <c r="CG510" s="211" t="s">
        <v>6645</v>
      </c>
      <c r="CH510" s="287"/>
      <c r="CI510" s="287"/>
      <c r="CJ510" s="287"/>
      <c r="CK510" s="287"/>
      <c r="CL510" s="287"/>
      <c r="CM510" s="287"/>
      <c r="CN510" s="287"/>
      <c r="CO510" s="211" t="s">
        <v>5528</v>
      </c>
    </row>
    <row r="511" spans="1:93">
      <c r="A511" s="286" t="s">
        <v>1355</v>
      </c>
      <c r="B511" s="211" t="s">
        <v>3464</v>
      </c>
      <c r="C511" s="211" t="s">
        <v>2448</v>
      </c>
      <c r="D511" s="211" t="s">
        <v>3465</v>
      </c>
      <c r="E511" s="211" t="s">
        <v>5942</v>
      </c>
      <c r="F511" s="211">
        <v>1</v>
      </c>
      <c r="G511" s="211" t="s">
        <v>514</v>
      </c>
      <c r="H511" s="211" t="s">
        <v>514</v>
      </c>
      <c r="I511" s="211" t="s">
        <v>514</v>
      </c>
      <c r="J511" s="211" t="s">
        <v>514</v>
      </c>
      <c r="K511" s="211">
        <v>2013</v>
      </c>
      <c r="L511" s="211" t="b">
        <v>0</v>
      </c>
      <c r="M511" s="211">
        <v>19100</v>
      </c>
      <c r="N511" s="211">
        <v>17500</v>
      </c>
      <c r="O511" s="287"/>
      <c r="P511" s="287"/>
      <c r="Q511" s="287"/>
      <c r="R511" s="211" t="b">
        <v>0</v>
      </c>
      <c r="S511" s="211">
        <v>14800</v>
      </c>
      <c r="T511" s="211">
        <v>13900</v>
      </c>
      <c r="U511" s="211" t="b">
        <v>0</v>
      </c>
      <c r="V511" s="211">
        <v>11900</v>
      </c>
      <c r="W511" s="211">
        <v>11900</v>
      </c>
      <c r="X511" s="287"/>
      <c r="Y511" s="287"/>
      <c r="Z511" s="287"/>
      <c r="AA511" s="211" t="s">
        <v>514</v>
      </c>
      <c r="AB511" s="211" t="s">
        <v>514</v>
      </c>
      <c r="AC511" s="211" t="s">
        <v>514</v>
      </c>
      <c r="AD511" s="211" t="s">
        <v>514</v>
      </c>
      <c r="AE511" s="287"/>
      <c r="AF511" s="287"/>
      <c r="AG511" s="287"/>
      <c r="AH511" s="211" t="s">
        <v>514</v>
      </c>
      <c r="AI511" s="211" t="s">
        <v>514</v>
      </c>
      <c r="AJ511" s="211" t="s">
        <v>514</v>
      </c>
      <c r="AK511" s="211" t="s">
        <v>514</v>
      </c>
      <c r="AL511" s="211" t="s">
        <v>514</v>
      </c>
      <c r="AM511" s="211" t="s">
        <v>514</v>
      </c>
      <c r="AN511" s="287"/>
      <c r="AO511" s="287"/>
      <c r="AP511" s="287"/>
      <c r="AQ511" s="287"/>
      <c r="AR511" s="287"/>
      <c r="AS511" s="287"/>
      <c r="AT511" s="211" t="s">
        <v>514</v>
      </c>
      <c r="AU511" s="211" t="s">
        <v>514</v>
      </c>
      <c r="AV511" s="211" t="s">
        <v>514</v>
      </c>
      <c r="AW511" s="211" t="s">
        <v>514</v>
      </c>
      <c r="AX511" s="211" t="s">
        <v>514</v>
      </c>
      <c r="AY511" s="211" t="s">
        <v>514</v>
      </c>
      <c r="AZ511" s="287"/>
      <c r="BA511" s="287"/>
      <c r="BB511" s="287"/>
      <c r="BC511" s="287"/>
      <c r="BD511" s="287"/>
      <c r="BE511" s="287"/>
      <c r="BF511" s="211" t="s">
        <v>514</v>
      </c>
      <c r="BG511" s="211" t="s">
        <v>514</v>
      </c>
      <c r="BH511" s="211" t="s">
        <v>514</v>
      </c>
      <c r="BI511" s="211" t="s">
        <v>514</v>
      </c>
      <c r="BJ511" s="211" t="s">
        <v>514</v>
      </c>
      <c r="BK511" s="211" t="s">
        <v>514</v>
      </c>
      <c r="BL511" s="287"/>
      <c r="BM511" s="287"/>
      <c r="BN511" s="287"/>
      <c r="BO511" s="211" t="s">
        <v>514</v>
      </c>
      <c r="BP511" s="211" t="s">
        <v>514</v>
      </c>
      <c r="BQ511" s="211">
        <v>2</v>
      </c>
      <c r="BR511" s="211" t="s">
        <v>2957</v>
      </c>
      <c r="BS511" s="211" t="s">
        <v>3466</v>
      </c>
      <c r="BT511" s="211" t="s">
        <v>514</v>
      </c>
      <c r="BU511" s="211" t="s">
        <v>514</v>
      </c>
      <c r="BV511" s="211" t="s">
        <v>514</v>
      </c>
      <c r="BW511" s="211" t="s">
        <v>514</v>
      </c>
      <c r="BX511" s="211" t="s">
        <v>514</v>
      </c>
      <c r="BY511" s="211" t="s">
        <v>514</v>
      </c>
      <c r="BZ511" s="211" t="s">
        <v>514</v>
      </c>
      <c r="CA511" s="211" t="s">
        <v>514</v>
      </c>
      <c r="CB511" s="211" t="s">
        <v>514</v>
      </c>
      <c r="CC511" s="211" t="s">
        <v>514</v>
      </c>
      <c r="CD511" s="211" t="s">
        <v>514</v>
      </c>
      <c r="CE511" s="211" t="s">
        <v>514</v>
      </c>
      <c r="CF511" s="211" t="s">
        <v>514</v>
      </c>
      <c r="CG511" s="211" t="s">
        <v>514</v>
      </c>
      <c r="CH511" s="287"/>
      <c r="CI511" s="287"/>
      <c r="CJ511" s="287"/>
      <c r="CK511" s="287"/>
      <c r="CL511" s="287"/>
      <c r="CM511" s="287"/>
      <c r="CN511" s="287"/>
      <c r="CO511" s="211" t="s">
        <v>5528</v>
      </c>
    </row>
    <row r="512" spans="1:93">
      <c r="A512" s="286" t="s">
        <v>1356</v>
      </c>
      <c r="B512" s="211" t="s">
        <v>3467</v>
      </c>
      <c r="C512" s="211" t="s">
        <v>2484</v>
      </c>
      <c r="D512" s="211" t="s">
        <v>3468</v>
      </c>
      <c r="E512" s="211" t="s">
        <v>2750</v>
      </c>
      <c r="F512" s="211">
        <v>1</v>
      </c>
      <c r="G512" s="211" t="s">
        <v>514</v>
      </c>
      <c r="H512" s="211" t="s">
        <v>514</v>
      </c>
      <c r="I512" s="211" t="s">
        <v>514</v>
      </c>
      <c r="J512" s="211" t="s">
        <v>514</v>
      </c>
      <c r="K512" s="211">
        <v>2013</v>
      </c>
      <c r="L512" s="211" t="b">
        <v>0</v>
      </c>
      <c r="M512" s="211">
        <v>9070</v>
      </c>
      <c r="N512" s="211">
        <v>9050</v>
      </c>
      <c r="O512" s="287"/>
      <c r="P512" s="287"/>
      <c r="Q512" s="287"/>
      <c r="R512" s="211" t="b">
        <v>0</v>
      </c>
      <c r="S512" s="211">
        <v>6060</v>
      </c>
      <c r="T512" s="211">
        <v>5190</v>
      </c>
      <c r="U512" s="211" t="b">
        <v>0</v>
      </c>
      <c r="V512" s="211">
        <v>4310</v>
      </c>
      <c r="W512" s="211">
        <v>4310</v>
      </c>
      <c r="X512" s="287"/>
      <c r="Y512" s="287"/>
      <c r="Z512" s="287"/>
      <c r="AA512" s="211" t="s">
        <v>514</v>
      </c>
      <c r="AB512" s="211" t="s">
        <v>514</v>
      </c>
      <c r="AC512" s="211" t="s">
        <v>514</v>
      </c>
      <c r="AD512" s="211" t="s">
        <v>514</v>
      </c>
      <c r="AE512" s="287"/>
      <c r="AF512" s="287"/>
      <c r="AG512" s="287"/>
      <c r="AH512" s="211" t="s">
        <v>514</v>
      </c>
      <c r="AI512" s="211" t="s">
        <v>514</v>
      </c>
      <c r="AJ512" s="211" t="s">
        <v>514</v>
      </c>
      <c r="AK512" s="211" t="s">
        <v>514</v>
      </c>
      <c r="AL512" s="211" t="s">
        <v>514</v>
      </c>
      <c r="AM512" s="211" t="s">
        <v>514</v>
      </c>
      <c r="AN512" s="287"/>
      <c r="AO512" s="287"/>
      <c r="AP512" s="287"/>
      <c r="AQ512" s="287"/>
      <c r="AR512" s="287"/>
      <c r="AS512" s="287"/>
      <c r="AT512" s="211" t="s">
        <v>514</v>
      </c>
      <c r="AU512" s="211" t="s">
        <v>514</v>
      </c>
      <c r="AV512" s="211" t="s">
        <v>514</v>
      </c>
      <c r="AW512" s="211" t="s">
        <v>514</v>
      </c>
      <c r="AX512" s="211" t="s">
        <v>514</v>
      </c>
      <c r="AY512" s="211" t="s">
        <v>514</v>
      </c>
      <c r="AZ512" s="287"/>
      <c r="BA512" s="287"/>
      <c r="BB512" s="287"/>
      <c r="BC512" s="287"/>
      <c r="BD512" s="287"/>
      <c r="BE512" s="287"/>
      <c r="BF512" s="211" t="s">
        <v>514</v>
      </c>
      <c r="BG512" s="211" t="s">
        <v>514</v>
      </c>
      <c r="BH512" s="211" t="s">
        <v>514</v>
      </c>
      <c r="BI512" s="211" t="s">
        <v>514</v>
      </c>
      <c r="BJ512" s="211" t="s">
        <v>514</v>
      </c>
      <c r="BK512" s="211" t="s">
        <v>514</v>
      </c>
      <c r="BL512" s="287"/>
      <c r="BM512" s="287"/>
      <c r="BN512" s="287"/>
      <c r="BO512" s="211" t="s">
        <v>514</v>
      </c>
      <c r="BP512" s="211" t="s">
        <v>514</v>
      </c>
      <c r="BQ512" s="211">
        <v>0</v>
      </c>
      <c r="BR512" s="211" t="s">
        <v>514</v>
      </c>
      <c r="BS512" s="211" t="s">
        <v>514</v>
      </c>
      <c r="BT512" s="211" t="s">
        <v>514</v>
      </c>
      <c r="BU512" s="211" t="s">
        <v>514</v>
      </c>
      <c r="BV512" s="211" t="s">
        <v>514</v>
      </c>
      <c r="BW512" s="211" t="s">
        <v>514</v>
      </c>
      <c r="BX512" s="211" t="s">
        <v>514</v>
      </c>
      <c r="BY512" s="211" t="s">
        <v>514</v>
      </c>
      <c r="BZ512" s="211" t="s">
        <v>514</v>
      </c>
      <c r="CA512" s="211" t="s">
        <v>514</v>
      </c>
      <c r="CB512" s="211" t="s">
        <v>514</v>
      </c>
      <c r="CC512" s="211" t="s">
        <v>514</v>
      </c>
      <c r="CD512" s="211" t="s">
        <v>514</v>
      </c>
      <c r="CE512" s="211" t="s">
        <v>514</v>
      </c>
      <c r="CF512" s="211" t="s">
        <v>514</v>
      </c>
      <c r="CG512" s="211" t="s">
        <v>514</v>
      </c>
      <c r="CH512" s="287"/>
      <c r="CI512" s="287"/>
      <c r="CJ512" s="287"/>
      <c r="CK512" s="287"/>
      <c r="CL512" s="287"/>
      <c r="CM512" s="287"/>
      <c r="CN512" s="287"/>
      <c r="CO512" s="211" t="s">
        <v>5528</v>
      </c>
    </row>
    <row r="513" spans="1:93">
      <c r="A513" s="286" t="s">
        <v>1357</v>
      </c>
      <c r="B513" s="211" t="s">
        <v>3469</v>
      </c>
      <c r="C513" s="211" t="s">
        <v>6483</v>
      </c>
      <c r="D513" s="211" t="s">
        <v>3470</v>
      </c>
      <c r="E513" s="211" t="s">
        <v>3471</v>
      </c>
      <c r="F513" s="211">
        <v>1</v>
      </c>
      <c r="G513" s="211" t="s">
        <v>514</v>
      </c>
      <c r="H513" s="211" t="s">
        <v>514</v>
      </c>
      <c r="I513" s="211" t="s">
        <v>514</v>
      </c>
      <c r="J513" s="211" t="s">
        <v>514</v>
      </c>
      <c r="K513" s="211">
        <v>2013</v>
      </c>
      <c r="L513" s="211" t="b">
        <v>1</v>
      </c>
      <c r="M513" s="211">
        <v>9410</v>
      </c>
      <c r="N513" s="211">
        <v>9400</v>
      </c>
      <c r="O513" s="287"/>
      <c r="P513" s="287"/>
      <c r="Q513" s="287"/>
      <c r="R513" s="211" t="b">
        <v>0</v>
      </c>
      <c r="S513" s="211">
        <v>6420</v>
      </c>
      <c r="T513" s="211">
        <v>5870</v>
      </c>
      <c r="U513" s="211" t="b">
        <v>0</v>
      </c>
      <c r="V513" s="211">
        <v>5530</v>
      </c>
      <c r="W513" s="211">
        <v>5530</v>
      </c>
      <c r="X513" s="287"/>
      <c r="Y513" s="287"/>
      <c r="Z513" s="287"/>
      <c r="AA513" s="211" t="s">
        <v>514</v>
      </c>
      <c r="AB513" s="211" t="s">
        <v>514</v>
      </c>
      <c r="AC513" s="211" t="s">
        <v>514</v>
      </c>
      <c r="AD513" s="211" t="s">
        <v>514</v>
      </c>
      <c r="AE513" s="287"/>
      <c r="AF513" s="287"/>
      <c r="AG513" s="287"/>
      <c r="AH513" s="211" t="s">
        <v>514</v>
      </c>
      <c r="AI513" s="211" t="s">
        <v>514</v>
      </c>
      <c r="AJ513" s="211" t="s">
        <v>514</v>
      </c>
      <c r="AK513" s="211" t="s">
        <v>514</v>
      </c>
      <c r="AL513" s="211" t="s">
        <v>514</v>
      </c>
      <c r="AM513" s="211" t="s">
        <v>514</v>
      </c>
      <c r="AN513" s="287"/>
      <c r="AO513" s="287"/>
      <c r="AP513" s="287"/>
      <c r="AQ513" s="287"/>
      <c r="AR513" s="287"/>
      <c r="AS513" s="287"/>
      <c r="AT513" s="211" t="s">
        <v>514</v>
      </c>
      <c r="AU513" s="211" t="s">
        <v>514</v>
      </c>
      <c r="AV513" s="211" t="s">
        <v>514</v>
      </c>
      <c r="AW513" s="211" t="s">
        <v>514</v>
      </c>
      <c r="AX513" s="211" t="s">
        <v>514</v>
      </c>
      <c r="AY513" s="211" t="s">
        <v>514</v>
      </c>
      <c r="AZ513" s="287"/>
      <c r="BA513" s="287"/>
      <c r="BB513" s="287"/>
      <c r="BC513" s="287"/>
      <c r="BD513" s="287"/>
      <c r="BE513" s="287"/>
      <c r="BF513" s="211" t="s">
        <v>514</v>
      </c>
      <c r="BG513" s="211" t="s">
        <v>514</v>
      </c>
      <c r="BH513" s="211" t="s">
        <v>514</v>
      </c>
      <c r="BI513" s="211" t="s">
        <v>514</v>
      </c>
      <c r="BJ513" s="211" t="s">
        <v>514</v>
      </c>
      <c r="BK513" s="211" t="s">
        <v>514</v>
      </c>
      <c r="BL513" s="287"/>
      <c r="BM513" s="287"/>
      <c r="BN513" s="287"/>
      <c r="BO513" s="211" t="s">
        <v>514</v>
      </c>
      <c r="BP513" s="211" t="s">
        <v>514</v>
      </c>
      <c r="BQ513" s="211">
        <v>1</v>
      </c>
      <c r="BR513" s="211" t="s">
        <v>3162</v>
      </c>
      <c r="BS513" s="211" t="s">
        <v>514</v>
      </c>
      <c r="BT513" s="211" t="s">
        <v>514</v>
      </c>
      <c r="BU513" s="211" t="s">
        <v>514</v>
      </c>
      <c r="BV513" s="211" t="s">
        <v>514</v>
      </c>
      <c r="BW513" s="211" t="s">
        <v>514</v>
      </c>
      <c r="BX513" s="211" t="s">
        <v>514</v>
      </c>
      <c r="BY513" s="211" t="s">
        <v>514</v>
      </c>
      <c r="BZ513" s="211" t="s">
        <v>514</v>
      </c>
      <c r="CA513" s="211" t="s">
        <v>514</v>
      </c>
      <c r="CB513" s="211" t="s">
        <v>514</v>
      </c>
      <c r="CC513" s="211" t="s">
        <v>6457</v>
      </c>
      <c r="CD513" s="211" t="s">
        <v>6646</v>
      </c>
      <c r="CE513" s="211" t="s">
        <v>514</v>
      </c>
      <c r="CF513" s="211" t="s">
        <v>514</v>
      </c>
      <c r="CG513" s="211" t="s">
        <v>514</v>
      </c>
      <c r="CH513" s="287"/>
      <c r="CI513" s="287"/>
      <c r="CJ513" s="287"/>
      <c r="CK513" s="287"/>
      <c r="CL513" s="287"/>
      <c r="CM513" s="287"/>
      <c r="CN513" s="287"/>
      <c r="CO513" s="211" t="s">
        <v>5528</v>
      </c>
    </row>
    <row r="514" spans="1:93">
      <c r="A514" s="286" t="s">
        <v>1358</v>
      </c>
      <c r="B514" s="211" t="s">
        <v>3472</v>
      </c>
      <c r="C514" s="211" t="s">
        <v>2424</v>
      </c>
      <c r="D514" s="211" t="s">
        <v>5427</v>
      </c>
      <c r="E514" s="211" t="s">
        <v>5428</v>
      </c>
      <c r="F514" s="211" t="s">
        <v>514</v>
      </c>
      <c r="G514" s="211" t="s">
        <v>514</v>
      </c>
      <c r="H514" s="211">
        <v>1</v>
      </c>
      <c r="I514" s="211" t="s">
        <v>514</v>
      </c>
      <c r="J514" s="211" t="s">
        <v>514</v>
      </c>
      <c r="K514" s="211" t="s">
        <v>514</v>
      </c>
      <c r="L514" s="211" t="s">
        <v>514</v>
      </c>
      <c r="M514" s="211" t="s">
        <v>514</v>
      </c>
      <c r="N514" s="211" t="s">
        <v>514</v>
      </c>
      <c r="O514" s="287"/>
      <c r="P514" s="287"/>
      <c r="Q514" s="287"/>
      <c r="R514" s="211" t="s">
        <v>514</v>
      </c>
      <c r="S514" s="211" t="s">
        <v>514</v>
      </c>
      <c r="T514" s="211" t="s">
        <v>514</v>
      </c>
      <c r="U514" s="211" t="s">
        <v>514</v>
      </c>
      <c r="V514" s="211" t="s">
        <v>514</v>
      </c>
      <c r="W514" s="211" t="s">
        <v>514</v>
      </c>
      <c r="X514" s="287"/>
      <c r="Y514" s="287"/>
      <c r="Z514" s="287"/>
      <c r="AA514" s="211">
        <v>2013</v>
      </c>
      <c r="AB514" s="211" t="b">
        <v>0</v>
      </c>
      <c r="AC514" s="211">
        <v>1570</v>
      </c>
      <c r="AD514" s="211">
        <v>1570</v>
      </c>
      <c r="AE514" s="287"/>
      <c r="AF514" s="287"/>
      <c r="AG514" s="287"/>
      <c r="AH514" s="211" t="s">
        <v>514</v>
      </c>
      <c r="AI514" s="211" t="s">
        <v>514</v>
      </c>
      <c r="AJ514" s="211" t="s">
        <v>514</v>
      </c>
      <c r="AK514" s="211" t="s">
        <v>514</v>
      </c>
      <c r="AL514" s="211" t="s">
        <v>514</v>
      </c>
      <c r="AM514" s="211" t="s">
        <v>514</v>
      </c>
      <c r="AN514" s="287"/>
      <c r="AO514" s="287"/>
      <c r="AP514" s="287"/>
      <c r="AQ514" s="287"/>
      <c r="AR514" s="287"/>
      <c r="AS514" s="287"/>
      <c r="AT514" s="211" t="s">
        <v>514</v>
      </c>
      <c r="AU514" s="211" t="s">
        <v>514</v>
      </c>
      <c r="AV514" s="211" t="s">
        <v>514</v>
      </c>
      <c r="AW514" s="211" t="s">
        <v>514</v>
      </c>
      <c r="AX514" s="211" t="s">
        <v>514</v>
      </c>
      <c r="AY514" s="211" t="s">
        <v>514</v>
      </c>
      <c r="AZ514" s="287"/>
      <c r="BA514" s="287"/>
      <c r="BB514" s="287"/>
      <c r="BC514" s="287"/>
      <c r="BD514" s="287"/>
      <c r="BE514" s="287"/>
      <c r="BF514" s="211" t="s">
        <v>514</v>
      </c>
      <c r="BG514" s="211" t="s">
        <v>514</v>
      </c>
      <c r="BH514" s="211" t="s">
        <v>514</v>
      </c>
      <c r="BI514" s="211" t="s">
        <v>514</v>
      </c>
      <c r="BJ514" s="211" t="s">
        <v>514</v>
      </c>
      <c r="BK514" s="211" t="s">
        <v>514</v>
      </c>
      <c r="BL514" s="287"/>
      <c r="BM514" s="287"/>
      <c r="BN514" s="287"/>
      <c r="BO514" s="211" t="s">
        <v>514</v>
      </c>
      <c r="BP514" s="211" t="s">
        <v>514</v>
      </c>
      <c r="BQ514" s="211">
        <v>0</v>
      </c>
      <c r="BR514" s="211" t="s">
        <v>514</v>
      </c>
      <c r="BS514" s="211" t="s">
        <v>514</v>
      </c>
      <c r="BT514" s="211" t="s">
        <v>514</v>
      </c>
      <c r="BU514" s="211" t="s">
        <v>514</v>
      </c>
      <c r="BV514" s="211" t="s">
        <v>514</v>
      </c>
      <c r="BW514" s="211" t="s">
        <v>514</v>
      </c>
      <c r="BX514" s="211" t="s">
        <v>514</v>
      </c>
      <c r="BY514" s="211" t="s">
        <v>514</v>
      </c>
      <c r="BZ514" s="211" t="s">
        <v>514</v>
      </c>
      <c r="CA514" s="211" t="s">
        <v>514</v>
      </c>
      <c r="CB514" s="211" t="s">
        <v>514</v>
      </c>
      <c r="CC514" s="211" t="s">
        <v>514</v>
      </c>
      <c r="CD514" s="211" t="s">
        <v>514</v>
      </c>
      <c r="CE514" s="211" t="s">
        <v>514</v>
      </c>
      <c r="CF514" s="211" t="s">
        <v>514</v>
      </c>
      <c r="CG514" s="211" t="s">
        <v>514</v>
      </c>
      <c r="CH514" s="287"/>
      <c r="CI514" s="287"/>
      <c r="CJ514" s="287"/>
      <c r="CK514" s="287"/>
      <c r="CL514" s="287"/>
      <c r="CM514" s="287"/>
      <c r="CN514" s="287"/>
      <c r="CO514" s="211" t="s">
        <v>514</v>
      </c>
    </row>
    <row r="515" spans="1:93">
      <c r="A515" s="286" t="s">
        <v>1359</v>
      </c>
      <c r="B515" s="211" t="s">
        <v>3473</v>
      </c>
      <c r="C515" s="211" t="s">
        <v>2424</v>
      </c>
      <c r="D515" s="211" t="s">
        <v>5943</v>
      </c>
      <c r="E515" s="211" t="s">
        <v>5429</v>
      </c>
      <c r="F515" s="211" t="s">
        <v>514</v>
      </c>
      <c r="G515" s="211" t="s">
        <v>514</v>
      </c>
      <c r="H515" s="211">
        <v>1</v>
      </c>
      <c r="I515" s="211" t="s">
        <v>514</v>
      </c>
      <c r="J515" s="211" t="s">
        <v>514</v>
      </c>
      <c r="K515" s="211" t="s">
        <v>514</v>
      </c>
      <c r="L515" s="211" t="s">
        <v>514</v>
      </c>
      <c r="M515" s="211" t="s">
        <v>514</v>
      </c>
      <c r="N515" s="211" t="s">
        <v>514</v>
      </c>
      <c r="O515" s="287"/>
      <c r="P515" s="287"/>
      <c r="Q515" s="287"/>
      <c r="R515" s="211" t="s">
        <v>514</v>
      </c>
      <c r="S515" s="211" t="s">
        <v>514</v>
      </c>
      <c r="T515" s="211" t="s">
        <v>514</v>
      </c>
      <c r="U515" s="211" t="s">
        <v>514</v>
      </c>
      <c r="V515" s="211" t="s">
        <v>514</v>
      </c>
      <c r="W515" s="211" t="s">
        <v>514</v>
      </c>
      <c r="X515" s="287"/>
      <c r="Y515" s="287"/>
      <c r="Z515" s="287"/>
      <c r="AA515" s="211">
        <v>2013</v>
      </c>
      <c r="AB515" s="211" t="b">
        <v>0</v>
      </c>
      <c r="AC515" s="211">
        <v>1330</v>
      </c>
      <c r="AD515" s="211">
        <v>1330</v>
      </c>
      <c r="AE515" s="287"/>
      <c r="AF515" s="287"/>
      <c r="AG515" s="287"/>
      <c r="AH515" s="211" t="s">
        <v>514</v>
      </c>
      <c r="AI515" s="211" t="s">
        <v>514</v>
      </c>
      <c r="AJ515" s="211" t="s">
        <v>514</v>
      </c>
      <c r="AK515" s="211" t="s">
        <v>514</v>
      </c>
      <c r="AL515" s="211" t="s">
        <v>514</v>
      </c>
      <c r="AM515" s="211" t="s">
        <v>514</v>
      </c>
      <c r="AN515" s="287"/>
      <c r="AO515" s="287"/>
      <c r="AP515" s="287"/>
      <c r="AQ515" s="287"/>
      <c r="AR515" s="287"/>
      <c r="AS515" s="287"/>
      <c r="AT515" s="211" t="s">
        <v>514</v>
      </c>
      <c r="AU515" s="211" t="s">
        <v>514</v>
      </c>
      <c r="AV515" s="211" t="s">
        <v>514</v>
      </c>
      <c r="AW515" s="211" t="s">
        <v>514</v>
      </c>
      <c r="AX515" s="211" t="s">
        <v>514</v>
      </c>
      <c r="AY515" s="211" t="s">
        <v>514</v>
      </c>
      <c r="AZ515" s="287"/>
      <c r="BA515" s="287"/>
      <c r="BB515" s="287"/>
      <c r="BC515" s="287"/>
      <c r="BD515" s="287"/>
      <c r="BE515" s="287"/>
      <c r="BF515" s="211" t="s">
        <v>514</v>
      </c>
      <c r="BG515" s="211" t="s">
        <v>514</v>
      </c>
      <c r="BH515" s="211" t="s">
        <v>514</v>
      </c>
      <c r="BI515" s="211" t="s">
        <v>514</v>
      </c>
      <c r="BJ515" s="211" t="s">
        <v>514</v>
      </c>
      <c r="BK515" s="211" t="s">
        <v>514</v>
      </c>
      <c r="BL515" s="287"/>
      <c r="BM515" s="287"/>
      <c r="BN515" s="287"/>
      <c r="BO515" s="211" t="s">
        <v>514</v>
      </c>
      <c r="BP515" s="211" t="s">
        <v>514</v>
      </c>
      <c r="BQ515" s="211">
        <v>0</v>
      </c>
      <c r="BR515" s="211" t="s">
        <v>514</v>
      </c>
      <c r="BS515" s="211" t="s">
        <v>514</v>
      </c>
      <c r="BT515" s="211" t="s">
        <v>514</v>
      </c>
      <c r="BU515" s="211" t="s">
        <v>514</v>
      </c>
      <c r="BV515" s="211" t="s">
        <v>514</v>
      </c>
      <c r="BW515" s="211" t="s">
        <v>514</v>
      </c>
      <c r="BX515" s="211" t="s">
        <v>514</v>
      </c>
      <c r="BY515" s="211" t="s">
        <v>514</v>
      </c>
      <c r="BZ515" s="211" t="s">
        <v>514</v>
      </c>
      <c r="CA515" s="211" t="s">
        <v>514</v>
      </c>
      <c r="CB515" s="211" t="s">
        <v>514</v>
      </c>
      <c r="CC515" s="211" t="s">
        <v>514</v>
      </c>
      <c r="CD515" s="211" t="s">
        <v>514</v>
      </c>
      <c r="CE515" s="211" t="s">
        <v>514</v>
      </c>
      <c r="CF515" s="211" t="s">
        <v>514</v>
      </c>
      <c r="CG515" s="211" t="s">
        <v>514</v>
      </c>
      <c r="CH515" s="287"/>
      <c r="CI515" s="287"/>
      <c r="CJ515" s="287"/>
      <c r="CK515" s="287"/>
      <c r="CL515" s="287"/>
      <c r="CM515" s="287"/>
      <c r="CN515" s="287"/>
      <c r="CO515" s="211" t="s">
        <v>514</v>
      </c>
    </row>
    <row r="516" spans="1:93">
      <c r="A516" s="286" t="s">
        <v>1360</v>
      </c>
      <c r="B516" s="211" t="s">
        <v>3474</v>
      </c>
      <c r="C516" s="211" t="s">
        <v>5430</v>
      </c>
      <c r="D516" s="211" t="s">
        <v>6919</v>
      </c>
      <c r="E516" s="211" t="s">
        <v>5431</v>
      </c>
      <c r="F516" s="211">
        <v>1</v>
      </c>
      <c r="G516" s="211" t="s">
        <v>514</v>
      </c>
      <c r="H516" s="211" t="s">
        <v>514</v>
      </c>
      <c r="I516" s="211" t="s">
        <v>514</v>
      </c>
      <c r="J516" s="211" t="s">
        <v>514</v>
      </c>
      <c r="K516" s="211">
        <v>2013</v>
      </c>
      <c r="L516" s="211" t="b">
        <v>0</v>
      </c>
      <c r="M516" s="211">
        <v>878</v>
      </c>
      <c r="N516" s="211">
        <v>639</v>
      </c>
      <c r="O516" s="287"/>
      <c r="P516" s="287"/>
      <c r="Q516" s="287"/>
      <c r="R516" s="211" t="b">
        <v>0</v>
      </c>
      <c r="S516" s="211">
        <v>501</v>
      </c>
      <c r="T516" s="211">
        <v>481</v>
      </c>
      <c r="U516" s="211" t="b">
        <v>0</v>
      </c>
      <c r="V516" s="211">
        <v>428</v>
      </c>
      <c r="W516" s="211">
        <v>428</v>
      </c>
      <c r="X516" s="287"/>
      <c r="Y516" s="287"/>
      <c r="Z516" s="287"/>
      <c r="AA516" s="211" t="s">
        <v>514</v>
      </c>
      <c r="AB516" s="211" t="s">
        <v>514</v>
      </c>
      <c r="AC516" s="211" t="s">
        <v>514</v>
      </c>
      <c r="AD516" s="211" t="s">
        <v>514</v>
      </c>
      <c r="AE516" s="287"/>
      <c r="AF516" s="287"/>
      <c r="AG516" s="287"/>
      <c r="AH516" s="211" t="s">
        <v>514</v>
      </c>
      <c r="AI516" s="211" t="s">
        <v>514</v>
      </c>
      <c r="AJ516" s="211" t="s">
        <v>514</v>
      </c>
      <c r="AK516" s="211" t="s">
        <v>514</v>
      </c>
      <c r="AL516" s="211" t="s">
        <v>514</v>
      </c>
      <c r="AM516" s="211" t="s">
        <v>514</v>
      </c>
      <c r="AN516" s="287"/>
      <c r="AO516" s="287"/>
      <c r="AP516" s="287"/>
      <c r="AQ516" s="287"/>
      <c r="AR516" s="287"/>
      <c r="AS516" s="287"/>
      <c r="AT516" s="211" t="s">
        <v>514</v>
      </c>
      <c r="AU516" s="211" t="s">
        <v>514</v>
      </c>
      <c r="AV516" s="211" t="s">
        <v>514</v>
      </c>
      <c r="AW516" s="211" t="s">
        <v>514</v>
      </c>
      <c r="AX516" s="211" t="s">
        <v>514</v>
      </c>
      <c r="AY516" s="211" t="s">
        <v>514</v>
      </c>
      <c r="AZ516" s="287"/>
      <c r="BA516" s="287"/>
      <c r="BB516" s="287"/>
      <c r="BC516" s="287"/>
      <c r="BD516" s="287"/>
      <c r="BE516" s="287"/>
      <c r="BF516" s="211" t="s">
        <v>514</v>
      </c>
      <c r="BG516" s="211" t="s">
        <v>514</v>
      </c>
      <c r="BH516" s="211" t="s">
        <v>514</v>
      </c>
      <c r="BI516" s="211" t="s">
        <v>514</v>
      </c>
      <c r="BJ516" s="211" t="s">
        <v>514</v>
      </c>
      <c r="BK516" s="211" t="s">
        <v>514</v>
      </c>
      <c r="BL516" s="287"/>
      <c r="BM516" s="287"/>
      <c r="BN516" s="287"/>
      <c r="BO516" s="211" t="s">
        <v>514</v>
      </c>
      <c r="BP516" s="211" t="s">
        <v>514</v>
      </c>
      <c r="BQ516" s="211">
        <v>0</v>
      </c>
      <c r="BR516" s="211" t="s">
        <v>514</v>
      </c>
      <c r="BS516" s="211" t="s">
        <v>514</v>
      </c>
      <c r="BT516" s="211" t="s">
        <v>514</v>
      </c>
      <c r="BU516" s="211" t="s">
        <v>514</v>
      </c>
      <c r="BV516" s="211" t="s">
        <v>514</v>
      </c>
      <c r="BW516" s="211" t="s">
        <v>514</v>
      </c>
      <c r="BX516" s="211" t="s">
        <v>514</v>
      </c>
      <c r="BY516" s="211" t="s">
        <v>514</v>
      </c>
      <c r="BZ516" s="211" t="s">
        <v>514</v>
      </c>
      <c r="CA516" s="211" t="s">
        <v>514</v>
      </c>
      <c r="CB516" s="211" t="s">
        <v>514</v>
      </c>
      <c r="CC516" s="211" t="s">
        <v>514</v>
      </c>
      <c r="CD516" s="211" t="s">
        <v>514</v>
      </c>
      <c r="CE516" s="211" t="s">
        <v>514</v>
      </c>
      <c r="CF516" s="211" t="s">
        <v>514</v>
      </c>
      <c r="CG516" s="211" t="s">
        <v>514</v>
      </c>
      <c r="CH516" s="287"/>
      <c r="CI516" s="287"/>
      <c r="CJ516" s="287"/>
      <c r="CK516" s="287"/>
      <c r="CL516" s="287"/>
      <c r="CM516" s="287"/>
      <c r="CN516" s="287"/>
      <c r="CO516" s="211" t="s">
        <v>5528</v>
      </c>
    </row>
    <row r="517" spans="1:93">
      <c r="A517" s="286" t="s">
        <v>1361</v>
      </c>
      <c r="B517" s="211" t="s">
        <v>3475</v>
      </c>
      <c r="C517" s="211" t="s">
        <v>2424</v>
      </c>
      <c r="D517" s="211" t="s">
        <v>5944</v>
      </c>
      <c r="E517" s="211" t="s">
        <v>5432</v>
      </c>
      <c r="F517" s="211" t="s">
        <v>514</v>
      </c>
      <c r="G517" s="211" t="s">
        <v>514</v>
      </c>
      <c r="H517" s="211">
        <v>1</v>
      </c>
      <c r="I517" s="211" t="s">
        <v>514</v>
      </c>
      <c r="J517" s="211" t="s">
        <v>514</v>
      </c>
      <c r="K517" s="211" t="s">
        <v>514</v>
      </c>
      <c r="L517" s="211" t="s">
        <v>514</v>
      </c>
      <c r="M517" s="211" t="s">
        <v>514</v>
      </c>
      <c r="N517" s="211" t="s">
        <v>514</v>
      </c>
      <c r="O517" s="287"/>
      <c r="P517" s="287"/>
      <c r="Q517" s="287"/>
      <c r="R517" s="211" t="s">
        <v>514</v>
      </c>
      <c r="S517" s="211" t="s">
        <v>514</v>
      </c>
      <c r="T517" s="211" t="s">
        <v>514</v>
      </c>
      <c r="U517" s="211" t="s">
        <v>514</v>
      </c>
      <c r="V517" s="211" t="s">
        <v>514</v>
      </c>
      <c r="W517" s="211" t="s">
        <v>514</v>
      </c>
      <c r="X517" s="287"/>
      <c r="Y517" s="287"/>
      <c r="Z517" s="287"/>
      <c r="AA517" s="211">
        <v>2013</v>
      </c>
      <c r="AB517" s="211" t="b">
        <v>1</v>
      </c>
      <c r="AC517" s="211">
        <v>668</v>
      </c>
      <c r="AD517" s="211">
        <v>668</v>
      </c>
      <c r="AE517" s="287"/>
      <c r="AF517" s="287"/>
      <c r="AG517" s="287"/>
      <c r="AH517" s="211" t="s">
        <v>514</v>
      </c>
      <c r="AI517" s="211" t="s">
        <v>514</v>
      </c>
      <c r="AJ517" s="211" t="s">
        <v>514</v>
      </c>
      <c r="AK517" s="211" t="s">
        <v>514</v>
      </c>
      <c r="AL517" s="211" t="s">
        <v>514</v>
      </c>
      <c r="AM517" s="211" t="s">
        <v>514</v>
      </c>
      <c r="AN517" s="287"/>
      <c r="AO517" s="287"/>
      <c r="AP517" s="287"/>
      <c r="AQ517" s="287"/>
      <c r="AR517" s="287"/>
      <c r="AS517" s="287"/>
      <c r="AT517" s="211" t="s">
        <v>514</v>
      </c>
      <c r="AU517" s="211" t="s">
        <v>514</v>
      </c>
      <c r="AV517" s="211" t="s">
        <v>514</v>
      </c>
      <c r="AW517" s="211" t="s">
        <v>514</v>
      </c>
      <c r="AX517" s="211" t="s">
        <v>514</v>
      </c>
      <c r="AY517" s="211" t="s">
        <v>514</v>
      </c>
      <c r="AZ517" s="287"/>
      <c r="BA517" s="287"/>
      <c r="BB517" s="287"/>
      <c r="BC517" s="287"/>
      <c r="BD517" s="287"/>
      <c r="BE517" s="287"/>
      <c r="BF517" s="211" t="s">
        <v>514</v>
      </c>
      <c r="BG517" s="211" t="s">
        <v>514</v>
      </c>
      <c r="BH517" s="211" t="s">
        <v>514</v>
      </c>
      <c r="BI517" s="211" t="s">
        <v>514</v>
      </c>
      <c r="BJ517" s="211" t="s">
        <v>514</v>
      </c>
      <c r="BK517" s="211" t="s">
        <v>514</v>
      </c>
      <c r="BL517" s="287"/>
      <c r="BM517" s="287"/>
      <c r="BN517" s="287"/>
      <c r="BO517" s="211" t="s">
        <v>514</v>
      </c>
      <c r="BP517" s="211" t="s">
        <v>514</v>
      </c>
      <c r="BQ517" s="211">
        <v>0</v>
      </c>
      <c r="BR517" s="211" t="s">
        <v>514</v>
      </c>
      <c r="BS517" s="211" t="s">
        <v>514</v>
      </c>
      <c r="BT517" s="211" t="s">
        <v>514</v>
      </c>
      <c r="BU517" s="211" t="s">
        <v>514</v>
      </c>
      <c r="BV517" s="211" t="s">
        <v>514</v>
      </c>
      <c r="BW517" s="211" t="s">
        <v>514</v>
      </c>
      <c r="BX517" s="211" t="s">
        <v>514</v>
      </c>
      <c r="BY517" s="211" t="s">
        <v>514</v>
      </c>
      <c r="BZ517" s="211" t="s">
        <v>514</v>
      </c>
      <c r="CA517" s="211" t="s">
        <v>514</v>
      </c>
      <c r="CB517" s="211" t="s">
        <v>514</v>
      </c>
      <c r="CC517" s="211" t="s">
        <v>514</v>
      </c>
      <c r="CD517" s="211" t="s">
        <v>514</v>
      </c>
      <c r="CE517" s="211" t="s">
        <v>514</v>
      </c>
      <c r="CF517" s="211" t="s">
        <v>514</v>
      </c>
      <c r="CG517" s="211" t="s">
        <v>514</v>
      </c>
      <c r="CH517" s="287"/>
      <c r="CI517" s="287"/>
      <c r="CJ517" s="287"/>
      <c r="CK517" s="287"/>
      <c r="CL517" s="287"/>
      <c r="CM517" s="287"/>
      <c r="CN517" s="287"/>
      <c r="CO517" s="211" t="s">
        <v>514</v>
      </c>
    </row>
    <row r="518" spans="1:93">
      <c r="A518" s="286" t="s">
        <v>1362</v>
      </c>
      <c r="B518" s="211" t="s">
        <v>3476</v>
      </c>
      <c r="C518" s="211" t="s">
        <v>2424</v>
      </c>
      <c r="D518" s="211" t="s">
        <v>5433</v>
      </c>
      <c r="E518" s="211" t="s">
        <v>5434</v>
      </c>
      <c r="F518" s="211">
        <v>1</v>
      </c>
      <c r="G518" s="211" t="s">
        <v>514</v>
      </c>
      <c r="H518" s="211" t="s">
        <v>514</v>
      </c>
      <c r="I518" s="211" t="s">
        <v>514</v>
      </c>
      <c r="J518" s="211" t="s">
        <v>514</v>
      </c>
      <c r="K518" s="211">
        <v>2013</v>
      </c>
      <c r="L518" s="211" t="b">
        <v>0</v>
      </c>
      <c r="M518" s="211">
        <v>6180</v>
      </c>
      <c r="N518" s="211">
        <v>5160</v>
      </c>
      <c r="O518" s="287"/>
      <c r="P518" s="287"/>
      <c r="Q518" s="287"/>
      <c r="R518" s="211" t="b">
        <v>0</v>
      </c>
      <c r="S518" s="211">
        <v>2740</v>
      </c>
      <c r="T518" s="211">
        <v>2420</v>
      </c>
      <c r="U518" s="211" t="s">
        <v>514</v>
      </c>
      <c r="V518" s="211" t="s">
        <v>514</v>
      </c>
      <c r="W518" s="211" t="s">
        <v>514</v>
      </c>
      <c r="X518" s="287"/>
      <c r="Y518" s="287"/>
      <c r="Z518" s="287"/>
      <c r="AA518" s="211" t="s">
        <v>514</v>
      </c>
      <c r="AB518" s="211" t="s">
        <v>514</v>
      </c>
      <c r="AC518" s="211" t="s">
        <v>514</v>
      </c>
      <c r="AD518" s="211" t="s">
        <v>514</v>
      </c>
      <c r="AE518" s="287"/>
      <c r="AF518" s="287"/>
      <c r="AG518" s="287"/>
      <c r="AH518" s="211" t="s">
        <v>514</v>
      </c>
      <c r="AI518" s="211" t="s">
        <v>514</v>
      </c>
      <c r="AJ518" s="211" t="s">
        <v>514</v>
      </c>
      <c r="AK518" s="211" t="s">
        <v>514</v>
      </c>
      <c r="AL518" s="211" t="s">
        <v>514</v>
      </c>
      <c r="AM518" s="211" t="s">
        <v>514</v>
      </c>
      <c r="AN518" s="287"/>
      <c r="AO518" s="287"/>
      <c r="AP518" s="287"/>
      <c r="AQ518" s="287"/>
      <c r="AR518" s="287"/>
      <c r="AS518" s="287"/>
      <c r="AT518" s="211" t="s">
        <v>514</v>
      </c>
      <c r="AU518" s="211" t="s">
        <v>514</v>
      </c>
      <c r="AV518" s="211" t="s">
        <v>514</v>
      </c>
      <c r="AW518" s="211" t="s">
        <v>514</v>
      </c>
      <c r="AX518" s="211" t="s">
        <v>514</v>
      </c>
      <c r="AY518" s="211" t="s">
        <v>514</v>
      </c>
      <c r="AZ518" s="287"/>
      <c r="BA518" s="287"/>
      <c r="BB518" s="287"/>
      <c r="BC518" s="287"/>
      <c r="BD518" s="287"/>
      <c r="BE518" s="287"/>
      <c r="BF518" s="211" t="s">
        <v>514</v>
      </c>
      <c r="BG518" s="211" t="s">
        <v>514</v>
      </c>
      <c r="BH518" s="211" t="s">
        <v>514</v>
      </c>
      <c r="BI518" s="211" t="s">
        <v>514</v>
      </c>
      <c r="BJ518" s="211" t="s">
        <v>514</v>
      </c>
      <c r="BK518" s="211" t="s">
        <v>514</v>
      </c>
      <c r="BL518" s="287"/>
      <c r="BM518" s="287"/>
      <c r="BN518" s="287"/>
      <c r="BO518" s="211" t="s">
        <v>514</v>
      </c>
      <c r="BP518" s="211" t="s">
        <v>514</v>
      </c>
      <c r="BQ518" s="211">
        <v>1</v>
      </c>
      <c r="BR518" s="211" t="s">
        <v>5435</v>
      </c>
      <c r="BS518" s="211" t="s">
        <v>514</v>
      </c>
      <c r="BT518" s="211" t="s">
        <v>514</v>
      </c>
      <c r="BU518" s="211" t="s">
        <v>514</v>
      </c>
      <c r="BV518" s="211" t="s">
        <v>514</v>
      </c>
      <c r="BW518" s="211" t="s">
        <v>514</v>
      </c>
      <c r="BX518" s="211" t="s">
        <v>514</v>
      </c>
      <c r="BY518" s="211" t="s">
        <v>514</v>
      </c>
      <c r="BZ518" s="211" t="s">
        <v>514</v>
      </c>
      <c r="CA518" s="211" t="s">
        <v>514</v>
      </c>
      <c r="CB518" s="211" t="s">
        <v>514</v>
      </c>
      <c r="CC518" s="211" t="s">
        <v>514</v>
      </c>
      <c r="CD518" s="211" t="s">
        <v>514</v>
      </c>
      <c r="CE518" s="211" t="s">
        <v>514</v>
      </c>
      <c r="CF518" s="211" t="s">
        <v>514</v>
      </c>
      <c r="CG518" s="211" t="s">
        <v>514</v>
      </c>
      <c r="CH518" s="287"/>
      <c r="CI518" s="287"/>
      <c r="CJ518" s="287"/>
      <c r="CK518" s="287"/>
      <c r="CL518" s="287"/>
      <c r="CM518" s="287"/>
      <c r="CN518" s="287"/>
      <c r="CO518" s="211" t="s">
        <v>514</v>
      </c>
    </row>
    <row r="519" spans="1:93">
      <c r="A519" s="286" t="s">
        <v>1363</v>
      </c>
      <c r="B519" s="211" t="s">
        <v>3477</v>
      </c>
      <c r="C519" s="211" t="s">
        <v>2448</v>
      </c>
      <c r="D519" s="211" t="s">
        <v>5945</v>
      </c>
      <c r="E519" s="211" t="s">
        <v>3478</v>
      </c>
      <c r="F519" s="211">
        <v>1</v>
      </c>
      <c r="G519" s="211" t="s">
        <v>514</v>
      </c>
      <c r="H519" s="211" t="s">
        <v>514</v>
      </c>
      <c r="I519" s="211" t="s">
        <v>514</v>
      </c>
      <c r="J519" s="211" t="s">
        <v>514</v>
      </c>
      <c r="K519" s="211">
        <v>2013</v>
      </c>
      <c r="L519" s="211" t="b">
        <v>1</v>
      </c>
      <c r="M519" s="211">
        <v>7650</v>
      </c>
      <c r="N519" s="211">
        <v>7640</v>
      </c>
      <c r="O519" s="287"/>
      <c r="P519" s="287"/>
      <c r="Q519" s="287"/>
      <c r="R519" s="211" t="b">
        <v>1</v>
      </c>
      <c r="S519" s="211">
        <v>6500</v>
      </c>
      <c r="T519" s="211">
        <v>5710</v>
      </c>
      <c r="U519" s="211" t="b">
        <v>1</v>
      </c>
      <c r="V519" s="211">
        <v>6410</v>
      </c>
      <c r="W519" s="211">
        <v>6410</v>
      </c>
      <c r="X519" s="287"/>
      <c r="Y519" s="287"/>
      <c r="Z519" s="287"/>
      <c r="AA519" s="211" t="s">
        <v>514</v>
      </c>
      <c r="AB519" s="211" t="s">
        <v>514</v>
      </c>
      <c r="AC519" s="211" t="s">
        <v>514</v>
      </c>
      <c r="AD519" s="211" t="s">
        <v>514</v>
      </c>
      <c r="AE519" s="287"/>
      <c r="AF519" s="287"/>
      <c r="AG519" s="287"/>
      <c r="AH519" s="211" t="s">
        <v>514</v>
      </c>
      <c r="AI519" s="211" t="s">
        <v>514</v>
      </c>
      <c r="AJ519" s="211" t="s">
        <v>514</v>
      </c>
      <c r="AK519" s="211" t="s">
        <v>514</v>
      </c>
      <c r="AL519" s="211" t="s">
        <v>514</v>
      </c>
      <c r="AM519" s="211" t="s">
        <v>514</v>
      </c>
      <c r="AN519" s="287"/>
      <c r="AO519" s="287"/>
      <c r="AP519" s="287"/>
      <c r="AQ519" s="287"/>
      <c r="AR519" s="287"/>
      <c r="AS519" s="287"/>
      <c r="AT519" s="211" t="s">
        <v>514</v>
      </c>
      <c r="AU519" s="211" t="s">
        <v>514</v>
      </c>
      <c r="AV519" s="211" t="s">
        <v>514</v>
      </c>
      <c r="AW519" s="211" t="s">
        <v>514</v>
      </c>
      <c r="AX519" s="211" t="s">
        <v>514</v>
      </c>
      <c r="AY519" s="211" t="s">
        <v>514</v>
      </c>
      <c r="AZ519" s="287"/>
      <c r="BA519" s="287"/>
      <c r="BB519" s="287"/>
      <c r="BC519" s="287"/>
      <c r="BD519" s="287"/>
      <c r="BE519" s="287"/>
      <c r="BF519" s="211" t="s">
        <v>514</v>
      </c>
      <c r="BG519" s="211" t="s">
        <v>514</v>
      </c>
      <c r="BH519" s="211" t="s">
        <v>514</v>
      </c>
      <c r="BI519" s="211" t="s">
        <v>514</v>
      </c>
      <c r="BJ519" s="211" t="s">
        <v>514</v>
      </c>
      <c r="BK519" s="211" t="s">
        <v>514</v>
      </c>
      <c r="BL519" s="287"/>
      <c r="BM519" s="287"/>
      <c r="BN519" s="287"/>
      <c r="BO519" s="211" t="s">
        <v>514</v>
      </c>
      <c r="BP519" s="211" t="s">
        <v>514</v>
      </c>
      <c r="BQ519" s="211">
        <v>1</v>
      </c>
      <c r="BR519" s="211" t="s">
        <v>3479</v>
      </c>
      <c r="BS519" s="211" t="s">
        <v>514</v>
      </c>
      <c r="BT519" s="211" t="s">
        <v>514</v>
      </c>
      <c r="BU519" s="211" t="s">
        <v>514</v>
      </c>
      <c r="BV519" s="211" t="s">
        <v>514</v>
      </c>
      <c r="BW519" s="211" t="s">
        <v>514</v>
      </c>
      <c r="BX519" s="211" t="s">
        <v>514</v>
      </c>
      <c r="BY519" s="211" t="s">
        <v>514</v>
      </c>
      <c r="BZ519" s="211" t="s">
        <v>514</v>
      </c>
      <c r="CA519" s="211" t="s">
        <v>514</v>
      </c>
      <c r="CB519" s="211" t="s">
        <v>514</v>
      </c>
      <c r="CC519" s="211" t="s">
        <v>6444</v>
      </c>
      <c r="CD519" s="211" t="s">
        <v>6485</v>
      </c>
      <c r="CE519" s="211" t="s">
        <v>514</v>
      </c>
      <c r="CF519" s="211" t="s">
        <v>514</v>
      </c>
      <c r="CG519" s="211" t="s">
        <v>514</v>
      </c>
      <c r="CH519" s="287"/>
      <c r="CI519" s="287"/>
      <c r="CJ519" s="287"/>
      <c r="CK519" s="287"/>
      <c r="CL519" s="287"/>
      <c r="CM519" s="287"/>
      <c r="CN519" s="287"/>
      <c r="CO519" s="211" t="s">
        <v>5528</v>
      </c>
    </row>
    <row r="520" spans="1:93">
      <c r="A520" s="286" t="s">
        <v>1364</v>
      </c>
      <c r="B520" s="211" t="s">
        <v>514</v>
      </c>
      <c r="C520" s="211" t="s">
        <v>514</v>
      </c>
      <c r="D520" s="211" t="s">
        <v>514</v>
      </c>
      <c r="E520" s="211" t="s">
        <v>514</v>
      </c>
      <c r="F520" s="211" t="e">
        <v>#N/A</v>
      </c>
      <c r="G520" s="211" t="e">
        <v>#N/A</v>
      </c>
      <c r="H520" s="211" t="e">
        <v>#N/A</v>
      </c>
      <c r="I520" s="211" t="s">
        <v>514</v>
      </c>
      <c r="J520" s="211" t="s">
        <v>514</v>
      </c>
      <c r="K520" s="211" t="s">
        <v>514</v>
      </c>
      <c r="L520" s="211" t="s">
        <v>514</v>
      </c>
      <c r="M520" s="211" t="s">
        <v>514</v>
      </c>
      <c r="N520" s="211" t="s">
        <v>514</v>
      </c>
      <c r="O520" s="287"/>
      <c r="P520" s="287"/>
      <c r="Q520" s="287"/>
      <c r="R520" s="211" t="s">
        <v>514</v>
      </c>
      <c r="S520" s="211" t="s">
        <v>514</v>
      </c>
      <c r="T520" s="211" t="s">
        <v>514</v>
      </c>
      <c r="U520" s="211" t="s">
        <v>514</v>
      </c>
      <c r="V520" s="211" t="s">
        <v>514</v>
      </c>
      <c r="W520" s="211" t="s">
        <v>514</v>
      </c>
      <c r="X520" s="287"/>
      <c r="Y520" s="287"/>
      <c r="Z520" s="287"/>
      <c r="AA520" s="211" t="e">
        <v>#N/A</v>
      </c>
      <c r="AB520" s="211" t="e">
        <v>#N/A</v>
      </c>
      <c r="AC520" s="211" t="s">
        <v>514</v>
      </c>
      <c r="AD520" s="211" t="s">
        <v>514</v>
      </c>
      <c r="AE520" s="287"/>
      <c r="AF520" s="287"/>
      <c r="AG520" s="287"/>
      <c r="AH520" s="211" t="s">
        <v>514</v>
      </c>
      <c r="AI520" s="211" t="s">
        <v>514</v>
      </c>
      <c r="AJ520" s="211" t="s">
        <v>514</v>
      </c>
      <c r="AK520" s="211" t="s">
        <v>514</v>
      </c>
      <c r="AL520" s="211" t="s">
        <v>514</v>
      </c>
      <c r="AM520" s="211" t="s">
        <v>514</v>
      </c>
      <c r="AN520" s="287"/>
      <c r="AO520" s="287"/>
      <c r="AP520" s="287"/>
      <c r="AQ520" s="287"/>
      <c r="AR520" s="287"/>
      <c r="AS520" s="287"/>
      <c r="AT520" s="211" t="s">
        <v>514</v>
      </c>
      <c r="AU520" s="211" t="s">
        <v>514</v>
      </c>
      <c r="AV520" s="211" t="s">
        <v>514</v>
      </c>
      <c r="AW520" s="211" t="s">
        <v>514</v>
      </c>
      <c r="AX520" s="211" t="s">
        <v>514</v>
      </c>
      <c r="AY520" s="211" t="s">
        <v>514</v>
      </c>
      <c r="AZ520" s="287"/>
      <c r="BA520" s="287"/>
      <c r="BB520" s="287"/>
      <c r="BC520" s="287"/>
      <c r="BD520" s="287"/>
      <c r="BE520" s="287"/>
      <c r="BF520" s="211" t="s">
        <v>514</v>
      </c>
      <c r="BG520" s="211" t="s">
        <v>514</v>
      </c>
      <c r="BH520" s="211" t="s">
        <v>514</v>
      </c>
      <c r="BI520" s="211" t="s">
        <v>514</v>
      </c>
      <c r="BJ520" s="211" t="s">
        <v>514</v>
      </c>
      <c r="BK520" s="211" t="s">
        <v>514</v>
      </c>
      <c r="BL520" s="287"/>
      <c r="BM520" s="287"/>
      <c r="BN520" s="287"/>
      <c r="BO520" s="211" t="s">
        <v>514</v>
      </c>
      <c r="BP520" s="211" t="s">
        <v>514</v>
      </c>
      <c r="BQ520" s="211">
        <v>0</v>
      </c>
      <c r="BR520" s="211" t="s">
        <v>514</v>
      </c>
      <c r="BS520" s="211" t="s">
        <v>514</v>
      </c>
      <c r="BT520" s="211" t="s">
        <v>514</v>
      </c>
      <c r="BU520" s="211" t="s">
        <v>514</v>
      </c>
      <c r="BV520" s="211" t="s">
        <v>514</v>
      </c>
      <c r="BW520" s="211" t="s">
        <v>514</v>
      </c>
      <c r="BX520" s="211" t="s">
        <v>514</v>
      </c>
      <c r="BY520" s="211" t="s">
        <v>514</v>
      </c>
      <c r="BZ520" s="211" t="s">
        <v>514</v>
      </c>
      <c r="CA520" s="211" t="s">
        <v>514</v>
      </c>
      <c r="CB520" s="211" t="s">
        <v>514</v>
      </c>
      <c r="CC520" s="211" t="s">
        <v>514</v>
      </c>
      <c r="CD520" s="211" t="s">
        <v>514</v>
      </c>
      <c r="CE520" s="211" t="s">
        <v>514</v>
      </c>
      <c r="CF520" s="211" t="s">
        <v>514</v>
      </c>
      <c r="CG520" s="211" t="s">
        <v>514</v>
      </c>
      <c r="CH520" s="287"/>
      <c r="CI520" s="287"/>
      <c r="CJ520" s="287"/>
      <c r="CK520" s="287"/>
      <c r="CL520" s="287"/>
      <c r="CM520" s="287"/>
      <c r="CN520" s="287"/>
      <c r="CO520" s="211" t="s">
        <v>514</v>
      </c>
    </row>
    <row r="521" spans="1:93">
      <c r="A521" s="286" t="s">
        <v>1365</v>
      </c>
      <c r="B521" s="211" t="s">
        <v>3480</v>
      </c>
      <c r="C521" s="211" t="s">
        <v>2448</v>
      </c>
      <c r="D521" s="211" t="s">
        <v>3481</v>
      </c>
      <c r="E521" s="211" t="s">
        <v>5946</v>
      </c>
      <c r="F521" s="211">
        <v>1</v>
      </c>
      <c r="G521" s="211" t="s">
        <v>514</v>
      </c>
      <c r="H521" s="211" t="s">
        <v>514</v>
      </c>
      <c r="I521" s="211" t="s">
        <v>514</v>
      </c>
      <c r="J521" s="211" t="s">
        <v>514</v>
      </c>
      <c r="K521" s="211">
        <v>2013</v>
      </c>
      <c r="L521" s="211" t="b">
        <v>0</v>
      </c>
      <c r="M521" s="211">
        <v>2520</v>
      </c>
      <c r="N521" s="211">
        <v>2330</v>
      </c>
      <c r="O521" s="287"/>
      <c r="P521" s="287"/>
      <c r="Q521" s="287"/>
      <c r="R521" s="211" t="b">
        <v>0</v>
      </c>
      <c r="S521" s="211">
        <v>2710</v>
      </c>
      <c r="T521" s="211">
        <v>3250</v>
      </c>
      <c r="U521" s="211" t="b">
        <v>0</v>
      </c>
      <c r="V521" s="211">
        <v>3060</v>
      </c>
      <c r="W521" s="211">
        <v>3060</v>
      </c>
      <c r="X521" s="287"/>
      <c r="Y521" s="287"/>
      <c r="Z521" s="287"/>
      <c r="AA521" s="211" t="s">
        <v>514</v>
      </c>
      <c r="AB521" s="211" t="s">
        <v>514</v>
      </c>
      <c r="AC521" s="211" t="s">
        <v>514</v>
      </c>
      <c r="AD521" s="211" t="s">
        <v>514</v>
      </c>
      <c r="AE521" s="287"/>
      <c r="AF521" s="287"/>
      <c r="AG521" s="287"/>
      <c r="AH521" s="211" t="s">
        <v>514</v>
      </c>
      <c r="AI521" s="211" t="s">
        <v>514</v>
      </c>
      <c r="AJ521" s="211" t="s">
        <v>514</v>
      </c>
      <c r="AK521" s="211" t="s">
        <v>514</v>
      </c>
      <c r="AL521" s="211" t="s">
        <v>514</v>
      </c>
      <c r="AM521" s="211" t="s">
        <v>514</v>
      </c>
      <c r="AN521" s="287"/>
      <c r="AO521" s="287"/>
      <c r="AP521" s="287"/>
      <c r="AQ521" s="287"/>
      <c r="AR521" s="287"/>
      <c r="AS521" s="287"/>
      <c r="AT521" s="211" t="s">
        <v>514</v>
      </c>
      <c r="AU521" s="211" t="s">
        <v>514</v>
      </c>
      <c r="AV521" s="211" t="s">
        <v>514</v>
      </c>
      <c r="AW521" s="211" t="s">
        <v>514</v>
      </c>
      <c r="AX521" s="211" t="s">
        <v>514</v>
      </c>
      <c r="AY521" s="211" t="s">
        <v>514</v>
      </c>
      <c r="AZ521" s="287"/>
      <c r="BA521" s="287"/>
      <c r="BB521" s="287"/>
      <c r="BC521" s="287"/>
      <c r="BD521" s="287"/>
      <c r="BE521" s="287"/>
      <c r="BF521" s="211" t="s">
        <v>514</v>
      </c>
      <c r="BG521" s="211" t="s">
        <v>514</v>
      </c>
      <c r="BH521" s="211" t="s">
        <v>514</v>
      </c>
      <c r="BI521" s="211" t="s">
        <v>514</v>
      </c>
      <c r="BJ521" s="211" t="s">
        <v>514</v>
      </c>
      <c r="BK521" s="211" t="s">
        <v>514</v>
      </c>
      <c r="BL521" s="287"/>
      <c r="BM521" s="287"/>
      <c r="BN521" s="287"/>
      <c r="BO521" s="211" t="s">
        <v>514</v>
      </c>
      <c r="BP521" s="211" t="s">
        <v>514</v>
      </c>
      <c r="BQ521" s="211">
        <v>1</v>
      </c>
      <c r="BR521" s="211" t="s">
        <v>2811</v>
      </c>
      <c r="BS521" s="211" t="s">
        <v>514</v>
      </c>
      <c r="BT521" s="211" t="s">
        <v>514</v>
      </c>
      <c r="BU521" s="211" t="s">
        <v>514</v>
      </c>
      <c r="BV521" s="211" t="s">
        <v>514</v>
      </c>
      <c r="BW521" s="211" t="s">
        <v>514</v>
      </c>
      <c r="BX521" s="211" t="s">
        <v>514</v>
      </c>
      <c r="BY521" s="211" t="s">
        <v>514</v>
      </c>
      <c r="BZ521" s="211" t="s">
        <v>514</v>
      </c>
      <c r="CA521" s="211" t="s">
        <v>514</v>
      </c>
      <c r="CB521" s="211" t="s">
        <v>514</v>
      </c>
      <c r="CC521" s="211" t="s">
        <v>514</v>
      </c>
      <c r="CD521" s="211" t="s">
        <v>514</v>
      </c>
      <c r="CE521" s="211" t="s">
        <v>514</v>
      </c>
      <c r="CF521" s="211" t="s">
        <v>514</v>
      </c>
      <c r="CG521" s="211" t="s">
        <v>514</v>
      </c>
      <c r="CH521" s="287"/>
      <c r="CI521" s="287"/>
      <c r="CJ521" s="287"/>
      <c r="CK521" s="287"/>
      <c r="CL521" s="287"/>
      <c r="CM521" s="287"/>
      <c r="CN521" s="287"/>
      <c r="CO521" s="211" t="s">
        <v>5528</v>
      </c>
    </row>
    <row r="522" spans="1:93">
      <c r="A522" s="286" t="s">
        <v>1366</v>
      </c>
      <c r="B522" s="211" t="s">
        <v>3482</v>
      </c>
      <c r="C522" s="211" t="s">
        <v>2448</v>
      </c>
      <c r="D522" s="211" t="s">
        <v>5436</v>
      </c>
      <c r="E522" s="211" t="s">
        <v>5437</v>
      </c>
      <c r="F522" s="211">
        <v>1</v>
      </c>
      <c r="G522" s="211" t="s">
        <v>514</v>
      </c>
      <c r="H522" s="211" t="s">
        <v>514</v>
      </c>
      <c r="I522" s="211" t="s">
        <v>514</v>
      </c>
      <c r="J522" s="211" t="s">
        <v>514</v>
      </c>
      <c r="K522" s="211">
        <v>2013</v>
      </c>
      <c r="L522" s="211" t="b">
        <v>0</v>
      </c>
      <c r="M522" s="211">
        <v>2340</v>
      </c>
      <c r="N522" s="211">
        <v>2070</v>
      </c>
      <c r="O522" s="287"/>
      <c r="P522" s="287"/>
      <c r="Q522" s="287"/>
      <c r="R522" s="211" t="s">
        <v>514</v>
      </c>
      <c r="S522" s="211" t="s">
        <v>514</v>
      </c>
      <c r="T522" s="211" t="s">
        <v>514</v>
      </c>
      <c r="U522" s="211" t="s">
        <v>514</v>
      </c>
      <c r="V522" s="211" t="s">
        <v>514</v>
      </c>
      <c r="W522" s="211" t="s">
        <v>514</v>
      </c>
      <c r="X522" s="287"/>
      <c r="Y522" s="287"/>
      <c r="Z522" s="287"/>
      <c r="AA522" s="211" t="s">
        <v>514</v>
      </c>
      <c r="AB522" s="211" t="s">
        <v>514</v>
      </c>
      <c r="AC522" s="211" t="s">
        <v>514</v>
      </c>
      <c r="AD522" s="211" t="s">
        <v>514</v>
      </c>
      <c r="AE522" s="287"/>
      <c r="AF522" s="287"/>
      <c r="AG522" s="287"/>
      <c r="AH522" s="211" t="s">
        <v>514</v>
      </c>
      <c r="AI522" s="211" t="s">
        <v>514</v>
      </c>
      <c r="AJ522" s="211" t="s">
        <v>514</v>
      </c>
      <c r="AK522" s="211" t="s">
        <v>514</v>
      </c>
      <c r="AL522" s="211" t="s">
        <v>514</v>
      </c>
      <c r="AM522" s="211" t="s">
        <v>514</v>
      </c>
      <c r="AN522" s="287"/>
      <c r="AO522" s="287"/>
      <c r="AP522" s="287"/>
      <c r="AQ522" s="287"/>
      <c r="AR522" s="287"/>
      <c r="AS522" s="287"/>
      <c r="AT522" s="211" t="s">
        <v>514</v>
      </c>
      <c r="AU522" s="211" t="s">
        <v>514</v>
      </c>
      <c r="AV522" s="211" t="s">
        <v>514</v>
      </c>
      <c r="AW522" s="211" t="s">
        <v>514</v>
      </c>
      <c r="AX522" s="211" t="s">
        <v>514</v>
      </c>
      <c r="AY522" s="211" t="s">
        <v>514</v>
      </c>
      <c r="AZ522" s="287"/>
      <c r="BA522" s="287"/>
      <c r="BB522" s="287"/>
      <c r="BC522" s="287"/>
      <c r="BD522" s="287"/>
      <c r="BE522" s="287"/>
      <c r="BF522" s="211" t="s">
        <v>514</v>
      </c>
      <c r="BG522" s="211" t="s">
        <v>514</v>
      </c>
      <c r="BH522" s="211" t="s">
        <v>514</v>
      </c>
      <c r="BI522" s="211" t="s">
        <v>514</v>
      </c>
      <c r="BJ522" s="211" t="s">
        <v>514</v>
      </c>
      <c r="BK522" s="211" t="s">
        <v>514</v>
      </c>
      <c r="BL522" s="287"/>
      <c r="BM522" s="287"/>
      <c r="BN522" s="287"/>
      <c r="BO522" s="211" t="s">
        <v>514</v>
      </c>
      <c r="BP522" s="211" t="s">
        <v>514</v>
      </c>
      <c r="BQ522" s="211">
        <v>0</v>
      </c>
      <c r="BR522" s="211" t="s">
        <v>514</v>
      </c>
      <c r="BS522" s="211" t="s">
        <v>514</v>
      </c>
      <c r="BT522" s="211" t="s">
        <v>514</v>
      </c>
      <c r="BU522" s="211" t="s">
        <v>514</v>
      </c>
      <c r="BV522" s="211" t="s">
        <v>514</v>
      </c>
      <c r="BW522" s="211" t="s">
        <v>514</v>
      </c>
      <c r="BX522" s="211" t="s">
        <v>514</v>
      </c>
      <c r="BY522" s="211" t="s">
        <v>514</v>
      </c>
      <c r="BZ522" s="211" t="s">
        <v>514</v>
      </c>
      <c r="CA522" s="211" t="s">
        <v>514</v>
      </c>
      <c r="CB522" s="211" t="s">
        <v>514</v>
      </c>
      <c r="CC522" s="211" t="s">
        <v>514</v>
      </c>
      <c r="CD522" s="211" t="s">
        <v>514</v>
      </c>
      <c r="CE522" s="211" t="s">
        <v>514</v>
      </c>
      <c r="CF522" s="211" t="s">
        <v>514</v>
      </c>
      <c r="CG522" s="211" t="s">
        <v>514</v>
      </c>
      <c r="CH522" s="287"/>
      <c r="CI522" s="287"/>
      <c r="CJ522" s="287"/>
      <c r="CK522" s="287"/>
      <c r="CL522" s="287"/>
      <c r="CM522" s="287"/>
      <c r="CN522" s="287"/>
      <c r="CO522" s="211" t="s">
        <v>514</v>
      </c>
    </row>
    <row r="523" spans="1:93">
      <c r="A523" s="286" t="s">
        <v>1367</v>
      </c>
      <c r="B523" s="211" t="s">
        <v>3483</v>
      </c>
      <c r="C523" s="211" t="s">
        <v>2448</v>
      </c>
      <c r="D523" s="211" t="s">
        <v>5947</v>
      </c>
      <c r="E523" s="211" t="s">
        <v>5948</v>
      </c>
      <c r="F523" s="211">
        <v>1</v>
      </c>
      <c r="G523" s="211" t="s">
        <v>514</v>
      </c>
      <c r="H523" s="211" t="s">
        <v>514</v>
      </c>
      <c r="I523" s="211" t="s">
        <v>514</v>
      </c>
      <c r="J523" s="211" t="s">
        <v>514</v>
      </c>
      <c r="K523" s="211">
        <v>2013</v>
      </c>
      <c r="L523" s="211" t="b">
        <v>0</v>
      </c>
      <c r="M523" s="211">
        <v>2790</v>
      </c>
      <c r="N523" s="211">
        <v>2370</v>
      </c>
      <c r="O523" s="287"/>
      <c r="P523" s="287"/>
      <c r="Q523" s="287"/>
      <c r="R523" s="211" t="b">
        <v>0</v>
      </c>
      <c r="S523" s="211">
        <v>1820</v>
      </c>
      <c r="T523" s="211">
        <v>1550</v>
      </c>
      <c r="U523" s="211" t="b">
        <v>0</v>
      </c>
      <c r="V523" s="211">
        <v>1620</v>
      </c>
      <c r="W523" s="211">
        <v>1620</v>
      </c>
      <c r="X523" s="287"/>
      <c r="Y523" s="287"/>
      <c r="Z523" s="287"/>
      <c r="AA523" s="211" t="s">
        <v>514</v>
      </c>
      <c r="AB523" s="211" t="s">
        <v>514</v>
      </c>
      <c r="AC523" s="211" t="s">
        <v>514</v>
      </c>
      <c r="AD523" s="211" t="s">
        <v>514</v>
      </c>
      <c r="AE523" s="287"/>
      <c r="AF523" s="287"/>
      <c r="AG523" s="287"/>
      <c r="AH523" s="211" t="s">
        <v>514</v>
      </c>
      <c r="AI523" s="211" t="s">
        <v>514</v>
      </c>
      <c r="AJ523" s="211" t="s">
        <v>514</v>
      </c>
      <c r="AK523" s="211" t="s">
        <v>514</v>
      </c>
      <c r="AL523" s="211" t="s">
        <v>514</v>
      </c>
      <c r="AM523" s="211" t="s">
        <v>514</v>
      </c>
      <c r="AN523" s="287"/>
      <c r="AO523" s="287"/>
      <c r="AP523" s="287"/>
      <c r="AQ523" s="287"/>
      <c r="AR523" s="287"/>
      <c r="AS523" s="287"/>
      <c r="AT523" s="211" t="s">
        <v>514</v>
      </c>
      <c r="AU523" s="211" t="s">
        <v>514</v>
      </c>
      <c r="AV523" s="211" t="s">
        <v>514</v>
      </c>
      <c r="AW523" s="211" t="s">
        <v>514</v>
      </c>
      <c r="AX523" s="211" t="s">
        <v>514</v>
      </c>
      <c r="AY523" s="211" t="s">
        <v>514</v>
      </c>
      <c r="AZ523" s="287"/>
      <c r="BA523" s="287"/>
      <c r="BB523" s="287"/>
      <c r="BC523" s="287"/>
      <c r="BD523" s="287"/>
      <c r="BE523" s="287"/>
      <c r="BF523" s="211" t="s">
        <v>514</v>
      </c>
      <c r="BG523" s="211" t="s">
        <v>514</v>
      </c>
      <c r="BH523" s="211" t="s">
        <v>514</v>
      </c>
      <c r="BI523" s="211" t="s">
        <v>514</v>
      </c>
      <c r="BJ523" s="211" t="s">
        <v>514</v>
      </c>
      <c r="BK523" s="211" t="s">
        <v>514</v>
      </c>
      <c r="BL523" s="287"/>
      <c r="BM523" s="287"/>
      <c r="BN523" s="287"/>
      <c r="BO523" s="211" t="s">
        <v>514</v>
      </c>
      <c r="BP523" s="211" t="s">
        <v>514</v>
      </c>
      <c r="BQ523" s="211">
        <v>0</v>
      </c>
      <c r="BR523" s="211" t="s">
        <v>514</v>
      </c>
      <c r="BS523" s="211" t="s">
        <v>514</v>
      </c>
      <c r="BT523" s="211" t="s">
        <v>514</v>
      </c>
      <c r="BU523" s="211" t="s">
        <v>514</v>
      </c>
      <c r="BV523" s="211" t="s">
        <v>514</v>
      </c>
      <c r="BW523" s="211" t="s">
        <v>514</v>
      </c>
      <c r="BX523" s="211" t="s">
        <v>514</v>
      </c>
      <c r="BY523" s="211" t="s">
        <v>514</v>
      </c>
      <c r="BZ523" s="211" t="s">
        <v>514</v>
      </c>
      <c r="CA523" s="211" t="s">
        <v>514</v>
      </c>
      <c r="CB523" s="211" t="s">
        <v>514</v>
      </c>
      <c r="CC523" s="211" t="s">
        <v>514</v>
      </c>
      <c r="CD523" s="211" t="s">
        <v>514</v>
      </c>
      <c r="CE523" s="211" t="s">
        <v>514</v>
      </c>
      <c r="CF523" s="211" t="s">
        <v>514</v>
      </c>
      <c r="CG523" s="211" t="s">
        <v>514</v>
      </c>
      <c r="CH523" s="287"/>
      <c r="CI523" s="287"/>
      <c r="CJ523" s="287"/>
      <c r="CK523" s="287"/>
      <c r="CL523" s="287"/>
      <c r="CM523" s="287"/>
      <c r="CN523" s="287"/>
      <c r="CO523" s="211" t="s">
        <v>5528</v>
      </c>
    </row>
    <row r="524" spans="1:93">
      <c r="A524" s="286" t="s">
        <v>1368</v>
      </c>
      <c r="B524" s="211" t="s">
        <v>3484</v>
      </c>
      <c r="C524" s="211" t="s">
        <v>2448</v>
      </c>
      <c r="D524" s="211" t="s">
        <v>3485</v>
      </c>
      <c r="E524" s="211" t="s">
        <v>5949</v>
      </c>
      <c r="F524" s="211">
        <v>1</v>
      </c>
      <c r="G524" s="211" t="s">
        <v>514</v>
      </c>
      <c r="H524" s="211" t="s">
        <v>514</v>
      </c>
      <c r="I524" s="211" t="s">
        <v>514</v>
      </c>
      <c r="J524" s="211" t="s">
        <v>514</v>
      </c>
      <c r="K524" s="211">
        <v>2013</v>
      </c>
      <c r="L524" s="211" t="b">
        <v>0</v>
      </c>
      <c r="M524" s="211">
        <v>5110</v>
      </c>
      <c r="N524" s="211">
        <v>5110</v>
      </c>
      <c r="O524" s="287"/>
      <c r="P524" s="287"/>
      <c r="Q524" s="287"/>
      <c r="R524" s="211" t="b">
        <v>0</v>
      </c>
      <c r="S524" s="211">
        <v>4890</v>
      </c>
      <c r="T524" s="211">
        <v>4380</v>
      </c>
      <c r="U524" s="211" t="b">
        <v>0</v>
      </c>
      <c r="V524" s="211">
        <v>5350</v>
      </c>
      <c r="W524" s="211">
        <v>5350</v>
      </c>
      <c r="X524" s="287"/>
      <c r="Y524" s="287"/>
      <c r="Z524" s="287"/>
      <c r="AA524" s="211" t="s">
        <v>514</v>
      </c>
      <c r="AB524" s="211" t="s">
        <v>514</v>
      </c>
      <c r="AC524" s="211" t="s">
        <v>514</v>
      </c>
      <c r="AD524" s="211" t="s">
        <v>514</v>
      </c>
      <c r="AE524" s="287"/>
      <c r="AF524" s="287"/>
      <c r="AG524" s="287"/>
      <c r="AH524" s="211" t="s">
        <v>514</v>
      </c>
      <c r="AI524" s="211" t="s">
        <v>514</v>
      </c>
      <c r="AJ524" s="211" t="s">
        <v>514</v>
      </c>
      <c r="AK524" s="211" t="s">
        <v>514</v>
      </c>
      <c r="AL524" s="211" t="s">
        <v>514</v>
      </c>
      <c r="AM524" s="211" t="s">
        <v>514</v>
      </c>
      <c r="AN524" s="287"/>
      <c r="AO524" s="287"/>
      <c r="AP524" s="287"/>
      <c r="AQ524" s="287"/>
      <c r="AR524" s="287"/>
      <c r="AS524" s="287"/>
      <c r="AT524" s="211" t="s">
        <v>514</v>
      </c>
      <c r="AU524" s="211" t="s">
        <v>514</v>
      </c>
      <c r="AV524" s="211" t="s">
        <v>514</v>
      </c>
      <c r="AW524" s="211" t="s">
        <v>514</v>
      </c>
      <c r="AX524" s="211" t="s">
        <v>514</v>
      </c>
      <c r="AY524" s="211" t="s">
        <v>514</v>
      </c>
      <c r="AZ524" s="287"/>
      <c r="BA524" s="287"/>
      <c r="BB524" s="287"/>
      <c r="BC524" s="287"/>
      <c r="BD524" s="287"/>
      <c r="BE524" s="287"/>
      <c r="BF524" s="211" t="s">
        <v>514</v>
      </c>
      <c r="BG524" s="211" t="s">
        <v>514</v>
      </c>
      <c r="BH524" s="211" t="s">
        <v>514</v>
      </c>
      <c r="BI524" s="211" t="s">
        <v>514</v>
      </c>
      <c r="BJ524" s="211" t="s">
        <v>514</v>
      </c>
      <c r="BK524" s="211" t="s">
        <v>514</v>
      </c>
      <c r="BL524" s="287"/>
      <c r="BM524" s="287"/>
      <c r="BN524" s="287"/>
      <c r="BO524" s="211" t="s">
        <v>514</v>
      </c>
      <c r="BP524" s="211" t="s">
        <v>514</v>
      </c>
      <c r="BQ524" s="211">
        <v>1</v>
      </c>
      <c r="BR524" s="211" t="s">
        <v>3486</v>
      </c>
      <c r="BS524" s="211" t="s">
        <v>514</v>
      </c>
      <c r="BT524" s="211" t="s">
        <v>514</v>
      </c>
      <c r="BU524" s="211" t="s">
        <v>514</v>
      </c>
      <c r="BV524" s="211" t="s">
        <v>514</v>
      </c>
      <c r="BW524" s="211" t="s">
        <v>514</v>
      </c>
      <c r="BX524" s="211" t="s">
        <v>514</v>
      </c>
      <c r="BY524" s="211" t="s">
        <v>514</v>
      </c>
      <c r="BZ524" s="211" t="s">
        <v>514</v>
      </c>
      <c r="CA524" s="211" t="s">
        <v>514</v>
      </c>
      <c r="CB524" s="211" t="s">
        <v>514</v>
      </c>
      <c r="CC524" s="211" t="s">
        <v>6434</v>
      </c>
      <c r="CD524" s="211" t="s">
        <v>6628</v>
      </c>
      <c r="CE524" s="211" t="s">
        <v>514</v>
      </c>
      <c r="CF524" s="211" t="s">
        <v>514</v>
      </c>
      <c r="CG524" s="211" t="s">
        <v>514</v>
      </c>
      <c r="CH524" s="287"/>
      <c r="CI524" s="287"/>
      <c r="CJ524" s="287"/>
      <c r="CK524" s="287"/>
      <c r="CL524" s="287"/>
      <c r="CM524" s="287"/>
      <c r="CN524" s="287"/>
      <c r="CO524" s="211" t="s">
        <v>5528</v>
      </c>
    </row>
    <row r="525" spans="1:93">
      <c r="A525" s="286" t="s">
        <v>1369</v>
      </c>
      <c r="B525" s="211" t="s">
        <v>5438</v>
      </c>
      <c r="C525" s="211" t="s">
        <v>2448</v>
      </c>
      <c r="D525" s="211" t="s">
        <v>5950</v>
      </c>
      <c r="E525" s="211" t="s">
        <v>5951</v>
      </c>
      <c r="F525" s="211">
        <v>1</v>
      </c>
      <c r="G525" s="211" t="s">
        <v>514</v>
      </c>
      <c r="H525" s="211" t="s">
        <v>514</v>
      </c>
      <c r="I525" s="211" t="s">
        <v>514</v>
      </c>
      <c r="J525" s="211" t="s">
        <v>514</v>
      </c>
      <c r="K525" s="211">
        <v>2013</v>
      </c>
      <c r="L525" s="211" t="b">
        <v>0</v>
      </c>
      <c r="M525" s="211">
        <v>2500</v>
      </c>
      <c r="N525" s="211">
        <v>2190</v>
      </c>
      <c r="O525" s="287"/>
      <c r="P525" s="287"/>
      <c r="Q525" s="287"/>
      <c r="R525" s="211" t="s">
        <v>514</v>
      </c>
      <c r="S525" s="211" t="s">
        <v>514</v>
      </c>
      <c r="T525" s="211" t="s">
        <v>514</v>
      </c>
      <c r="U525" s="211" t="s">
        <v>514</v>
      </c>
      <c r="V525" s="211" t="s">
        <v>514</v>
      </c>
      <c r="W525" s="211" t="s">
        <v>514</v>
      </c>
      <c r="X525" s="287"/>
      <c r="Y525" s="287"/>
      <c r="Z525" s="287"/>
      <c r="AA525" s="211" t="s">
        <v>514</v>
      </c>
      <c r="AB525" s="211" t="s">
        <v>514</v>
      </c>
      <c r="AC525" s="211" t="s">
        <v>514</v>
      </c>
      <c r="AD525" s="211" t="s">
        <v>514</v>
      </c>
      <c r="AE525" s="287"/>
      <c r="AF525" s="287"/>
      <c r="AG525" s="287"/>
      <c r="AH525" s="211" t="s">
        <v>514</v>
      </c>
      <c r="AI525" s="211" t="s">
        <v>514</v>
      </c>
      <c r="AJ525" s="211" t="s">
        <v>514</v>
      </c>
      <c r="AK525" s="211" t="s">
        <v>514</v>
      </c>
      <c r="AL525" s="211" t="s">
        <v>514</v>
      </c>
      <c r="AM525" s="211" t="s">
        <v>514</v>
      </c>
      <c r="AN525" s="287"/>
      <c r="AO525" s="287"/>
      <c r="AP525" s="287"/>
      <c r="AQ525" s="287"/>
      <c r="AR525" s="287"/>
      <c r="AS525" s="287"/>
      <c r="AT525" s="211" t="s">
        <v>514</v>
      </c>
      <c r="AU525" s="211" t="s">
        <v>514</v>
      </c>
      <c r="AV525" s="211" t="s">
        <v>514</v>
      </c>
      <c r="AW525" s="211" t="s">
        <v>514</v>
      </c>
      <c r="AX525" s="211" t="s">
        <v>514</v>
      </c>
      <c r="AY525" s="211" t="s">
        <v>514</v>
      </c>
      <c r="AZ525" s="287"/>
      <c r="BA525" s="287"/>
      <c r="BB525" s="287"/>
      <c r="BC525" s="287"/>
      <c r="BD525" s="287"/>
      <c r="BE525" s="287"/>
      <c r="BF525" s="211" t="s">
        <v>514</v>
      </c>
      <c r="BG525" s="211" t="s">
        <v>514</v>
      </c>
      <c r="BH525" s="211" t="s">
        <v>514</v>
      </c>
      <c r="BI525" s="211" t="s">
        <v>514</v>
      </c>
      <c r="BJ525" s="211" t="s">
        <v>514</v>
      </c>
      <c r="BK525" s="211" t="s">
        <v>514</v>
      </c>
      <c r="BL525" s="287"/>
      <c r="BM525" s="287"/>
      <c r="BN525" s="287"/>
      <c r="BO525" s="211" t="s">
        <v>514</v>
      </c>
      <c r="BP525" s="211" t="s">
        <v>514</v>
      </c>
      <c r="BQ525" s="211">
        <v>1</v>
      </c>
      <c r="BR525" s="211" t="s">
        <v>2451</v>
      </c>
      <c r="BS525" s="211" t="s">
        <v>514</v>
      </c>
      <c r="BT525" s="211" t="s">
        <v>514</v>
      </c>
      <c r="BU525" s="211" t="s">
        <v>514</v>
      </c>
      <c r="BV525" s="211" t="s">
        <v>514</v>
      </c>
      <c r="BW525" s="211" t="s">
        <v>514</v>
      </c>
      <c r="BX525" s="211" t="s">
        <v>514</v>
      </c>
      <c r="BY525" s="211" t="s">
        <v>514</v>
      </c>
      <c r="BZ525" s="211" t="s">
        <v>514</v>
      </c>
      <c r="CA525" s="211" t="s">
        <v>514</v>
      </c>
      <c r="CB525" s="211" t="s">
        <v>514</v>
      </c>
      <c r="CC525" s="211" t="s">
        <v>514</v>
      </c>
      <c r="CD525" s="211" t="s">
        <v>514</v>
      </c>
      <c r="CE525" s="211" t="s">
        <v>514</v>
      </c>
      <c r="CF525" s="211" t="s">
        <v>514</v>
      </c>
      <c r="CG525" s="211" t="s">
        <v>514</v>
      </c>
      <c r="CH525" s="287"/>
      <c r="CI525" s="287"/>
      <c r="CJ525" s="287"/>
      <c r="CK525" s="287"/>
      <c r="CL525" s="287"/>
      <c r="CM525" s="287"/>
      <c r="CN525" s="287"/>
      <c r="CO525" s="211" t="s">
        <v>514</v>
      </c>
    </row>
    <row r="526" spans="1:93">
      <c r="A526" s="286" t="s">
        <v>1370</v>
      </c>
      <c r="B526" s="211" t="s">
        <v>514</v>
      </c>
      <c r="C526" s="211" t="s">
        <v>514</v>
      </c>
      <c r="D526" s="211" t="s">
        <v>514</v>
      </c>
      <c r="E526" s="211" t="s">
        <v>514</v>
      </c>
      <c r="F526" s="211" t="e">
        <v>#N/A</v>
      </c>
      <c r="G526" s="211" t="e">
        <v>#N/A</v>
      </c>
      <c r="H526" s="211" t="e">
        <v>#N/A</v>
      </c>
      <c r="I526" s="211" t="s">
        <v>514</v>
      </c>
      <c r="J526" s="211" t="s">
        <v>514</v>
      </c>
      <c r="K526" s="211" t="s">
        <v>514</v>
      </c>
      <c r="L526" s="211" t="s">
        <v>514</v>
      </c>
      <c r="M526" s="211" t="s">
        <v>514</v>
      </c>
      <c r="N526" s="211" t="s">
        <v>514</v>
      </c>
      <c r="O526" s="287"/>
      <c r="P526" s="287"/>
      <c r="Q526" s="287"/>
      <c r="R526" s="211" t="s">
        <v>514</v>
      </c>
      <c r="S526" s="211" t="s">
        <v>514</v>
      </c>
      <c r="T526" s="211" t="s">
        <v>514</v>
      </c>
      <c r="U526" s="211" t="s">
        <v>514</v>
      </c>
      <c r="V526" s="211" t="s">
        <v>514</v>
      </c>
      <c r="W526" s="211" t="s">
        <v>514</v>
      </c>
      <c r="X526" s="287"/>
      <c r="Y526" s="287"/>
      <c r="Z526" s="287"/>
      <c r="AA526" s="211" t="e">
        <v>#N/A</v>
      </c>
      <c r="AB526" s="211" t="e">
        <v>#N/A</v>
      </c>
      <c r="AC526" s="211" t="s">
        <v>514</v>
      </c>
      <c r="AD526" s="211" t="s">
        <v>514</v>
      </c>
      <c r="AE526" s="287"/>
      <c r="AF526" s="287"/>
      <c r="AG526" s="287"/>
      <c r="AH526" s="211" t="s">
        <v>514</v>
      </c>
      <c r="AI526" s="211" t="s">
        <v>514</v>
      </c>
      <c r="AJ526" s="211" t="s">
        <v>514</v>
      </c>
      <c r="AK526" s="211" t="s">
        <v>514</v>
      </c>
      <c r="AL526" s="211" t="s">
        <v>514</v>
      </c>
      <c r="AM526" s="211" t="s">
        <v>514</v>
      </c>
      <c r="AN526" s="287"/>
      <c r="AO526" s="287"/>
      <c r="AP526" s="287"/>
      <c r="AQ526" s="287"/>
      <c r="AR526" s="287"/>
      <c r="AS526" s="287"/>
      <c r="AT526" s="211" t="s">
        <v>514</v>
      </c>
      <c r="AU526" s="211" t="s">
        <v>514</v>
      </c>
      <c r="AV526" s="211" t="s">
        <v>514</v>
      </c>
      <c r="AW526" s="211" t="s">
        <v>514</v>
      </c>
      <c r="AX526" s="211" t="s">
        <v>514</v>
      </c>
      <c r="AY526" s="211" t="s">
        <v>514</v>
      </c>
      <c r="AZ526" s="287"/>
      <c r="BA526" s="287"/>
      <c r="BB526" s="287"/>
      <c r="BC526" s="287"/>
      <c r="BD526" s="287"/>
      <c r="BE526" s="287"/>
      <c r="BF526" s="211" t="s">
        <v>514</v>
      </c>
      <c r="BG526" s="211" t="s">
        <v>514</v>
      </c>
      <c r="BH526" s="211" t="s">
        <v>514</v>
      </c>
      <c r="BI526" s="211" t="s">
        <v>514</v>
      </c>
      <c r="BJ526" s="211" t="s">
        <v>514</v>
      </c>
      <c r="BK526" s="211" t="s">
        <v>514</v>
      </c>
      <c r="BL526" s="287"/>
      <c r="BM526" s="287"/>
      <c r="BN526" s="287"/>
      <c r="BO526" s="211" t="s">
        <v>514</v>
      </c>
      <c r="BP526" s="211" t="s">
        <v>514</v>
      </c>
      <c r="BQ526" s="211">
        <v>0</v>
      </c>
      <c r="BR526" s="211" t="s">
        <v>514</v>
      </c>
      <c r="BS526" s="211" t="s">
        <v>514</v>
      </c>
      <c r="BT526" s="211" t="s">
        <v>514</v>
      </c>
      <c r="BU526" s="211" t="s">
        <v>514</v>
      </c>
      <c r="BV526" s="211" t="s">
        <v>514</v>
      </c>
      <c r="BW526" s="211" t="s">
        <v>514</v>
      </c>
      <c r="BX526" s="211" t="s">
        <v>514</v>
      </c>
      <c r="BY526" s="211" t="s">
        <v>514</v>
      </c>
      <c r="BZ526" s="211" t="s">
        <v>514</v>
      </c>
      <c r="CA526" s="211" t="s">
        <v>514</v>
      </c>
      <c r="CB526" s="211" t="s">
        <v>514</v>
      </c>
      <c r="CC526" s="211" t="s">
        <v>514</v>
      </c>
      <c r="CD526" s="211" t="s">
        <v>514</v>
      </c>
      <c r="CE526" s="211" t="s">
        <v>514</v>
      </c>
      <c r="CF526" s="211" t="s">
        <v>514</v>
      </c>
      <c r="CG526" s="211" t="s">
        <v>514</v>
      </c>
      <c r="CH526" s="287"/>
      <c r="CI526" s="287"/>
      <c r="CJ526" s="287"/>
      <c r="CK526" s="287"/>
      <c r="CL526" s="287"/>
      <c r="CM526" s="287"/>
      <c r="CN526" s="287"/>
      <c r="CO526" s="211" t="s">
        <v>514</v>
      </c>
    </row>
    <row r="527" spans="1:93">
      <c r="A527" s="286" t="s">
        <v>1371</v>
      </c>
      <c r="B527" s="211" t="s">
        <v>3487</v>
      </c>
      <c r="C527" s="211" t="s">
        <v>2436</v>
      </c>
      <c r="D527" s="211" t="s">
        <v>3488</v>
      </c>
      <c r="E527" s="211" t="s">
        <v>3489</v>
      </c>
      <c r="F527" s="211">
        <v>1</v>
      </c>
      <c r="G527" s="211" t="s">
        <v>514</v>
      </c>
      <c r="H527" s="211" t="s">
        <v>514</v>
      </c>
      <c r="I527" s="211" t="s">
        <v>514</v>
      </c>
      <c r="J527" s="211" t="s">
        <v>514</v>
      </c>
      <c r="K527" s="211">
        <v>2013</v>
      </c>
      <c r="L527" s="211" t="b">
        <v>0</v>
      </c>
      <c r="M527" s="211">
        <v>1340</v>
      </c>
      <c r="N527" s="211">
        <v>1190</v>
      </c>
      <c r="O527" s="287"/>
      <c r="P527" s="287"/>
      <c r="Q527" s="287"/>
      <c r="R527" s="211" t="b">
        <v>0</v>
      </c>
      <c r="S527" s="211">
        <v>2300</v>
      </c>
      <c r="T527" s="211">
        <v>2080</v>
      </c>
      <c r="U527" s="211" t="b">
        <v>0</v>
      </c>
      <c r="V527" s="211">
        <v>2250</v>
      </c>
      <c r="W527" s="211">
        <v>2250</v>
      </c>
      <c r="X527" s="287"/>
      <c r="Y527" s="287"/>
      <c r="Z527" s="287"/>
      <c r="AA527" s="211" t="s">
        <v>514</v>
      </c>
      <c r="AB527" s="211" t="s">
        <v>514</v>
      </c>
      <c r="AC527" s="211" t="s">
        <v>514</v>
      </c>
      <c r="AD527" s="211" t="s">
        <v>514</v>
      </c>
      <c r="AE527" s="287"/>
      <c r="AF527" s="287"/>
      <c r="AG527" s="287"/>
      <c r="AH527" s="211" t="s">
        <v>514</v>
      </c>
      <c r="AI527" s="211" t="s">
        <v>514</v>
      </c>
      <c r="AJ527" s="211" t="s">
        <v>514</v>
      </c>
      <c r="AK527" s="211" t="s">
        <v>514</v>
      </c>
      <c r="AL527" s="211" t="s">
        <v>514</v>
      </c>
      <c r="AM527" s="211" t="s">
        <v>514</v>
      </c>
      <c r="AN527" s="287"/>
      <c r="AO527" s="287"/>
      <c r="AP527" s="287"/>
      <c r="AQ527" s="287"/>
      <c r="AR527" s="287"/>
      <c r="AS527" s="287"/>
      <c r="AT527" s="211" t="s">
        <v>514</v>
      </c>
      <c r="AU527" s="211" t="s">
        <v>514</v>
      </c>
      <c r="AV527" s="211" t="s">
        <v>514</v>
      </c>
      <c r="AW527" s="211" t="s">
        <v>514</v>
      </c>
      <c r="AX527" s="211" t="s">
        <v>514</v>
      </c>
      <c r="AY527" s="211" t="s">
        <v>514</v>
      </c>
      <c r="AZ527" s="287"/>
      <c r="BA527" s="287"/>
      <c r="BB527" s="287"/>
      <c r="BC527" s="287"/>
      <c r="BD527" s="287"/>
      <c r="BE527" s="287"/>
      <c r="BF527" s="211" t="s">
        <v>514</v>
      </c>
      <c r="BG527" s="211" t="s">
        <v>514</v>
      </c>
      <c r="BH527" s="211" t="s">
        <v>514</v>
      </c>
      <c r="BI527" s="211" t="s">
        <v>514</v>
      </c>
      <c r="BJ527" s="211" t="s">
        <v>514</v>
      </c>
      <c r="BK527" s="211" t="s">
        <v>514</v>
      </c>
      <c r="BL527" s="287"/>
      <c r="BM527" s="287"/>
      <c r="BN527" s="287"/>
      <c r="BO527" s="211" t="s">
        <v>514</v>
      </c>
      <c r="BP527" s="211" t="s">
        <v>514</v>
      </c>
      <c r="BQ527" s="211">
        <v>0</v>
      </c>
      <c r="BR527" s="211" t="s">
        <v>514</v>
      </c>
      <c r="BS527" s="211" t="s">
        <v>514</v>
      </c>
      <c r="BT527" s="211" t="s">
        <v>514</v>
      </c>
      <c r="BU527" s="211" t="s">
        <v>514</v>
      </c>
      <c r="BV527" s="211" t="s">
        <v>514</v>
      </c>
      <c r="BW527" s="211" t="s">
        <v>514</v>
      </c>
      <c r="BX527" s="211" t="s">
        <v>514</v>
      </c>
      <c r="BY527" s="211" t="s">
        <v>514</v>
      </c>
      <c r="BZ527" s="211" t="s">
        <v>514</v>
      </c>
      <c r="CA527" s="211" t="s">
        <v>514</v>
      </c>
      <c r="CB527" s="211" t="s">
        <v>514</v>
      </c>
      <c r="CC527" s="211" t="s">
        <v>514</v>
      </c>
      <c r="CD527" s="211" t="s">
        <v>514</v>
      </c>
      <c r="CE527" s="211" t="s">
        <v>514</v>
      </c>
      <c r="CF527" s="211" t="s">
        <v>514</v>
      </c>
      <c r="CG527" s="211" t="s">
        <v>514</v>
      </c>
      <c r="CH527" s="287"/>
      <c r="CI527" s="287"/>
      <c r="CJ527" s="287"/>
      <c r="CK527" s="287"/>
      <c r="CL527" s="287"/>
      <c r="CM527" s="287"/>
      <c r="CN527" s="287"/>
      <c r="CO527" s="211" t="s">
        <v>5528</v>
      </c>
    </row>
    <row r="528" spans="1:93">
      <c r="A528" s="286" t="s">
        <v>1372</v>
      </c>
      <c r="B528" s="211" t="s">
        <v>3490</v>
      </c>
      <c r="C528" s="211" t="s">
        <v>2531</v>
      </c>
      <c r="D528" s="211" t="s">
        <v>3491</v>
      </c>
      <c r="E528" s="211" t="s">
        <v>3492</v>
      </c>
      <c r="F528" s="211">
        <v>1</v>
      </c>
      <c r="G528" s="211" t="s">
        <v>514</v>
      </c>
      <c r="H528" s="211" t="s">
        <v>514</v>
      </c>
      <c r="I528" s="211" t="s">
        <v>514</v>
      </c>
      <c r="J528" s="211" t="s">
        <v>514</v>
      </c>
      <c r="K528" s="211">
        <v>2013</v>
      </c>
      <c r="L528" s="211" t="b">
        <v>0</v>
      </c>
      <c r="M528" s="211">
        <v>3520</v>
      </c>
      <c r="N528" s="211">
        <v>3180</v>
      </c>
      <c r="O528" s="287"/>
      <c r="P528" s="287"/>
      <c r="Q528" s="287"/>
      <c r="R528" s="211" t="b">
        <v>1</v>
      </c>
      <c r="S528" s="211">
        <v>3340</v>
      </c>
      <c r="T528" s="211">
        <v>2990</v>
      </c>
      <c r="U528" s="211" t="b">
        <v>1</v>
      </c>
      <c r="V528" s="211">
        <v>3190</v>
      </c>
      <c r="W528" s="211">
        <v>3190</v>
      </c>
      <c r="X528" s="287"/>
      <c r="Y528" s="287"/>
      <c r="Z528" s="287"/>
      <c r="AA528" s="211" t="s">
        <v>514</v>
      </c>
      <c r="AB528" s="211" t="s">
        <v>514</v>
      </c>
      <c r="AC528" s="211" t="s">
        <v>514</v>
      </c>
      <c r="AD528" s="211" t="s">
        <v>514</v>
      </c>
      <c r="AE528" s="287"/>
      <c r="AF528" s="287"/>
      <c r="AG528" s="287"/>
      <c r="AH528" s="211" t="s">
        <v>514</v>
      </c>
      <c r="AI528" s="211" t="s">
        <v>514</v>
      </c>
      <c r="AJ528" s="211" t="s">
        <v>514</v>
      </c>
      <c r="AK528" s="211" t="s">
        <v>514</v>
      </c>
      <c r="AL528" s="211" t="s">
        <v>514</v>
      </c>
      <c r="AM528" s="211" t="s">
        <v>514</v>
      </c>
      <c r="AN528" s="287"/>
      <c r="AO528" s="287"/>
      <c r="AP528" s="287"/>
      <c r="AQ528" s="287"/>
      <c r="AR528" s="287"/>
      <c r="AS528" s="287"/>
      <c r="AT528" s="211" t="s">
        <v>514</v>
      </c>
      <c r="AU528" s="211" t="s">
        <v>514</v>
      </c>
      <c r="AV528" s="211" t="s">
        <v>514</v>
      </c>
      <c r="AW528" s="211" t="s">
        <v>514</v>
      </c>
      <c r="AX528" s="211" t="s">
        <v>514</v>
      </c>
      <c r="AY528" s="211" t="s">
        <v>514</v>
      </c>
      <c r="AZ528" s="287"/>
      <c r="BA528" s="287"/>
      <c r="BB528" s="287"/>
      <c r="BC528" s="287"/>
      <c r="BD528" s="287"/>
      <c r="BE528" s="287"/>
      <c r="BF528" s="211" t="s">
        <v>514</v>
      </c>
      <c r="BG528" s="211" t="s">
        <v>514</v>
      </c>
      <c r="BH528" s="211" t="s">
        <v>514</v>
      </c>
      <c r="BI528" s="211" t="s">
        <v>514</v>
      </c>
      <c r="BJ528" s="211" t="s">
        <v>514</v>
      </c>
      <c r="BK528" s="211" t="s">
        <v>514</v>
      </c>
      <c r="BL528" s="287"/>
      <c r="BM528" s="287"/>
      <c r="BN528" s="287"/>
      <c r="BO528" s="211" t="s">
        <v>514</v>
      </c>
      <c r="BP528" s="211" t="s">
        <v>514</v>
      </c>
      <c r="BQ528" s="211">
        <v>0</v>
      </c>
      <c r="BR528" s="211" t="s">
        <v>514</v>
      </c>
      <c r="BS528" s="211" t="s">
        <v>514</v>
      </c>
      <c r="BT528" s="211" t="s">
        <v>514</v>
      </c>
      <c r="BU528" s="211" t="s">
        <v>514</v>
      </c>
      <c r="BV528" s="211" t="s">
        <v>514</v>
      </c>
      <c r="BW528" s="211" t="s">
        <v>514</v>
      </c>
      <c r="BX528" s="211" t="s">
        <v>514</v>
      </c>
      <c r="BY528" s="211" t="s">
        <v>514</v>
      </c>
      <c r="BZ528" s="211" t="s">
        <v>514</v>
      </c>
      <c r="CA528" s="211" t="s">
        <v>514</v>
      </c>
      <c r="CB528" s="211" t="s">
        <v>514</v>
      </c>
      <c r="CC528" s="211" t="s">
        <v>514</v>
      </c>
      <c r="CD528" s="211" t="s">
        <v>514</v>
      </c>
      <c r="CE528" s="211" t="s">
        <v>514</v>
      </c>
      <c r="CF528" s="211" t="s">
        <v>514</v>
      </c>
      <c r="CG528" s="211" t="s">
        <v>514</v>
      </c>
      <c r="CH528" s="287"/>
      <c r="CI528" s="287"/>
      <c r="CJ528" s="287"/>
      <c r="CK528" s="287"/>
      <c r="CL528" s="287"/>
      <c r="CM528" s="287"/>
      <c r="CN528" s="287"/>
      <c r="CO528" s="211" t="s">
        <v>5528</v>
      </c>
    </row>
    <row r="529" spans="1:93">
      <c r="A529" s="286" t="s">
        <v>1373</v>
      </c>
      <c r="B529" s="211" t="s">
        <v>3493</v>
      </c>
      <c r="C529" s="211" t="s">
        <v>2448</v>
      </c>
      <c r="D529" s="211" t="s">
        <v>6920</v>
      </c>
      <c r="E529" s="211" t="s">
        <v>3494</v>
      </c>
      <c r="F529" s="211">
        <v>1</v>
      </c>
      <c r="G529" s="211" t="s">
        <v>514</v>
      </c>
      <c r="H529" s="211" t="s">
        <v>514</v>
      </c>
      <c r="I529" s="211" t="s">
        <v>514</v>
      </c>
      <c r="J529" s="211" t="s">
        <v>514</v>
      </c>
      <c r="K529" s="211">
        <v>2013</v>
      </c>
      <c r="L529" s="211" t="b">
        <v>0</v>
      </c>
      <c r="M529" s="211">
        <v>16500</v>
      </c>
      <c r="N529" s="211">
        <v>14300</v>
      </c>
      <c r="O529" s="287"/>
      <c r="P529" s="287"/>
      <c r="Q529" s="287"/>
      <c r="R529" s="211" t="b">
        <v>0</v>
      </c>
      <c r="S529" s="211">
        <v>12300</v>
      </c>
      <c r="T529" s="211">
        <v>10700</v>
      </c>
      <c r="U529" s="211" t="b">
        <v>0</v>
      </c>
      <c r="V529" s="211">
        <v>12000</v>
      </c>
      <c r="W529" s="211">
        <v>12000</v>
      </c>
      <c r="X529" s="287"/>
      <c r="Y529" s="287"/>
      <c r="Z529" s="287"/>
      <c r="AA529" s="211" t="s">
        <v>514</v>
      </c>
      <c r="AB529" s="211" t="s">
        <v>514</v>
      </c>
      <c r="AC529" s="211" t="s">
        <v>514</v>
      </c>
      <c r="AD529" s="211" t="s">
        <v>514</v>
      </c>
      <c r="AE529" s="287"/>
      <c r="AF529" s="287"/>
      <c r="AG529" s="287"/>
      <c r="AH529" s="211" t="s">
        <v>514</v>
      </c>
      <c r="AI529" s="211" t="s">
        <v>514</v>
      </c>
      <c r="AJ529" s="211" t="s">
        <v>514</v>
      </c>
      <c r="AK529" s="211" t="s">
        <v>514</v>
      </c>
      <c r="AL529" s="211" t="s">
        <v>514</v>
      </c>
      <c r="AM529" s="211" t="s">
        <v>514</v>
      </c>
      <c r="AN529" s="287"/>
      <c r="AO529" s="287"/>
      <c r="AP529" s="287"/>
      <c r="AQ529" s="287"/>
      <c r="AR529" s="287"/>
      <c r="AS529" s="287"/>
      <c r="AT529" s="211" t="s">
        <v>514</v>
      </c>
      <c r="AU529" s="211" t="s">
        <v>514</v>
      </c>
      <c r="AV529" s="211" t="s">
        <v>514</v>
      </c>
      <c r="AW529" s="211" t="s">
        <v>514</v>
      </c>
      <c r="AX529" s="211" t="s">
        <v>514</v>
      </c>
      <c r="AY529" s="211" t="s">
        <v>514</v>
      </c>
      <c r="AZ529" s="287"/>
      <c r="BA529" s="287"/>
      <c r="BB529" s="287"/>
      <c r="BC529" s="287"/>
      <c r="BD529" s="287"/>
      <c r="BE529" s="287"/>
      <c r="BF529" s="211" t="s">
        <v>514</v>
      </c>
      <c r="BG529" s="211" t="s">
        <v>514</v>
      </c>
      <c r="BH529" s="211" t="s">
        <v>514</v>
      </c>
      <c r="BI529" s="211" t="s">
        <v>514</v>
      </c>
      <c r="BJ529" s="211" t="s">
        <v>514</v>
      </c>
      <c r="BK529" s="211" t="s">
        <v>514</v>
      </c>
      <c r="BL529" s="287"/>
      <c r="BM529" s="287"/>
      <c r="BN529" s="287"/>
      <c r="BO529" s="211" t="s">
        <v>514</v>
      </c>
      <c r="BP529" s="211" t="s">
        <v>514</v>
      </c>
      <c r="BQ529" s="211">
        <v>2</v>
      </c>
      <c r="BR529" s="211" t="s">
        <v>2814</v>
      </c>
      <c r="BS529" s="211" t="s">
        <v>2815</v>
      </c>
      <c r="BT529" s="211" t="s">
        <v>514</v>
      </c>
      <c r="BU529" s="211" t="s">
        <v>514</v>
      </c>
      <c r="BV529" s="211" t="s">
        <v>514</v>
      </c>
      <c r="BW529" s="211" t="s">
        <v>514</v>
      </c>
      <c r="BX529" s="211" t="s">
        <v>514</v>
      </c>
      <c r="BY529" s="211" t="s">
        <v>514</v>
      </c>
      <c r="BZ529" s="211" t="s">
        <v>514</v>
      </c>
      <c r="CA529" s="211" t="s">
        <v>514</v>
      </c>
      <c r="CB529" s="211" t="s">
        <v>514</v>
      </c>
      <c r="CC529" s="211" t="s">
        <v>514</v>
      </c>
      <c r="CD529" s="211" t="s">
        <v>514</v>
      </c>
      <c r="CE529" s="211" t="s">
        <v>514</v>
      </c>
      <c r="CF529" s="211" t="s">
        <v>514</v>
      </c>
      <c r="CG529" s="211" t="s">
        <v>514</v>
      </c>
      <c r="CH529" s="287"/>
      <c r="CI529" s="287"/>
      <c r="CJ529" s="287"/>
      <c r="CK529" s="287"/>
      <c r="CL529" s="287"/>
      <c r="CM529" s="287"/>
      <c r="CN529" s="287"/>
      <c r="CO529" s="211" t="s">
        <v>5528</v>
      </c>
    </row>
    <row r="530" spans="1:93">
      <c r="A530" s="286" t="s">
        <v>1374</v>
      </c>
      <c r="B530" s="211" t="s">
        <v>3495</v>
      </c>
      <c r="C530" s="211" t="s">
        <v>2436</v>
      </c>
      <c r="D530" s="211" t="s">
        <v>3496</v>
      </c>
      <c r="E530" s="211" t="s">
        <v>3497</v>
      </c>
      <c r="F530" s="211">
        <v>1</v>
      </c>
      <c r="G530" s="211" t="s">
        <v>514</v>
      </c>
      <c r="H530" s="211" t="s">
        <v>514</v>
      </c>
      <c r="I530" s="211" t="s">
        <v>514</v>
      </c>
      <c r="J530" s="211" t="s">
        <v>514</v>
      </c>
      <c r="K530" s="211">
        <v>2013</v>
      </c>
      <c r="L530" s="211" t="b">
        <v>1</v>
      </c>
      <c r="M530" s="211">
        <v>3090</v>
      </c>
      <c r="N530" s="211">
        <v>2830</v>
      </c>
      <c r="O530" s="287"/>
      <c r="P530" s="287"/>
      <c r="Q530" s="287"/>
      <c r="R530" s="211" t="b">
        <v>1</v>
      </c>
      <c r="S530" s="211">
        <v>3130</v>
      </c>
      <c r="T530" s="211">
        <v>2140</v>
      </c>
      <c r="U530" s="211" t="b">
        <v>0</v>
      </c>
      <c r="V530" s="211">
        <v>981</v>
      </c>
      <c r="W530" s="211">
        <v>981</v>
      </c>
      <c r="X530" s="287"/>
      <c r="Y530" s="287"/>
      <c r="Z530" s="287"/>
      <c r="AA530" s="211" t="s">
        <v>514</v>
      </c>
      <c r="AB530" s="211" t="s">
        <v>514</v>
      </c>
      <c r="AC530" s="211" t="s">
        <v>514</v>
      </c>
      <c r="AD530" s="211" t="s">
        <v>514</v>
      </c>
      <c r="AE530" s="287"/>
      <c r="AF530" s="287"/>
      <c r="AG530" s="287"/>
      <c r="AH530" s="211" t="s">
        <v>514</v>
      </c>
      <c r="AI530" s="211" t="s">
        <v>514</v>
      </c>
      <c r="AJ530" s="211" t="s">
        <v>514</v>
      </c>
      <c r="AK530" s="211" t="s">
        <v>514</v>
      </c>
      <c r="AL530" s="211" t="s">
        <v>514</v>
      </c>
      <c r="AM530" s="211" t="s">
        <v>514</v>
      </c>
      <c r="AN530" s="287"/>
      <c r="AO530" s="287"/>
      <c r="AP530" s="287"/>
      <c r="AQ530" s="287"/>
      <c r="AR530" s="287"/>
      <c r="AS530" s="287"/>
      <c r="AT530" s="211" t="s">
        <v>514</v>
      </c>
      <c r="AU530" s="211" t="s">
        <v>514</v>
      </c>
      <c r="AV530" s="211" t="s">
        <v>514</v>
      </c>
      <c r="AW530" s="211" t="s">
        <v>514</v>
      </c>
      <c r="AX530" s="211" t="s">
        <v>514</v>
      </c>
      <c r="AY530" s="211" t="s">
        <v>514</v>
      </c>
      <c r="AZ530" s="287"/>
      <c r="BA530" s="287"/>
      <c r="BB530" s="287"/>
      <c r="BC530" s="287"/>
      <c r="BD530" s="287"/>
      <c r="BE530" s="287"/>
      <c r="BF530" s="211" t="s">
        <v>514</v>
      </c>
      <c r="BG530" s="211" t="s">
        <v>514</v>
      </c>
      <c r="BH530" s="211" t="s">
        <v>514</v>
      </c>
      <c r="BI530" s="211" t="s">
        <v>514</v>
      </c>
      <c r="BJ530" s="211" t="s">
        <v>514</v>
      </c>
      <c r="BK530" s="211" t="s">
        <v>514</v>
      </c>
      <c r="BL530" s="287"/>
      <c r="BM530" s="287"/>
      <c r="BN530" s="287"/>
      <c r="BO530" s="211" t="s">
        <v>514</v>
      </c>
      <c r="BP530" s="211" t="s">
        <v>514</v>
      </c>
      <c r="BQ530" s="211">
        <v>0</v>
      </c>
      <c r="BR530" s="211" t="s">
        <v>514</v>
      </c>
      <c r="BS530" s="211" t="s">
        <v>514</v>
      </c>
      <c r="BT530" s="211" t="s">
        <v>514</v>
      </c>
      <c r="BU530" s="211" t="s">
        <v>514</v>
      </c>
      <c r="BV530" s="211" t="s">
        <v>514</v>
      </c>
      <c r="BW530" s="211" t="s">
        <v>514</v>
      </c>
      <c r="BX530" s="211" t="s">
        <v>514</v>
      </c>
      <c r="BY530" s="211" t="s">
        <v>514</v>
      </c>
      <c r="BZ530" s="211" t="s">
        <v>514</v>
      </c>
      <c r="CA530" s="211" t="s">
        <v>514</v>
      </c>
      <c r="CB530" s="211" t="s">
        <v>514</v>
      </c>
      <c r="CC530" s="211" t="s">
        <v>514</v>
      </c>
      <c r="CD530" s="211" t="s">
        <v>514</v>
      </c>
      <c r="CE530" s="211" t="s">
        <v>514</v>
      </c>
      <c r="CF530" s="211" t="s">
        <v>514</v>
      </c>
      <c r="CG530" s="211" t="s">
        <v>514</v>
      </c>
      <c r="CH530" s="287"/>
      <c r="CI530" s="287"/>
      <c r="CJ530" s="287"/>
      <c r="CK530" s="287"/>
      <c r="CL530" s="287"/>
      <c r="CM530" s="287"/>
      <c r="CN530" s="287"/>
      <c r="CO530" s="211" t="s">
        <v>514</v>
      </c>
    </row>
    <row r="531" spans="1:93">
      <c r="A531" s="286" t="s">
        <v>1375</v>
      </c>
      <c r="B531" s="211" t="s">
        <v>3498</v>
      </c>
      <c r="C531" s="211" t="s">
        <v>2448</v>
      </c>
      <c r="D531" s="211" t="s">
        <v>5439</v>
      </c>
      <c r="E531" s="211" t="s">
        <v>5952</v>
      </c>
      <c r="F531" s="211">
        <v>1</v>
      </c>
      <c r="G531" s="211" t="s">
        <v>514</v>
      </c>
      <c r="H531" s="211" t="s">
        <v>514</v>
      </c>
      <c r="I531" s="211" t="s">
        <v>514</v>
      </c>
      <c r="J531" s="211" t="s">
        <v>514</v>
      </c>
      <c r="K531" s="211">
        <v>2013</v>
      </c>
      <c r="L531" s="211" t="b">
        <v>0</v>
      </c>
      <c r="M531" s="211">
        <v>10300</v>
      </c>
      <c r="N531" s="211">
        <v>4690</v>
      </c>
      <c r="O531" s="287"/>
      <c r="P531" s="287"/>
      <c r="Q531" s="287"/>
      <c r="R531" s="211" t="s">
        <v>514</v>
      </c>
      <c r="S531" s="211" t="s">
        <v>514</v>
      </c>
      <c r="T531" s="211" t="s">
        <v>514</v>
      </c>
      <c r="U531" s="211" t="s">
        <v>514</v>
      </c>
      <c r="V531" s="211" t="s">
        <v>514</v>
      </c>
      <c r="W531" s="211" t="s">
        <v>514</v>
      </c>
      <c r="X531" s="287"/>
      <c r="Y531" s="287"/>
      <c r="Z531" s="287"/>
      <c r="AA531" s="211" t="s">
        <v>514</v>
      </c>
      <c r="AB531" s="211" t="s">
        <v>514</v>
      </c>
      <c r="AC531" s="211" t="s">
        <v>514</v>
      </c>
      <c r="AD531" s="211" t="s">
        <v>514</v>
      </c>
      <c r="AE531" s="287"/>
      <c r="AF531" s="287"/>
      <c r="AG531" s="287"/>
      <c r="AH531" s="211" t="s">
        <v>514</v>
      </c>
      <c r="AI531" s="211" t="s">
        <v>514</v>
      </c>
      <c r="AJ531" s="211" t="s">
        <v>514</v>
      </c>
      <c r="AK531" s="211" t="s">
        <v>514</v>
      </c>
      <c r="AL531" s="211" t="s">
        <v>514</v>
      </c>
      <c r="AM531" s="211" t="s">
        <v>514</v>
      </c>
      <c r="AN531" s="287"/>
      <c r="AO531" s="287"/>
      <c r="AP531" s="287"/>
      <c r="AQ531" s="287"/>
      <c r="AR531" s="287"/>
      <c r="AS531" s="287"/>
      <c r="AT531" s="211" t="s">
        <v>514</v>
      </c>
      <c r="AU531" s="211" t="s">
        <v>514</v>
      </c>
      <c r="AV531" s="211" t="s">
        <v>514</v>
      </c>
      <c r="AW531" s="211" t="s">
        <v>514</v>
      </c>
      <c r="AX531" s="211" t="s">
        <v>514</v>
      </c>
      <c r="AY531" s="211" t="s">
        <v>514</v>
      </c>
      <c r="AZ531" s="287"/>
      <c r="BA531" s="287"/>
      <c r="BB531" s="287"/>
      <c r="BC531" s="287"/>
      <c r="BD531" s="287"/>
      <c r="BE531" s="287"/>
      <c r="BF531" s="211" t="s">
        <v>514</v>
      </c>
      <c r="BG531" s="211" t="s">
        <v>514</v>
      </c>
      <c r="BH531" s="211" t="s">
        <v>514</v>
      </c>
      <c r="BI531" s="211" t="s">
        <v>514</v>
      </c>
      <c r="BJ531" s="211" t="s">
        <v>514</v>
      </c>
      <c r="BK531" s="211" t="s">
        <v>514</v>
      </c>
      <c r="BL531" s="287"/>
      <c r="BM531" s="287"/>
      <c r="BN531" s="287"/>
      <c r="BO531" s="211" t="s">
        <v>514</v>
      </c>
      <c r="BP531" s="211" t="s">
        <v>514</v>
      </c>
      <c r="BQ531" s="211">
        <v>1</v>
      </c>
      <c r="BR531" s="211" t="s">
        <v>2493</v>
      </c>
      <c r="BS531" s="211" t="s">
        <v>514</v>
      </c>
      <c r="BT531" s="211" t="s">
        <v>514</v>
      </c>
      <c r="BU531" s="211" t="s">
        <v>514</v>
      </c>
      <c r="BV531" s="211" t="s">
        <v>514</v>
      </c>
      <c r="BW531" s="211" t="s">
        <v>514</v>
      </c>
      <c r="BX531" s="211" t="s">
        <v>514</v>
      </c>
      <c r="BY531" s="211" t="s">
        <v>514</v>
      </c>
      <c r="BZ531" s="211" t="s">
        <v>514</v>
      </c>
      <c r="CA531" s="211" t="s">
        <v>514</v>
      </c>
      <c r="CB531" s="211" t="s">
        <v>514</v>
      </c>
      <c r="CC531" s="211" t="s">
        <v>514</v>
      </c>
      <c r="CD531" s="211" t="s">
        <v>514</v>
      </c>
      <c r="CE531" s="211" t="s">
        <v>514</v>
      </c>
      <c r="CF531" s="211" t="s">
        <v>514</v>
      </c>
      <c r="CG531" s="211" t="s">
        <v>514</v>
      </c>
      <c r="CH531" s="287"/>
      <c r="CI531" s="287"/>
      <c r="CJ531" s="287"/>
      <c r="CK531" s="287"/>
      <c r="CL531" s="287"/>
      <c r="CM531" s="287"/>
      <c r="CN531" s="287"/>
      <c r="CO531" s="211" t="s">
        <v>514</v>
      </c>
    </row>
    <row r="532" spans="1:93">
      <c r="A532" s="286" t="s">
        <v>1376</v>
      </c>
      <c r="B532" s="211" t="s">
        <v>3499</v>
      </c>
      <c r="C532" s="211" t="s">
        <v>2448</v>
      </c>
      <c r="D532" s="211" t="s">
        <v>3500</v>
      </c>
      <c r="E532" s="211" t="s">
        <v>3501</v>
      </c>
      <c r="F532" s="211">
        <v>1</v>
      </c>
      <c r="G532" s="211" t="s">
        <v>514</v>
      </c>
      <c r="H532" s="211" t="s">
        <v>514</v>
      </c>
      <c r="I532" s="211" t="s">
        <v>514</v>
      </c>
      <c r="J532" s="211" t="s">
        <v>514</v>
      </c>
      <c r="K532" s="211">
        <v>2013</v>
      </c>
      <c r="L532" s="211" t="b">
        <v>0</v>
      </c>
      <c r="M532" s="211">
        <v>3990</v>
      </c>
      <c r="N532" s="211">
        <v>3660</v>
      </c>
      <c r="O532" s="287"/>
      <c r="P532" s="287"/>
      <c r="Q532" s="287"/>
      <c r="R532" s="211" t="b">
        <v>1</v>
      </c>
      <c r="S532" s="211">
        <v>6100</v>
      </c>
      <c r="T532" s="211">
        <v>5640</v>
      </c>
      <c r="U532" s="211" t="b">
        <v>1</v>
      </c>
      <c r="V532" s="211">
        <v>5510</v>
      </c>
      <c r="W532" s="211">
        <v>5510</v>
      </c>
      <c r="X532" s="287"/>
      <c r="Y532" s="287"/>
      <c r="Z532" s="287"/>
      <c r="AA532" s="211" t="s">
        <v>514</v>
      </c>
      <c r="AB532" s="211" t="s">
        <v>514</v>
      </c>
      <c r="AC532" s="211" t="s">
        <v>514</v>
      </c>
      <c r="AD532" s="211" t="s">
        <v>514</v>
      </c>
      <c r="AE532" s="287"/>
      <c r="AF532" s="287"/>
      <c r="AG532" s="287"/>
      <c r="AH532" s="211" t="s">
        <v>514</v>
      </c>
      <c r="AI532" s="211" t="s">
        <v>514</v>
      </c>
      <c r="AJ532" s="211" t="s">
        <v>514</v>
      </c>
      <c r="AK532" s="211" t="s">
        <v>514</v>
      </c>
      <c r="AL532" s="211" t="s">
        <v>514</v>
      </c>
      <c r="AM532" s="211" t="s">
        <v>514</v>
      </c>
      <c r="AN532" s="287"/>
      <c r="AO532" s="287"/>
      <c r="AP532" s="287"/>
      <c r="AQ532" s="287"/>
      <c r="AR532" s="287"/>
      <c r="AS532" s="287"/>
      <c r="AT532" s="211" t="s">
        <v>514</v>
      </c>
      <c r="AU532" s="211" t="s">
        <v>514</v>
      </c>
      <c r="AV532" s="211" t="s">
        <v>514</v>
      </c>
      <c r="AW532" s="211" t="s">
        <v>514</v>
      </c>
      <c r="AX532" s="211" t="s">
        <v>514</v>
      </c>
      <c r="AY532" s="211" t="s">
        <v>514</v>
      </c>
      <c r="AZ532" s="287"/>
      <c r="BA532" s="287"/>
      <c r="BB532" s="287"/>
      <c r="BC532" s="287"/>
      <c r="BD532" s="287"/>
      <c r="BE532" s="287"/>
      <c r="BF532" s="211" t="s">
        <v>514</v>
      </c>
      <c r="BG532" s="211" t="s">
        <v>514</v>
      </c>
      <c r="BH532" s="211" t="s">
        <v>514</v>
      </c>
      <c r="BI532" s="211" t="s">
        <v>514</v>
      </c>
      <c r="BJ532" s="211" t="s">
        <v>514</v>
      </c>
      <c r="BK532" s="211" t="s">
        <v>514</v>
      </c>
      <c r="BL532" s="287"/>
      <c r="BM532" s="287"/>
      <c r="BN532" s="287"/>
      <c r="BO532" s="211" t="s">
        <v>514</v>
      </c>
      <c r="BP532" s="211" t="s">
        <v>514</v>
      </c>
      <c r="BQ532" s="211">
        <v>0</v>
      </c>
      <c r="BR532" s="211" t="s">
        <v>514</v>
      </c>
      <c r="BS532" s="211" t="s">
        <v>514</v>
      </c>
      <c r="BT532" s="211" t="s">
        <v>514</v>
      </c>
      <c r="BU532" s="211" t="s">
        <v>514</v>
      </c>
      <c r="BV532" s="211" t="s">
        <v>514</v>
      </c>
      <c r="BW532" s="211" t="s">
        <v>514</v>
      </c>
      <c r="BX532" s="211" t="s">
        <v>514</v>
      </c>
      <c r="BY532" s="211" t="s">
        <v>514</v>
      </c>
      <c r="BZ532" s="211" t="s">
        <v>514</v>
      </c>
      <c r="CA532" s="211" t="s">
        <v>514</v>
      </c>
      <c r="CB532" s="211" t="s">
        <v>514</v>
      </c>
      <c r="CC532" s="211" t="s">
        <v>514</v>
      </c>
      <c r="CD532" s="211" t="s">
        <v>514</v>
      </c>
      <c r="CE532" s="211" t="s">
        <v>514</v>
      </c>
      <c r="CF532" s="211" t="s">
        <v>514</v>
      </c>
      <c r="CG532" s="211" t="s">
        <v>514</v>
      </c>
      <c r="CH532" s="287"/>
      <c r="CI532" s="287"/>
      <c r="CJ532" s="287"/>
      <c r="CK532" s="287"/>
      <c r="CL532" s="287"/>
      <c r="CM532" s="287"/>
      <c r="CN532" s="287"/>
      <c r="CO532" s="211" t="s">
        <v>5528</v>
      </c>
    </row>
    <row r="533" spans="1:93">
      <c r="A533" s="286" t="s">
        <v>1377</v>
      </c>
      <c r="B533" s="211" t="s">
        <v>3502</v>
      </c>
      <c r="C533" s="211" t="s">
        <v>2424</v>
      </c>
      <c r="D533" s="211" t="s">
        <v>5490</v>
      </c>
      <c r="E533" s="211" t="s">
        <v>5440</v>
      </c>
      <c r="F533" s="211" t="s">
        <v>514</v>
      </c>
      <c r="G533" s="211">
        <v>1</v>
      </c>
      <c r="H533" s="211" t="s">
        <v>514</v>
      </c>
      <c r="I533" s="211" t="s">
        <v>514</v>
      </c>
      <c r="J533" s="211" t="s">
        <v>514</v>
      </c>
      <c r="K533" s="211">
        <v>2013</v>
      </c>
      <c r="L533" s="211" t="b">
        <v>0</v>
      </c>
      <c r="M533" s="211">
        <v>5160</v>
      </c>
      <c r="N533" s="211">
        <v>4580</v>
      </c>
      <c r="O533" s="287"/>
      <c r="P533" s="287"/>
      <c r="Q533" s="287"/>
      <c r="R533" s="211" t="s">
        <v>514</v>
      </c>
      <c r="S533" s="211" t="s">
        <v>514</v>
      </c>
      <c r="T533" s="211" t="s">
        <v>514</v>
      </c>
      <c r="U533" s="211" t="s">
        <v>514</v>
      </c>
      <c r="V533" s="211" t="s">
        <v>514</v>
      </c>
      <c r="W533" s="211" t="s">
        <v>514</v>
      </c>
      <c r="X533" s="287"/>
      <c r="Y533" s="287"/>
      <c r="Z533" s="287"/>
      <c r="AA533" s="211" t="s">
        <v>514</v>
      </c>
      <c r="AB533" s="211" t="s">
        <v>514</v>
      </c>
      <c r="AC533" s="211" t="s">
        <v>514</v>
      </c>
      <c r="AD533" s="211" t="s">
        <v>514</v>
      </c>
      <c r="AE533" s="287"/>
      <c r="AF533" s="287"/>
      <c r="AG533" s="287"/>
      <c r="AH533" s="211" t="s">
        <v>514</v>
      </c>
      <c r="AI533" s="211" t="s">
        <v>514</v>
      </c>
      <c r="AJ533" s="211" t="s">
        <v>514</v>
      </c>
      <c r="AK533" s="211" t="s">
        <v>514</v>
      </c>
      <c r="AL533" s="211" t="s">
        <v>514</v>
      </c>
      <c r="AM533" s="211" t="s">
        <v>514</v>
      </c>
      <c r="AN533" s="287"/>
      <c r="AO533" s="287"/>
      <c r="AP533" s="287"/>
      <c r="AQ533" s="287"/>
      <c r="AR533" s="287"/>
      <c r="AS533" s="287"/>
      <c r="AT533" s="211" t="s">
        <v>514</v>
      </c>
      <c r="AU533" s="211" t="s">
        <v>514</v>
      </c>
      <c r="AV533" s="211" t="s">
        <v>514</v>
      </c>
      <c r="AW533" s="211" t="s">
        <v>514</v>
      </c>
      <c r="AX533" s="211" t="s">
        <v>514</v>
      </c>
      <c r="AY533" s="211" t="s">
        <v>514</v>
      </c>
      <c r="AZ533" s="287"/>
      <c r="BA533" s="287"/>
      <c r="BB533" s="287"/>
      <c r="BC533" s="287"/>
      <c r="BD533" s="287"/>
      <c r="BE533" s="287"/>
      <c r="BF533" s="211" t="s">
        <v>514</v>
      </c>
      <c r="BG533" s="211" t="s">
        <v>514</v>
      </c>
      <c r="BH533" s="211" t="s">
        <v>514</v>
      </c>
      <c r="BI533" s="211" t="s">
        <v>514</v>
      </c>
      <c r="BJ533" s="211" t="s">
        <v>514</v>
      </c>
      <c r="BK533" s="211" t="s">
        <v>514</v>
      </c>
      <c r="BL533" s="287"/>
      <c r="BM533" s="287"/>
      <c r="BN533" s="287"/>
      <c r="BO533" s="211" t="s">
        <v>514</v>
      </c>
      <c r="BP533" s="211" t="s">
        <v>514</v>
      </c>
      <c r="BQ533" s="211">
        <v>0</v>
      </c>
      <c r="BR533" s="211" t="s">
        <v>514</v>
      </c>
      <c r="BS533" s="211" t="s">
        <v>514</v>
      </c>
      <c r="BT533" s="211" t="s">
        <v>514</v>
      </c>
      <c r="BU533" s="211" t="s">
        <v>514</v>
      </c>
      <c r="BV533" s="211" t="s">
        <v>514</v>
      </c>
      <c r="BW533" s="211" t="s">
        <v>514</v>
      </c>
      <c r="BX533" s="211" t="s">
        <v>514</v>
      </c>
      <c r="BY533" s="211" t="s">
        <v>514</v>
      </c>
      <c r="BZ533" s="211" t="s">
        <v>514</v>
      </c>
      <c r="CA533" s="211" t="s">
        <v>514</v>
      </c>
      <c r="CB533" s="211" t="s">
        <v>514</v>
      </c>
      <c r="CC533" s="211" t="s">
        <v>514</v>
      </c>
      <c r="CD533" s="211" t="s">
        <v>514</v>
      </c>
      <c r="CE533" s="211" t="s">
        <v>514</v>
      </c>
      <c r="CF533" s="211" t="s">
        <v>514</v>
      </c>
      <c r="CG533" s="211" t="s">
        <v>514</v>
      </c>
      <c r="CH533" s="287"/>
      <c r="CI533" s="287"/>
      <c r="CJ533" s="287"/>
      <c r="CK533" s="287"/>
      <c r="CL533" s="287"/>
      <c r="CM533" s="287"/>
      <c r="CN533" s="287"/>
      <c r="CO533" s="211" t="s">
        <v>514</v>
      </c>
    </row>
    <row r="534" spans="1:93">
      <c r="A534" s="286" t="s">
        <v>1378</v>
      </c>
      <c r="B534" s="211" t="s">
        <v>3503</v>
      </c>
      <c r="C534" s="211" t="s">
        <v>2448</v>
      </c>
      <c r="D534" s="211" t="s">
        <v>5953</v>
      </c>
      <c r="E534" s="211" t="s">
        <v>5954</v>
      </c>
      <c r="F534" s="211">
        <v>1</v>
      </c>
      <c r="G534" s="211" t="s">
        <v>514</v>
      </c>
      <c r="H534" s="211" t="s">
        <v>514</v>
      </c>
      <c r="I534" s="211" t="s">
        <v>514</v>
      </c>
      <c r="J534" s="211" t="s">
        <v>514</v>
      </c>
      <c r="K534" s="211" t="s">
        <v>514</v>
      </c>
      <c r="L534" s="211" t="s">
        <v>514</v>
      </c>
      <c r="M534" s="211" t="s">
        <v>514</v>
      </c>
      <c r="N534" s="211" t="s">
        <v>514</v>
      </c>
      <c r="O534" s="287"/>
      <c r="P534" s="287"/>
      <c r="Q534" s="287"/>
      <c r="R534" s="211" t="s">
        <v>514</v>
      </c>
      <c r="S534" s="211" t="s">
        <v>514</v>
      </c>
      <c r="T534" s="211" t="s">
        <v>514</v>
      </c>
      <c r="U534" s="211" t="s">
        <v>514</v>
      </c>
      <c r="V534" s="211" t="s">
        <v>514</v>
      </c>
      <c r="W534" s="211" t="s">
        <v>514</v>
      </c>
      <c r="X534" s="287"/>
      <c r="Y534" s="287"/>
      <c r="Z534" s="287"/>
      <c r="AA534" s="211" t="s">
        <v>514</v>
      </c>
      <c r="AB534" s="211" t="s">
        <v>514</v>
      </c>
      <c r="AC534" s="211" t="s">
        <v>514</v>
      </c>
      <c r="AD534" s="211" t="s">
        <v>514</v>
      </c>
      <c r="AE534" s="287"/>
      <c r="AF534" s="287"/>
      <c r="AG534" s="287"/>
      <c r="AH534" s="211" t="s">
        <v>514</v>
      </c>
      <c r="AI534" s="211" t="s">
        <v>514</v>
      </c>
      <c r="AJ534" s="211" t="s">
        <v>514</v>
      </c>
      <c r="AK534" s="211" t="s">
        <v>514</v>
      </c>
      <c r="AL534" s="211" t="s">
        <v>514</v>
      </c>
      <c r="AM534" s="211" t="s">
        <v>514</v>
      </c>
      <c r="AN534" s="287"/>
      <c r="AO534" s="287"/>
      <c r="AP534" s="287"/>
      <c r="AQ534" s="287"/>
      <c r="AR534" s="287"/>
      <c r="AS534" s="287"/>
      <c r="AT534" s="211" t="s">
        <v>514</v>
      </c>
      <c r="AU534" s="211" t="s">
        <v>514</v>
      </c>
      <c r="AV534" s="211" t="s">
        <v>514</v>
      </c>
      <c r="AW534" s="211" t="s">
        <v>514</v>
      </c>
      <c r="AX534" s="211" t="s">
        <v>514</v>
      </c>
      <c r="AY534" s="211" t="s">
        <v>514</v>
      </c>
      <c r="AZ534" s="287"/>
      <c r="BA534" s="287"/>
      <c r="BB534" s="287"/>
      <c r="BC534" s="287"/>
      <c r="BD534" s="287"/>
      <c r="BE534" s="287"/>
      <c r="BF534" s="211" t="s">
        <v>514</v>
      </c>
      <c r="BG534" s="211" t="s">
        <v>514</v>
      </c>
      <c r="BH534" s="211" t="s">
        <v>514</v>
      </c>
      <c r="BI534" s="211" t="s">
        <v>514</v>
      </c>
      <c r="BJ534" s="211" t="s">
        <v>514</v>
      </c>
      <c r="BK534" s="211" t="s">
        <v>514</v>
      </c>
      <c r="BL534" s="287"/>
      <c r="BM534" s="287"/>
      <c r="BN534" s="287"/>
      <c r="BO534" s="211" t="s">
        <v>514</v>
      </c>
      <c r="BP534" s="211" t="s">
        <v>514</v>
      </c>
      <c r="BQ534" s="211">
        <v>0</v>
      </c>
      <c r="BR534" s="211" t="s">
        <v>514</v>
      </c>
      <c r="BS534" s="211" t="s">
        <v>514</v>
      </c>
      <c r="BT534" s="211" t="s">
        <v>514</v>
      </c>
      <c r="BU534" s="211" t="s">
        <v>514</v>
      </c>
      <c r="BV534" s="211" t="s">
        <v>514</v>
      </c>
      <c r="BW534" s="211" t="s">
        <v>514</v>
      </c>
      <c r="BX534" s="211" t="s">
        <v>514</v>
      </c>
      <c r="BY534" s="211" t="s">
        <v>514</v>
      </c>
      <c r="BZ534" s="211" t="s">
        <v>514</v>
      </c>
      <c r="CA534" s="211" t="s">
        <v>514</v>
      </c>
      <c r="CB534" s="211" t="s">
        <v>514</v>
      </c>
      <c r="CC534" s="211" t="s">
        <v>514</v>
      </c>
      <c r="CD534" s="211" t="s">
        <v>514</v>
      </c>
      <c r="CE534" s="211" t="s">
        <v>514</v>
      </c>
      <c r="CF534" s="211" t="s">
        <v>514</v>
      </c>
      <c r="CG534" s="211" t="s">
        <v>514</v>
      </c>
      <c r="CH534" s="287"/>
      <c r="CI534" s="287"/>
      <c r="CJ534" s="287"/>
      <c r="CK534" s="287"/>
      <c r="CL534" s="287"/>
      <c r="CM534" s="287"/>
      <c r="CN534" s="287"/>
      <c r="CO534" s="211" t="s">
        <v>514</v>
      </c>
    </row>
    <row r="535" spans="1:93">
      <c r="A535" s="286" t="s">
        <v>1379</v>
      </c>
      <c r="B535" s="211" t="s">
        <v>3504</v>
      </c>
      <c r="C535" s="211" t="s">
        <v>2484</v>
      </c>
      <c r="D535" s="211" t="s">
        <v>5441</v>
      </c>
      <c r="E535" s="211" t="s">
        <v>5442</v>
      </c>
      <c r="F535" s="211">
        <v>1</v>
      </c>
      <c r="G535" s="211" t="s">
        <v>514</v>
      </c>
      <c r="H535" s="211" t="s">
        <v>514</v>
      </c>
      <c r="I535" s="211" t="s">
        <v>514</v>
      </c>
      <c r="J535" s="211" t="s">
        <v>514</v>
      </c>
      <c r="K535" s="211">
        <v>2013</v>
      </c>
      <c r="L535" s="211" t="b">
        <v>0</v>
      </c>
      <c r="M535" s="211">
        <v>3890</v>
      </c>
      <c r="N535" s="211">
        <v>3890</v>
      </c>
      <c r="O535" s="287"/>
      <c r="P535" s="287"/>
      <c r="Q535" s="287"/>
      <c r="R535" s="211" t="b">
        <v>0</v>
      </c>
      <c r="S535" s="211">
        <v>4510</v>
      </c>
      <c r="T535" s="211">
        <v>4170</v>
      </c>
      <c r="U535" s="211" t="b">
        <v>0</v>
      </c>
      <c r="V535" s="211">
        <v>4300</v>
      </c>
      <c r="W535" s="211">
        <v>4300</v>
      </c>
      <c r="X535" s="287"/>
      <c r="Y535" s="287"/>
      <c r="Z535" s="287"/>
      <c r="AA535" s="211" t="s">
        <v>514</v>
      </c>
      <c r="AB535" s="211" t="s">
        <v>514</v>
      </c>
      <c r="AC535" s="211" t="s">
        <v>514</v>
      </c>
      <c r="AD535" s="211" t="s">
        <v>514</v>
      </c>
      <c r="AE535" s="287"/>
      <c r="AF535" s="287"/>
      <c r="AG535" s="287"/>
      <c r="AH535" s="211" t="s">
        <v>514</v>
      </c>
      <c r="AI535" s="211" t="s">
        <v>514</v>
      </c>
      <c r="AJ535" s="211" t="s">
        <v>514</v>
      </c>
      <c r="AK535" s="211" t="s">
        <v>514</v>
      </c>
      <c r="AL535" s="211" t="s">
        <v>514</v>
      </c>
      <c r="AM535" s="211" t="s">
        <v>514</v>
      </c>
      <c r="AN535" s="287"/>
      <c r="AO535" s="287"/>
      <c r="AP535" s="287"/>
      <c r="AQ535" s="287"/>
      <c r="AR535" s="287"/>
      <c r="AS535" s="287"/>
      <c r="AT535" s="211" t="s">
        <v>514</v>
      </c>
      <c r="AU535" s="211" t="s">
        <v>514</v>
      </c>
      <c r="AV535" s="211" t="s">
        <v>514</v>
      </c>
      <c r="AW535" s="211" t="s">
        <v>514</v>
      </c>
      <c r="AX535" s="211" t="s">
        <v>514</v>
      </c>
      <c r="AY535" s="211" t="s">
        <v>514</v>
      </c>
      <c r="AZ535" s="287"/>
      <c r="BA535" s="287"/>
      <c r="BB535" s="287"/>
      <c r="BC535" s="287"/>
      <c r="BD535" s="287"/>
      <c r="BE535" s="287"/>
      <c r="BF535" s="211" t="s">
        <v>514</v>
      </c>
      <c r="BG535" s="211" t="s">
        <v>514</v>
      </c>
      <c r="BH535" s="211" t="s">
        <v>514</v>
      </c>
      <c r="BI535" s="211" t="s">
        <v>514</v>
      </c>
      <c r="BJ535" s="211" t="s">
        <v>514</v>
      </c>
      <c r="BK535" s="211" t="s">
        <v>514</v>
      </c>
      <c r="BL535" s="287"/>
      <c r="BM535" s="287"/>
      <c r="BN535" s="287"/>
      <c r="BO535" s="211" t="s">
        <v>514</v>
      </c>
      <c r="BP535" s="211" t="s">
        <v>514</v>
      </c>
      <c r="BQ535" s="211">
        <v>1</v>
      </c>
      <c r="BR535" s="211" t="s">
        <v>5443</v>
      </c>
      <c r="BS535" s="211" t="s">
        <v>514</v>
      </c>
      <c r="BT535" s="211" t="s">
        <v>514</v>
      </c>
      <c r="BU535" s="211" t="s">
        <v>514</v>
      </c>
      <c r="BV535" s="211" t="s">
        <v>514</v>
      </c>
      <c r="BW535" s="211" t="s">
        <v>514</v>
      </c>
      <c r="BX535" s="211" t="s">
        <v>514</v>
      </c>
      <c r="BY535" s="211" t="s">
        <v>514</v>
      </c>
      <c r="BZ535" s="211" t="s">
        <v>514</v>
      </c>
      <c r="CA535" s="211" t="s">
        <v>514</v>
      </c>
      <c r="CB535" s="211" t="s">
        <v>514</v>
      </c>
      <c r="CC535" s="211" t="s">
        <v>514</v>
      </c>
      <c r="CD535" s="211" t="s">
        <v>514</v>
      </c>
      <c r="CE535" s="211" t="s">
        <v>514</v>
      </c>
      <c r="CF535" s="211" t="s">
        <v>514</v>
      </c>
      <c r="CG535" s="211" t="s">
        <v>514</v>
      </c>
      <c r="CH535" s="287"/>
      <c r="CI535" s="287"/>
      <c r="CJ535" s="287"/>
      <c r="CK535" s="287"/>
      <c r="CL535" s="287"/>
      <c r="CM535" s="287"/>
      <c r="CN535" s="287"/>
      <c r="CO535" s="211" t="s">
        <v>5528</v>
      </c>
    </row>
    <row r="536" spans="1:93">
      <c r="A536" s="286" t="s">
        <v>1380</v>
      </c>
      <c r="B536" s="211" t="s">
        <v>3505</v>
      </c>
      <c r="C536" s="211" t="s">
        <v>2448</v>
      </c>
      <c r="D536" s="211" t="s">
        <v>5955</v>
      </c>
      <c r="E536" s="211" t="s">
        <v>5444</v>
      </c>
      <c r="F536" s="211">
        <v>1</v>
      </c>
      <c r="G536" s="211" t="s">
        <v>514</v>
      </c>
      <c r="H536" s="211" t="s">
        <v>514</v>
      </c>
      <c r="I536" s="211" t="s">
        <v>514</v>
      </c>
      <c r="J536" s="211" t="s">
        <v>514</v>
      </c>
      <c r="K536" s="211">
        <v>2013</v>
      </c>
      <c r="L536" s="211" t="b">
        <v>0</v>
      </c>
      <c r="M536" s="211">
        <v>3210</v>
      </c>
      <c r="N536" s="211">
        <v>3210</v>
      </c>
      <c r="O536" s="287"/>
      <c r="P536" s="287"/>
      <c r="Q536" s="287"/>
      <c r="R536" s="211" t="s">
        <v>514</v>
      </c>
      <c r="S536" s="211" t="s">
        <v>514</v>
      </c>
      <c r="T536" s="211" t="s">
        <v>514</v>
      </c>
      <c r="U536" s="211" t="s">
        <v>514</v>
      </c>
      <c r="V536" s="211" t="s">
        <v>514</v>
      </c>
      <c r="W536" s="211" t="s">
        <v>514</v>
      </c>
      <c r="X536" s="287"/>
      <c r="Y536" s="287"/>
      <c r="Z536" s="287"/>
      <c r="AA536" s="211" t="s">
        <v>514</v>
      </c>
      <c r="AB536" s="211" t="s">
        <v>514</v>
      </c>
      <c r="AC536" s="211" t="s">
        <v>514</v>
      </c>
      <c r="AD536" s="211" t="s">
        <v>514</v>
      </c>
      <c r="AE536" s="287"/>
      <c r="AF536" s="287"/>
      <c r="AG536" s="287"/>
      <c r="AH536" s="211" t="s">
        <v>514</v>
      </c>
      <c r="AI536" s="211" t="s">
        <v>514</v>
      </c>
      <c r="AJ536" s="211" t="s">
        <v>514</v>
      </c>
      <c r="AK536" s="211" t="s">
        <v>514</v>
      </c>
      <c r="AL536" s="211" t="s">
        <v>514</v>
      </c>
      <c r="AM536" s="211" t="s">
        <v>514</v>
      </c>
      <c r="AN536" s="287"/>
      <c r="AO536" s="287"/>
      <c r="AP536" s="287"/>
      <c r="AQ536" s="287"/>
      <c r="AR536" s="287"/>
      <c r="AS536" s="287"/>
      <c r="AT536" s="211" t="s">
        <v>514</v>
      </c>
      <c r="AU536" s="211" t="s">
        <v>514</v>
      </c>
      <c r="AV536" s="211" t="s">
        <v>514</v>
      </c>
      <c r="AW536" s="211" t="s">
        <v>514</v>
      </c>
      <c r="AX536" s="211" t="s">
        <v>514</v>
      </c>
      <c r="AY536" s="211" t="s">
        <v>514</v>
      </c>
      <c r="AZ536" s="287"/>
      <c r="BA536" s="287"/>
      <c r="BB536" s="287"/>
      <c r="BC536" s="287"/>
      <c r="BD536" s="287"/>
      <c r="BE536" s="287"/>
      <c r="BF536" s="211" t="s">
        <v>514</v>
      </c>
      <c r="BG536" s="211" t="s">
        <v>514</v>
      </c>
      <c r="BH536" s="211" t="s">
        <v>514</v>
      </c>
      <c r="BI536" s="211" t="s">
        <v>514</v>
      </c>
      <c r="BJ536" s="211" t="s">
        <v>514</v>
      </c>
      <c r="BK536" s="211" t="s">
        <v>514</v>
      </c>
      <c r="BL536" s="287"/>
      <c r="BM536" s="287"/>
      <c r="BN536" s="287"/>
      <c r="BO536" s="211" t="s">
        <v>514</v>
      </c>
      <c r="BP536" s="211" t="s">
        <v>514</v>
      </c>
      <c r="BQ536" s="211">
        <v>0</v>
      </c>
      <c r="BR536" s="211" t="s">
        <v>514</v>
      </c>
      <c r="BS536" s="211" t="s">
        <v>514</v>
      </c>
      <c r="BT536" s="211" t="s">
        <v>514</v>
      </c>
      <c r="BU536" s="211" t="s">
        <v>514</v>
      </c>
      <c r="BV536" s="211" t="s">
        <v>514</v>
      </c>
      <c r="BW536" s="211" t="s">
        <v>514</v>
      </c>
      <c r="BX536" s="211" t="s">
        <v>514</v>
      </c>
      <c r="BY536" s="211" t="s">
        <v>514</v>
      </c>
      <c r="BZ536" s="211" t="s">
        <v>514</v>
      </c>
      <c r="CA536" s="211" t="s">
        <v>514</v>
      </c>
      <c r="CB536" s="211" t="s">
        <v>514</v>
      </c>
      <c r="CC536" s="211" t="s">
        <v>514</v>
      </c>
      <c r="CD536" s="211" t="s">
        <v>514</v>
      </c>
      <c r="CE536" s="211" t="s">
        <v>514</v>
      </c>
      <c r="CF536" s="211" t="s">
        <v>514</v>
      </c>
      <c r="CG536" s="211" t="s">
        <v>514</v>
      </c>
      <c r="CH536" s="287"/>
      <c r="CI536" s="287"/>
      <c r="CJ536" s="287"/>
      <c r="CK536" s="287"/>
      <c r="CL536" s="287"/>
      <c r="CM536" s="287"/>
      <c r="CN536" s="287"/>
      <c r="CO536" s="211" t="s">
        <v>514</v>
      </c>
    </row>
    <row r="537" spans="1:93">
      <c r="A537" s="286" t="s">
        <v>1381</v>
      </c>
      <c r="B537" s="211" t="s">
        <v>514</v>
      </c>
      <c r="C537" s="211" t="s">
        <v>514</v>
      </c>
      <c r="D537" s="211" t="s">
        <v>514</v>
      </c>
      <c r="E537" s="211" t="s">
        <v>514</v>
      </c>
      <c r="F537" s="211" t="e">
        <v>#N/A</v>
      </c>
      <c r="G537" s="211" t="e">
        <v>#N/A</v>
      </c>
      <c r="H537" s="211" t="e">
        <v>#N/A</v>
      </c>
      <c r="I537" s="211" t="s">
        <v>514</v>
      </c>
      <c r="J537" s="211" t="s">
        <v>514</v>
      </c>
      <c r="K537" s="211" t="s">
        <v>514</v>
      </c>
      <c r="L537" s="211" t="s">
        <v>514</v>
      </c>
      <c r="M537" s="211" t="s">
        <v>514</v>
      </c>
      <c r="N537" s="211" t="s">
        <v>514</v>
      </c>
      <c r="O537" s="287"/>
      <c r="P537" s="287"/>
      <c r="Q537" s="287"/>
      <c r="R537" s="211" t="s">
        <v>514</v>
      </c>
      <c r="S537" s="211" t="s">
        <v>514</v>
      </c>
      <c r="T537" s="211" t="s">
        <v>514</v>
      </c>
      <c r="U537" s="211" t="s">
        <v>514</v>
      </c>
      <c r="V537" s="211" t="s">
        <v>514</v>
      </c>
      <c r="W537" s="211" t="s">
        <v>514</v>
      </c>
      <c r="X537" s="287"/>
      <c r="Y537" s="287"/>
      <c r="Z537" s="287"/>
      <c r="AA537" s="211" t="e">
        <v>#N/A</v>
      </c>
      <c r="AB537" s="211" t="e">
        <v>#N/A</v>
      </c>
      <c r="AC537" s="211" t="s">
        <v>514</v>
      </c>
      <c r="AD537" s="211" t="s">
        <v>514</v>
      </c>
      <c r="AE537" s="287"/>
      <c r="AF537" s="287"/>
      <c r="AG537" s="287"/>
      <c r="AH537" s="211" t="s">
        <v>514</v>
      </c>
      <c r="AI537" s="211" t="s">
        <v>514</v>
      </c>
      <c r="AJ537" s="211" t="s">
        <v>514</v>
      </c>
      <c r="AK537" s="211" t="s">
        <v>514</v>
      </c>
      <c r="AL537" s="211" t="s">
        <v>514</v>
      </c>
      <c r="AM537" s="211" t="s">
        <v>514</v>
      </c>
      <c r="AN537" s="287"/>
      <c r="AO537" s="287"/>
      <c r="AP537" s="287"/>
      <c r="AQ537" s="287"/>
      <c r="AR537" s="287"/>
      <c r="AS537" s="287"/>
      <c r="AT537" s="211" t="s">
        <v>514</v>
      </c>
      <c r="AU537" s="211" t="s">
        <v>514</v>
      </c>
      <c r="AV537" s="211" t="s">
        <v>514</v>
      </c>
      <c r="AW537" s="211" t="s">
        <v>514</v>
      </c>
      <c r="AX537" s="211" t="s">
        <v>514</v>
      </c>
      <c r="AY537" s="211" t="s">
        <v>514</v>
      </c>
      <c r="AZ537" s="287"/>
      <c r="BA537" s="287"/>
      <c r="BB537" s="287"/>
      <c r="BC537" s="287"/>
      <c r="BD537" s="287"/>
      <c r="BE537" s="287"/>
      <c r="BF537" s="211" t="s">
        <v>514</v>
      </c>
      <c r="BG537" s="211" t="s">
        <v>514</v>
      </c>
      <c r="BH537" s="211" t="s">
        <v>514</v>
      </c>
      <c r="BI537" s="211" t="s">
        <v>514</v>
      </c>
      <c r="BJ537" s="211" t="s">
        <v>514</v>
      </c>
      <c r="BK537" s="211" t="s">
        <v>514</v>
      </c>
      <c r="BL537" s="287"/>
      <c r="BM537" s="287"/>
      <c r="BN537" s="287"/>
      <c r="BO537" s="211" t="s">
        <v>514</v>
      </c>
      <c r="BP537" s="211" t="s">
        <v>514</v>
      </c>
      <c r="BQ537" s="211">
        <v>0</v>
      </c>
      <c r="BR537" s="211" t="s">
        <v>514</v>
      </c>
      <c r="BS537" s="211" t="s">
        <v>514</v>
      </c>
      <c r="BT537" s="211" t="s">
        <v>514</v>
      </c>
      <c r="BU537" s="211" t="s">
        <v>514</v>
      </c>
      <c r="BV537" s="211" t="s">
        <v>514</v>
      </c>
      <c r="BW537" s="211" t="s">
        <v>514</v>
      </c>
      <c r="BX537" s="211" t="s">
        <v>514</v>
      </c>
      <c r="BY537" s="211" t="s">
        <v>514</v>
      </c>
      <c r="BZ537" s="211" t="s">
        <v>514</v>
      </c>
      <c r="CA537" s="211" t="s">
        <v>514</v>
      </c>
      <c r="CB537" s="211" t="s">
        <v>514</v>
      </c>
      <c r="CC537" s="211" t="s">
        <v>514</v>
      </c>
      <c r="CD537" s="211" t="s">
        <v>514</v>
      </c>
      <c r="CE537" s="211" t="s">
        <v>514</v>
      </c>
      <c r="CF537" s="211" t="s">
        <v>514</v>
      </c>
      <c r="CG537" s="211" t="s">
        <v>514</v>
      </c>
      <c r="CH537" s="287"/>
      <c r="CI537" s="287"/>
      <c r="CJ537" s="287"/>
      <c r="CK537" s="287"/>
      <c r="CL537" s="287"/>
      <c r="CM537" s="287"/>
      <c r="CN537" s="287"/>
      <c r="CO537" s="211" t="s">
        <v>514</v>
      </c>
    </row>
    <row r="538" spans="1:93">
      <c r="A538" s="286" t="s">
        <v>1382</v>
      </c>
      <c r="B538" s="211" t="s">
        <v>3506</v>
      </c>
      <c r="C538" s="211" t="s">
        <v>2448</v>
      </c>
      <c r="D538" s="211" t="s">
        <v>5956</v>
      </c>
      <c r="E538" s="211" t="s">
        <v>5957</v>
      </c>
      <c r="F538" s="211">
        <v>1</v>
      </c>
      <c r="G538" s="211" t="s">
        <v>514</v>
      </c>
      <c r="H538" s="211">
        <v>1</v>
      </c>
      <c r="I538" s="211" t="s">
        <v>514</v>
      </c>
      <c r="J538" s="211" t="s">
        <v>514</v>
      </c>
      <c r="K538" s="211">
        <v>2013</v>
      </c>
      <c r="L538" s="211" t="b">
        <v>0</v>
      </c>
      <c r="M538" s="211">
        <v>3640</v>
      </c>
      <c r="N538" s="211">
        <v>3630</v>
      </c>
      <c r="O538" s="287"/>
      <c r="P538" s="287"/>
      <c r="Q538" s="287"/>
      <c r="R538" s="211" t="b">
        <v>0</v>
      </c>
      <c r="S538" s="211">
        <v>2150</v>
      </c>
      <c r="T538" s="211">
        <v>1850</v>
      </c>
      <c r="U538" s="211" t="b">
        <v>0</v>
      </c>
      <c r="V538" s="211">
        <v>2060</v>
      </c>
      <c r="W538" s="211">
        <v>2060</v>
      </c>
      <c r="X538" s="287"/>
      <c r="Y538" s="287"/>
      <c r="Z538" s="287"/>
      <c r="AA538" s="211">
        <v>2013</v>
      </c>
      <c r="AB538" s="211" t="b">
        <v>0</v>
      </c>
      <c r="AC538" s="211">
        <v>4390</v>
      </c>
      <c r="AD538" s="211">
        <v>4390</v>
      </c>
      <c r="AE538" s="287"/>
      <c r="AF538" s="287"/>
      <c r="AG538" s="287"/>
      <c r="AH538" s="211" t="b">
        <v>1</v>
      </c>
      <c r="AI538" s="211">
        <v>1090</v>
      </c>
      <c r="AJ538" s="211">
        <v>1090</v>
      </c>
      <c r="AK538" s="211" t="b">
        <v>1</v>
      </c>
      <c r="AL538" s="211">
        <v>1290</v>
      </c>
      <c r="AM538" s="211">
        <v>1290</v>
      </c>
      <c r="AN538" s="287"/>
      <c r="AO538" s="287"/>
      <c r="AP538" s="287"/>
      <c r="AQ538" s="287"/>
      <c r="AR538" s="287"/>
      <c r="AS538" s="287"/>
      <c r="AT538" s="211" t="s">
        <v>514</v>
      </c>
      <c r="AU538" s="211" t="s">
        <v>514</v>
      </c>
      <c r="AV538" s="211" t="s">
        <v>514</v>
      </c>
      <c r="AW538" s="211" t="s">
        <v>514</v>
      </c>
      <c r="AX538" s="211" t="s">
        <v>514</v>
      </c>
      <c r="AY538" s="211" t="s">
        <v>514</v>
      </c>
      <c r="AZ538" s="287"/>
      <c r="BA538" s="287"/>
      <c r="BB538" s="287"/>
      <c r="BC538" s="287"/>
      <c r="BD538" s="287"/>
      <c r="BE538" s="287"/>
      <c r="BF538" s="211" t="s">
        <v>514</v>
      </c>
      <c r="BG538" s="211" t="s">
        <v>514</v>
      </c>
      <c r="BH538" s="211" t="s">
        <v>514</v>
      </c>
      <c r="BI538" s="211" t="s">
        <v>514</v>
      </c>
      <c r="BJ538" s="211" t="s">
        <v>514</v>
      </c>
      <c r="BK538" s="211" t="s">
        <v>514</v>
      </c>
      <c r="BL538" s="287"/>
      <c r="BM538" s="287"/>
      <c r="BN538" s="287"/>
      <c r="BO538" s="211">
        <v>292</v>
      </c>
      <c r="BP538" s="211">
        <v>113</v>
      </c>
      <c r="BQ538" s="211">
        <v>0</v>
      </c>
      <c r="BR538" s="211" t="s">
        <v>514</v>
      </c>
      <c r="BS538" s="211" t="s">
        <v>514</v>
      </c>
      <c r="BT538" s="211" t="s">
        <v>514</v>
      </c>
      <c r="BU538" s="211" t="s">
        <v>514</v>
      </c>
      <c r="BV538" s="211" t="s">
        <v>514</v>
      </c>
      <c r="BW538" s="211" t="s">
        <v>514</v>
      </c>
      <c r="BX538" s="211" t="s">
        <v>514</v>
      </c>
      <c r="BY538" s="211" t="s">
        <v>514</v>
      </c>
      <c r="BZ538" s="211" t="s">
        <v>514</v>
      </c>
      <c r="CA538" s="211" t="s">
        <v>514</v>
      </c>
      <c r="CB538" s="211" t="s">
        <v>514</v>
      </c>
      <c r="CC538" s="211" t="s">
        <v>6444</v>
      </c>
      <c r="CD538" s="211" t="s">
        <v>6485</v>
      </c>
      <c r="CE538" s="211" t="s">
        <v>514</v>
      </c>
      <c r="CF538" s="211" t="s">
        <v>6431</v>
      </c>
      <c r="CG538" s="211" t="s">
        <v>6432</v>
      </c>
      <c r="CH538" s="287"/>
      <c r="CI538" s="287"/>
      <c r="CJ538" s="287"/>
      <c r="CK538" s="287"/>
      <c r="CL538" s="287"/>
      <c r="CM538" s="287"/>
      <c r="CN538" s="287"/>
      <c r="CO538" s="211" t="s">
        <v>5528</v>
      </c>
    </row>
    <row r="539" spans="1:93">
      <c r="A539" s="286" t="s">
        <v>1383</v>
      </c>
      <c r="B539" s="211" t="s">
        <v>3507</v>
      </c>
      <c r="C539" s="211" t="s">
        <v>2448</v>
      </c>
      <c r="D539" s="211" t="s">
        <v>3508</v>
      </c>
      <c r="E539" s="211" t="s">
        <v>3509</v>
      </c>
      <c r="F539" s="211">
        <v>1</v>
      </c>
      <c r="G539" s="211" t="s">
        <v>514</v>
      </c>
      <c r="H539" s="211" t="s">
        <v>514</v>
      </c>
      <c r="I539" s="211" t="s">
        <v>514</v>
      </c>
      <c r="J539" s="211" t="s">
        <v>514</v>
      </c>
      <c r="K539" s="211">
        <v>2013</v>
      </c>
      <c r="L539" s="211" t="b">
        <v>0</v>
      </c>
      <c r="M539" s="211">
        <v>7480</v>
      </c>
      <c r="N539" s="211">
        <v>7470</v>
      </c>
      <c r="O539" s="287"/>
      <c r="P539" s="287"/>
      <c r="Q539" s="287"/>
      <c r="R539" s="211" t="b">
        <v>0</v>
      </c>
      <c r="S539" s="211">
        <v>8480</v>
      </c>
      <c r="T539" s="211">
        <v>7690</v>
      </c>
      <c r="U539" s="211" t="b">
        <v>0</v>
      </c>
      <c r="V539" s="211">
        <v>7640</v>
      </c>
      <c r="W539" s="211">
        <v>7640</v>
      </c>
      <c r="X539" s="287"/>
      <c r="Y539" s="287"/>
      <c r="Z539" s="287"/>
      <c r="AA539" s="211" t="s">
        <v>514</v>
      </c>
      <c r="AB539" s="211" t="s">
        <v>514</v>
      </c>
      <c r="AC539" s="211" t="s">
        <v>514</v>
      </c>
      <c r="AD539" s="211" t="s">
        <v>514</v>
      </c>
      <c r="AE539" s="287"/>
      <c r="AF539" s="287"/>
      <c r="AG539" s="287"/>
      <c r="AH539" s="211" t="s">
        <v>514</v>
      </c>
      <c r="AI539" s="211" t="s">
        <v>514</v>
      </c>
      <c r="AJ539" s="211" t="s">
        <v>514</v>
      </c>
      <c r="AK539" s="211" t="s">
        <v>514</v>
      </c>
      <c r="AL539" s="211" t="s">
        <v>514</v>
      </c>
      <c r="AM539" s="211" t="s">
        <v>514</v>
      </c>
      <c r="AN539" s="287"/>
      <c r="AO539" s="287"/>
      <c r="AP539" s="287"/>
      <c r="AQ539" s="287"/>
      <c r="AR539" s="287"/>
      <c r="AS539" s="287"/>
      <c r="AT539" s="211" t="s">
        <v>514</v>
      </c>
      <c r="AU539" s="211" t="s">
        <v>514</v>
      </c>
      <c r="AV539" s="211" t="s">
        <v>514</v>
      </c>
      <c r="AW539" s="211" t="s">
        <v>514</v>
      </c>
      <c r="AX539" s="211" t="s">
        <v>514</v>
      </c>
      <c r="AY539" s="211" t="s">
        <v>514</v>
      </c>
      <c r="AZ539" s="287"/>
      <c r="BA539" s="287"/>
      <c r="BB539" s="287"/>
      <c r="BC539" s="287"/>
      <c r="BD539" s="287"/>
      <c r="BE539" s="287"/>
      <c r="BF539" s="211" t="s">
        <v>514</v>
      </c>
      <c r="BG539" s="211" t="s">
        <v>514</v>
      </c>
      <c r="BH539" s="211" t="s">
        <v>514</v>
      </c>
      <c r="BI539" s="211" t="s">
        <v>514</v>
      </c>
      <c r="BJ539" s="211" t="s">
        <v>514</v>
      </c>
      <c r="BK539" s="211" t="s">
        <v>514</v>
      </c>
      <c r="BL539" s="287"/>
      <c r="BM539" s="287"/>
      <c r="BN539" s="287"/>
      <c r="BO539" s="211" t="s">
        <v>514</v>
      </c>
      <c r="BP539" s="211" t="s">
        <v>514</v>
      </c>
      <c r="BQ539" s="211">
        <v>1</v>
      </c>
      <c r="BR539" s="211" t="s">
        <v>3507</v>
      </c>
      <c r="BS539" s="211" t="s">
        <v>514</v>
      </c>
      <c r="BT539" s="211" t="s">
        <v>514</v>
      </c>
      <c r="BU539" s="211" t="s">
        <v>514</v>
      </c>
      <c r="BV539" s="211" t="s">
        <v>514</v>
      </c>
      <c r="BW539" s="211" t="s">
        <v>514</v>
      </c>
      <c r="BX539" s="211" t="s">
        <v>514</v>
      </c>
      <c r="BY539" s="211" t="s">
        <v>514</v>
      </c>
      <c r="BZ539" s="211" t="s">
        <v>514</v>
      </c>
      <c r="CA539" s="211" t="s">
        <v>514</v>
      </c>
      <c r="CB539" s="211" t="s">
        <v>514</v>
      </c>
      <c r="CC539" s="211" t="s">
        <v>514</v>
      </c>
      <c r="CD539" s="211" t="s">
        <v>514</v>
      </c>
      <c r="CE539" s="211" t="s">
        <v>514</v>
      </c>
      <c r="CF539" s="211" t="s">
        <v>514</v>
      </c>
      <c r="CG539" s="211" t="s">
        <v>514</v>
      </c>
      <c r="CH539" s="287"/>
      <c r="CI539" s="287"/>
      <c r="CJ539" s="287"/>
      <c r="CK539" s="287"/>
      <c r="CL539" s="287"/>
      <c r="CM539" s="287"/>
      <c r="CN539" s="287"/>
      <c r="CO539" s="211" t="s">
        <v>5528</v>
      </c>
    </row>
    <row r="540" spans="1:93">
      <c r="A540" s="286" t="s">
        <v>1384</v>
      </c>
      <c r="B540" s="211" t="s">
        <v>3510</v>
      </c>
      <c r="C540" s="211" t="s">
        <v>2448</v>
      </c>
      <c r="D540" s="211" t="s">
        <v>5958</v>
      </c>
      <c r="E540" s="211" t="s">
        <v>3511</v>
      </c>
      <c r="F540" s="211">
        <v>1</v>
      </c>
      <c r="G540" s="211" t="s">
        <v>514</v>
      </c>
      <c r="H540" s="211" t="s">
        <v>514</v>
      </c>
      <c r="I540" s="211" t="s">
        <v>514</v>
      </c>
      <c r="J540" s="211" t="s">
        <v>514</v>
      </c>
      <c r="K540" s="211">
        <v>2013</v>
      </c>
      <c r="L540" s="211" t="b">
        <v>0</v>
      </c>
      <c r="M540" s="211">
        <v>3460</v>
      </c>
      <c r="N540" s="211">
        <v>3460</v>
      </c>
      <c r="O540" s="287"/>
      <c r="P540" s="287"/>
      <c r="Q540" s="287"/>
      <c r="R540" s="211" t="b">
        <v>0</v>
      </c>
      <c r="S540" s="211">
        <v>2440</v>
      </c>
      <c r="T540" s="211">
        <v>2200</v>
      </c>
      <c r="U540" s="211" t="b">
        <v>0</v>
      </c>
      <c r="V540" s="211">
        <v>2300</v>
      </c>
      <c r="W540" s="211">
        <v>2300</v>
      </c>
      <c r="X540" s="287"/>
      <c r="Y540" s="287"/>
      <c r="Z540" s="287"/>
      <c r="AA540" s="211" t="s">
        <v>514</v>
      </c>
      <c r="AB540" s="211" t="s">
        <v>514</v>
      </c>
      <c r="AC540" s="211" t="s">
        <v>514</v>
      </c>
      <c r="AD540" s="211" t="s">
        <v>514</v>
      </c>
      <c r="AE540" s="287"/>
      <c r="AF540" s="287"/>
      <c r="AG540" s="287"/>
      <c r="AH540" s="211" t="s">
        <v>514</v>
      </c>
      <c r="AI540" s="211" t="s">
        <v>514</v>
      </c>
      <c r="AJ540" s="211" t="s">
        <v>514</v>
      </c>
      <c r="AK540" s="211" t="s">
        <v>514</v>
      </c>
      <c r="AL540" s="211" t="s">
        <v>514</v>
      </c>
      <c r="AM540" s="211" t="s">
        <v>514</v>
      </c>
      <c r="AN540" s="287"/>
      <c r="AO540" s="287"/>
      <c r="AP540" s="287"/>
      <c r="AQ540" s="287"/>
      <c r="AR540" s="287"/>
      <c r="AS540" s="287"/>
      <c r="AT540" s="211" t="s">
        <v>514</v>
      </c>
      <c r="AU540" s="211" t="s">
        <v>514</v>
      </c>
      <c r="AV540" s="211" t="s">
        <v>514</v>
      </c>
      <c r="AW540" s="211" t="s">
        <v>514</v>
      </c>
      <c r="AX540" s="211" t="s">
        <v>514</v>
      </c>
      <c r="AY540" s="211" t="s">
        <v>514</v>
      </c>
      <c r="AZ540" s="287"/>
      <c r="BA540" s="287"/>
      <c r="BB540" s="287"/>
      <c r="BC540" s="287"/>
      <c r="BD540" s="287"/>
      <c r="BE540" s="287"/>
      <c r="BF540" s="211" t="s">
        <v>514</v>
      </c>
      <c r="BG540" s="211" t="s">
        <v>514</v>
      </c>
      <c r="BH540" s="211" t="s">
        <v>514</v>
      </c>
      <c r="BI540" s="211" t="s">
        <v>514</v>
      </c>
      <c r="BJ540" s="211" t="s">
        <v>514</v>
      </c>
      <c r="BK540" s="211" t="s">
        <v>514</v>
      </c>
      <c r="BL540" s="287"/>
      <c r="BM540" s="287"/>
      <c r="BN540" s="287"/>
      <c r="BO540" s="211" t="s">
        <v>514</v>
      </c>
      <c r="BP540" s="211" t="s">
        <v>514</v>
      </c>
      <c r="BQ540" s="211">
        <v>1</v>
      </c>
      <c r="BR540" s="211" t="s">
        <v>2490</v>
      </c>
      <c r="BS540" s="211" t="s">
        <v>514</v>
      </c>
      <c r="BT540" s="211" t="s">
        <v>514</v>
      </c>
      <c r="BU540" s="211" t="s">
        <v>514</v>
      </c>
      <c r="BV540" s="211" t="s">
        <v>514</v>
      </c>
      <c r="BW540" s="211" t="s">
        <v>514</v>
      </c>
      <c r="BX540" s="211" t="s">
        <v>514</v>
      </c>
      <c r="BY540" s="211" t="s">
        <v>514</v>
      </c>
      <c r="BZ540" s="211" t="s">
        <v>514</v>
      </c>
      <c r="CA540" s="211" t="s">
        <v>514</v>
      </c>
      <c r="CB540" s="211" t="s">
        <v>514</v>
      </c>
      <c r="CC540" s="211" t="s">
        <v>514</v>
      </c>
      <c r="CD540" s="211" t="s">
        <v>514</v>
      </c>
      <c r="CE540" s="211" t="s">
        <v>514</v>
      </c>
      <c r="CF540" s="211" t="s">
        <v>514</v>
      </c>
      <c r="CG540" s="211" t="s">
        <v>514</v>
      </c>
      <c r="CH540" s="287"/>
      <c r="CI540" s="287"/>
      <c r="CJ540" s="287"/>
      <c r="CK540" s="287"/>
      <c r="CL540" s="287"/>
      <c r="CM540" s="287"/>
      <c r="CN540" s="287"/>
      <c r="CO540" s="211" t="s">
        <v>5528</v>
      </c>
    </row>
    <row r="541" spans="1:93">
      <c r="A541" s="286" t="s">
        <v>1385</v>
      </c>
      <c r="B541" s="211" t="s">
        <v>3512</v>
      </c>
      <c r="C541" s="211" t="s">
        <v>2448</v>
      </c>
      <c r="D541" s="211" t="s">
        <v>6647</v>
      </c>
      <c r="E541" s="211" t="s">
        <v>5959</v>
      </c>
      <c r="F541" s="211">
        <v>1</v>
      </c>
      <c r="G541" s="211" t="s">
        <v>514</v>
      </c>
      <c r="H541" s="211" t="s">
        <v>514</v>
      </c>
      <c r="I541" s="211" t="s">
        <v>514</v>
      </c>
      <c r="J541" s="211" t="s">
        <v>514</v>
      </c>
      <c r="K541" s="211">
        <v>2013</v>
      </c>
      <c r="L541" s="211" t="b">
        <v>0</v>
      </c>
      <c r="M541" s="211">
        <v>6540</v>
      </c>
      <c r="N541" s="211">
        <v>6520</v>
      </c>
      <c r="O541" s="287"/>
      <c r="P541" s="287"/>
      <c r="Q541" s="287"/>
      <c r="R541" s="211" t="b">
        <v>0</v>
      </c>
      <c r="S541" s="211">
        <v>3730</v>
      </c>
      <c r="T541" s="211">
        <v>2940</v>
      </c>
      <c r="U541" s="211" t="b">
        <v>0</v>
      </c>
      <c r="V541" s="211">
        <v>2150</v>
      </c>
      <c r="W541" s="211">
        <v>2150</v>
      </c>
      <c r="X541" s="287"/>
      <c r="Y541" s="287"/>
      <c r="Z541" s="287"/>
      <c r="AA541" s="211" t="s">
        <v>514</v>
      </c>
      <c r="AB541" s="211" t="s">
        <v>514</v>
      </c>
      <c r="AC541" s="211" t="s">
        <v>514</v>
      </c>
      <c r="AD541" s="211" t="s">
        <v>514</v>
      </c>
      <c r="AE541" s="287"/>
      <c r="AF541" s="287"/>
      <c r="AG541" s="287"/>
      <c r="AH541" s="211" t="s">
        <v>514</v>
      </c>
      <c r="AI541" s="211" t="s">
        <v>514</v>
      </c>
      <c r="AJ541" s="211" t="s">
        <v>514</v>
      </c>
      <c r="AK541" s="211" t="s">
        <v>514</v>
      </c>
      <c r="AL541" s="211" t="s">
        <v>514</v>
      </c>
      <c r="AM541" s="211" t="s">
        <v>514</v>
      </c>
      <c r="AN541" s="287"/>
      <c r="AO541" s="287"/>
      <c r="AP541" s="287"/>
      <c r="AQ541" s="287"/>
      <c r="AR541" s="287"/>
      <c r="AS541" s="287"/>
      <c r="AT541" s="211" t="s">
        <v>514</v>
      </c>
      <c r="AU541" s="211" t="s">
        <v>514</v>
      </c>
      <c r="AV541" s="211" t="s">
        <v>514</v>
      </c>
      <c r="AW541" s="211" t="s">
        <v>514</v>
      </c>
      <c r="AX541" s="211" t="s">
        <v>514</v>
      </c>
      <c r="AY541" s="211" t="s">
        <v>514</v>
      </c>
      <c r="AZ541" s="287"/>
      <c r="BA541" s="287"/>
      <c r="BB541" s="287"/>
      <c r="BC541" s="287"/>
      <c r="BD541" s="287"/>
      <c r="BE541" s="287"/>
      <c r="BF541" s="211" t="s">
        <v>514</v>
      </c>
      <c r="BG541" s="211" t="s">
        <v>514</v>
      </c>
      <c r="BH541" s="211" t="s">
        <v>514</v>
      </c>
      <c r="BI541" s="211" t="s">
        <v>514</v>
      </c>
      <c r="BJ541" s="211" t="s">
        <v>514</v>
      </c>
      <c r="BK541" s="211" t="s">
        <v>514</v>
      </c>
      <c r="BL541" s="287"/>
      <c r="BM541" s="287"/>
      <c r="BN541" s="287"/>
      <c r="BO541" s="211" t="s">
        <v>514</v>
      </c>
      <c r="BP541" s="211" t="s">
        <v>514</v>
      </c>
      <c r="BQ541" s="211">
        <v>1</v>
      </c>
      <c r="BR541" s="211" t="s">
        <v>3512</v>
      </c>
      <c r="BS541" s="211" t="s">
        <v>514</v>
      </c>
      <c r="BT541" s="211" t="s">
        <v>514</v>
      </c>
      <c r="BU541" s="211" t="s">
        <v>514</v>
      </c>
      <c r="BV541" s="211" t="s">
        <v>514</v>
      </c>
      <c r="BW541" s="211" t="s">
        <v>514</v>
      </c>
      <c r="BX541" s="211" t="s">
        <v>514</v>
      </c>
      <c r="BY541" s="211" t="s">
        <v>514</v>
      </c>
      <c r="BZ541" s="211" t="s">
        <v>514</v>
      </c>
      <c r="CA541" s="211" t="s">
        <v>514</v>
      </c>
      <c r="CB541" s="211" t="s">
        <v>514</v>
      </c>
      <c r="CC541" s="211" t="s">
        <v>514</v>
      </c>
      <c r="CD541" s="211" t="s">
        <v>514</v>
      </c>
      <c r="CE541" s="211" t="s">
        <v>514</v>
      </c>
      <c r="CF541" s="211" t="s">
        <v>514</v>
      </c>
      <c r="CG541" s="211" t="s">
        <v>514</v>
      </c>
      <c r="CH541" s="287"/>
      <c r="CI541" s="287"/>
      <c r="CJ541" s="287"/>
      <c r="CK541" s="287"/>
      <c r="CL541" s="287"/>
      <c r="CM541" s="287"/>
      <c r="CN541" s="287"/>
      <c r="CO541" s="211" t="s">
        <v>514</v>
      </c>
    </row>
    <row r="542" spans="1:93">
      <c r="A542" s="286" t="s">
        <v>1386</v>
      </c>
      <c r="B542" s="211" t="s">
        <v>5445</v>
      </c>
      <c r="C542" s="211" t="s">
        <v>5960</v>
      </c>
      <c r="D542" s="211" t="s">
        <v>3513</v>
      </c>
      <c r="E542" s="211" t="s">
        <v>5961</v>
      </c>
      <c r="F542" s="211">
        <v>1</v>
      </c>
      <c r="G542" s="211" t="s">
        <v>514</v>
      </c>
      <c r="H542" s="211" t="s">
        <v>514</v>
      </c>
      <c r="I542" s="211" t="s">
        <v>514</v>
      </c>
      <c r="J542" s="211" t="s">
        <v>514</v>
      </c>
      <c r="K542" s="211">
        <v>2013</v>
      </c>
      <c r="L542" s="211" t="b">
        <v>0</v>
      </c>
      <c r="M542" s="211">
        <v>6660</v>
      </c>
      <c r="N542" s="211">
        <v>6640</v>
      </c>
      <c r="O542" s="287"/>
      <c r="P542" s="287"/>
      <c r="Q542" s="287"/>
      <c r="R542" s="211" t="b">
        <v>0</v>
      </c>
      <c r="S542" s="211">
        <v>5860</v>
      </c>
      <c r="T542" s="211">
        <v>5010</v>
      </c>
      <c r="U542" s="211" t="b">
        <v>0</v>
      </c>
      <c r="V542" s="211">
        <v>5530</v>
      </c>
      <c r="W542" s="211">
        <v>5530</v>
      </c>
      <c r="X542" s="287"/>
      <c r="Y542" s="287"/>
      <c r="Z542" s="287"/>
      <c r="AA542" s="211" t="s">
        <v>514</v>
      </c>
      <c r="AB542" s="211" t="s">
        <v>514</v>
      </c>
      <c r="AC542" s="211" t="s">
        <v>514</v>
      </c>
      <c r="AD542" s="211" t="s">
        <v>514</v>
      </c>
      <c r="AE542" s="287"/>
      <c r="AF542" s="287"/>
      <c r="AG542" s="287"/>
      <c r="AH542" s="211" t="s">
        <v>514</v>
      </c>
      <c r="AI542" s="211" t="s">
        <v>514</v>
      </c>
      <c r="AJ542" s="211" t="s">
        <v>514</v>
      </c>
      <c r="AK542" s="211" t="s">
        <v>514</v>
      </c>
      <c r="AL542" s="211" t="s">
        <v>514</v>
      </c>
      <c r="AM542" s="211" t="s">
        <v>514</v>
      </c>
      <c r="AN542" s="287"/>
      <c r="AO542" s="287"/>
      <c r="AP542" s="287"/>
      <c r="AQ542" s="287"/>
      <c r="AR542" s="287"/>
      <c r="AS542" s="287"/>
      <c r="AT542" s="211" t="s">
        <v>514</v>
      </c>
      <c r="AU542" s="211" t="s">
        <v>514</v>
      </c>
      <c r="AV542" s="211" t="s">
        <v>514</v>
      </c>
      <c r="AW542" s="211" t="s">
        <v>514</v>
      </c>
      <c r="AX542" s="211" t="s">
        <v>514</v>
      </c>
      <c r="AY542" s="211" t="s">
        <v>514</v>
      </c>
      <c r="AZ542" s="287"/>
      <c r="BA542" s="287"/>
      <c r="BB542" s="287"/>
      <c r="BC542" s="287"/>
      <c r="BD542" s="287"/>
      <c r="BE542" s="287"/>
      <c r="BF542" s="211" t="s">
        <v>514</v>
      </c>
      <c r="BG542" s="211" t="s">
        <v>514</v>
      </c>
      <c r="BH542" s="211" t="s">
        <v>514</v>
      </c>
      <c r="BI542" s="211" t="s">
        <v>514</v>
      </c>
      <c r="BJ542" s="211" t="s">
        <v>514</v>
      </c>
      <c r="BK542" s="211" t="s">
        <v>514</v>
      </c>
      <c r="BL542" s="287"/>
      <c r="BM542" s="287"/>
      <c r="BN542" s="287"/>
      <c r="BO542" s="211" t="s">
        <v>514</v>
      </c>
      <c r="BP542" s="211" t="s">
        <v>514</v>
      </c>
      <c r="BQ542" s="211">
        <v>1</v>
      </c>
      <c r="BR542" s="211" t="s">
        <v>3514</v>
      </c>
      <c r="BS542" s="211" t="s">
        <v>514</v>
      </c>
      <c r="BT542" s="211" t="s">
        <v>514</v>
      </c>
      <c r="BU542" s="211" t="s">
        <v>514</v>
      </c>
      <c r="BV542" s="211" t="s">
        <v>514</v>
      </c>
      <c r="BW542" s="211" t="s">
        <v>514</v>
      </c>
      <c r="BX542" s="211" t="s">
        <v>514</v>
      </c>
      <c r="BY542" s="211" t="s">
        <v>514</v>
      </c>
      <c r="BZ542" s="211" t="s">
        <v>514</v>
      </c>
      <c r="CA542" s="211" t="s">
        <v>514</v>
      </c>
      <c r="CB542" s="211" t="s">
        <v>514</v>
      </c>
      <c r="CC542" s="211" t="s">
        <v>6648</v>
      </c>
      <c r="CD542" s="211" t="s">
        <v>6649</v>
      </c>
      <c r="CE542" s="211" t="s">
        <v>514</v>
      </c>
      <c r="CF542" s="211" t="s">
        <v>514</v>
      </c>
      <c r="CG542" s="211" t="s">
        <v>514</v>
      </c>
      <c r="CH542" s="287"/>
      <c r="CI542" s="287"/>
      <c r="CJ542" s="287"/>
      <c r="CK542" s="287"/>
      <c r="CL542" s="287"/>
      <c r="CM542" s="287"/>
      <c r="CN542" s="287"/>
      <c r="CO542" s="211" t="s">
        <v>5528</v>
      </c>
    </row>
    <row r="543" spans="1:93">
      <c r="A543" s="286" t="s">
        <v>1387</v>
      </c>
      <c r="B543" s="211" t="s">
        <v>514</v>
      </c>
      <c r="C543" s="211" t="s">
        <v>514</v>
      </c>
      <c r="D543" s="211" t="s">
        <v>514</v>
      </c>
      <c r="E543" s="211" t="s">
        <v>514</v>
      </c>
      <c r="F543" s="211" t="e">
        <v>#N/A</v>
      </c>
      <c r="G543" s="211" t="e">
        <v>#N/A</v>
      </c>
      <c r="H543" s="211" t="e">
        <v>#N/A</v>
      </c>
      <c r="I543" s="211" t="s">
        <v>514</v>
      </c>
      <c r="J543" s="211" t="s">
        <v>514</v>
      </c>
      <c r="K543" s="211" t="s">
        <v>514</v>
      </c>
      <c r="L543" s="211" t="s">
        <v>514</v>
      </c>
      <c r="M543" s="211" t="s">
        <v>514</v>
      </c>
      <c r="N543" s="211" t="s">
        <v>514</v>
      </c>
      <c r="O543" s="287"/>
      <c r="P543" s="287"/>
      <c r="Q543" s="287"/>
      <c r="R543" s="211" t="s">
        <v>514</v>
      </c>
      <c r="S543" s="211" t="s">
        <v>514</v>
      </c>
      <c r="T543" s="211" t="s">
        <v>514</v>
      </c>
      <c r="U543" s="211" t="s">
        <v>514</v>
      </c>
      <c r="V543" s="211" t="s">
        <v>514</v>
      </c>
      <c r="W543" s="211" t="s">
        <v>514</v>
      </c>
      <c r="X543" s="287"/>
      <c r="Y543" s="287"/>
      <c r="Z543" s="287"/>
      <c r="AA543" s="211" t="e">
        <v>#N/A</v>
      </c>
      <c r="AB543" s="211" t="e">
        <v>#N/A</v>
      </c>
      <c r="AC543" s="211" t="s">
        <v>514</v>
      </c>
      <c r="AD543" s="211" t="s">
        <v>514</v>
      </c>
      <c r="AE543" s="287"/>
      <c r="AF543" s="287"/>
      <c r="AG543" s="287"/>
      <c r="AH543" s="211" t="s">
        <v>514</v>
      </c>
      <c r="AI543" s="211" t="s">
        <v>514</v>
      </c>
      <c r="AJ543" s="211" t="s">
        <v>514</v>
      </c>
      <c r="AK543" s="211" t="s">
        <v>514</v>
      </c>
      <c r="AL543" s="211" t="s">
        <v>514</v>
      </c>
      <c r="AM543" s="211" t="s">
        <v>514</v>
      </c>
      <c r="AN543" s="287"/>
      <c r="AO543" s="287"/>
      <c r="AP543" s="287"/>
      <c r="AQ543" s="287"/>
      <c r="AR543" s="287"/>
      <c r="AS543" s="287"/>
      <c r="AT543" s="211" t="s">
        <v>514</v>
      </c>
      <c r="AU543" s="211" t="s">
        <v>514</v>
      </c>
      <c r="AV543" s="211" t="s">
        <v>514</v>
      </c>
      <c r="AW543" s="211" t="s">
        <v>514</v>
      </c>
      <c r="AX543" s="211" t="s">
        <v>514</v>
      </c>
      <c r="AY543" s="211" t="s">
        <v>514</v>
      </c>
      <c r="AZ543" s="287"/>
      <c r="BA543" s="287"/>
      <c r="BB543" s="287"/>
      <c r="BC543" s="287"/>
      <c r="BD543" s="287"/>
      <c r="BE543" s="287"/>
      <c r="BF543" s="211" t="s">
        <v>514</v>
      </c>
      <c r="BG543" s="211" t="s">
        <v>514</v>
      </c>
      <c r="BH543" s="211" t="s">
        <v>514</v>
      </c>
      <c r="BI543" s="211" t="s">
        <v>514</v>
      </c>
      <c r="BJ543" s="211" t="s">
        <v>514</v>
      </c>
      <c r="BK543" s="211" t="s">
        <v>514</v>
      </c>
      <c r="BL543" s="287"/>
      <c r="BM543" s="287"/>
      <c r="BN543" s="287"/>
      <c r="BO543" s="211" t="s">
        <v>514</v>
      </c>
      <c r="BP543" s="211" t="s">
        <v>514</v>
      </c>
      <c r="BQ543" s="211">
        <v>0</v>
      </c>
      <c r="BR543" s="211" t="s">
        <v>514</v>
      </c>
      <c r="BS543" s="211" t="s">
        <v>514</v>
      </c>
      <c r="BT543" s="211" t="s">
        <v>514</v>
      </c>
      <c r="BU543" s="211" t="s">
        <v>514</v>
      </c>
      <c r="BV543" s="211" t="s">
        <v>514</v>
      </c>
      <c r="BW543" s="211" t="s">
        <v>514</v>
      </c>
      <c r="BX543" s="211" t="s">
        <v>514</v>
      </c>
      <c r="BY543" s="211" t="s">
        <v>514</v>
      </c>
      <c r="BZ543" s="211" t="s">
        <v>514</v>
      </c>
      <c r="CA543" s="211" t="s">
        <v>514</v>
      </c>
      <c r="CB543" s="211" t="s">
        <v>514</v>
      </c>
      <c r="CC543" s="211" t="s">
        <v>514</v>
      </c>
      <c r="CD543" s="211" t="s">
        <v>514</v>
      </c>
      <c r="CE543" s="211" t="s">
        <v>514</v>
      </c>
      <c r="CF543" s="211" t="s">
        <v>514</v>
      </c>
      <c r="CG543" s="211" t="s">
        <v>514</v>
      </c>
      <c r="CH543" s="287"/>
      <c r="CI543" s="287"/>
      <c r="CJ543" s="287"/>
      <c r="CK543" s="287"/>
      <c r="CL543" s="287"/>
      <c r="CM543" s="287"/>
      <c r="CN543" s="287"/>
      <c r="CO543" s="211" t="s">
        <v>514</v>
      </c>
    </row>
    <row r="544" spans="1:93">
      <c r="A544" s="286" t="s">
        <v>1388</v>
      </c>
      <c r="B544" s="211" t="s">
        <v>3515</v>
      </c>
      <c r="C544" s="211" t="s">
        <v>2448</v>
      </c>
      <c r="D544" s="211" t="s">
        <v>5446</v>
      </c>
      <c r="E544" s="211" t="s">
        <v>5447</v>
      </c>
      <c r="F544" s="211">
        <v>1</v>
      </c>
      <c r="G544" s="211" t="s">
        <v>514</v>
      </c>
      <c r="H544" s="211" t="s">
        <v>514</v>
      </c>
      <c r="I544" s="211" t="s">
        <v>514</v>
      </c>
      <c r="J544" s="211" t="s">
        <v>514</v>
      </c>
      <c r="K544" s="211">
        <v>2013</v>
      </c>
      <c r="L544" s="211" t="b">
        <v>0</v>
      </c>
      <c r="M544" s="211">
        <v>16300</v>
      </c>
      <c r="N544" s="211">
        <v>16300</v>
      </c>
      <c r="O544" s="287"/>
      <c r="P544" s="287"/>
      <c r="Q544" s="287"/>
      <c r="R544" s="211" t="b">
        <v>0</v>
      </c>
      <c r="S544" s="211">
        <v>25900</v>
      </c>
      <c r="T544" s="211">
        <v>22400</v>
      </c>
      <c r="U544" s="211" t="b">
        <v>0</v>
      </c>
      <c r="V544" s="211">
        <v>23200</v>
      </c>
      <c r="W544" s="211">
        <v>23200</v>
      </c>
      <c r="X544" s="287"/>
      <c r="Y544" s="287"/>
      <c r="Z544" s="287"/>
      <c r="AA544" s="211" t="s">
        <v>514</v>
      </c>
      <c r="AB544" s="211" t="s">
        <v>514</v>
      </c>
      <c r="AC544" s="211" t="s">
        <v>514</v>
      </c>
      <c r="AD544" s="211" t="s">
        <v>514</v>
      </c>
      <c r="AE544" s="287"/>
      <c r="AF544" s="287"/>
      <c r="AG544" s="287"/>
      <c r="AH544" s="211" t="s">
        <v>514</v>
      </c>
      <c r="AI544" s="211" t="s">
        <v>514</v>
      </c>
      <c r="AJ544" s="211" t="s">
        <v>514</v>
      </c>
      <c r="AK544" s="211" t="s">
        <v>514</v>
      </c>
      <c r="AL544" s="211" t="s">
        <v>514</v>
      </c>
      <c r="AM544" s="211" t="s">
        <v>514</v>
      </c>
      <c r="AN544" s="287"/>
      <c r="AO544" s="287"/>
      <c r="AP544" s="287"/>
      <c r="AQ544" s="287"/>
      <c r="AR544" s="287"/>
      <c r="AS544" s="287"/>
      <c r="AT544" s="211" t="s">
        <v>514</v>
      </c>
      <c r="AU544" s="211" t="s">
        <v>514</v>
      </c>
      <c r="AV544" s="211" t="s">
        <v>514</v>
      </c>
      <c r="AW544" s="211" t="s">
        <v>514</v>
      </c>
      <c r="AX544" s="211" t="s">
        <v>514</v>
      </c>
      <c r="AY544" s="211" t="s">
        <v>514</v>
      </c>
      <c r="AZ544" s="287"/>
      <c r="BA544" s="287"/>
      <c r="BB544" s="287"/>
      <c r="BC544" s="287"/>
      <c r="BD544" s="287"/>
      <c r="BE544" s="287"/>
      <c r="BF544" s="211" t="s">
        <v>514</v>
      </c>
      <c r="BG544" s="211" t="s">
        <v>514</v>
      </c>
      <c r="BH544" s="211" t="s">
        <v>514</v>
      </c>
      <c r="BI544" s="211" t="s">
        <v>514</v>
      </c>
      <c r="BJ544" s="211" t="s">
        <v>514</v>
      </c>
      <c r="BK544" s="211" t="s">
        <v>514</v>
      </c>
      <c r="BL544" s="287"/>
      <c r="BM544" s="287"/>
      <c r="BN544" s="287"/>
      <c r="BO544" s="211" t="s">
        <v>514</v>
      </c>
      <c r="BP544" s="211" t="s">
        <v>514</v>
      </c>
      <c r="BQ544" s="211">
        <v>2</v>
      </c>
      <c r="BR544" s="211" t="s">
        <v>5448</v>
      </c>
      <c r="BS544" s="211" t="s">
        <v>5449</v>
      </c>
      <c r="BT544" s="211" t="s">
        <v>514</v>
      </c>
      <c r="BU544" s="211" t="s">
        <v>514</v>
      </c>
      <c r="BV544" s="211" t="s">
        <v>514</v>
      </c>
      <c r="BW544" s="211" t="s">
        <v>514</v>
      </c>
      <c r="BX544" s="211" t="s">
        <v>514</v>
      </c>
      <c r="BY544" s="211" t="s">
        <v>514</v>
      </c>
      <c r="BZ544" s="211" t="s">
        <v>514</v>
      </c>
      <c r="CA544" s="211" t="s">
        <v>514</v>
      </c>
      <c r="CB544" s="211" t="s">
        <v>514</v>
      </c>
      <c r="CC544" s="211" t="s">
        <v>514</v>
      </c>
      <c r="CD544" s="211" t="s">
        <v>514</v>
      </c>
      <c r="CE544" s="211" t="s">
        <v>514</v>
      </c>
      <c r="CF544" s="211" t="s">
        <v>514</v>
      </c>
      <c r="CG544" s="211" t="s">
        <v>514</v>
      </c>
      <c r="CH544" s="287"/>
      <c r="CI544" s="287"/>
      <c r="CJ544" s="287"/>
      <c r="CK544" s="287"/>
      <c r="CL544" s="287"/>
      <c r="CM544" s="287"/>
      <c r="CN544" s="287"/>
      <c r="CO544" s="211" t="s">
        <v>5528</v>
      </c>
    </row>
    <row r="545" spans="1:93">
      <c r="A545" s="286" t="s">
        <v>1389</v>
      </c>
      <c r="B545" s="211" t="s">
        <v>3516</v>
      </c>
      <c r="C545" s="211" t="s">
        <v>2531</v>
      </c>
      <c r="D545" s="211" t="s">
        <v>3517</v>
      </c>
      <c r="E545" s="211" t="s">
        <v>3518</v>
      </c>
      <c r="F545" s="211">
        <v>1</v>
      </c>
      <c r="G545" s="211" t="s">
        <v>514</v>
      </c>
      <c r="H545" s="211" t="s">
        <v>514</v>
      </c>
      <c r="I545" s="211" t="s">
        <v>514</v>
      </c>
      <c r="J545" s="211" t="s">
        <v>514</v>
      </c>
      <c r="K545" s="211">
        <v>2013</v>
      </c>
      <c r="L545" s="211" t="b">
        <v>1</v>
      </c>
      <c r="M545" s="211">
        <v>5770</v>
      </c>
      <c r="N545" s="211">
        <v>5760</v>
      </c>
      <c r="O545" s="287"/>
      <c r="P545" s="287"/>
      <c r="Q545" s="287"/>
      <c r="R545" s="211" t="b">
        <v>1</v>
      </c>
      <c r="S545" s="211">
        <v>8220</v>
      </c>
      <c r="T545" s="211">
        <v>7170</v>
      </c>
      <c r="U545" s="211" t="b">
        <v>1</v>
      </c>
      <c r="V545" s="211">
        <v>8220</v>
      </c>
      <c r="W545" s="211">
        <v>8220</v>
      </c>
      <c r="X545" s="287"/>
      <c r="Y545" s="287"/>
      <c r="Z545" s="287"/>
      <c r="AA545" s="211" t="s">
        <v>514</v>
      </c>
      <c r="AB545" s="211" t="s">
        <v>514</v>
      </c>
      <c r="AC545" s="211" t="s">
        <v>514</v>
      </c>
      <c r="AD545" s="211" t="s">
        <v>514</v>
      </c>
      <c r="AE545" s="287"/>
      <c r="AF545" s="287"/>
      <c r="AG545" s="287"/>
      <c r="AH545" s="211" t="s">
        <v>514</v>
      </c>
      <c r="AI545" s="211" t="s">
        <v>514</v>
      </c>
      <c r="AJ545" s="211" t="s">
        <v>514</v>
      </c>
      <c r="AK545" s="211" t="s">
        <v>514</v>
      </c>
      <c r="AL545" s="211" t="s">
        <v>514</v>
      </c>
      <c r="AM545" s="211" t="s">
        <v>514</v>
      </c>
      <c r="AN545" s="287"/>
      <c r="AO545" s="287"/>
      <c r="AP545" s="287"/>
      <c r="AQ545" s="287"/>
      <c r="AR545" s="287"/>
      <c r="AS545" s="287"/>
      <c r="AT545" s="211" t="s">
        <v>514</v>
      </c>
      <c r="AU545" s="211" t="s">
        <v>514</v>
      </c>
      <c r="AV545" s="211" t="s">
        <v>514</v>
      </c>
      <c r="AW545" s="211" t="s">
        <v>514</v>
      </c>
      <c r="AX545" s="211" t="s">
        <v>514</v>
      </c>
      <c r="AY545" s="211" t="s">
        <v>514</v>
      </c>
      <c r="AZ545" s="287"/>
      <c r="BA545" s="287"/>
      <c r="BB545" s="287"/>
      <c r="BC545" s="287"/>
      <c r="BD545" s="287"/>
      <c r="BE545" s="287"/>
      <c r="BF545" s="211" t="s">
        <v>514</v>
      </c>
      <c r="BG545" s="211" t="s">
        <v>514</v>
      </c>
      <c r="BH545" s="211" t="s">
        <v>514</v>
      </c>
      <c r="BI545" s="211" t="s">
        <v>514</v>
      </c>
      <c r="BJ545" s="211" t="s">
        <v>514</v>
      </c>
      <c r="BK545" s="211" t="s">
        <v>514</v>
      </c>
      <c r="BL545" s="287"/>
      <c r="BM545" s="287"/>
      <c r="BN545" s="287"/>
      <c r="BO545" s="211" t="s">
        <v>514</v>
      </c>
      <c r="BP545" s="211" t="s">
        <v>514</v>
      </c>
      <c r="BQ545" s="211">
        <v>0</v>
      </c>
      <c r="BR545" s="211" t="s">
        <v>514</v>
      </c>
      <c r="BS545" s="211" t="s">
        <v>514</v>
      </c>
      <c r="BT545" s="211" t="s">
        <v>514</v>
      </c>
      <c r="BU545" s="211" t="s">
        <v>514</v>
      </c>
      <c r="BV545" s="211" t="s">
        <v>514</v>
      </c>
      <c r="BW545" s="211" t="s">
        <v>514</v>
      </c>
      <c r="BX545" s="211" t="s">
        <v>514</v>
      </c>
      <c r="BY545" s="211" t="s">
        <v>514</v>
      </c>
      <c r="BZ545" s="211" t="s">
        <v>514</v>
      </c>
      <c r="CA545" s="211" t="s">
        <v>514</v>
      </c>
      <c r="CB545" s="211" t="s">
        <v>514</v>
      </c>
      <c r="CC545" s="211" t="s">
        <v>514</v>
      </c>
      <c r="CD545" s="211" t="s">
        <v>514</v>
      </c>
      <c r="CE545" s="211" t="s">
        <v>514</v>
      </c>
      <c r="CF545" s="211" t="s">
        <v>514</v>
      </c>
      <c r="CG545" s="211" t="s">
        <v>514</v>
      </c>
      <c r="CH545" s="287"/>
      <c r="CI545" s="287"/>
      <c r="CJ545" s="287"/>
      <c r="CK545" s="287"/>
      <c r="CL545" s="287"/>
      <c r="CM545" s="287"/>
      <c r="CN545" s="287"/>
      <c r="CO545" s="211" t="s">
        <v>5528</v>
      </c>
    </row>
    <row r="546" spans="1:93">
      <c r="A546" s="286" t="s">
        <v>1390</v>
      </c>
      <c r="B546" s="211" t="s">
        <v>3519</v>
      </c>
      <c r="C546" s="211" t="s">
        <v>3520</v>
      </c>
      <c r="D546" s="211" t="s">
        <v>3521</v>
      </c>
      <c r="E546" s="211" t="s">
        <v>3522</v>
      </c>
      <c r="F546" s="211">
        <v>1</v>
      </c>
      <c r="G546" s="211" t="s">
        <v>514</v>
      </c>
      <c r="H546" s="211" t="s">
        <v>514</v>
      </c>
      <c r="I546" s="211" t="s">
        <v>514</v>
      </c>
      <c r="J546" s="211" t="s">
        <v>514</v>
      </c>
      <c r="K546" s="211">
        <v>2013</v>
      </c>
      <c r="L546" s="211" t="b">
        <v>0</v>
      </c>
      <c r="M546" s="211">
        <v>3110</v>
      </c>
      <c r="N546" s="211">
        <v>3100</v>
      </c>
      <c r="O546" s="287"/>
      <c r="P546" s="287"/>
      <c r="Q546" s="287"/>
      <c r="R546" s="211" t="b">
        <v>0</v>
      </c>
      <c r="S546" s="211">
        <v>4590</v>
      </c>
      <c r="T546" s="211">
        <v>4100</v>
      </c>
      <c r="U546" s="211" t="b">
        <v>0</v>
      </c>
      <c r="V546" s="211">
        <v>4520</v>
      </c>
      <c r="W546" s="211">
        <v>4520</v>
      </c>
      <c r="X546" s="287"/>
      <c r="Y546" s="287"/>
      <c r="Z546" s="287"/>
      <c r="AA546" s="211" t="s">
        <v>514</v>
      </c>
      <c r="AB546" s="211" t="s">
        <v>514</v>
      </c>
      <c r="AC546" s="211" t="s">
        <v>514</v>
      </c>
      <c r="AD546" s="211" t="s">
        <v>514</v>
      </c>
      <c r="AE546" s="287"/>
      <c r="AF546" s="287"/>
      <c r="AG546" s="287"/>
      <c r="AH546" s="211" t="s">
        <v>514</v>
      </c>
      <c r="AI546" s="211" t="s">
        <v>514</v>
      </c>
      <c r="AJ546" s="211" t="s">
        <v>514</v>
      </c>
      <c r="AK546" s="211" t="s">
        <v>514</v>
      </c>
      <c r="AL546" s="211" t="s">
        <v>514</v>
      </c>
      <c r="AM546" s="211" t="s">
        <v>514</v>
      </c>
      <c r="AN546" s="287"/>
      <c r="AO546" s="287"/>
      <c r="AP546" s="287"/>
      <c r="AQ546" s="287"/>
      <c r="AR546" s="287"/>
      <c r="AS546" s="287"/>
      <c r="AT546" s="211" t="s">
        <v>514</v>
      </c>
      <c r="AU546" s="211" t="s">
        <v>514</v>
      </c>
      <c r="AV546" s="211" t="s">
        <v>514</v>
      </c>
      <c r="AW546" s="211" t="s">
        <v>514</v>
      </c>
      <c r="AX546" s="211" t="s">
        <v>514</v>
      </c>
      <c r="AY546" s="211" t="s">
        <v>514</v>
      </c>
      <c r="AZ546" s="287"/>
      <c r="BA546" s="287"/>
      <c r="BB546" s="287"/>
      <c r="BC546" s="287"/>
      <c r="BD546" s="287"/>
      <c r="BE546" s="287"/>
      <c r="BF546" s="211" t="s">
        <v>514</v>
      </c>
      <c r="BG546" s="211" t="s">
        <v>514</v>
      </c>
      <c r="BH546" s="211" t="s">
        <v>514</v>
      </c>
      <c r="BI546" s="211" t="s">
        <v>514</v>
      </c>
      <c r="BJ546" s="211" t="s">
        <v>514</v>
      </c>
      <c r="BK546" s="211" t="s">
        <v>514</v>
      </c>
      <c r="BL546" s="287"/>
      <c r="BM546" s="287"/>
      <c r="BN546" s="287"/>
      <c r="BO546" s="211" t="s">
        <v>514</v>
      </c>
      <c r="BP546" s="211" t="s">
        <v>514</v>
      </c>
      <c r="BQ546" s="211">
        <v>1</v>
      </c>
      <c r="BR546" s="211" t="s">
        <v>3523</v>
      </c>
      <c r="BS546" s="211" t="s">
        <v>514</v>
      </c>
      <c r="BT546" s="211" t="s">
        <v>514</v>
      </c>
      <c r="BU546" s="211" t="s">
        <v>514</v>
      </c>
      <c r="BV546" s="211" t="s">
        <v>514</v>
      </c>
      <c r="BW546" s="211" t="s">
        <v>514</v>
      </c>
      <c r="BX546" s="211" t="s">
        <v>514</v>
      </c>
      <c r="BY546" s="211" t="s">
        <v>514</v>
      </c>
      <c r="BZ546" s="211" t="s">
        <v>514</v>
      </c>
      <c r="CA546" s="211" t="s">
        <v>514</v>
      </c>
      <c r="CB546" s="211" t="s">
        <v>514</v>
      </c>
      <c r="CC546" s="211" t="s">
        <v>514</v>
      </c>
      <c r="CD546" s="211" t="s">
        <v>514</v>
      </c>
      <c r="CE546" s="211" t="s">
        <v>514</v>
      </c>
      <c r="CF546" s="211" t="s">
        <v>514</v>
      </c>
      <c r="CG546" s="211" t="s">
        <v>514</v>
      </c>
      <c r="CH546" s="287"/>
      <c r="CI546" s="287"/>
      <c r="CJ546" s="287"/>
      <c r="CK546" s="287"/>
      <c r="CL546" s="287"/>
      <c r="CM546" s="287"/>
      <c r="CN546" s="287"/>
      <c r="CO546" s="211" t="s">
        <v>5528</v>
      </c>
    </row>
    <row r="547" spans="1:93">
      <c r="A547" s="286" t="s">
        <v>1391</v>
      </c>
      <c r="B547" s="211" t="s">
        <v>3524</v>
      </c>
      <c r="C547" s="211" t="s">
        <v>6650</v>
      </c>
      <c r="D547" s="211" t="s">
        <v>6651</v>
      </c>
      <c r="E547" s="211" t="s">
        <v>3525</v>
      </c>
      <c r="F547" s="211">
        <v>1</v>
      </c>
      <c r="G547" s="211" t="s">
        <v>514</v>
      </c>
      <c r="H547" s="211" t="s">
        <v>514</v>
      </c>
      <c r="I547" s="211" t="s">
        <v>514</v>
      </c>
      <c r="J547" s="211" t="s">
        <v>514</v>
      </c>
      <c r="K547" s="211">
        <v>2013</v>
      </c>
      <c r="L547" s="211" t="b">
        <v>0</v>
      </c>
      <c r="M547" s="211">
        <v>479</v>
      </c>
      <c r="N547" s="211">
        <v>479</v>
      </c>
      <c r="O547" s="287"/>
      <c r="P547" s="287"/>
      <c r="Q547" s="287"/>
      <c r="R547" s="211" t="b">
        <v>0</v>
      </c>
      <c r="S547" s="211">
        <v>472</v>
      </c>
      <c r="T547" s="211">
        <v>433</v>
      </c>
      <c r="U547" s="211" t="b">
        <v>0</v>
      </c>
      <c r="V547" s="211">
        <v>445</v>
      </c>
      <c r="W547" s="211">
        <v>445</v>
      </c>
      <c r="X547" s="287"/>
      <c r="Y547" s="287"/>
      <c r="Z547" s="287"/>
      <c r="AA547" s="211" t="s">
        <v>514</v>
      </c>
      <c r="AB547" s="211" t="s">
        <v>514</v>
      </c>
      <c r="AC547" s="211" t="s">
        <v>514</v>
      </c>
      <c r="AD547" s="211" t="s">
        <v>514</v>
      </c>
      <c r="AE547" s="287"/>
      <c r="AF547" s="287"/>
      <c r="AG547" s="287"/>
      <c r="AH547" s="211" t="s">
        <v>514</v>
      </c>
      <c r="AI547" s="211" t="s">
        <v>514</v>
      </c>
      <c r="AJ547" s="211" t="s">
        <v>514</v>
      </c>
      <c r="AK547" s="211" t="s">
        <v>514</v>
      </c>
      <c r="AL547" s="211" t="s">
        <v>514</v>
      </c>
      <c r="AM547" s="211" t="s">
        <v>514</v>
      </c>
      <c r="AN547" s="287"/>
      <c r="AO547" s="287"/>
      <c r="AP547" s="287"/>
      <c r="AQ547" s="287"/>
      <c r="AR547" s="287"/>
      <c r="AS547" s="287"/>
      <c r="AT547" s="211" t="s">
        <v>514</v>
      </c>
      <c r="AU547" s="211" t="s">
        <v>514</v>
      </c>
      <c r="AV547" s="211" t="s">
        <v>514</v>
      </c>
      <c r="AW547" s="211" t="s">
        <v>514</v>
      </c>
      <c r="AX547" s="211" t="s">
        <v>514</v>
      </c>
      <c r="AY547" s="211" t="s">
        <v>514</v>
      </c>
      <c r="AZ547" s="287"/>
      <c r="BA547" s="287"/>
      <c r="BB547" s="287"/>
      <c r="BC547" s="287"/>
      <c r="BD547" s="287"/>
      <c r="BE547" s="287"/>
      <c r="BF547" s="211" t="s">
        <v>514</v>
      </c>
      <c r="BG547" s="211" t="s">
        <v>514</v>
      </c>
      <c r="BH547" s="211" t="s">
        <v>514</v>
      </c>
      <c r="BI547" s="211" t="s">
        <v>514</v>
      </c>
      <c r="BJ547" s="211" t="s">
        <v>514</v>
      </c>
      <c r="BK547" s="211" t="s">
        <v>514</v>
      </c>
      <c r="BL547" s="287"/>
      <c r="BM547" s="287"/>
      <c r="BN547" s="287"/>
      <c r="BO547" s="211" t="s">
        <v>514</v>
      </c>
      <c r="BP547" s="211" t="s">
        <v>514</v>
      </c>
      <c r="BQ547" s="211">
        <v>0</v>
      </c>
      <c r="BR547" s="211" t="s">
        <v>514</v>
      </c>
      <c r="BS547" s="211" t="s">
        <v>514</v>
      </c>
      <c r="BT547" s="211" t="s">
        <v>514</v>
      </c>
      <c r="BU547" s="211" t="s">
        <v>514</v>
      </c>
      <c r="BV547" s="211" t="s">
        <v>514</v>
      </c>
      <c r="BW547" s="211" t="s">
        <v>514</v>
      </c>
      <c r="BX547" s="211" t="s">
        <v>514</v>
      </c>
      <c r="BY547" s="211" t="s">
        <v>514</v>
      </c>
      <c r="BZ547" s="211" t="s">
        <v>514</v>
      </c>
      <c r="CA547" s="211" t="s">
        <v>514</v>
      </c>
      <c r="CB547" s="211" t="s">
        <v>514</v>
      </c>
      <c r="CC547" s="211" t="s">
        <v>6444</v>
      </c>
      <c r="CD547" s="211" t="s">
        <v>6445</v>
      </c>
      <c r="CE547" s="211" t="s">
        <v>514</v>
      </c>
      <c r="CF547" s="211" t="s">
        <v>514</v>
      </c>
      <c r="CG547" s="211" t="s">
        <v>514</v>
      </c>
      <c r="CH547" s="287"/>
      <c r="CI547" s="287"/>
      <c r="CJ547" s="287"/>
      <c r="CK547" s="287"/>
      <c r="CL547" s="287"/>
      <c r="CM547" s="287"/>
      <c r="CN547" s="287"/>
      <c r="CO547" s="211" t="s">
        <v>5528</v>
      </c>
    </row>
    <row r="548" spans="1:93">
      <c r="A548" s="286" t="s">
        <v>1392</v>
      </c>
      <c r="B548" s="211" t="s">
        <v>3526</v>
      </c>
      <c r="C548" s="211" t="s">
        <v>2424</v>
      </c>
      <c r="D548" s="211" t="s">
        <v>3527</v>
      </c>
      <c r="E548" s="211" t="s">
        <v>3528</v>
      </c>
      <c r="F548" s="211">
        <v>1</v>
      </c>
      <c r="G548" s="211" t="s">
        <v>514</v>
      </c>
      <c r="H548" s="211" t="s">
        <v>514</v>
      </c>
      <c r="I548" s="211" t="s">
        <v>514</v>
      </c>
      <c r="J548" s="211" t="s">
        <v>514</v>
      </c>
      <c r="K548" s="211">
        <v>2013</v>
      </c>
      <c r="L548" s="211" t="b">
        <v>0</v>
      </c>
      <c r="M548" s="211">
        <v>2900</v>
      </c>
      <c r="N548" s="211">
        <v>2890</v>
      </c>
      <c r="O548" s="287"/>
      <c r="P548" s="287"/>
      <c r="Q548" s="287"/>
      <c r="R548" s="211" t="b">
        <v>0</v>
      </c>
      <c r="S548" s="211">
        <v>2750</v>
      </c>
      <c r="T548" s="211">
        <v>2390</v>
      </c>
      <c r="U548" s="211" t="b">
        <v>0</v>
      </c>
      <c r="V548" s="211">
        <v>2640</v>
      </c>
      <c r="W548" s="211">
        <v>2640</v>
      </c>
      <c r="X548" s="287"/>
      <c r="Y548" s="287"/>
      <c r="Z548" s="287"/>
      <c r="AA548" s="211" t="s">
        <v>514</v>
      </c>
      <c r="AB548" s="211" t="s">
        <v>514</v>
      </c>
      <c r="AC548" s="211" t="s">
        <v>514</v>
      </c>
      <c r="AD548" s="211" t="s">
        <v>514</v>
      </c>
      <c r="AE548" s="287"/>
      <c r="AF548" s="287"/>
      <c r="AG548" s="287"/>
      <c r="AH548" s="211" t="s">
        <v>514</v>
      </c>
      <c r="AI548" s="211" t="s">
        <v>514</v>
      </c>
      <c r="AJ548" s="211" t="s">
        <v>514</v>
      </c>
      <c r="AK548" s="211" t="s">
        <v>514</v>
      </c>
      <c r="AL548" s="211" t="s">
        <v>514</v>
      </c>
      <c r="AM548" s="211" t="s">
        <v>514</v>
      </c>
      <c r="AN548" s="287"/>
      <c r="AO548" s="287"/>
      <c r="AP548" s="287"/>
      <c r="AQ548" s="287"/>
      <c r="AR548" s="287"/>
      <c r="AS548" s="287"/>
      <c r="AT548" s="211" t="s">
        <v>514</v>
      </c>
      <c r="AU548" s="211" t="s">
        <v>514</v>
      </c>
      <c r="AV548" s="211" t="s">
        <v>514</v>
      </c>
      <c r="AW548" s="211" t="s">
        <v>514</v>
      </c>
      <c r="AX548" s="211" t="s">
        <v>514</v>
      </c>
      <c r="AY548" s="211" t="s">
        <v>514</v>
      </c>
      <c r="AZ548" s="287"/>
      <c r="BA548" s="287"/>
      <c r="BB548" s="287"/>
      <c r="BC548" s="287"/>
      <c r="BD548" s="287"/>
      <c r="BE548" s="287"/>
      <c r="BF548" s="211" t="s">
        <v>514</v>
      </c>
      <c r="BG548" s="211" t="s">
        <v>514</v>
      </c>
      <c r="BH548" s="211" t="s">
        <v>514</v>
      </c>
      <c r="BI548" s="211" t="s">
        <v>514</v>
      </c>
      <c r="BJ548" s="211" t="s">
        <v>514</v>
      </c>
      <c r="BK548" s="211" t="s">
        <v>514</v>
      </c>
      <c r="BL548" s="287"/>
      <c r="BM548" s="287"/>
      <c r="BN548" s="287"/>
      <c r="BO548" s="211" t="s">
        <v>514</v>
      </c>
      <c r="BP548" s="211" t="s">
        <v>514</v>
      </c>
      <c r="BQ548" s="211">
        <v>1</v>
      </c>
      <c r="BR548" s="211" t="s">
        <v>3529</v>
      </c>
      <c r="BS548" s="211" t="s">
        <v>514</v>
      </c>
      <c r="BT548" s="211" t="s">
        <v>514</v>
      </c>
      <c r="BU548" s="211" t="s">
        <v>514</v>
      </c>
      <c r="BV548" s="211" t="s">
        <v>514</v>
      </c>
      <c r="BW548" s="211" t="s">
        <v>514</v>
      </c>
      <c r="BX548" s="211" t="s">
        <v>514</v>
      </c>
      <c r="BY548" s="211" t="s">
        <v>514</v>
      </c>
      <c r="BZ548" s="211" t="s">
        <v>514</v>
      </c>
      <c r="CA548" s="211" t="s">
        <v>514</v>
      </c>
      <c r="CB548" s="211" t="s">
        <v>514</v>
      </c>
      <c r="CC548" s="211" t="s">
        <v>6444</v>
      </c>
      <c r="CD548" s="211" t="s">
        <v>6445</v>
      </c>
      <c r="CE548" s="211" t="s">
        <v>514</v>
      </c>
      <c r="CF548" s="211" t="s">
        <v>514</v>
      </c>
      <c r="CG548" s="211" t="s">
        <v>514</v>
      </c>
      <c r="CH548" s="287"/>
      <c r="CI548" s="287"/>
      <c r="CJ548" s="287"/>
      <c r="CK548" s="287"/>
      <c r="CL548" s="287"/>
      <c r="CM548" s="287"/>
      <c r="CN548" s="287"/>
      <c r="CO548" s="211" t="s">
        <v>5528</v>
      </c>
    </row>
    <row r="549" spans="1:93">
      <c r="A549" s="286" t="s">
        <v>1393</v>
      </c>
      <c r="B549" s="211" t="s">
        <v>3530</v>
      </c>
      <c r="C549" s="211" t="s">
        <v>2448</v>
      </c>
      <c r="D549" s="211" t="s">
        <v>3531</v>
      </c>
      <c r="E549" s="211" t="s">
        <v>3532</v>
      </c>
      <c r="F549" s="211">
        <v>1</v>
      </c>
      <c r="G549" s="211" t="s">
        <v>514</v>
      </c>
      <c r="H549" s="211" t="s">
        <v>514</v>
      </c>
      <c r="I549" s="211" t="s">
        <v>514</v>
      </c>
      <c r="J549" s="211" t="s">
        <v>514</v>
      </c>
      <c r="K549" s="211">
        <v>2013</v>
      </c>
      <c r="L549" s="211" t="b">
        <v>1</v>
      </c>
      <c r="M549" s="211">
        <v>4920</v>
      </c>
      <c r="N549" s="211">
        <v>4910</v>
      </c>
      <c r="O549" s="287"/>
      <c r="P549" s="287"/>
      <c r="Q549" s="287"/>
      <c r="R549" s="211" t="b">
        <v>1</v>
      </c>
      <c r="S549" s="211">
        <v>3290</v>
      </c>
      <c r="T549" s="211">
        <v>2440</v>
      </c>
      <c r="U549" s="211" t="b">
        <v>1</v>
      </c>
      <c r="V549" s="211">
        <v>3080</v>
      </c>
      <c r="W549" s="211">
        <v>3080</v>
      </c>
      <c r="X549" s="287"/>
      <c r="Y549" s="287"/>
      <c r="Z549" s="287"/>
      <c r="AA549" s="211" t="s">
        <v>514</v>
      </c>
      <c r="AB549" s="211" t="s">
        <v>514</v>
      </c>
      <c r="AC549" s="211" t="s">
        <v>514</v>
      </c>
      <c r="AD549" s="211" t="s">
        <v>514</v>
      </c>
      <c r="AE549" s="287"/>
      <c r="AF549" s="287"/>
      <c r="AG549" s="287"/>
      <c r="AH549" s="211" t="s">
        <v>514</v>
      </c>
      <c r="AI549" s="211" t="s">
        <v>514</v>
      </c>
      <c r="AJ549" s="211" t="s">
        <v>514</v>
      </c>
      <c r="AK549" s="211" t="s">
        <v>514</v>
      </c>
      <c r="AL549" s="211" t="s">
        <v>514</v>
      </c>
      <c r="AM549" s="211" t="s">
        <v>514</v>
      </c>
      <c r="AN549" s="287"/>
      <c r="AO549" s="287"/>
      <c r="AP549" s="287"/>
      <c r="AQ549" s="287"/>
      <c r="AR549" s="287"/>
      <c r="AS549" s="287"/>
      <c r="AT549" s="211" t="s">
        <v>514</v>
      </c>
      <c r="AU549" s="211" t="s">
        <v>514</v>
      </c>
      <c r="AV549" s="211" t="s">
        <v>514</v>
      </c>
      <c r="AW549" s="211" t="s">
        <v>514</v>
      </c>
      <c r="AX549" s="211" t="s">
        <v>514</v>
      </c>
      <c r="AY549" s="211" t="s">
        <v>514</v>
      </c>
      <c r="AZ549" s="287"/>
      <c r="BA549" s="287"/>
      <c r="BB549" s="287"/>
      <c r="BC549" s="287"/>
      <c r="BD549" s="287"/>
      <c r="BE549" s="287"/>
      <c r="BF549" s="211" t="s">
        <v>514</v>
      </c>
      <c r="BG549" s="211" t="s">
        <v>514</v>
      </c>
      <c r="BH549" s="211" t="s">
        <v>514</v>
      </c>
      <c r="BI549" s="211" t="s">
        <v>514</v>
      </c>
      <c r="BJ549" s="211" t="s">
        <v>514</v>
      </c>
      <c r="BK549" s="211" t="s">
        <v>514</v>
      </c>
      <c r="BL549" s="287"/>
      <c r="BM549" s="287"/>
      <c r="BN549" s="287"/>
      <c r="BO549" s="211" t="s">
        <v>514</v>
      </c>
      <c r="BP549" s="211" t="s">
        <v>514</v>
      </c>
      <c r="BQ549" s="211">
        <v>0</v>
      </c>
      <c r="BR549" s="211" t="s">
        <v>514</v>
      </c>
      <c r="BS549" s="211" t="s">
        <v>514</v>
      </c>
      <c r="BT549" s="211" t="s">
        <v>514</v>
      </c>
      <c r="BU549" s="211" t="s">
        <v>514</v>
      </c>
      <c r="BV549" s="211" t="s">
        <v>514</v>
      </c>
      <c r="BW549" s="211" t="s">
        <v>514</v>
      </c>
      <c r="BX549" s="211" t="s">
        <v>514</v>
      </c>
      <c r="BY549" s="211" t="s">
        <v>514</v>
      </c>
      <c r="BZ549" s="211" t="s">
        <v>514</v>
      </c>
      <c r="CA549" s="211" t="s">
        <v>514</v>
      </c>
      <c r="CB549" s="211" t="s">
        <v>514</v>
      </c>
      <c r="CC549" s="211" t="s">
        <v>514</v>
      </c>
      <c r="CD549" s="211" t="s">
        <v>514</v>
      </c>
      <c r="CE549" s="211" t="s">
        <v>514</v>
      </c>
      <c r="CF549" s="211" t="s">
        <v>514</v>
      </c>
      <c r="CG549" s="211" t="s">
        <v>514</v>
      </c>
      <c r="CH549" s="287"/>
      <c r="CI549" s="287"/>
      <c r="CJ549" s="287"/>
      <c r="CK549" s="287"/>
      <c r="CL549" s="287"/>
      <c r="CM549" s="287"/>
      <c r="CN549" s="287"/>
      <c r="CO549" s="211" t="s">
        <v>5528</v>
      </c>
    </row>
    <row r="550" spans="1:93">
      <c r="A550" s="286" t="s">
        <v>1394</v>
      </c>
      <c r="B550" s="211" t="s">
        <v>3533</v>
      </c>
      <c r="C550" s="211" t="s">
        <v>2448</v>
      </c>
      <c r="D550" s="211" t="s">
        <v>3534</v>
      </c>
      <c r="E550" s="211" t="s">
        <v>3535</v>
      </c>
      <c r="F550" s="211" t="s">
        <v>514</v>
      </c>
      <c r="G550" s="211">
        <v>1</v>
      </c>
      <c r="H550" s="211" t="s">
        <v>514</v>
      </c>
      <c r="I550" s="211" t="s">
        <v>514</v>
      </c>
      <c r="J550" s="211" t="s">
        <v>514</v>
      </c>
      <c r="K550" s="211">
        <v>2013</v>
      </c>
      <c r="L550" s="211" t="b">
        <v>1</v>
      </c>
      <c r="M550" s="211">
        <v>3640</v>
      </c>
      <c r="N550" s="211">
        <v>3630</v>
      </c>
      <c r="O550" s="287"/>
      <c r="P550" s="287"/>
      <c r="Q550" s="287"/>
      <c r="R550" s="211" t="b">
        <v>1</v>
      </c>
      <c r="S550" s="211">
        <v>2650</v>
      </c>
      <c r="T550" s="211">
        <v>2620</v>
      </c>
      <c r="U550" s="211" t="b">
        <v>1</v>
      </c>
      <c r="V550" s="211">
        <v>2530</v>
      </c>
      <c r="W550" s="211">
        <v>2530</v>
      </c>
      <c r="X550" s="287"/>
      <c r="Y550" s="287"/>
      <c r="Z550" s="287"/>
      <c r="AA550" s="211" t="s">
        <v>514</v>
      </c>
      <c r="AB550" s="211" t="s">
        <v>514</v>
      </c>
      <c r="AC550" s="211" t="s">
        <v>514</v>
      </c>
      <c r="AD550" s="211" t="s">
        <v>514</v>
      </c>
      <c r="AE550" s="287"/>
      <c r="AF550" s="287"/>
      <c r="AG550" s="287"/>
      <c r="AH550" s="211" t="s">
        <v>514</v>
      </c>
      <c r="AI550" s="211" t="s">
        <v>514</v>
      </c>
      <c r="AJ550" s="211" t="s">
        <v>514</v>
      </c>
      <c r="AK550" s="211" t="s">
        <v>514</v>
      </c>
      <c r="AL550" s="211" t="s">
        <v>514</v>
      </c>
      <c r="AM550" s="211" t="s">
        <v>514</v>
      </c>
      <c r="AN550" s="287"/>
      <c r="AO550" s="287"/>
      <c r="AP550" s="287"/>
      <c r="AQ550" s="287"/>
      <c r="AR550" s="287"/>
      <c r="AS550" s="287"/>
      <c r="AT550" s="211" t="s">
        <v>514</v>
      </c>
      <c r="AU550" s="211" t="s">
        <v>514</v>
      </c>
      <c r="AV550" s="211" t="s">
        <v>514</v>
      </c>
      <c r="AW550" s="211" t="s">
        <v>514</v>
      </c>
      <c r="AX550" s="211" t="s">
        <v>514</v>
      </c>
      <c r="AY550" s="211" t="s">
        <v>514</v>
      </c>
      <c r="AZ550" s="287"/>
      <c r="BA550" s="287"/>
      <c r="BB550" s="287"/>
      <c r="BC550" s="287"/>
      <c r="BD550" s="287"/>
      <c r="BE550" s="287"/>
      <c r="BF550" s="211" t="s">
        <v>514</v>
      </c>
      <c r="BG550" s="211" t="s">
        <v>514</v>
      </c>
      <c r="BH550" s="211" t="s">
        <v>514</v>
      </c>
      <c r="BI550" s="211" t="s">
        <v>514</v>
      </c>
      <c r="BJ550" s="211" t="s">
        <v>514</v>
      </c>
      <c r="BK550" s="211" t="s">
        <v>514</v>
      </c>
      <c r="BL550" s="287"/>
      <c r="BM550" s="287"/>
      <c r="BN550" s="287"/>
      <c r="BO550" s="211" t="s">
        <v>514</v>
      </c>
      <c r="BP550" s="211" t="s">
        <v>514</v>
      </c>
      <c r="BQ550" s="211">
        <v>0</v>
      </c>
      <c r="BR550" s="211" t="s">
        <v>514</v>
      </c>
      <c r="BS550" s="211" t="s">
        <v>514</v>
      </c>
      <c r="BT550" s="211" t="s">
        <v>514</v>
      </c>
      <c r="BU550" s="211" t="s">
        <v>514</v>
      </c>
      <c r="BV550" s="211" t="s">
        <v>514</v>
      </c>
      <c r="BW550" s="211" t="s">
        <v>514</v>
      </c>
      <c r="BX550" s="211" t="s">
        <v>514</v>
      </c>
      <c r="BY550" s="211" t="s">
        <v>514</v>
      </c>
      <c r="BZ550" s="211" t="s">
        <v>514</v>
      </c>
      <c r="CA550" s="211" t="s">
        <v>514</v>
      </c>
      <c r="CB550" s="211" t="s">
        <v>514</v>
      </c>
      <c r="CC550" s="211" t="s">
        <v>514</v>
      </c>
      <c r="CD550" s="211" t="s">
        <v>514</v>
      </c>
      <c r="CE550" s="211" t="s">
        <v>514</v>
      </c>
      <c r="CF550" s="211" t="s">
        <v>514</v>
      </c>
      <c r="CG550" s="211" t="s">
        <v>514</v>
      </c>
      <c r="CH550" s="287"/>
      <c r="CI550" s="287"/>
      <c r="CJ550" s="287"/>
      <c r="CK550" s="287"/>
      <c r="CL550" s="287"/>
      <c r="CM550" s="287"/>
      <c r="CN550" s="287"/>
      <c r="CO550" s="211" t="s">
        <v>5528</v>
      </c>
    </row>
    <row r="551" spans="1:93">
      <c r="A551" s="286" t="s">
        <v>1395</v>
      </c>
      <c r="B551" s="211" t="s">
        <v>3536</v>
      </c>
      <c r="C551" s="211" t="s">
        <v>2424</v>
      </c>
      <c r="D551" s="211" t="s">
        <v>5962</v>
      </c>
      <c r="E551" s="211" t="s">
        <v>3537</v>
      </c>
      <c r="F551" s="211">
        <v>1</v>
      </c>
      <c r="G551" s="211" t="s">
        <v>514</v>
      </c>
      <c r="H551" s="211" t="s">
        <v>514</v>
      </c>
      <c r="I551" s="211" t="s">
        <v>514</v>
      </c>
      <c r="J551" s="211" t="s">
        <v>514</v>
      </c>
      <c r="K551" s="211">
        <v>2013</v>
      </c>
      <c r="L551" s="211" t="b">
        <v>1</v>
      </c>
      <c r="M551" s="211">
        <v>9770</v>
      </c>
      <c r="N551" s="211">
        <v>9760</v>
      </c>
      <c r="O551" s="287"/>
      <c r="P551" s="287"/>
      <c r="Q551" s="287"/>
      <c r="R551" s="211" t="b">
        <v>1</v>
      </c>
      <c r="S551" s="211">
        <v>2900</v>
      </c>
      <c r="T551" s="211">
        <v>2600</v>
      </c>
      <c r="U551" s="211" t="b">
        <v>1</v>
      </c>
      <c r="V551" s="211">
        <v>2800</v>
      </c>
      <c r="W551" s="211">
        <v>2800</v>
      </c>
      <c r="X551" s="287"/>
      <c r="Y551" s="287"/>
      <c r="Z551" s="287"/>
      <c r="AA551" s="211" t="s">
        <v>514</v>
      </c>
      <c r="AB551" s="211" t="s">
        <v>514</v>
      </c>
      <c r="AC551" s="211" t="s">
        <v>514</v>
      </c>
      <c r="AD551" s="211" t="s">
        <v>514</v>
      </c>
      <c r="AE551" s="287"/>
      <c r="AF551" s="287"/>
      <c r="AG551" s="287"/>
      <c r="AH551" s="211" t="s">
        <v>514</v>
      </c>
      <c r="AI551" s="211" t="s">
        <v>514</v>
      </c>
      <c r="AJ551" s="211" t="s">
        <v>514</v>
      </c>
      <c r="AK551" s="211" t="s">
        <v>514</v>
      </c>
      <c r="AL551" s="211" t="s">
        <v>514</v>
      </c>
      <c r="AM551" s="211" t="s">
        <v>514</v>
      </c>
      <c r="AN551" s="287"/>
      <c r="AO551" s="287"/>
      <c r="AP551" s="287"/>
      <c r="AQ551" s="287"/>
      <c r="AR551" s="287"/>
      <c r="AS551" s="287"/>
      <c r="AT551" s="211" t="s">
        <v>514</v>
      </c>
      <c r="AU551" s="211" t="s">
        <v>514</v>
      </c>
      <c r="AV551" s="211" t="s">
        <v>514</v>
      </c>
      <c r="AW551" s="211" t="s">
        <v>514</v>
      </c>
      <c r="AX551" s="211" t="s">
        <v>514</v>
      </c>
      <c r="AY551" s="211" t="s">
        <v>514</v>
      </c>
      <c r="AZ551" s="287"/>
      <c r="BA551" s="287"/>
      <c r="BB551" s="287"/>
      <c r="BC551" s="287"/>
      <c r="BD551" s="287"/>
      <c r="BE551" s="287"/>
      <c r="BF551" s="211" t="s">
        <v>514</v>
      </c>
      <c r="BG551" s="211" t="s">
        <v>514</v>
      </c>
      <c r="BH551" s="211" t="s">
        <v>514</v>
      </c>
      <c r="BI551" s="211" t="s">
        <v>514</v>
      </c>
      <c r="BJ551" s="211" t="s">
        <v>514</v>
      </c>
      <c r="BK551" s="211" t="s">
        <v>514</v>
      </c>
      <c r="BL551" s="287"/>
      <c r="BM551" s="287"/>
      <c r="BN551" s="287"/>
      <c r="BO551" s="211" t="s">
        <v>514</v>
      </c>
      <c r="BP551" s="211" t="s">
        <v>514</v>
      </c>
      <c r="BQ551" s="211">
        <v>0</v>
      </c>
      <c r="BR551" s="211" t="s">
        <v>514</v>
      </c>
      <c r="BS551" s="211" t="s">
        <v>514</v>
      </c>
      <c r="BT551" s="211" t="s">
        <v>514</v>
      </c>
      <c r="BU551" s="211" t="s">
        <v>514</v>
      </c>
      <c r="BV551" s="211" t="s">
        <v>514</v>
      </c>
      <c r="BW551" s="211" t="s">
        <v>514</v>
      </c>
      <c r="BX551" s="211" t="s">
        <v>514</v>
      </c>
      <c r="BY551" s="211" t="s">
        <v>514</v>
      </c>
      <c r="BZ551" s="211" t="s">
        <v>514</v>
      </c>
      <c r="CA551" s="211" t="s">
        <v>514</v>
      </c>
      <c r="CB551" s="211" t="s">
        <v>514</v>
      </c>
      <c r="CC551" s="211" t="s">
        <v>514</v>
      </c>
      <c r="CD551" s="211" t="s">
        <v>514</v>
      </c>
      <c r="CE551" s="211" t="s">
        <v>514</v>
      </c>
      <c r="CF551" s="211" t="s">
        <v>514</v>
      </c>
      <c r="CG551" s="211" t="s">
        <v>514</v>
      </c>
      <c r="CH551" s="287"/>
      <c r="CI551" s="287"/>
      <c r="CJ551" s="287"/>
      <c r="CK551" s="287"/>
      <c r="CL551" s="287"/>
      <c r="CM551" s="287"/>
      <c r="CN551" s="287"/>
      <c r="CO551" s="211" t="s">
        <v>5528</v>
      </c>
    </row>
    <row r="552" spans="1:93">
      <c r="A552" s="286" t="s">
        <v>1396</v>
      </c>
      <c r="B552" s="211" t="s">
        <v>3538</v>
      </c>
      <c r="C552" s="211" t="s">
        <v>6652</v>
      </c>
      <c r="D552" s="211" t="s">
        <v>6653</v>
      </c>
      <c r="E552" s="211" t="s">
        <v>6654</v>
      </c>
      <c r="F552" s="211" t="s">
        <v>514</v>
      </c>
      <c r="G552" s="211">
        <v>1</v>
      </c>
      <c r="H552" s="211" t="s">
        <v>514</v>
      </c>
      <c r="I552" s="211" t="s">
        <v>514</v>
      </c>
      <c r="J552" s="211" t="s">
        <v>514</v>
      </c>
      <c r="K552" s="211">
        <v>2013</v>
      </c>
      <c r="L552" s="211" t="b">
        <v>0</v>
      </c>
      <c r="M552" s="211">
        <v>17500</v>
      </c>
      <c r="N552" s="211">
        <v>17500</v>
      </c>
      <c r="O552" s="287"/>
      <c r="P552" s="287"/>
      <c r="Q552" s="287"/>
      <c r="R552" s="211" t="b">
        <v>0</v>
      </c>
      <c r="S552" s="211">
        <v>14000</v>
      </c>
      <c r="T552" s="211">
        <v>12400</v>
      </c>
      <c r="U552" s="211" t="b">
        <v>0</v>
      </c>
      <c r="V552" s="211">
        <v>13000</v>
      </c>
      <c r="W552" s="211">
        <v>13000</v>
      </c>
      <c r="X552" s="287"/>
      <c r="Y552" s="287"/>
      <c r="Z552" s="287"/>
      <c r="AA552" s="211" t="s">
        <v>514</v>
      </c>
      <c r="AB552" s="211" t="s">
        <v>514</v>
      </c>
      <c r="AC552" s="211" t="s">
        <v>514</v>
      </c>
      <c r="AD552" s="211" t="s">
        <v>514</v>
      </c>
      <c r="AE552" s="287"/>
      <c r="AF552" s="287"/>
      <c r="AG552" s="287"/>
      <c r="AH552" s="211" t="s">
        <v>514</v>
      </c>
      <c r="AI552" s="211" t="s">
        <v>514</v>
      </c>
      <c r="AJ552" s="211" t="s">
        <v>514</v>
      </c>
      <c r="AK552" s="211" t="s">
        <v>514</v>
      </c>
      <c r="AL552" s="211" t="s">
        <v>514</v>
      </c>
      <c r="AM552" s="211" t="s">
        <v>514</v>
      </c>
      <c r="AN552" s="287"/>
      <c r="AO552" s="287"/>
      <c r="AP552" s="287"/>
      <c r="AQ552" s="287"/>
      <c r="AR552" s="287"/>
      <c r="AS552" s="287"/>
      <c r="AT552" s="211" t="s">
        <v>514</v>
      </c>
      <c r="AU552" s="211" t="s">
        <v>514</v>
      </c>
      <c r="AV552" s="211" t="s">
        <v>514</v>
      </c>
      <c r="AW552" s="211" t="s">
        <v>514</v>
      </c>
      <c r="AX552" s="211" t="s">
        <v>514</v>
      </c>
      <c r="AY552" s="211" t="s">
        <v>514</v>
      </c>
      <c r="AZ552" s="287"/>
      <c r="BA552" s="287"/>
      <c r="BB552" s="287"/>
      <c r="BC552" s="287"/>
      <c r="BD552" s="287"/>
      <c r="BE552" s="287"/>
      <c r="BF552" s="211" t="s">
        <v>514</v>
      </c>
      <c r="BG552" s="211" t="s">
        <v>514</v>
      </c>
      <c r="BH552" s="211" t="s">
        <v>514</v>
      </c>
      <c r="BI552" s="211" t="s">
        <v>514</v>
      </c>
      <c r="BJ552" s="211" t="s">
        <v>514</v>
      </c>
      <c r="BK552" s="211" t="s">
        <v>514</v>
      </c>
      <c r="BL552" s="287"/>
      <c r="BM552" s="287"/>
      <c r="BN552" s="287"/>
      <c r="BO552" s="211" t="s">
        <v>514</v>
      </c>
      <c r="BP552" s="211" t="s">
        <v>514</v>
      </c>
      <c r="BQ552" s="211">
        <v>0</v>
      </c>
      <c r="BR552" s="211" t="s">
        <v>514</v>
      </c>
      <c r="BS552" s="211" t="s">
        <v>514</v>
      </c>
      <c r="BT552" s="211" t="s">
        <v>514</v>
      </c>
      <c r="BU552" s="211" t="s">
        <v>514</v>
      </c>
      <c r="BV552" s="211" t="s">
        <v>514</v>
      </c>
      <c r="BW552" s="211" t="s">
        <v>514</v>
      </c>
      <c r="BX552" s="211" t="s">
        <v>514</v>
      </c>
      <c r="BY552" s="211" t="s">
        <v>514</v>
      </c>
      <c r="BZ552" s="211" t="s">
        <v>514</v>
      </c>
      <c r="CA552" s="211" t="s">
        <v>514</v>
      </c>
      <c r="CB552" s="211" t="s">
        <v>514</v>
      </c>
      <c r="CC552" s="211" t="s">
        <v>6655</v>
      </c>
      <c r="CD552" s="211" t="s">
        <v>6656</v>
      </c>
      <c r="CE552" s="211" t="s">
        <v>514</v>
      </c>
      <c r="CF552" s="211" t="s">
        <v>514</v>
      </c>
      <c r="CG552" s="211" t="s">
        <v>514</v>
      </c>
      <c r="CH552" s="287"/>
      <c r="CI552" s="287"/>
      <c r="CJ552" s="287"/>
      <c r="CK552" s="287"/>
      <c r="CL552" s="287"/>
      <c r="CM552" s="287"/>
      <c r="CN552" s="287"/>
      <c r="CO552" s="211" t="s">
        <v>5528</v>
      </c>
    </row>
    <row r="553" spans="1:93">
      <c r="A553" s="286" t="s">
        <v>1397</v>
      </c>
      <c r="B553" s="211" t="s">
        <v>3540</v>
      </c>
      <c r="C553" s="211" t="s">
        <v>2448</v>
      </c>
      <c r="D553" s="211" t="s">
        <v>3541</v>
      </c>
      <c r="E553" s="211" t="s">
        <v>3542</v>
      </c>
      <c r="F553" s="211">
        <v>1</v>
      </c>
      <c r="G553" s="211" t="s">
        <v>514</v>
      </c>
      <c r="H553" s="211" t="s">
        <v>514</v>
      </c>
      <c r="I553" s="211" t="s">
        <v>514</v>
      </c>
      <c r="J553" s="211" t="s">
        <v>514</v>
      </c>
      <c r="K553" s="211">
        <v>2013</v>
      </c>
      <c r="L553" s="211" t="b">
        <v>0</v>
      </c>
      <c r="M553" s="211">
        <v>3790</v>
      </c>
      <c r="N553" s="211">
        <v>3150</v>
      </c>
      <c r="O553" s="287"/>
      <c r="P553" s="287"/>
      <c r="Q553" s="287"/>
      <c r="R553" s="211" t="b">
        <v>0</v>
      </c>
      <c r="S553" s="211">
        <v>4870</v>
      </c>
      <c r="T553" s="211">
        <v>1370</v>
      </c>
      <c r="U553" s="211" t="b">
        <v>0</v>
      </c>
      <c r="V553" s="211">
        <v>1300</v>
      </c>
      <c r="W553" s="211">
        <v>3</v>
      </c>
      <c r="X553" s="287"/>
      <c r="Y553" s="287"/>
      <c r="Z553" s="287"/>
      <c r="AA553" s="211" t="s">
        <v>514</v>
      </c>
      <c r="AB553" s="211" t="s">
        <v>514</v>
      </c>
      <c r="AC553" s="211" t="s">
        <v>514</v>
      </c>
      <c r="AD553" s="211" t="s">
        <v>514</v>
      </c>
      <c r="AE553" s="287"/>
      <c r="AF553" s="287"/>
      <c r="AG553" s="287"/>
      <c r="AH553" s="211" t="s">
        <v>514</v>
      </c>
      <c r="AI553" s="211" t="s">
        <v>514</v>
      </c>
      <c r="AJ553" s="211" t="s">
        <v>514</v>
      </c>
      <c r="AK553" s="211" t="s">
        <v>514</v>
      </c>
      <c r="AL553" s="211" t="s">
        <v>514</v>
      </c>
      <c r="AM553" s="211" t="s">
        <v>514</v>
      </c>
      <c r="AN553" s="287"/>
      <c r="AO553" s="287"/>
      <c r="AP553" s="287"/>
      <c r="AQ553" s="287"/>
      <c r="AR553" s="287"/>
      <c r="AS553" s="287"/>
      <c r="AT553" s="211" t="s">
        <v>514</v>
      </c>
      <c r="AU553" s="211" t="s">
        <v>514</v>
      </c>
      <c r="AV553" s="211" t="s">
        <v>514</v>
      </c>
      <c r="AW553" s="211" t="s">
        <v>514</v>
      </c>
      <c r="AX553" s="211" t="s">
        <v>514</v>
      </c>
      <c r="AY553" s="211" t="s">
        <v>514</v>
      </c>
      <c r="AZ553" s="287"/>
      <c r="BA553" s="287"/>
      <c r="BB553" s="287"/>
      <c r="BC553" s="287"/>
      <c r="BD553" s="287"/>
      <c r="BE553" s="287"/>
      <c r="BF553" s="211" t="s">
        <v>514</v>
      </c>
      <c r="BG553" s="211" t="s">
        <v>514</v>
      </c>
      <c r="BH553" s="211" t="s">
        <v>514</v>
      </c>
      <c r="BI553" s="211" t="s">
        <v>514</v>
      </c>
      <c r="BJ553" s="211" t="s">
        <v>514</v>
      </c>
      <c r="BK553" s="211" t="s">
        <v>514</v>
      </c>
      <c r="BL553" s="287"/>
      <c r="BM553" s="287"/>
      <c r="BN553" s="287"/>
      <c r="BO553" s="211" t="s">
        <v>514</v>
      </c>
      <c r="BP553" s="211" t="s">
        <v>514</v>
      </c>
      <c r="BQ553" s="211">
        <v>1</v>
      </c>
      <c r="BR553" s="211" t="s">
        <v>3466</v>
      </c>
      <c r="BS553" s="211" t="s">
        <v>514</v>
      </c>
      <c r="BT553" s="211" t="s">
        <v>514</v>
      </c>
      <c r="BU553" s="211" t="s">
        <v>514</v>
      </c>
      <c r="BV553" s="211" t="s">
        <v>514</v>
      </c>
      <c r="BW553" s="211" t="s">
        <v>514</v>
      </c>
      <c r="BX553" s="211" t="s">
        <v>514</v>
      </c>
      <c r="BY553" s="211" t="s">
        <v>514</v>
      </c>
      <c r="BZ553" s="211" t="s">
        <v>514</v>
      </c>
      <c r="CA553" s="211" t="s">
        <v>514</v>
      </c>
      <c r="CB553" s="211" t="s">
        <v>514</v>
      </c>
      <c r="CC553" s="211" t="s">
        <v>514</v>
      </c>
      <c r="CD553" s="211" t="s">
        <v>514</v>
      </c>
      <c r="CE553" s="211" t="s">
        <v>514</v>
      </c>
      <c r="CF553" s="211" t="s">
        <v>514</v>
      </c>
      <c r="CG553" s="211" t="s">
        <v>514</v>
      </c>
      <c r="CH553" s="287"/>
      <c r="CI553" s="287"/>
      <c r="CJ553" s="287"/>
      <c r="CK553" s="287"/>
      <c r="CL553" s="287"/>
      <c r="CM553" s="287"/>
      <c r="CN553" s="287"/>
      <c r="CO553" s="211" t="s">
        <v>5528</v>
      </c>
    </row>
    <row r="554" spans="1:93">
      <c r="A554" s="286" t="s">
        <v>1398</v>
      </c>
      <c r="B554" s="211" t="s">
        <v>3543</v>
      </c>
      <c r="C554" s="211" t="s">
        <v>2589</v>
      </c>
      <c r="D554" s="211" t="s">
        <v>5450</v>
      </c>
      <c r="E554" s="211" t="s">
        <v>5451</v>
      </c>
      <c r="F554" s="211">
        <v>1</v>
      </c>
      <c r="G554" s="211" t="s">
        <v>514</v>
      </c>
      <c r="H554" s="211">
        <v>1</v>
      </c>
      <c r="I554" s="211" t="s">
        <v>514</v>
      </c>
      <c r="J554" s="211" t="s">
        <v>514</v>
      </c>
      <c r="K554" s="211">
        <v>2013</v>
      </c>
      <c r="L554" s="211" t="b">
        <v>0</v>
      </c>
      <c r="M554" s="211">
        <v>15900</v>
      </c>
      <c r="N554" s="211">
        <v>12300</v>
      </c>
      <c r="O554" s="287"/>
      <c r="P554" s="287"/>
      <c r="Q554" s="287"/>
      <c r="R554" s="211" t="b">
        <v>0</v>
      </c>
      <c r="S554" s="211">
        <v>9850</v>
      </c>
      <c r="T554" s="211">
        <v>8410</v>
      </c>
      <c r="U554" s="211" t="b">
        <v>0</v>
      </c>
      <c r="V554" s="211">
        <v>8830</v>
      </c>
      <c r="W554" s="211">
        <v>8830</v>
      </c>
      <c r="X554" s="287"/>
      <c r="Y554" s="287"/>
      <c r="Z554" s="287"/>
      <c r="AA554" s="211">
        <v>2013</v>
      </c>
      <c r="AB554" s="211" t="b">
        <v>0</v>
      </c>
      <c r="AC554" s="211">
        <v>490</v>
      </c>
      <c r="AD554" s="211">
        <v>490</v>
      </c>
      <c r="AE554" s="287"/>
      <c r="AF554" s="287"/>
      <c r="AG554" s="287"/>
      <c r="AH554" s="211" t="b">
        <v>0</v>
      </c>
      <c r="AI554" s="211">
        <v>203</v>
      </c>
      <c r="AJ554" s="211">
        <v>203</v>
      </c>
      <c r="AK554" s="211" t="b">
        <v>0</v>
      </c>
      <c r="AL554" s="211">
        <v>252</v>
      </c>
      <c r="AM554" s="211">
        <v>252</v>
      </c>
      <c r="AN554" s="287"/>
      <c r="AO554" s="287"/>
      <c r="AP554" s="287"/>
      <c r="AQ554" s="287"/>
      <c r="AR554" s="287"/>
      <c r="AS554" s="287"/>
      <c r="AT554" s="211" t="s">
        <v>514</v>
      </c>
      <c r="AU554" s="211" t="s">
        <v>514</v>
      </c>
      <c r="AV554" s="211" t="s">
        <v>514</v>
      </c>
      <c r="AW554" s="211" t="s">
        <v>514</v>
      </c>
      <c r="AX554" s="211" t="s">
        <v>514</v>
      </c>
      <c r="AY554" s="211" t="s">
        <v>514</v>
      </c>
      <c r="AZ554" s="287"/>
      <c r="BA554" s="287"/>
      <c r="BB554" s="287"/>
      <c r="BC554" s="287"/>
      <c r="BD554" s="287"/>
      <c r="BE554" s="287"/>
      <c r="BF554" s="211" t="s">
        <v>514</v>
      </c>
      <c r="BG554" s="211" t="s">
        <v>514</v>
      </c>
      <c r="BH554" s="211" t="s">
        <v>514</v>
      </c>
      <c r="BI554" s="211" t="s">
        <v>514</v>
      </c>
      <c r="BJ554" s="211" t="s">
        <v>514</v>
      </c>
      <c r="BK554" s="211" t="s">
        <v>514</v>
      </c>
      <c r="BL554" s="287"/>
      <c r="BM554" s="287"/>
      <c r="BN554" s="287"/>
      <c r="BO554" s="211">
        <v>221</v>
      </c>
      <c r="BP554" s="211">
        <v>73</v>
      </c>
      <c r="BQ554" s="211">
        <v>0</v>
      </c>
      <c r="BR554" s="211" t="s">
        <v>514</v>
      </c>
      <c r="BS554" s="211" t="s">
        <v>514</v>
      </c>
      <c r="BT554" s="211" t="s">
        <v>514</v>
      </c>
      <c r="BU554" s="211" t="s">
        <v>514</v>
      </c>
      <c r="BV554" s="211" t="s">
        <v>514</v>
      </c>
      <c r="BW554" s="211" t="s">
        <v>514</v>
      </c>
      <c r="BX554" s="211" t="s">
        <v>514</v>
      </c>
      <c r="BY554" s="211" t="s">
        <v>514</v>
      </c>
      <c r="BZ554" s="211" t="s">
        <v>514</v>
      </c>
      <c r="CA554" s="211" t="s">
        <v>514</v>
      </c>
      <c r="CB554" s="211" t="s">
        <v>514</v>
      </c>
      <c r="CC554" s="211" t="s">
        <v>514</v>
      </c>
      <c r="CD554" s="211" t="s">
        <v>514</v>
      </c>
      <c r="CE554" s="211" t="s">
        <v>514</v>
      </c>
      <c r="CF554" s="211" t="s">
        <v>514</v>
      </c>
      <c r="CG554" s="211" t="s">
        <v>514</v>
      </c>
      <c r="CH554" s="287"/>
      <c r="CI554" s="287"/>
      <c r="CJ554" s="287"/>
      <c r="CK554" s="287"/>
      <c r="CL554" s="287"/>
      <c r="CM554" s="287"/>
      <c r="CN554" s="287"/>
      <c r="CO554" s="211" t="s">
        <v>5528</v>
      </c>
    </row>
    <row r="555" spans="1:93">
      <c r="A555" s="286" t="s">
        <v>2265</v>
      </c>
      <c r="B555" s="211" t="s">
        <v>3544</v>
      </c>
      <c r="C555" s="211" t="s">
        <v>2448</v>
      </c>
      <c r="D555" s="211" t="s">
        <v>5452</v>
      </c>
      <c r="E555" s="211" t="s">
        <v>5453</v>
      </c>
      <c r="F555" s="211">
        <v>1</v>
      </c>
      <c r="G555" s="211" t="s">
        <v>514</v>
      </c>
      <c r="H555" s="211" t="s">
        <v>514</v>
      </c>
      <c r="I555" s="211" t="s">
        <v>514</v>
      </c>
      <c r="J555" s="211" t="s">
        <v>514</v>
      </c>
      <c r="K555" s="211">
        <v>2013</v>
      </c>
      <c r="L555" s="211" t="b">
        <v>1</v>
      </c>
      <c r="M555" s="211">
        <v>6390</v>
      </c>
      <c r="N555" s="211">
        <v>4950</v>
      </c>
      <c r="O555" s="287"/>
      <c r="P555" s="287"/>
      <c r="Q555" s="287"/>
      <c r="R555" s="211" t="s">
        <v>514</v>
      </c>
      <c r="S555" s="211" t="s">
        <v>514</v>
      </c>
      <c r="T555" s="211" t="s">
        <v>514</v>
      </c>
      <c r="U555" s="211" t="s">
        <v>514</v>
      </c>
      <c r="V555" s="211" t="s">
        <v>514</v>
      </c>
      <c r="W555" s="211" t="s">
        <v>514</v>
      </c>
      <c r="X555" s="287"/>
      <c r="Y555" s="287"/>
      <c r="Z555" s="287"/>
      <c r="AA555" s="211" t="s">
        <v>514</v>
      </c>
      <c r="AB555" s="211" t="s">
        <v>514</v>
      </c>
      <c r="AC555" s="211" t="s">
        <v>514</v>
      </c>
      <c r="AD555" s="211" t="s">
        <v>514</v>
      </c>
      <c r="AE555" s="287"/>
      <c r="AF555" s="287"/>
      <c r="AG555" s="287"/>
      <c r="AH555" s="211" t="s">
        <v>514</v>
      </c>
      <c r="AI555" s="211" t="s">
        <v>514</v>
      </c>
      <c r="AJ555" s="211" t="s">
        <v>514</v>
      </c>
      <c r="AK555" s="211" t="s">
        <v>514</v>
      </c>
      <c r="AL555" s="211" t="s">
        <v>514</v>
      </c>
      <c r="AM555" s="211" t="s">
        <v>514</v>
      </c>
      <c r="AN555" s="287"/>
      <c r="AO555" s="287"/>
      <c r="AP555" s="287"/>
      <c r="AQ555" s="287"/>
      <c r="AR555" s="287"/>
      <c r="AS555" s="287"/>
      <c r="AT555" s="211" t="s">
        <v>514</v>
      </c>
      <c r="AU555" s="211" t="s">
        <v>514</v>
      </c>
      <c r="AV555" s="211" t="s">
        <v>514</v>
      </c>
      <c r="AW555" s="211" t="s">
        <v>514</v>
      </c>
      <c r="AX555" s="211" t="s">
        <v>514</v>
      </c>
      <c r="AY555" s="211" t="s">
        <v>514</v>
      </c>
      <c r="AZ555" s="287"/>
      <c r="BA555" s="287"/>
      <c r="BB555" s="287"/>
      <c r="BC555" s="287"/>
      <c r="BD555" s="287"/>
      <c r="BE555" s="287"/>
      <c r="BF555" s="211" t="s">
        <v>514</v>
      </c>
      <c r="BG555" s="211" t="s">
        <v>514</v>
      </c>
      <c r="BH555" s="211" t="s">
        <v>514</v>
      </c>
      <c r="BI555" s="211" t="s">
        <v>514</v>
      </c>
      <c r="BJ555" s="211" t="s">
        <v>514</v>
      </c>
      <c r="BK555" s="211" t="s">
        <v>514</v>
      </c>
      <c r="BL555" s="287"/>
      <c r="BM555" s="287"/>
      <c r="BN555" s="287"/>
      <c r="BO555" s="211" t="s">
        <v>514</v>
      </c>
      <c r="BP555" s="211" t="s">
        <v>514</v>
      </c>
      <c r="BQ555" s="211">
        <v>0</v>
      </c>
      <c r="BR555" s="211" t="s">
        <v>514</v>
      </c>
      <c r="BS555" s="211" t="s">
        <v>514</v>
      </c>
      <c r="BT555" s="211" t="s">
        <v>514</v>
      </c>
      <c r="BU555" s="211" t="s">
        <v>514</v>
      </c>
      <c r="BV555" s="211" t="s">
        <v>514</v>
      </c>
      <c r="BW555" s="211" t="s">
        <v>514</v>
      </c>
      <c r="BX555" s="211" t="s">
        <v>514</v>
      </c>
      <c r="BY555" s="211" t="s">
        <v>514</v>
      </c>
      <c r="BZ555" s="211" t="s">
        <v>514</v>
      </c>
      <c r="CA555" s="211" t="s">
        <v>514</v>
      </c>
      <c r="CB555" s="211" t="s">
        <v>514</v>
      </c>
      <c r="CC555" s="211" t="s">
        <v>514</v>
      </c>
      <c r="CD555" s="211" t="s">
        <v>514</v>
      </c>
      <c r="CE555" s="211" t="s">
        <v>514</v>
      </c>
      <c r="CF555" s="211" t="s">
        <v>514</v>
      </c>
      <c r="CG555" s="211" t="s">
        <v>514</v>
      </c>
      <c r="CH555" s="287"/>
      <c r="CI555" s="287"/>
      <c r="CJ555" s="287"/>
      <c r="CK555" s="287"/>
      <c r="CL555" s="287"/>
      <c r="CM555" s="287"/>
      <c r="CN555" s="287"/>
      <c r="CO555" s="211" t="s">
        <v>514</v>
      </c>
    </row>
    <row r="556" spans="1:93">
      <c r="A556" s="286" t="s">
        <v>2266</v>
      </c>
      <c r="B556" s="211" t="s">
        <v>3545</v>
      </c>
      <c r="C556" s="211" t="s">
        <v>2424</v>
      </c>
      <c r="D556" s="211" t="s">
        <v>3546</v>
      </c>
      <c r="E556" s="211" t="s">
        <v>5963</v>
      </c>
      <c r="F556" s="211">
        <v>1</v>
      </c>
      <c r="G556" s="211" t="s">
        <v>514</v>
      </c>
      <c r="H556" s="211" t="s">
        <v>514</v>
      </c>
      <c r="I556" s="211" t="s">
        <v>514</v>
      </c>
      <c r="J556" s="211" t="s">
        <v>514</v>
      </c>
      <c r="K556" s="211">
        <v>2013</v>
      </c>
      <c r="L556" s="211" t="b">
        <v>1</v>
      </c>
      <c r="M556" s="211">
        <v>5450</v>
      </c>
      <c r="N556" s="211">
        <v>4890</v>
      </c>
      <c r="O556" s="287"/>
      <c r="P556" s="287"/>
      <c r="Q556" s="287"/>
      <c r="R556" s="211" t="b">
        <v>1</v>
      </c>
      <c r="S556" s="211">
        <v>8000</v>
      </c>
      <c r="T556" s="211">
        <v>7230</v>
      </c>
      <c r="U556" s="211" t="b">
        <v>1</v>
      </c>
      <c r="V556" s="211">
        <v>7780</v>
      </c>
      <c r="W556" s="211">
        <v>7780</v>
      </c>
      <c r="X556" s="287"/>
      <c r="Y556" s="287"/>
      <c r="Z556" s="287"/>
      <c r="AA556" s="211" t="s">
        <v>514</v>
      </c>
      <c r="AB556" s="211" t="s">
        <v>514</v>
      </c>
      <c r="AC556" s="211" t="s">
        <v>514</v>
      </c>
      <c r="AD556" s="211" t="s">
        <v>514</v>
      </c>
      <c r="AE556" s="287"/>
      <c r="AF556" s="287"/>
      <c r="AG556" s="287"/>
      <c r="AH556" s="211" t="s">
        <v>514</v>
      </c>
      <c r="AI556" s="211" t="s">
        <v>514</v>
      </c>
      <c r="AJ556" s="211" t="s">
        <v>514</v>
      </c>
      <c r="AK556" s="211" t="s">
        <v>514</v>
      </c>
      <c r="AL556" s="211" t="s">
        <v>514</v>
      </c>
      <c r="AM556" s="211" t="s">
        <v>514</v>
      </c>
      <c r="AN556" s="287"/>
      <c r="AO556" s="287"/>
      <c r="AP556" s="287"/>
      <c r="AQ556" s="287"/>
      <c r="AR556" s="287"/>
      <c r="AS556" s="287"/>
      <c r="AT556" s="211" t="s">
        <v>514</v>
      </c>
      <c r="AU556" s="211" t="s">
        <v>514</v>
      </c>
      <c r="AV556" s="211" t="s">
        <v>514</v>
      </c>
      <c r="AW556" s="211" t="s">
        <v>514</v>
      </c>
      <c r="AX556" s="211" t="s">
        <v>514</v>
      </c>
      <c r="AY556" s="211" t="s">
        <v>514</v>
      </c>
      <c r="AZ556" s="287"/>
      <c r="BA556" s="287"/>
      <c r="BB556" s="287"/>
      <c r="BC556" s="287"/>
      <c r="BD556" s="287"/>
      <c r="BE556" s="287"/>
      <c r="BF556" s="211" t="s">
        <v>514</v>
      </c>
      <c r="BG556" s="211" t="s">
        <v>514</v>
      </c>
      <c r="BH556" s="211" t="s">
        <v>514</v>
      </c>
      <c r="BI556" s="211" t="s">
        <v>514</v>
      </c>
      <c r="BJ556" s="211" t="s">
        <v>514</v>
      </c>
      <c r="BK556" s="211" t="s">
        <v>514</v>
      </c>
      <c r="BL556" s="287"/>
      <c r="BM556" s="287"/>
      <c r="BN556" s="287"/>
      <c r="BO556" s="211" t="s">
        <v>514</v>
      </c>
      <c r="BP556" s="211" t="s">
        <v>514</v>
      </c>
      <c r="BQ556" s="211">
        <v>0</v>
      </c>
      <c r="BR556" s="211" t="s">
        <v>514</v>
      </c>
      <c r="BS556" s="211" t="s">
        <v>514</v>
      </c>
      <c r="BT556" s="211" t="s">
        <v>514</v>
      </c>
      <c r="BU556" s="211" t="s">
        <v>514</v>
      </c>
      <c r="BV556" s="211" t="s">
        <v>514</v>
      </c>
      <c r="BW556" s="211" t="s">
        <v>514</v>
      </c>
      <c r="BX556" s="211" t="s">
        <v>514</v>
      </c>
      <c r="BY556" s="211" t="s">
        <v>514</v>
      </c>
      <c r="BZ556" s="211" t="s">
        <v>514</v>
      </c>
      <c r="CA556" s="211" t="s">
        <v>514</v>
      </c>
      <c r="CB556" s="211" t="s">
        <v>514</v>
      </c>
      <c r="CC556" s="211" t="s">
        <v>514</v>
      </c>
      <c r="CD556" s="211" t="s">
        <v>514</v>
      </c>
      <c r="CE556" s="211" t="s">
        <v>514</v>
      </c>
      <c r="CF556" s="211" t="s">
        <v>514</v>
      </c>
      <c r="CG556" s="211" t="s">
        <v>514</v>
      </c>
      <c r="CH556" s="287"/>
      <c r="CI556" s="287"/>
      <c r="CJ556" s="287"/>
      <c r="CK556" s="287"/>
      <c r="CL556" s="287"/>
      <c r="CM556" s="287"/>
      <c r="CN556" s="287"/>
      <c r="CO556" s="211" t="s">
        <v>5528</v>
      </c>
    </row>
    <row r="557" spans="1:93">
      <c r="A557" s="286" t="s">
        <v>2267</v>
      </c>
      <c r="B557" s="211" t="s">
        <v>3547</v>
      </c>
      <c r="C557" s="211" t="s">
        <v>2448</v>
      </c>
      <c r="D557" s="211" t="s">
        <v>3548</v>
      </c>
      <c r="E557" s="211" t="s">
        <v>3549</v>
      </c>
      <c r="F557" s="211">
        <v>1</v>
      </c>
      <c r="G557" s="211" t="s">
        <v>514</v>
      </c>
      <c r="H557" s="211" t="s">
        <v>514</v>
      </c>
      <c r="I557" s="211" t="s">
        <v>514</v>
      </c>
      <c r="J557" s="211" t="s">
        <v>514</v>
      </c>
      <c r="K557" s="211">
        <v>2013</v>
      </c>
      <c r="L557" s="211" t="b">
        <v>0</v>
      </c>
      <c r="M557" s="211">
        <v>4150</v>
      </c>
      <c r="N557" s="211">
        <v>3730</v>
      </c>
      <c r="O557" s="287"/>
      <c r="P557" s="287"/>
      <c r="Q557" s="287"/>
      <c r="R557" s="211" t="b">
        <v>0</v>
      </c>
      <c r="S557" s="211">
        <v>3800</v>
      </c>
      <c r="T557" s="211">
        <v>2260</v>
      </c>
      <c r="U557" s="211" t="b">
        <v>0</v>
      </c>
      <c r="V557" s="211">
        <v>3560</v>
      </c>
      <c r="W557" s="211">
        <v>3560</v>
      </c>
      <c r="X557" s="287"/>
      <c r="Y557" s="287"/>
      <c r="Z557" s="287"/>
      <c r="AA557" s="211" t="s">
        <v>514</v>
      </c>
      <c r="AB557" s="211" t="s">
        <v>514</v>
      </c>
      <c r="AC557" s="211" t="s">
        <v>514</v>
      </c>
      <c r="AD557" s="211" t="s">
        <v>514</v>
      </c>
      <c r="AE557" s="287"/>
      <c r="AF557" s="287"/>
      <c r="AG557" s="287"/>
      <c r="AH557" s="211" t="s">
        <v>514</v>
      </c>
      <c r="AI557" s="211" t="s">
        <v>514</v>
      </c>
      <c r="AJ557" s="211" t="s">
        <v>514</v>
      </c>
      <c r="AK557" s="211" t="s">
        <v>514</v>
      </c>
      <c r="AL557" s="211" t="s">
        <v>514</v>
      </c>
      <c r="AM557" s="211" t="s">
        <v>514</v>
      </c>
      <c r="AN557" s="287"/>
      <c r="AO557" s="287"/>
      <c r="AP557" s="287"/>
      <c r="AQ557" s="287"/>
      <c r="AR557" s="287"/>
      <c r="AS557" s="287"/>
      <c r="AT557" s="211" t="s">
        <v>514</v>
      </c>
      <c r="AU557" s="211" t="s">
        <v>514</v>
      </c>
      <c r="AV557" s="211" t="s">
        <v>514</v>
      </c>
      <c r="AW557" s="211" t="s">
        <v>514</v>
      </c>
      <c r="AX557" s="211" t="s">
        <v>514</v>
      </c>
      <c r="AY557" s="211" t="s">
        <v>514</v>
      </c>
      <c r="AZ557" s="287"/>
      <c r="BA557" s="287"/>
      <c r="BB557" s="287"/>
      <c r="BC557" s="287"/>
      <c r="BD557" s="287"/>
      <c r="BE557" s="287"/>
      <c r="BF557" s="211" t="s">
        <v>514</v>
      </c>
      <c r="BG557" s="211" t="s">
        <v>514</v>
      </c>
      <c r="BH557" s="211" t="s">
        <v>514</v>
      </c>
      <c r="BI557" s="211" t="s">
        <v>514</v>
      </c>
      <c r="BJ557" s="211" t="s">
        <v>514</v>
      </c>
      <c r="BK557" s="211" t="s">
        <v>514</v>
      </c>
      <c r="BL557" s="287"/>
      <c r="BM557" s="287"/>
      <c r="BN557" s="287"/>
      <c r="BO557" s="211" t="s">
        <v>514</v>
      </c>
      <c r="BP557" s="211" t="s">
        <v>514</v>
      </c>
      <c r="BQ557" s="211">
        <v>1</v>
      </c>
      <c r="BR557" s="211" t="s">
        <v>3162</v>
      </c>
      <c r="BS557" s="211" t="s">
        <v>514</v>
      </c>
      <c r="BT557" s="211" t="s">
        <v>514</v>
      </c>
      <c r="BU557" s="211" t="s">
        <v>514</v>
      </c>
      <c r="BV557" s="211" t="s">
        <v>514</v>
      </c>
      <c r="BW557" s="211" t="s">
        <v>514</v>
      </c>
      <c r="BX557" s="211" t="s">
        <v>514</v>
      </c>
      <c r="BY557" s="211" t="s">
        <v>514</v>
      </c>
      <c r="BZ557" s="211" t="s">
        <v>514</v>
      </c>
      <c r="CA557" s="211" t="s">
        <v>514</v>
      </c>
      <c r="CB557" s="211" t="s">
        <v>514</v>
      </c>
      <c r="CC557" s="211" t="s">
        <v>514</v>
      </c>
      <c r="CD557" s="211" t="s">
        <v>514</v>
      </c>
      <c r="CE557" s="211" t="s">
        <v>514</v>
      </c>
      <c r="CF557" s="211" t="s">
        <v>514</v>
      </c>
      <c r="CG557" s="211" t="s">
        <v>514</v>
      </c>
      <c r="CH557" s="287"/>
      <c r="CI557" s="287"/>
      <c r="CJ557" s="287"/>
      <c r="CK557" s="287"/>
      <c r="CL557" s="287"/>
      <c r="CM557" s="287"/>
      <c r="CN557" s="287"/>
      <c r="CO557" s="211" t="s">
        <v>5528</v>
      </c>
    </row>
    <row r="558" spans="1:93">
      <c r="A558" s="286" t="s">
        <v>2268</v>
      </c>
      <c r="B558" s="211" t="s">
        <v>3550</v>
      </c>
      <c r="C558" s="211" t="s">
        <v>2680</v>
      </c>
      <c r="D558" s="211" t="s">
        <v>5964</v>
      </c>
      <c r="E558" s="211" t="s">
        <v>5965</v>
      </c>
      <c r="F558" s="211">
        <v>1</v>
      </c>
      <c r="G558" s="211" t="s">
        <v>514</v>
      </c>
      <c r="H558" s="211" t="s">
        <v>514</v>
      </c>
      <c r="I558" s="211" t="s">
        <v>514</v>
      </c>
      <c r="J558" s="211" t="s">
        <v>514</v>
      </c>
      <c r="K558" s="211">
        <v>2013</v>
      </c>
      <c r="L558" s="211" t="b">
        <v>0</v>
      </c>
      <c r="M558" s="211">
        <v>5910</v>
      </c>
      <c r="N558" s="211">
        <v>4590</v>
      </c>
      <c r="O558" s="287"/>
      <c r="P558" s="287"/>
      <c r="Q558" s="287"/>
      <c r="R558" s="211" t="b">
        <v>0</v>
      </c>
      <c r="S558" s="211">
        <v>2650</v>
      </c>
      <c r="T558" s="211">
        <v>2250</v>
      </c>
      <c r="U558" s="211" t="b">
        <v>0</v>
      </c>
      <c r="V558" s="211">
        <v>1980</v>
      </c>
      <c r="W558" s="211">
        <v>1980</v>
      </c>
      <c r="X558" s="287"/>
      <c r="Y558" s="287"/>
      <c r="Z558" s="287"/>
      <c r="AA558" s="211" t="s">
        <v>514</v>
      </c>
      <c r="AB558" s="211" t="s">
        <v>514</v>
      </c>
      <c r="AC558" s="211" t="s">
        <v>514</v>
      </c>
      <c r="AD558" s="211" t="s">
        <v>514</v>
      </c>
      <c r="AE558" s="287"/>
      <c r="AF558" s="287"/>
      <c r="AG558" s="287"/>
      <c r="AH558" s="211" t="s">
        <v>514</v>
      </c>
      <c r="AI558" s="211" t="s">
        <v>514</v>
      </c>
      <c r="AJ558" s="211" t="s">
        <v>514</v>
      </c>
      <c r="AK558" s="211" t="s">
        <v>514</v>
      </c>
      <c r="AL558" s="211" t="s">
        <v>514</v>
      </c>
      <c r="AM558" s="211" t="s">
        <v>514</v>
      </c>
      <c r="AN558" s="287"/>
      <c r="AO558" s="287"/>
      <c r="AP558" s="287"/>
      <c r="AQ558" s="287"/>
      <c r="AR558" s="287"/>
      <c r="AS558" s="287"/>
      <c r="AT558" s="211" t="s">
        <v>514</v>
      </c>
      <c r="AU558" s="211" t="s">
        <v>514</v>
      </c>
      <c r="AV558" s="211" t="s">
        <v>514</v>
      </c>
      <c r="AW558" s="211" t="s">
        <v>514</v>
      </c>
      <c r="AX558" s="211" t="s">
        <v>514</v>
      </c>
      <c r="AY558" s="211" t="s">
        <v>514</v>
      </c>
      <c r="AZ558" s="287"/>
      <c r="BA558" s="287"/>
      <c r="BB558" s="287"/>
      <c r="BC558" s="287"/>
      <c r="BD558" s="287"/>
      <c r="BE558" s="287"/>
      <c r="BF558" s="211" t="s">
        <v>514</v>
      </c>
      <c r="BG558" s="211" t="s">
        <v>514</v>
      </c>
      <c r="BH558" s="211" t="s">
        <v>514</v>
      </c>
      <c r="BI558" s="211" t="s">
        <v>514</v>
      </c>
      <c r="BJ558" s="211" t="s">
        <v>514</v>
      </c>
      <c r="BK558" s="211" t="s">
        <v>514</v>
      </c>
      <c r="BL558" s="287"/>
      <c r="BM558" s="287"/>
      <c r="BN558" s="287"/>
      <c r="BO558" s="211" t="s">
        <v>514</v>
      </c>
      <c r="BP558" s="211" t="s">
        <v>514</v>
      </c>
      <c r="BQ558" s="211">
        <v>0</v>
      </c>
      <c r="BR558" s="211" t="s">
        <v>514</v>
      </c>
      <c r="BS558" s="211" t="s">
        <v>514</v>
      </c>
      <c r="BT558" s="211" t="s">
        <v>514</v>
      </c>
      <c r="BU558" s="211" t="s">
        <v>514</v>
      </c>
      <c r="BV558" s="211" t="s">
        <v>514</v>
      </c>
      <c r="BW558" s="211" t="s">
        <v>514</v>
      </c>
      <c r="BX558" s="211" t="s">
        <v>514</v>
      </c>
      <c r="BY558" s="211" t="s">
        <v>514</v>
      </c>
      <c r="BZ558" s="211" t="s">
        <v>514</v>
      </c>
      <c r="CA558" s="211" t="s">
        <v>514</v>
      </c>
      <c r="CB558" s="211" t="s">
        <v>514</v>
      </c>
      <c r="CC558" s="211" t="s">
        <v>6425</v>
      </c>
      <c r="CD558" s="211" t="s">
        <v>6657</v>
      </c>
      <c r="CE558" s="211" t="s">
        <v>514</v>
      </c>
      <c r="CF558" s="211" t="s">
        <v>514</v>
      </c>
      <c r="CG558" s="211" t="s">
        <v>514</v>
      </c>
      <c r="CH558" s="287"/>
      <c r="CI558" s="287"/>
      <c r="CJ558" s="287"/>
      <c r="CK558" s="287"/>
      <c r="CL558" s="287"/>
      <c r="CM558" s="287"/>
      <c r="CN558" s="287"/>
      <c r="CO558" s="211" t="s">
        <v>5528</v>
      </c>
    </row>
    <row r="559" spans="1:93">
      <c r="A559" s="286" t="s">
        <v>2269</v>
      </c>
      <c r="B559" s="211" t="s">
        <v>3551</v>
      </c>
      <c r="C559" s="211" t="s">
        <v>2448</v>
      </c>
      <c r="D559" s="211" t="s">
        <v>5454</v>
      </c>
      <c r="E559" s="211" t="s">
        <v>5966</v>
      </c>
      <c r="F559" s="211">
        <v>1</v>
      </c>
      <c r="G559" s="211" t="s">
        <v>514</v>
      </c>
      <c r="H559" s="211" t="s">
        <v>514</v>
      </c>
      <c r="I559" s="211" t="s">
        <v>514</v>
      </c>
      <c r="J559" s="211" t="s">
        <v>514</v>
      </c>
      <c r="K559" s="211">
        <v>2013</v>
      </c>
      <c r="L559" s="211" t="b">
        <v>0</v>
      </c>
      <c r="M559" s="211">
        <v>5410</v>
      </c>
      <c r="N559" s="211">
        <v>4620</v>
      </c>
      <c r="O559" s="287"/>
      <c r="P559" s="287"/>
      <c r="Q559" s="287"/>
      <c r="R559" s="211" t="b">
        <v>0</v>
      </c>
      <c r="S559" s="211">
        <v>5430</v>
      </c>
      <c r="T559" s="211">
        <v>4910</v>
      </c>
      <c r="U559" s="211" t="b">
        <v>0</v>
      </c>
      <c r="V559" s="211">
        <v>4970</v>
      </c>
      <c r="W559" s="211">
        <v>4970</v>
      </c>
      <c r="X559" s="287"/>
      <c r="Y559" s="287"/>
      <c r="Z559" s="287"/>
      <c r="AA559" s="211" t="s">
        <v>514</v>
      </c>
      <c r="AB559" s="211" t="s">
        <v>514</v>
      </c>
      <c r="AC559" s="211" t="s">
        <v>514</v>
      </c>
      <c r="AD559" s="211" t="s">
        <v>514</v>
      </c>
      <c r="AE559" s="287"/>
      <c r="AF559" s="287"/>
      <c r="AG559" s="287"/>
      <c r="AH559" s="211" t="s">
        <v>514</v>
      </c>
      <c r="AI559" s="211" t="s">
        <v>514</v>
      </c>
      <c r="AJ559" s="211" t="s">
        <v>514</v>
      </c>
      <c r="AK559" s="211" t="s">
        <v>514</v>
      </c>
      <c r="AL559" s="211" t="s">
        <v>514</v>
      </c>
      <c r="AM559" s="211" t="s">
        <v>514</v>
      </c>
      <c r="AN559" s="287"/>
      <c r="AO559" s="287"/>
      <c r="AP559" s="287"/>
      <c r="AQ559" s="287"/>
      <c r="AR559" s="287"/>
      <c r="AS559" s="287"/>
      <c r="AT559" s="211" t="s">
        <v>514</v>
      </c>
      <c r="AU559" s="211" t="s">
        <v>514</v>
      </c>
      <c r="AV559" s="211" t="s">
        <v>514</v>
      </c>
      <c r="AW559" s="211" t="s">
        <v>514</v>
      </c>
      <c r="AX559" s="211" t="s">
        <v>514</v>
      </c>
      <c r="AY559" s="211" t="s">
        <v>514</v>
      </c>
      <c r="AZ559" s="287"/>
      <c r="BA559" s="287"/>
      <c r="BB559" s="287"/>
      <c r="BC559" s="287"/>
      <c r="BD559" s="287"/>
      <c r="BE559" s="287"/>
      <c r="BF559" s="211" t="s">
        <v>514</v>
      </c>
      <c r="BG559" s="211" t="s">
        <v>514</v>
      </c>
      <c r="BH559" s="211" t="s">
        <v>514</v>
      </c>
      <c r="BI559" s="211" t="s">
        <v>514</v>
      </c>
      <c r="BJ559" s="211" t="s">
        <v>514</v>
      </c>
      <c r="BK559" s="211" t="s">
        <v>514</v>
      </c>
      <c r="BL559" s="287"/>
      <c r="BM559" s="287"/>
      <c r="BN559" s="287"/>
      <c r="BO559" s="211" t="s">
        <v>514</v>
      </c>
      <c r="BP559" s="211" t="s">
        <v>514</v>
      </c>
      <c r="BQ559" s="211">
        <v>1</v>
      </c>
      <c r="BR559" s="211" t="s">
        <v>2811</v>
      </c>
      <c r="BS559" s="211" t="s">
        <v>514</v>
      </c>
      <c r="BT559" s="211" t="s">
        <v>514</v>
      </c>
      <c r="BU559" s="211" t="s">
        <v>514</v>
      </c>
      <c r="BV559" s="211" t="s">
        <v>514</v>
      </c>
      <c r="BW559" s="211" t="s">
        <v>514</v>
      </c>
      <c r="BX559" s="211" t="s">
        <v>514</v>
      </c>
      <c r="BY559" s="211" t="s">
        <v>514</v>
      </c>
      <c r="BZ559" s="211" t="s">
        <v>514</v>
      </c>
      <c r="CA559" s="211" t="s">
        <v>514</v>
      </c>
      <c r="CB559" s="211" t="s">
        <v>514</v>
      </c>
      <c r="CC559" s="211" t="s">
        <v>6434</v>
      </c>
      <c r="CD559" s="211" t="s">
        <v>5089</v>
      </c>
      <c r="CE559" s="211" t="s">
        <v>514</v>
      </c>
      <c r="CF559" s="211" t="s">
        <v>514</v>
      </c>
      <c r="CG559" s="211" t="s">
        <v>514</v>
      </c>
      <c r="CH559" s="287"/>
      <c r="CI559" s="287"/>
      <c r="CJ559" s="287"/>
      <c r="CK559" s="287"/>
      <c r="CL559" s="287"/>
      <c r="CM559" s="287"/>
      <c r="CN559" s="287"/>
      <c r="CO559" s="211" t="s">
        <v>5528</v>
      </c>
    </row>
    <row r="560" spans="1:93">
      <c r="A560" s="286" t="s">
        <v>2270</v>
      </c>
      <c r="B560" s="211" t="s">
        <v>3552</v>
      </c>
      <c r="C560" s="211" t="s">
        <v>2424</v>
      </c>
      <c r="D560" s="211" t="s">
        <v>5455</v>
      </c>
      <c r="E560" s="211" t="s">
        <v>5456</v>
      </c>
      <c r="F560" s="211">
        <v>1</v>
      </c>
      <c r="G560" s="211" t="s">
        <v>514</v>
      </c>
      <c r="H560" s="211" t="s">
        <v>514</v>
      </c>
      <c r="I560" s="211" t="s">
        <v>514</v>
      </c>
      <c r="J560" s="211" t="s">
        <v>514</v>
      </c>
      <c r="K560" s="211">
        <v>2013</v>
      </c>
      <c r="L560" s="211" t="b">
        <v>0</v>
      </c>
      <c r="M560" s="211">
        <v>7120</v>
      </c>
      <c r="N560" s="211">
        <v>5890</v>
      </c>
      <c r="O560" s="287"/>
      <c r="P560" s="287"/>
      <c r="Q560" s="287"/>
      <c r="R560" s="211" t="b">
        <v>0</v>
      </c>
      <c r="S560" s="211">
        <v>8560</v>
      </c>
      <c r="T560" s="211">
        <v>7730</v>
      </c>
      <c r="U560" s="211" t="b">
        <v>0</v>
      </c>
      <c r="V560" s="211">
        <v>8280</v>
      </c>
      <c r="W560" s="211">
        <v>8280</v>
      </c>
      <c r="X560" s="287"/>
      <c r="Y560" s="287"/>
      <c r="Z560" s="287"/>
      <c r="AA560" s="211" t="s">
        <v>514</v>
      </c>
      <c r="AB560" s="211" t="s">
        <v>514</v>
      </c>
      <c r="AC560" s="211" t="s">
        <v>514</v>
      </c>
      <c r="AD560" s="211" t="s">
        <v>514</v>
      </c>
      <c r="AE560" s="287"/>
      <c r="AF560" s="287"/>
      <c r="AG560" s="287"/>
      <c r="AH560" s="211" t="s">
        <v>514</v>
      </c>
      <c r="AI560" s="211" t="s">
        <v>514</v>
      </c>
      <c r="AJ560" s="211" t="s">
        <v>514</v>
      </c>
      <c r="AK560" s="211" t="s">
        <v>514</v>
      </c>
      <c r="AL560" s="211" t="s">
        <v>514</v>
      </c>
      <c r="AM560" s="211" t="s">
        <v>514</v>
      </c>
      <c r="AN560" s="287"/>
      <c r="AO560" s="287"/>
      <c r="AP560" s="287"/>
      <c r="AQ560" s="287"/>
      <c r="AR560" s="287"/>
      <c r="AS560" s="287"/>
      <c r="AT560" s="211" t="s">
        <v>514</v>
      </c>
      <c r="AU560" s="211" t="s">
        <v>514</v>
      </c>
      <c r="AV560" s="211" t="s">
        <v>514</v>
      </c>
      <c r="AW560" s="211" t="s">
        <v>514</v>
      </c>
      <c r="AX560" s="211" t="s">
        <v>514</v>
      </c>
      <c r="AY560" s="211" t="s">
        <v>514</v>
      </c>
      <c r="AZ560" s="287"/>
      <c r="BA560" s="287"/>
      <c r="BB560" s="287"/>
      <c r="BC560" s="287"/>
      <c r="BD560" s="287"/>
      <c r="BE560" s="287"/>
      <c r="BF560" s="211" t="s">
        <v>514</v>
      </c>
      <c r="BG560" s="211" t="s">
        <v>514</v>
      </c>
      <c r="BH560" s="211" t="s">
        <v>514</v>
      </c>
      <c r="BI560" s="211" t="s">
        <v>514</v>
      </c>
      <c r="BJ560" s="211" t="s">
        <v>514</v>
      </c>
      <c r="BK560" s="211" t="s">
        <v>514</v>
      </c>
      <c r="BL560" s="287"/>
      <c r="BM560" s="287"/>
      <c r="BN560" s="287"/>
      <c r="BO560" s="211" t="s">
        <v>514</v>
      </c>
      <c r="BP560" s="211" t="s">
        <v>514</v>
      </c>
      <c r="BQ560" s="211">
        <v>1</v>
      </c>
      <c r="BR560" s="211" t="s">
        <v>5457</v>
      </c>
      <c r="BS560" s="211" t="s">
        <v>514</v>
      </c>
      <c r="BT560" s="211" t="s">
        <v>514</v>
      </c>
      <c r="BU560" s="211" t="s">
        <v>514</v>
      </c>
      <c r="BV560" s="211" t="s">
        <v>514</v>
      </c>
      <c r="BW560" s="211" t="s">
        <v>514</v>
      </c>
      <c r="BX560" s="211" t="s">
        <v>514</v>
      </c>
      <c r="BY560" s="211" t="s">
        <v>514</v>
      </c>
      <c r="BZ560" s="211" t="s">
        <v>514</v>
      </c>
      <c r="CA560" s="211" t="s">
        <v>514</v>
      </c>
      <c r="CB560" s="211" t="s">
        <v>514</v>
      </c>
      <c r="CC560" s="211" t="s">
        <v>514</v>
      </c>
      <c r="CD560" s="211" t="s">
        <v>514</v>
      </c>
      <c r="CE560" s="211" t="s">
        <v>514</v>
      </c>
      <c r="CF560" s="211" t="s">
        <v>514</v>
      </c>
      <c r="CG560" s="211" t="s">
        <v>514</v>
      </c>
      <c r="CH560" s="287"/>
      <c r="CI560" s="287"/>
      <c r="CJ560" s="287"/>
      <c r="CK560" s="287"/>
      <c r="CL560" s="287"/>
      <c r="CM560" s="287"/>
      <c r="CN560" s="287"/>
      <c r="CO560" s="211" t="s">
        <v>5528</v>
      </c>
    </row>
    <row r="561" spans="1:93">
      <c r="A561" s="286" t="s">
        <v>2271</v>
      </c>
      <c r="B561" s="211" t="s">
        <v>3553</v>
      </c>
      <c r="C561" s="211" t="s">
        <v>2448</v>
      </c>
      <c r="D561" s="211" t="s">
        <v>5967</v>
      </c>
      <c r="E561" s="211" t="s">
        <v>6658</v>
      </c>
      <c r="F561" s="211">
        <v>1</v>
      </c>
      <c r="G561" s="211" t="s">
        <v>514</v>
      </c>
      <c r="H561" s="211" t="s">
        <v>514</v>
      </c>
      <c r="I561" s="211" t="s">
        <v>514</v>
      </c>
      <c r="J561" s="211" t="s">
        <v>514</v>
      </c>
      <c r="K561" s="211">
        <v>2013</v>
      </c>
      <c r="L561" s="211" t="b">
        <v>0</v>
      </c>
      <c r="M561" s="211">
        <v>3930</v>
      </c>
      <c r="N561" s="211">
        <v>3070</v>
      </c>
      <c r="O561" s="287"/>
      <c r="P561" s="287"/>
      <c r="Q561" s="287"/>
      <c r="R561" s="211" t="b">
        <v>0</v>
      </c>
      <c r="S561" s="211">
        <v>2930</v>
      </c>
      <c r="T561" s="211">
        <v>2890</v>
      </c>
      <c r="U561" s="211" t="b">
        <v>0</v>
      </c>
      <c r="V561" s="211">
        <v>2670</v>
      </c>
      <c r="W561" s="211">
        <v>2670</v>
      </c>
      <c r="X561" s="287"/>
      <c r="Y561" s="287"/>
      <c r="Z561" s="287"/>
      <c r="AA561" s="211" t="s">
        <v>514</v>
      </c>
      <c r="AB561" s="211" t="s">
        <v>514</v>
      </c>
      <c r="AC561" s="211" t="s">
        <v>514</v>
      </c>
      <c r="AD561" s="211" t="s">
        <v>514</v>
      </c>
      <c r="AE561" s="287"/>
      <c r="AF561" s="287"/>
      <c r="AG561" s="287"/>
      <c r="AH561" s="211" t="s">
        <v>514</v>
      </c>
      <c r="AI561" s="211" t="s">
        <v>514</v>
      </c>
      <c r="AJ561" s="211" t="s">
        <v>514</v>
      </c>
      <c r="AK561" s="211" t="s">
        <v>514</v>
      </c>
      <c r="AL561" s="211" t="s">
        <v>514</v>
      </c>
      <c r="AM561" s="211" t="s">
        <v>514</v>
      </c>
      <c r="AN561" s="287"/>
      <c r="AO561" s="287"/>
      <c r="AP561" s="287"/>
      <c r="AQ561" s="287"/>
      <c r="AR561" s="287"/>
      <c r="AS561" s="287"/>
      <c r="AT561" s="211" t="s">
        <v>514</v>
      </c>
      <c r="AU561" s="211" t="s">
        <v>514</v>
      </c>
      <c r="AV561" s="211" t="s">
        <v>514</v>
      </c>
      <c r="AW561" s="211" t="s">
        <v>514</v>
      </c>
      <c r="AX561" s="211" t="s">
        <v>514</v>
      </c>
      <c r="AY561" s="211" t="s">
        <v>514</v>
      </c>
      <c r="AZ561" s="287"/>
      <c r="BA561" s="287"/>
      <c r="BB561" s="287"/>
      <c r="BC561" s="287"/>
      <c r="BD561" s="287"/>
      <c r="BE561" s="287"/>
      <c r="BF561" s="211" t="s">
        <v>514</v>
      </c>
      <c r="BG561" s="211" t="s">
        <v>514</v>
      </c>
      <c r="BH561" s="211" t="s">
        <v>514</v>
      </c>
      <c r="BI561" s="211" t="s">
        <v>514</v>
      </c>
      <c r="BJ561" s="211" t="s">
        <v>514</v>
      </c>
      <c r="BK561" s="211" t="s">
        <v>514</v>
      </c>
      <c r="BL561" s="287"/>
      <c r="BM561" s="287"/>
      <c r="BN561" s="287"/>
      <c r="BO561" s="211" t="s">
        <v>514</v>
      </c>
      <c r="BP561" s="211" t="s">
        <v>514</v>
      </c>
      <c r="BQ561" s="211">
        <v>1</v>
      </c>
      <c r="BR561" s="211" t="s">
        <v>3554</v>
      </c>
      <c r="BS561" s="211" t="s">
        <v>514</v>
      </c>
      <c r="BT561" s="211" t="s">
        <v>514</v>
      </c>
      <c r="BU561" s="211" t="s">
        <v>514</v>
      </c>
      <c r="BV561" s="211" t="s">
        <v>514</v>
      </c>
      <c r="BW561" s="211" t="s">
        <v>514</v>
      </c>
      <c r="BX561" s="211" t="s">
        <v>514</v>
      </c>
      <c r="BY561" s="211" t="s">
        <v>514</v>
      </c>
      <c r="BZ561" s="211" t="s">
        <v>514</v>
      </c>
      <c r="CA561" s="211" t="s">
        <v>514</v>
      </c>
      <c r="CB561" s="211" t="s">
        <v>514</v>
      </c>
      <c r="CC561" s="211" t="s">
        <v>514</v>
      </c>
      <c r="CD561" s="211" t="s">
        <v>514</v>
      </c>
      <c r="CE561" s="211" t="s">
        <v>514</v>
      </c>
      <c r="CF561" s="211" t="s">
        <v>514</v>
      </c>
      <c r="CG561" s="211" t="s">
        <v>514</v>
      </c>
      <c r="CH561" s="287"/>
      <c r="CI561" s="287"/>
      <c r="CJ561" s="287"/>
      <c r="CK561" s="287"/>
      <c r="CL561" s="287"/>
      <c r="CM561" s="287"/>
      <c r="CN561" s="287"/>
      <c r="CO561" s="211" t="s">
        <v>5528</v>
      </c>
    </row>
    <row r="562" spans="1:93">
      <c r="A562" s="286" t="s">
        <v>2272</v>
      </c>
      <c r="B562" s="211" t="s">
        <v>3555</v>
      </c>
      <c r="C562" s="211" t="s">
        <v>2448</v>
      </c>
      <c r="D562" s="211" t="s">
        <v>5968</v>
      </c>
      <c r="E562" s="211" t="s">
        <v>5969</v>
      </c>
      <c r="F562" s="211">
        <v>1</v>
      </c>
      <c r="G562" s="211" t="s">
        <v>514</v>
      </c>
      <c r="H562" s="211" t="s">
        <v>514</v>
      </c>
      <c r="I562" s="211" t="s">
        <v>514</v>
      </c>
      <c r="J562" s="211" t="s">
        <v>514</v>
      </c>
      <c r="K562" s="211">
        <v>2013</v>
      </c>
      <c r="L562" s="211" t="b">
        <v>0</v>
      </c>
      <c r="M562" s="211">
        <v>240</v>
      </c>
      <c r="N562" s="211">
        <v>187</v>
      </c>
      <c r="O562" s="287"/>
      <c r="P562" s="287"/>
      <c r="Q562" s="287"/>
      <c r="R562" s="211" t="b">
        <v>0</v>
      </c>
      <c r="S562" s="211">
        <v>124</v>
      </c>
      <c r="T562" s="211">
        <v>116</v>
      </c>
      <c r="U562" s="211" t="b">
        <v>0</v>
      </c>
      <c r="V562" s="211">
        <v>104</v>
      </c>
      <c r="W562" s="211">
        <v>104</v>
      </c>
      <c r="X562" s="287"/>
      <c r="Y562" s="287"/>
      <c r="Z562" s="287"/>
      <c r="AA562" s="211" t="s">
        <v>514</v>
      </c>
      <c r="AB562" s="211" t="s">
        <v>514</v>
      </c>
      <c r="AC562" s="211" t="s">
        <v>514</v>
      </c>
      <c r="AD562" s="211" t="s">
        <v>514</v>
      </c>
      <c r="AE562" s="287"/>
      <c r="AF562" s="287"/>
      <c r="AG562" s="287"/>
      <c r="AH562" s="211" t="s">
        <v>514</v>
      </c>
      <c r="AI562" s="211" t="s">
        <v>514</v>
      </c>
      <c r="AJ562" s="211" t="s">
        <v>514</v>
      </c>
      <c r="AK562" s="211" t="s">
        <v>514</v>
      </c>
      <c r="AL562" s="211" t="s">
        <v>514</v>
      </c>
      <c r="AM562" s="211" t="s">
        <v>514</v>
      </c>
      <c r="AN562" s="287"/>
      <c r="AO562" s="287"/>
      <c r="AP562" s="287"/>
      <c r="AQ562" s="287"/>
      <c r="AR562" s="287"/>
      <c r="AS562" s="287"/>
      <c r="AT562" s="211" t="s">
        <v>514</v>
      </c>
      <c r="AU562" s="211" t="s">
        <v>514</v>
      </c>
      <c r="AV562" s="211" t="s">
        <v>514</v>
      </c>
      <c r="AW562" s="211" t="s">
        <v>514</v>
      </c>
      <c r="AX562" s="211" t="s">
        <v>514</v>
      </c>
      <c r="AY562" s="211" t="s">
        <v>514</v>
      </c>
      <c r="AZ562" s="287"/>
      <c r="BA562" s="287"/>
      <c r="BB562" s="287"/>
      <c r="BC562" s="287"/>
      <c r="BD562" s="287"/>
      <c r="BE562" s="287"/>
      <c r="BF562" s="211" t="s">
        <v>514</v>
      </c>
      <c r="BG562" s="211" t="s">
        <v>514</v>
      </c>
      <c r="BH562" s="211" t="s">
        <v>514</v>
      </c>
      <c r="BI562" s="211" t="s">
        <v>514</v>
      </c>
      <c r="BJ562" s="211" t="s">
        <v>514</v>
      </c>
      <c r="BK562" s="211" t="s">
        <v>514</v>
      </c>
      <c r="BL562" s="287"/>
      <c r="BM562" s="287"/>
      <c r="BN562" s="287"/>
      <c r="BO562" s="211" t="s">
        <v>514</v>
      </c>
      <c r="BP562" s="211" t="s">
        <v>514</v>
      </c>
      <c r="BQ562" s="211">
        <v>0</v>
      </c>
      <c r="BR562" s="211" t="s">
        <v>514</v>
      </c>
      <c r="BS562" s="211" t="s">
        <v>514</v>
      </c>
      <c r="BT562" s="211" t="s">
        <v>514</v>
      </c>
      <c r="BU562" s="211" t="s">
        <v>514</v>
      </c>
      <c r="BV562" s="211" t="s">
        <v>514</v>
      </c>
      <c r="BW562" s="211" t="s">
        <v>514</v>
      </c>
      <c r="BX562" s="211" t="s">
        <v>514</v>
      </c>
      <c r="BY562" s="211" t="s">
        <v>514</v>
      </c>
      <c r="BZ562" s="211" t="s">
        <v>514</v>
      </c>
      <c r="CA562" s="211" t="s">
        <v>514</v>
      </c>
      <c r="CB562" s="211" t="s">
        <v>514</v>
      </c>
      <c r="CC562" s="211" t="s">
        <v>514</v>
      </c>
      <c r="CD562" s="211" t="s">
        <v>514</v>
      </c>
      <c r="CE562" s="211" t="s">
        <v>514</v>
      </c>
      <c r="CF562" s="211" t="s">
        <v>514</v>
      </c>
      <c r="CG562" s="211" t="s">
        <v>514</v>
      </c>
      <c r="CH562" s="287"/>
      <c r="CI562" s="287"/>
      <c r="CJ562" s="287"/>
      <c r="CK562" s="287"/>
      <c r="CL562" s="287"/>
      <c r="CM562" s="287"/>
      <c r="CN562" s="287"/>
      <c r="CO562" s="211" t="s">
        <v>5528</v>
      </c>
    </row>
    <row r="563" spans="1:93">
      <c r="A563" s="286" t="s">
        <v>2273</v>
      </c>
      <c r="B563" s="211" t="s">
        <v>3556</v>
      </c>
      <c r="C563" s="211" t="s">
        <v>3020</v>
      </c>
      <c r="D563" s="211" t="s">
        <v>5970</v>
      </c>
      <c r="E563" s="211" t="s">
        <v>3557</v>
      </c>
      <c r="F563" s="211">
        <v>1</v>
      </c>
      <c r="G563" s="211" t="s">
        <v>514</v>
      </c>
      <c r="H563" s="211" t="s">
        <v>514</v>
      </c>
      <c r="I563" s="211" t="s">
        <v>514</v>
      </c>
      <c r="J563" s="211" t="s">
        <v>514</v>
      </c>
      <c r="K563" s="211">
        <v>2013</v>
      </c>
      <c r="L563" s="211" t="b">
        <v>0</v>
      </c>
      <c r="M563" s="211">
        <v>9940</v>
      </c>
      <c r="N563" s="211">
        <v>8080</v>
      </c>
      <c r="O563" s="287"/>
      <c r="P563" s="287"/>
      <c r="Q563" s="287"/>
      <c r="R563" s="211" t="b">
        <v>0</v>
      </c>
      <c r="S563" s="211">
        <v>5480</v>
      </c>
      <c r="T563" s="211">
        <v>4680</v>
      </c>
      <c r="U563" s="211" t="b">
        <v>0</v>
      </c>
      <c r="V563" s="211">
        <v>6360</v>
      </c>
      <c r="W563" s="211">
        <v>6360</v>
      </c>
      <c r="X563" s="287"/>
      <c r="Y563" s="287"/>
      <c r="Z563" s="287"/>
      <c r="AA563" s="211" t="s">
        <v>514</v>
      </c>
      <c r="AB563" s="211" t="s">
        <v>514</v>
      </c>
      <c r="AC563" s="211" t="s">
        <v>514</v>
      </c>
      <c r="AD563" s="211" t="s">
        <v>514</v>
      </c>
      <c r="AE563" s="287"/>
      <c r="AF563" s="287"/>
      <c r="AG563" s="287"/>
      <c r="AH563" s="211" t="s">
        <v>514</v>
      </c>
      <c r="AI563" s="211" t="s">
        <v>514</v>
      </c>
      <c r="AJ563" s="211" t="s">
        <v>514</v>
      </c>
      <c r="AK563" s="211" t="s">
        <v>514</v>
      </c>
      <c r="AL563" s="211" t="s">
        <v>514</v>
      </c>
      <c r="AM563" s="211" t="s">
        <v>514</v>
      </c>
      <c r="AN563" s="287"/>
      <c r="AO563" s="287"/>
      <c r="AP563" s="287"/>
      <c r="AQ563" s="287"/>
      <c r="AR563" s="287"/>
      <c r="AS563" s="287"/>
      <c r="AT563" s="211" t="s">
        <v>514</v>
      </c>
      <c r="AU563" s="211" t="s">
        <v>514</v>
      </c>
      <c r="AV563" s="211" t="s">
        <v>514</v>
      </c>
      <c r="AW563" s="211" t="s">
        <v>514</v>
      </c>
      <c r="AX563" s="211" t="s">
        <v>514</v>
      </c>
      <c r="AY563" s="211" t="s">
        <v>514</v>
      </c>
      <c r="AZ563" s="287"/>
      <c r="BA563" s="287"/>
      <c r="BB563" s="287"/>
      <c r="BC563" s="287"/>
      <c r="BD563" s="287"/>
      <c r="BE563" s="287"/>
      <c r="BF563" s="211" t="s">
        <v>514</v>
      </c>
      <c r="BG563" s="211" t="s">
        <v>514</v>
      </c>
      <c r="BH563" s="211" t="s">
        <v>514</v>
      </c>
      <c r="BI563" s="211" t="s">
        <v>514</v>
      </c>
      <c r="BJ563" s="211" t="s">
        <v>514</v>
      </c>
      <c r="BK563" s="211" t="s">
        <v>514</v>
      </c>
      <c r="BL563" s="287"/>
      <c r="BM563" s="287"/>
      <c r="BN563" s="287"/>
      <c r="BO563" s="211" t="s">
        <v>514</v>
      </c>
      <c r="BP563" s="211" t="s">
        <v>514</v>
      </c>
      <c r="BQ563" s="211">
        <v>1</v>
      </c>
      <c r="BR563" s="211" t="s">
        <v>3558</v>
      </c>
      <c r="BS563" s="211" t="s">
        <v>514</v>
      </c>
      <c r="BT563" s="211" t="s">
        <v>514</v>
      </c>
      <c r="BU563" s="211" t="s">
        <v>514</v>
      </c>
      <c r="BV563" s="211" t="s">
        <v>514</v>
      </c>
      <c r="BW563" s="211" t="s">
        <v>514</v>
      </c>
      <c r="BX563" s="211" t="s">
        <v>514</v>
      </c>
      <c r="BY563" s="211" t="s">
        <v>514</v>
      </c>
      <c r="BZ563" s="211" t="s">
        <v>514</v>
      </c>
      <c r="CA563" s="211" t="s">
        <v>514</v>
      </c>
      <c r="CB563" s="211" t="s">
        <v>514</v>
      </c>
      <c r="CC563" s="211" t="s">
        <v>514</v>
      </c>
      <c r="CD563" s="211" t="s">
        <v>514</v>
      </c>
      <c r="CE563" s="211" t="s">
        <v>514</v>
      </c>
      <c r="CF563" s="211" t="s">
        <v>514</v>
      </c>
      <c r="CG563" s="211" t="s">
        <v>514</v>
      </c>
      <c r="CH563" s="287"/>
      <c r="CI563" s="287"/>
      <c r="CJ563" s="287"/>
      <c r="CK563" s="287"/>
      <c r="CL563" s="287"/>
      <c r="CM563" s="287"/>
      <c r="CN563" s="287"/>
      <c r="CO563" s="211" t="s">
        <v>5528</v>
      </c>
    </row>
    <row r="564" spans="1:93">
      <c r="A564" s="286" t="s">
        <v>2274</v>
      </c>
      <c r="B564" s="211" t="s">
        <v>3559</v>
      </c>
      <c r="C564" s="211" t="s">
        <v>2448</v>
      </c>
      <c r="D564" s="211" t="s">
        <v>3560</v>
      </c>
      <c r="E564" s="211" t="s">
        <v>3561</v>
      </c>
      <c r="F564" s="211">
        <v>1</v>
      </c>
      <c r="G564" s="211" t="s">
        <v>514</v>
      </c>
      <c r="H564" s="211" t="s">
        <v>514</v>
      </c>
      <c r="I564" s="211" t="s">
        <v>514</v>
      </c>
      <c r="J564" s="211" t="s">
        <v>514</v>
      </c>
      <c r="K564" s="211">
        <v>2013</v>
      </c>
      <c r="L564" s="211" t="b">
        <v>0</v>
      </c>
      <c r="M564" s="211">
        <v>9680</v>
      </c>
      <c r="N564" s="211">
        <v>7480</v>
      </c>
      <c r="O564" s="287"/>
      <c r="P564" s="287"/>
      <c r="Q564" s="287"/>
      <c r="R564" s="211" t="b">
        <v>0</v>
      </c>
      <c r="S564" s="211">
        <v>7800</v>
      </c>
      <c r="T564" s="211">
        <v>6620</v>
      </c>
      <c r="U564" s="211" t="b">
        <v>0</v>
      </c>
      <c r="V564" s="211">
        <v>5830</v>
      </c>
      <c r="W564" s="211">
        <v>5830</v>
      </c>
      <c r="X564" s="287"/>
      <c r="Y564" s="287"/>
      <c r="Z564" s="287"/>
      <c r="AA564" s="211" t="s">
        <v>514</v>
      </c>
      <c r="AB564" s="211" t="s">
        <v>514</v>
      </c>
      <c r="AC564" s="211" t="s">
        <v>514</v>
      </c>
      <c r="AD564" s="211" t="s">
        <v>514</v>
      </c>
      <c r="AE564" s="287"/>
      <c r="AF564" s="287"/>
      <c r="AG564" s="287"/>
      <c r="AH564" s="211" t="s">
        <v>514</v>
      </c>
      <c r="AI564" s="211" t="s">
        <v>514</v>
      </c>
      <c r="AJ564" s="211" t="s">
        <v>514</v>
      </c>
      <c r="AK564" s="211" t="s">
        <v>514</v>
      </c>
      <c r="AL564" s="211" t="s">
        <v>514</v>
      </c>
      <c r="AM564" s="211" t="s">
        <v>514</v>
      </c>
      <c r="AN564" s="287"/>
      <c r="AO564" s="287"/>
      <c r="AP564" s="287"/>
      <c r="AQ564" s="287"/>
      <c r="AR564" s="287"/>
      <c r="AS564" s="287"/>
      <c r="AT564" s="211" t="s">
        <v>514</v>
      </c>
      <c r="AU564" s="211" t="s">
        <v>514</v>
      </c>
      <c r="AV564" s="211" t="s">
        <v>514</v>
      </c>
      <c r="AW564" s="211" t="s">
        <v>514</v>
      </c>
      <c r="AX564" s="211" t="s">
        <v>514</v>
      </c>
      <c r="AY564" s="211" t="s">
        <v>514</v>
      </c>
      <c r="AZ564" s="287"/>
      <c r="BA564" s="287"/>
      <c r="BB564" s="287"/>
      <c r="BC564" s="287"/>
      <c r="BD564" s="287"/>
      <c r="BE564" s="287"/>
      <c r="BF564" s="211" t="s">
        <v>514</v>
      </c>
      <c r="BG564" s="211" t="s">
        <v>514</v>
      </c>
      <c r="BH564" s="211" t="s">
        <v>514</v>
      </c>
      <c r="BI564" s="211" t="s">
        <v>514</v>
      </c>
      <c r="BJ564" s="211" t="s">
        <v>514</v>
      </c>
      <c r="BK564" s="211" t="s">
        <v>514</v>
      </c>
      <c r="BL564" s="287"/>
      <c r="BM564" s="287"/>
      <c r="BN564" s="287"/>
      <c r="BO564" s="211" t="s">
        <v>514</v>
      </c>
      <c r="BP564" s="211" t="s">
        <v>514</v>
      </c>
      <c r="BQ564" s="211">
        <v>1</v>
      </c>
      <c r="BR564" s="211" t="s">
        <v>3562</v>
      </c>
      <c r="BS564" s="211" t="s">
        <v>514</v>
      </c>
      <c r="BT564" s="211" t="s">
        <v>514</v>
      </c>
      <c r="BU564" s="211" t="s">
        <v>514</v>
      </c>
      <c r="BV564" s="211" t="s">
        <v>514</v>
      </c>
      <c r="BW564" s="211" t="s">
        <v>514</v>
      </c>
      <c r="BX564" s="211" t="s">
        <v>514</v>
      </c>
      <c r="BY564" s="211" t="s">
        <v>514</v>
      </c>
      <c r="BZ564" s="211" t="s">
        <v>514</v>
      </c>
      <c r="CA564" s="211" t="s">
        <v>514</v>
      </c>
      <c r="CB564" s="211" t="s">
        <v>514</v>
      </c>
      <c r="CC564" s="211" t="s">
        <v>514</v>
      </c>
      <c r="CD564" s="211" t="s">
        <v>514</v>
      </c>
      <c r="CE564" s="211" t="s">
        <v>514</v>
      </c>
      <c r="CF564" s="211" t="s">
        <v>514</v>
      </c>
      <c r="CG564" s="211" t="s">
        <v>514</v>
      </c>
      <c r="CH564" s="287"/>
      <c r="CI564" s="287"/>
      <c r="CJ564" s="287"/>
      <c r="CK564" s="287"/>
      <c r="CL564" s="287"/>
      <c r="CM564" s="287"/>
      <c r="CN564" s="287"/>
      <c r="CO564" s="211" t="s">
        <v>5528</v>
      </c>
    </row>
    <row r="565" spans="1:93">
      <c r="A565" s="286" t="s">
        <v>2275</v>
      </c>
      <c r="B565" s="211" t="s">
        <v>3563</v>
      </c>
      <c r="C565" s="211" t="s">
        <v>2531</v>
      </c>
      <c r="D565" s="211" t="s">
        <v>5458</v>
      </c>
      <c r="E565" s="211" t="s">
        <v>5459</v>
      </c>
      <c r="F565" s="211">
        <v>1</v>
      </c>
      <c r="G565" s="211" t="s">
        <v>514</v>
      </c>
      <c r="H565" s="211" t="s">
        <v>514</v>
      </c>
      <c r="I565" s="211" t="s">
        <v>514</v>
      </c>
      <c r="J565" s="211" t="s">
        <v>514</v>
      </c>
      <c r="K565" s="211">
        <v>2013</v>
      </c>
      <c r="L565" s="211" t="b">
        <v>1</v>
      </c>
      <c r="M565" s="211">
        <v>4170</v>
      </c>
      <c r="N565" s="211">
        <v>3290</v>
      </c>
      <c r="O565" s="287"/>
      <c r="P565" s="287"/>
      <c r="Q565" s="287"/>
      <c r="R565" s="211" t="b">
        <v>1</v>
      </c>
      <c r="S565" s="211">
        <v>2470</v>
      </c>
      <c r="T565" s="211">
        <v>52</v>
      </c>
      <c r="U565" s="211" t="b">
        <v>1</v>
      </c>
      <c r="V565" s="211">
        <v>20</v>
      </c>
      <c r="W565" s="211">
        <v>0</v>
      </c>
      <c r="X565" s="287"/>
      <c r="Y565" s="287"/>
      <c r="Z565" s="287"/>
      <c r="AA565" s="211" t="s">
        <v>514</v>
      </c>
      <c r="AB565" s="211" t="s">
        <v>514</v>
      </c>
      <c r="AC565" s="211" t="s">
        <v>514</v>
      </c>
      <c r="AD565" s="211" t="s">
        <v>514</v>
      </c>
      <c r="AE565" s="287"/>
      <c r="AF565" s="287"/>
      <c r="AG565" s="287"/>
      <c r="AH565" s="211" t="s">
        <v>514</v>
      </c>
      <c r="AI565" s="211" t="s">
        <v>514</v>
      </c>
      <c r="AJ565" s="211" t="s">
        <v>514</v>
      </c>
      <c r="AK565" s="211" t="s">
        <v>514</v>
      </c>
      <c r="AL565" s="211" t="s">
        <v>514</v>
      </c>
      <c r="AM565" s="211" t="s">
        <v>514</v>
      </c>
      <c r="AN565" s="287"/>
      <c r="AO565" s="287"/>
      <c r="AP565" s="287"/>
      <c r="AQ565" s="287"/>
      <c r="AR565" s="287"/>
      <c r="AS565" s="287"/>
      <c r="AT565" s="211" t="s">
        <v>514</v>
      </c>
      <c r="AU565" s="211" t="s">
        <v>514</v>
      </c>
      <c r="AV565" s="211" t="s">
        <v>514</v>
      </c>
      <c r="AW565" s="211" t="s">
        <v>514</v>
      </c>
      <c r="AX565" s="211" t="s">
        <v>514</v>
      </c>
      <c r="AY565" s="211" t="s">
        <v>514</v>
      </c>
      <c r="AZ565" s="287"/>
      <c r="BA565" s="287"/>
      <c r="BB565" s="287"/>
      <c r="BC565" s="287"/>
      <c r="BD565" s="287"/>
      <c r="BE565" s="287"/>
      <c r="BF565" s="211" t="s">
        <v>514</v>
      </c>
      <c r="BG565" s="211" t="s">
        <v>514</v>
      </c>
      <c r="BH565" s="211" t="s">
        <v>514</v>
      </c>
      <c r="BI565" s="211" t="s">
        <v>514</v>
      </c>
      <c r="BJ565" s="211" t="s">
        <v>514</v>
      </c>
      <c r="BK565" s="211" t="s">
        <v>514</v>
      </c>
      <c r="BL565" s="287"/>
      <c r="BM565" s="287"/>
      <c r="BN565" s="287"/>
      <c r="BO565" s="211" t="s">
        <v>514</v>
      </c>
      <c r="BP565" s="211" t="s">
        <v>514</v>
      </c>
      <c r="BQ565" s="211">
        <v>0</v>
      </c>
      <c r="BR565" s="211" t="s">
        <v>514</v>
      </c>
      <c r="BS565" s="211" t="s">
        <v>514</v>
      </c>
      <c r="BT565" s="211" t="s">
        <v>514</v>
      </c>
      <c r="BU565" s="211" t="s">
        <v>514</v>
      </c>
      <c r="BV565" s="211" t="s">
        <v>514</v>
      </c>
      <c r="BW565" s="211" t="s">
        <v>514</v>
      </c>
      <c r="BX565" s="211" t="s">
        <v>514</v>
      </c>
      <c r="BY565" s="211" t="s">
        <v>514</v>
      </c>
      <c r="BZ565" s="211" t="s">
        <v>514</v>
      </c>
      <c r="CA565" s="211" t="s">
        <v>514</v>
      </c>
      <c r="CB565" s="211" t="s">
        <v>514</v>
      </c>
      <c r="CC565" s="211" t="s">
        <v>514</v>
      </c>
      <c r="CD565" s="211" t="s">
        <v>514</v>
      </c>
      <c r="CE565" s="211" t="s">
        <v>514</v>
      </c>
      <c r="CF565" s="211" t="s">
        <v>514</v>
      </c>
      <c r="CG565" s="211" t="s">
        <v>514</v>
      </c>
      <c r="CH565" s="287"/>
      <c r="CI565" s="287"/>
      <c r="CJ565" s="287"/>
      <c r="CK565" s="287"/>
      <c r="CL565" s="287"/>
      <c r="CM565" s="287"/>
      <c r="CN565" s="287"/>
      <c r="CO565" s="211" t="s">
        <v>5528</v>
      </c>
    </row>
    <row r="566" spans="1:93">
      <c r="A566" s="286" t="s">
        <v>2276</v>
      </c>
      <c r="B566" s="211" t="s">
        <v>3564</v>
      </c>
      <c r="C566" s="211" t="s">
        <v>2448</v>
      </c>
      <c r="D566" s="211" t="s">
        <v>5460</v>
      </c>
      <c r="E566" s="211" t="s">
        <v>5971</v>
      </c>
      <c r="F566" s="211">
        <v>1</v>
      </c>
      <c r="G566" s="211" t="s">
        <v>514</v>
      </c>
      <c r="H566" s="211" t="s">
        <v>514</v>
      </c>
      <c r="I566" s="211" t="s">
        <v>514</v>
      </c>
      <c r="J566" s="211" t="s">
        <v>514</v>
      </c>
      <c r="K566" s="211">
        <v>2013</v>
      </c>
      <c r="L566" s="211" t="b">
        <v>0</v>
      </c>
      <c r="M566" s="211">
        <v>8800</v>
      </c>
      <c r="N566" s="211">
        <v>7920</v>
      </c>
      <c r="O566" s="287"/>
      <c r="P566" s="287"/>
      <c r="Q566" s="287"/>
      <c r="R566" s="211" t="s">
        <v>514</v>
      </c>
      <c r="S566" s="211" t="s">
        <v>514</v>
      </c>
      <c r="T566" s="211" t="s">
        <v>514</v>
      </c>
      <c r="U566" s="211" t="s">
        <v>514</v>
      </c>
      <c r="V566" s="211" t="s">
        <v>514</v>
      </c>
      <c r="W566" s="211" t="s">
        <v>514</v>
      </c>
      <c r="X566" s="287"/>
      <c r="Y566" s="287"/>
      <c r="Z566" s="287"/>
      <c r="AA566" s="211" t="s">
        <v>514</v>
      </c>
      <c r="AB566" s="211" t="s">
        <v>514</v>
      </c>
      <c r="AC566" s="211" t="s">
        <v>514</v>
      </c>
      <c r="AD566" s="211" t="s">
        <v>514</v>
      </c>
      <c r="AE566" s="287"/>
      <c r="AF566" s="287"/>
      <c r="AG566" s="287"/>
      <c r="AH566" s="211" t="s">
        <v>514</v>
      </c>
      <c r="AI566" s="211" t="s">
        <v>514</v>
      </c>
      <c r="AJ566" s="211" t="s">
        <v>514</v>
      </c>
      <c r="AK566" s="211" t="s">
        <v>514</v>
      </c>
      <c r="AL566" s="211" t="s">
        <v>514</v>
      </c>
      <c r="AM566" s="211" t="s">
        <v>514</v>
      </c>
      <c r="AN566" s="287"/>
      <c r="AO566" s="287"/>
      <c r="AP566" s="287"/>
      <c r="AQ566" s="287"/>
      <c r="AR566" s="287"/>
      <c r="AS566" s="287"/>
      <c r="AT566" s="211" t="s">
        <v>514</v>
      </c>
      <c r="AU566" s="211" t="s">
        <v>514</v>
      </c>
      <c r="AV566" s="211" t="s">
        <v>514</v>
      </c>
      <c r="AW566" s="211" t="s">
        <v>514</v>
      </c>
      <c r="AX566" s="211" t="s">
        <v>514</v>
      </c>
      <c r="AY566" s="211" t="s">
        <v>514</v>
      </c>
      <c r="AZ566" s="287"/>
      <c r="BA566" s="287"/>
      <c r="BB566" s="287"/>
      <c r="BC566" s="287"/>
      <c r="BD566" s="287"/>
      <c r="BE566" s="287"/>
      <c r="BF566" s="211" t="s">
        <v>514</v>
      </c>
      <c r="BG566" s="211" t="s">
        <v>514</v>
      </c>
      <c r="BH566" s="211" t="s">
        <v>514</v>
      </c>
      <c r="BI566" s="211" t="s">
        <v>514</v>
      </c>
      <c r="BJ566" s="211" t="s">
        <v>514</v>
      </c>
      <c r="BK566" s="211" t="s">
        <v>514</v>
      </c>
      <c r="BL566" s="287"/>
      <c r="BM566" s="287"/>
      <c r="BN566" s="287"/>
      <c r="BO566" s="211" t="s">
        <v>514</v>
      </c>
      <c r="BP566" s="211" t="s">
        <v>514</v>
      </c>
      <c r="BQ566" s="211">
        <v>1</v>
      </c>
      <c r="BR566" s="211" t="s">
        <v>3564</v>
      </c>
      <c r="BS566" s="211" t="s">
        <v>514</v>
      </c>
      <c r="BT566" s="211" t="s">
        <v>514</v>
      </c>
      <c r="BU566" s="211" t="s">
        <v>514</v>
      </c>
      <c r="BV566" s="211" t="s">
        <v>514</v>
      </c>
      <c r="BW566" s="211" t="s">
        <v>514</v>
      </c>
      <c r="BX566" s="211" t="s">
        <v>514</v>
      </c>
      <c r="BY566" s="211" t="s">
        <v>514</v>
      </c>
      <c r="BZ566" s="211" t="s">
        <v>514</v>
      </c>
      <c r="CA566" s="211" t="s">
        <v>514</v>
      </c>
      <c r="CB566" s="211" t="s">
        <v>514</v>
      </c>
      <c r="CC566" s="211" t="s">
        <v>514</v>
      </c>
      <c r="CD566" s="211" t="s">
        <v>514</v>
      </c>
      <c r="CE566" s="211" t="s">
        <v>514</v>
      </c>
      <c r="CF566" s="211" t="s">
        <v>514</v>
      </c>
      <c r="CG566" s="211" t="s">
        <v>514</v>
      </c>
      <c r="CH566" s="287"/>
      <c r="CI566" s="287"/>
      <c r="CJ566" s="287"/>
      <c r="CK566" s="287"/>
      <c r="CL566" s="287"/>
      <c r="CM566" s="287"/>
      <c r="CN566" s="287"/>
      <c r="CO566" s="211" t="s">
        <v>514</v>
      </c>
    </row>
    <row r="567" spans="1:93">
      <c r="A567" s="286" t="s">
        <v>2277</v>
      </c>
      <c r="B567" s="211" t="s">
        <v>3565</v>
      </c>
      <c r="C567" s="211" t="s">
        <v>2424</v>
      </c>
      <c r="D567" s="211" t="s">
        <v>3566</v>
      </c>
      <c r="E567" s="211" t="s">
        <v>3567</v>
      </c>
      <c r="F567" s="211">
        <v>1</v>
      </c>
      <c r="G567" s="211" t="s">
        <v>514</v>
      </c>
      <c r="H567" s="211" t="s">
        <v>514</v>
      </c>
      <c r="I567" s="211" t="s">
        <v>514</v>
      </c>
      <c r="J567" s="211" t="s">
        <v>514</v>
      </c>
      <c r="K567" s="211">
        <v>2013</v>
      </c>
      <c r="L567" s="211" t="b">
        <v>1</v>
      </c>
      <c r="M567" s="211">
        <v>5740</v>
      </c>
      <c r="N567" s="211">
        <v>5410</v>
      </c>
      <c r="O567" s="287"/>
      <c r="P567" s="287"/>
      <c r="Q567" s="287"/>
      <c r="R567" s="211" t="b">
        <v>1</v>
      </c>
      <c r="S567" s="211">
        <v>9330</v>
      </c>
      <c r="T567" s="211">
        <v>9010</v>
      </c>
      <c r="U567" s="211" t="b">
        <v>1</v>
      </c>
      <c r="V567" s="211">
        <v>7930</v>
      </c>
      <c r="W567" s="211">
        <v>7930</v>
      </c>
      <c r="X567" s="287"/>
      <c r="Y567" s="287"/>
      <c r="Z567" s="287"/>
      <c r="AA567" s="211" t="s">
        <v>514</v>
      </c>
      <c r="AB567" s="211" t="s">
        <v>514</v>
      </c>
      <c r="AC567" s="211" t="s">
        <v>514</v>
      </c>
      <c r="AD567" s="211" t="s">
        <v>514</v>
      </c>
      <c r="AE567" s="287"/>
      <c r="AF567" s="287"/>
      <c r="AG567" s="287"/>
      <c r="AH567" s="211" t="s">
        <v>514</v>
      </c>
      <c r="AI567" s="211" t="s">
        <v>514</v>
      </c>
      <c r="AJ567" s="211" t="s">
        <v>514</v>
      </c>
      <c r="AK567" s="211" t="s">
        <v>514</v>
      </c>
      <c r="AL567" s="211" t="s">
        <v>514</v>
      </c>
      <c r="AM567" s="211" t="s">
        <v>514</v>
      </c>
      <c r="AN567" s="287"/>
      <c r="AO567" s="287"/>
      <c r="AP567" s="287"/>
      <c r="AQ567" s="287"/>
      <c r="AR567" s="287"/>
      <c r="AS567" s="287"/>
      <c r="AT567" s="211" t="s">
        <v>514</v>
      </c>
      <c r="AU567" s="211" t="s">
        <v>514</v>
      </c>
      <c r="AV567" s="211" t="s">
        <v>514</v>
      </c>
      <c r="AW567" s="211" t="s">
        <v>514</v>
      </c>
      <c r="AX567" s="211" t="s">
        <v>514</v>
      </c>
      <c r="AY567" s="211" t="s">
        <v>514</v>
      </c>
      <c r="AZ567" s="287"/>
      <c r="BA567" s="287"/>
      <c r="BB567" s="287"/>
      <c r="BC567" s="287"/>
      <c r="BD567" s="287"/>
      <c r="BE567" s="287"/>
      <c r="BF567" s="211" t="s">
        <v>514</v>
      </c>
      <c r="BG567" s="211" t="s">
        <v>514</v>
      </c>
      <c r="BH567" s="211" t="s">
        <v>514</v>
      </c>
      <c r="BI567" s="211" t="s">
        <v>514</v>
      </c>
      <c r="BJ567" s="211" t="s">
        <v>514</v>
      </c>
      <c r="BK567" s="211" t="s">
        <v>514</v>
      </c>
      <c r="BL567" s="287"/>
      <c r="BM567" s="287"/>
      <c r="BN567" s="287"/>
      <c r="BO567" s="211" t="s">
        <v>514</v>
      </c>
      <c r="BP567" s="211" t="s">
        <v>514</v>
      </c>
      <c r="BQ567" s="211">
        <v>1</v>
      </c>
      <c r="BR567" s="211" t="s">
        <v>2811</v>
      </c>
      <c r="BS567" s="211" t="s">
        <v>514</v>
      </c>
      <c r="BT567" s="211" t="s">
        <v>514</v>
      </c>
      <c r="BU567" s="211" t="s">
        <v>514</v>
      </c>
      <c r="BV567" s="211" t="s">
        <v>514</v>
      </c>
      <c r="BW567" s="211" t="s">
        <v>514</v>
      </c>
      <c r="BX567" s="211" t="s">
        <v>514</v>
      </c>
      <c r="BY567" s="211" t="s">
        <v>514</v>
      </c>
      <c r="BZ567" s="211" t="s">
        <v>514</v>
      </c>
      <c r="CA567" s="211" t="s">
        <v>514</v>
      </c>
      <c r="CB567" s="211" t="s">
        <v>514</v>
      </c>
      <c r="CC567" s="211" t="s">
        <v>6434</v>
      </c>
      <c r="CD567" s="211" t="s">
        <v>5089</v>
      </c>
      <c r="CE567" s="211" t="s">
        <v>514</v>
      </c>
      <c r="CF567" s="211" t="s">
        <v>514</v>
      </c>
      <c r="CG567" s="211" t="s">
        <v>514</v>
      </c>
      <c r="CH567" s="287"/>
      <c r="CI567" s="287"/>
      <c r="CJ567" s="287"/>
      <c r="CK567" s="287"/>
      <c r="CL567" s="287"/>
      <c r="CM567" s="287"/>
      <c r="CN567" s="287"/>
      <c r="CO567" s="211" t="s">
        <v>5528</v>
      </c>
    </row>
    <row r="568" spans="1:93">
      <c r="A568" s="286" t="s">
        <v>2278</v>
      </c>
      <c r="B568" s="211" t="s">
        <v>3568</v>
      </c>
      <c r="C568" s="211" t="s">
        <v>2448</v>
      </c>
      <c r="D568" s="211" t="s">
        <v>5461</v>
      </c>
      <c r="E568" s="211" t="s">
        <v>5462</v>
      </c>
      <c r="F568" s="211">
        <v>1</v>
      </c>
      <c r="G568" s="211" t="s">
        <v>514</v>
      </c>
      <c r="H568" s="211" t="s">
        <v>514</v>
      </c>
      <c r="I568" s="211" t="s">
        <v>514</v>
      </c>
      <c r="J568" s="211" t="s">
        <v>514</v>
      </c>
      <c r="K568" s="211">
        <v>2013</v>
      </c>
      <c r="L568" s="211" t="b">
        <v>0</v>
      </c>
      <c r="M568" s="211">
        <v>3270</v>
      </c>
      <c r="N568" s="211">
        <v>2640</v>
      </c>
      <c r="O568" s="287"/>
      <c r="P568" s="287"/>
      <c r="Q568" s="287"/>
      <c r="R568" s="211" t="s">
        <v>514</v>
      </c>
      <c r="S568" s="211" t="s">
        <v>514</v>
      </c>
      <c r="T568" s="211" t="s">
        <v>514</v>
      </c>
      <c r="U568" s="211" t="s">
        <v>514</v>
      </c>
      <c r="V568" s="211" t="s">
        <v>514</v>
      </c>
      <c r="W568" s="211" t="s">
        <v>514</v>
      </c>
      <c r="X568" s="287"/>
      <c r="Y568" s="287"/>
      <c r="Z568" s="287"/>
      <c r="AA568" s="211" t="s">
        <v>514</v>
      </c>
      <c r="AB568" s="211" t="s">
        <v>514</v>
      </c>
      <c r="AC568" s="211" t="s">
        <v>514</v>
      </c>
      <c r="AD568" s="211" t="s">
        <v>514</v>
      </c>
      <c r="AE568" s="287"/>
      <c r="AF568" s="287"/>
      <c r="AG568" s="287"/>
      <c r="AH568" s="211" t="s">
        <v>514</v>
      </c>
      <c r="AI568" s="211" t="s">
        <v>514</v>
      </c>
      <c r="AJ568" s="211" t="s">
        <v>514</v>
      </c>
      <c r="AK568" s="211" t="s">
        <v>514</v>
      </c>
      <c r="AL568" s="211" t="s">
        <v>514</v>
      </c>
      <c r="AM568" s="211" t="s">
        <v>514</v>
      </c>
      <c r="AN568" s="287"/>
      <c r="AO568" s="287"/>
      <c r="AP568" s="287"/>
      <c r="AQ568" s="287"/>
      <c r="AR568" s="287"/>
      <c r="AS568" s="287"/>
      <c r="AT568" s="211" t="s">
        <v>514</v>
      </c>
      <c r="AU568" s="211" t="s">
        <v>514</v>
      </c>
      <c r="AV568" s="211" t="s">
        <v>514</v>
      </c>
      <c r="AW568" s="211" t="s">
        <v>514</v>
      </c>
      <c r="AX568" s="211" t="s">
        <v>514</v>
      </c>
      <c r="AY568" s="211" t="s">
        <v>514</v>
      </c>
      <c r="AZ568" s="287"/>
      <c r="BA568" s="287"/>
      <c r="BB568" s="287"/>
      <c r="BC568" s="287"/>
      <c r="BD568" s="287"/>
      <c r="BE568" s="287"/>
      <c r="BF568" s="211" t="s">
        <v>514</v>
      </c>
      <c r="BG568" s="211" t="s">
        <v>514</v>
      </c>
      <c r="BH568" s="211" t="s">
        <v>514</v>
      </c>
      <c r="BI568" s="211" t="s">
        <v>514</v>
      </c>
      <c r="BJ568" s="211" t="s">
        <v>514</v>
      </c>
      <c r="BK568" s="211" t="s">
        <v>514</v>
      </c>
      <c r="BL568" s="287"/>
      <c r="BM568" s="287"/>
      <c r="BN568" s="287"/>
      <c r="BO568" s="211" t="s">
        <v>514</v>
      </c>
      <c r="BP568" s="211" t="s">
        <v>514</v>
      </c>
      <c r="BQ568" s="211">
        <v>1</v>
      </c>
      <c r="BR568" s="211" t="s">
        <v>3568</v>
      </c>
      <c r="BS568" s="211" t="s">
        <v>514</v>
      </c>
      <c r="BT568" s="211" t="s">
        <v>514</v>
      </c>
      <c r="BU568" s="211" t="s">
        <v>514</v>
      </c>
      <c r="BV568" s="211" t="s">
        <v>514</v>
      </c>
      <c r="BW568" s="211" t="s">
        <v>514</v>
      </c>
      <c r="BX568" s="211" t="s">
        <v>514</v>
      </c>
      <c r="BY568" s="211" t="s">
        <v>514</v>
      </c>
      <c r="BZ568" s="211" t="s">
        <v>514</v>
      </c>
      <c r="CA568" s="211" t="s">
        <v>514</v>
      </c>
      <c r="CB568" s="211" t="s">
        <v>514</v>
      </c>
      <c r="CC568" s="211" t="s">
        <v>514</v>
      </c>
      <c r="CD568" s="211" t="s">
        <v>514</v>
      </c>
      <c r="CE568" s="211" t="s">
        <v>514</v>
      </c>
      <c r="CF568" s="211" t="s">
        <v>514</v>
      </c>
      <c r="CG568" s="211" t="s">
        <v>514</v>
      </c>
      <c r="CH568" s="287"/>
      <c r="CI568" s="287"/>
      <c r="CJ568" s="287"/>
      <c r="CK568" s="287"/>
      <c r="CL568" s="287"/>
      <c r="CM568" s="287"/>
      <c r="CN568" s="287"/>
      <c r="CO568" s="211" t="s">
        <v>514</v>
      </c>
    </row>
    <row r="569" spans="1:93">
      <c r="A569" s="286" t="s">
        <v>2279</v>
      </c>
      <c r="B569" s="211" t="s">
        <v>3569</v>
      </c>
      <c r="C569" s="211" t="s">
        <v>2424</v>
      </c>
      <c r="D569" s="211" t="s">
        <v>5463</v>
      </c>
      <c r="E569" s="211" t="s">
        <v>5464</v>
      </c>
      <c r="F569" s="211">
        <v>1</v>
      </c>
      <c r="G569" s="211" t="s">
        <v>514</v>
      </c>
      <c r="H569" s="211" t="s">
        <v>514</v>
      </c>
      <c r="I569" s="211" t="s">
        <v>514</v>
      </c>
      <c r="J569" s="211" t="s">
        <v>514</v>
      </c>
      <c r="K569" s="211">
        <v>2013</v>
      </c>
      <c r="L569" s="211" t="b">
        <v>0</v>
      </c>
      <c r="M569" s="211">
        <v>3250</v>
      </c>
      <c r="N569" s="211">
        <v>2550</v>
      </c>
      <c r="O569" s="287"/>
      <c r="P569" s="287"/>
      <c r="Q569" s="287"/>
      <c r="R569" s="211" t="s">
        <v>514</v>
      </c>
      <c r="S569" s="211" t="s">
        <v>514</v>
      </c>
      <c r="T569" s="211" t="s">
        <v>514</v>
      </c>
      <c r="U569" s="211" t="s">
        <v>514</v>
      </c>
      <c r="V569" s="211" t="s">
        <v>514</v>
      </c>
      <c r="W569" s="211" t="s">
        <v>514</v>
      </c>
      <c r="X569" s="287"/>
      <c r="Y569" s="287"/>
      <c r="Z569" s="287"/>
      <c r="AA569" s="211" t="s">
        <v>514</v>
      </c>
      <c r="AB569" s="211" t="s">
        <v>514</v>
      </c>
      <c r="AC569" s="211" t="s">
        <v>514</v>
      </c>
      <c r="AD569" s="211" t="s">
        <v>514</v>
      </c>
      <c r="AE569" s="287"/>
      <c r="AF569" s="287"/>
      <c r="AG569" s="287"/>
      <c r="AH569" s="211" t="s">
        <v>514</v>
      </c>
      <c r="AI569" s="211" t="s">
        <v>514</v>
      </c>
      <c r="AJ569" s="211" t="s">
        <v>514</v>
      </c>
      <c r="AK569" s="211" t="s">
        <v>514</v>
      </c>
      <c r="AL569" s="211" t="s">
        <v>514</v>
      </c>
      <c r="AM569" s="211" t="s">
        <v>514</v>
      </c>
      <c r="AN569" s="287"/>
      <c r="AO569" s="287"/>
      <c r="AP569" s="287"/>
      <c r="AQ569" s="287"/>
      <c r="AR569" s="287"/>
      <c r="AS569" s="287"/>
      <c r="AT569" s="211" t="s">
        <v>514</v>
      </c>
      <c r="AU569" s="211" t="s">
        <v>514</v>
      </c>
      <c r="AV569" s="211" t="s">
        <v>514</v>
      </c>
      <c r="AW569" s="211" t="s">
        <v>514</v>
      </c>
      <c r="AX569" s="211" t="s">
        <v>514</v>
      </c>
      <c r="AY569" s="211" t="s">
        <v>514</v>
      </c>
      <c r="AZ569" s="287"/>
      <c r="BA569" s="287"/>
      <c r="BB569" s="287"/>
      <c r="BC569" s="287"/>
      <c r="BD569" s="287"/>
      <c r="BE569" s="287"/>
      <c r="BF569" s="211" t="s">
        <v>514</v>
      </c>
      <c r="BG569" s="211" t="s">
        <v>514</v>
      </c>
      <c r="BH569" s="211" t="s">
        <v>514</v>
      </c>
      <c r="BI569" s="211" t="s">
        <v>514</v>
      </c>
      <c r="BJ569" s="211" t="s">
        <v>514</v>
      </c>
      <c r="BK569" s="211" t="s">
        <v>514</v>
      </c>
      <c r="BL569" s="287"/>
      <c r="BM569" s="287"/>
      <c r="BN569" s="287"/>
      <c r="BO569" s="211" t="s">
        <v>514</v>
      </c>
      <c r="BP569" s="211" t="s">
        <v>514</v>
      </c>
      <c r="BQ569" s="211">
        <v>0</v>
      </c>
      <c r="BR569" s="211" t="s">
        <v>514</v>
      </c>
      <c r="BS569" s="211" t="s">
        <v>514</v>
      </c>
      <c r="BT569" s="211" t="s">
        <v>514</v>
      </c>
      <c r="BU569" s="211" t="s">
        <v>514</v>
      </c>
      <c r="BV569" s="211" t="s">
        <v>514</v>
      </c>
      <c r="BW569" s="211" t="s">
        <v>514</v>
      </c>
      <c r="BX569" s="211" t="s">
        <v>514</v>
      </c>
      <c r="BY569" s="211" t="s">
        <v>514</v>
      </c>
      <c r="BZ569" s="211" t="s">
        <v>514</v>
      </c>
      <c r="CA569" s="211" t="s">
        <v>514</v>
      </c>
      <c r="CB569" s="211" t="s">
        <v>514</v>
      </c>
      <c r="CC569" s="211" t="s">
        <v>514</v>
      </c>
      <c r="CD569" s="211" t="s">
        <v>514</v>
      </c>
      <c r="CE569" s="211" t="s">
        <v>514</v>
      </c>
      <c r="CF569" s="211" t="s">
        <v>514</v>
      </c>
      <c r="CG569" s="211" t="s">
        <v>514</v>
      </c>
      <c r="CH569" s="287"/>
      <c r="CI569" s="287"/>
      <c r="CJ569" s="287"/>
      <c r="CK569" s="287"/>
      <c r="CL569" s="287"/>
      <c r="CM569" s="287"/>
      <c r="CN569" s="287"/>
      <c r="CO569" s="211" t="s">
        <v>514</v>
      </c>
    </row>
    <row r="570" spans="1:93">
      <c r="A570" s="286" t="s">
        <v>2280</v>
      </c>
      <c r="B570" s="211" t="s">
        <v>3570</v>
      </c>
      <c r="C570" s="211" t="s">
        <v>2531</v>
      </c>
      <c r="D570" s="211" t="s">
        <v>5972</v>
      </c>
      <c r="E570" s="211" t="s">
        <v>5465</v>
      </c>
      <c r="F570" s="211">
        <v>1</v>
      </c>
      <c r="G570" s="211" t="s">
        <v>514</v>
      </c>
      <c r="H570" s="211" t="s">
        <v>514</v>
      </c>
      <c r="I570" s="211" t="s">
        <v>514</v>
      </c>
      <c r="J570" s="211" t="s">
        <v>514</v>
      </c>
      <c r="K570" s="211">
        <v>2013</v>
      </c>
      <c r="L570" s="211" t="b">
        <v>0</v>
      </c>
      <c r="M570" s="211">
        <v>6050</v>
      </c>
      <c r="N570" s="211">
        <v>4720</v>
      </c>
      <c r="O570" s="287"/>
      <c r="P570" s="287"/>
      <c r="Q570" s="287"/>
      <c r="R570" s="211" t="b">
        <v>0</v>
      </c>
      <c r="S570" s="211">
        <v>4780</v>
      </c>
      <c r="T570" s="211">
        <v>4090</v>
      </c>
      <c r="U570" s="211" t="b">
        <v>0</v>
      </c>
      <c r="V570" s="211">
        <v>4430</v>
      </c>
      <c r="W570" s="211">
        <v>4430</v>
      </c>
      <c r="X570" s="287"/>
      <c r="Y570" s="287"/>
      <c r="Z570" s="287"/>
      <c r="AA570" s="211" t="s">
        <v>514</v>
      </c>
      <c r="AB570" s="211" t="s">
        <v>514</v>
      </c>
      <c r="AC570" s="211" t="s">
        <v>514</v>
      </c>
      <c r="AD570" s="211" t="s">
        <v>514</v>
      </c>
      <c r="AE570" s="287"/>
      <c r="AF570" s="287"/>
      <c r="AG570" s="287"/>
      <c r="AH570" s="211" t="s">
        <v>514</v>
      </c>
      <c r="AI570" s="211" t="s">
        <v>514</v>
      </c>
      <c r="AJ570" s="211" t="s">
        <v>514</v>
      </c>
      <c r="AK570" s="211" t="s">
        <v>514</v>
      </c>
      <c r="AL570" s="211" t="s">
        <v>514</v>
      </c>
      <c r="AM570" s="211" t="s">
        <v>514</v>
      </c>
      <c r="AN570" s="287"/>
      <c r="AO570" s="287"/>
      <c r="AP570" s="287"/>
      <c r="AQ570" s="287"/>
      <c r="AR570" s="287"/>
      <c r="AS570" s="287"/>
      <c r="AT570" s="211" t="s">
        <v>514</v>
      </c>
      <c r="AU570" s="211" t="s">
        <v>514</v>
      </c>
      <c r="AV570" s="211" t="s">
        <v>514</v>
      </c>
      <c r="AW570" s="211" t="s">
        <v>514</v>
      </c>
      <c r="AX570" s="211" t="s">
        <v>514</v>
      </c>
      <c r="AY570" s="211" t="s">
        <v>514</v>
      </c>
      <c r="AZ570" s="287"/>
      <c r="BA570" s="287"/>
      <c r="BB570" s="287"/>
      <c r="BC570" s="287"/>
      <c r="BD570" s="287"/>
      <c r="BE570" s="287"/>
      <c r="BF570" s="211" t="s">
        <v>514</v>
      </c>
      <c r="BG570" s="211" t="s">
        <v>514</v>
      </c>
      <c r="BH570" s="211" t="s">
        <v>514</v>
      </c>
      <c r="BI570" s="211" t="s">
        <v>514</v>
      </c>
      <c r="BJ570" s="211" t="s">
        <v>514</v>
      </c>
      <c r="BK570" s="211" t="s">
        <v>514</v>
      </c>
      <c r="BL570" s="287"/>
      <c r="BM570" s="287"/>
      <c r="BN570" s="287"/>
      <c r="BO570" s="211" t="s">
        <v>514</v>
      </c>
      <c r="BP570" s="211" t="s">
        <v>514</v>
      </c>
      <c r="BQ570" s="211">
        <v>1</v>
      </c>
      <c r="BR570" s="211" t="s">
        <v>5466</v>
      </c>
      <c r="BS570" s="211" t="s">
        <v>514</v>
      </c>
      <c r="BT570" s="211" t="s">
        <v>514</v>
      </c>
      <c r="BU570" s="211" t="s">
        <v>514</v>
      </c>
      <c r="BV570" s="211" t="s">
        <v>514</v>
      </c>
      <c r="BW570" s="211" t="s">
        <v>514</v>
      </c>
      <c r="BX570" s="211" t="s">
        <v>514</v>
      </c>
      <c r="BY570" s="211" t="s">
        <v>514</v>
      </c>
      <c r="BZ570" s="211" t="s">
        <v>514</v>
      </c>
      <c r="CA570" s="211" t="s">
        <v>514</v>
      </c>
      <c r="CB570" s="211" t="s">
        <v>514</v>
      </c>
      <c r="CC570" s="211" t="s">
        <v>514</v>
      </c>
      <c r="CD570" s="211" t="s">
        <v>514</v>
      </c>
      <c r="CE570" s="211" t="s">
        <v>514</v>
      </c>
      <c r="CF570" s="211" t="s">
        <v>514</v>
      </c>
      <c r="CG570" s="211" t="s">
        <v>514</v>
      </c>
      <c r="CH570" s="287"/>
      <c r="CI570" s="287"/>
      <c r="CJ570" s="287"/>
      <c r="CK570" s="287"/>
      <c r="CL570" s="287"/>
      <c r="CM570" s="287"/>
      <c r="CN570" s="287"/>
      <c r="CO570" s="211" t="s">
        <v>5528</v>
      </c>
    </row>
    <row r="571" spans="1:93">
      <c r="A571" s="286" t="s">
        <v>2281</v>
      </c>
      <c r="B571" s="211" t="s">
        <v>3571</v>
      </c>
      <c r="C571" s="211" t="s">
        <v>3020</v>
      </c>
      <c r="D571" s="211" t="s">
        <v>3572</v>
      </c>
      <c r="E571" s="211" t="s">
        <v>5973</v>
      </c>
      <c r="F571" s="211">
        <v>1</v>
      </c>
      <c r="G571" s="211" t="s">
        <v>514</v>
      </c>
      <c r="H571" s="211" t="s">
        <v>514</v>
      </c>
      <c r="I571" s="211" t="s">
        <v>514</v>
      </c>
      <c r="J571" s="211" t="s">
        <v>514</v>
      </c>
      <c r="K571" s="211">
        <v>2013</v>
      </c>
      <c r="L571" s="211" t="b">
        <v>1</v>
      </c>
      <c r="M571" s="211">
        <v>7780</v>
      </c>
      <c r="N571" s="211">
        <v>6650</v>
      </c>
      <c r="O571" s="287"/>
      <c r="P571" s="287"/>
      <c r="Q571" s="287"/>
      <c r="R571" s="211" t="b">
        <v>1</v>
      </c>
      <c r="S571" s="211">
        <v>5440</v>
      </c>
      <c r="T571" s="211">
        <v>4910</v>
      </c>
      <c r="U571" s="211" t="b">
        <v>1</v>
      </c>
      <c r="V571" s="211">
        <v>4590</v>
      </c>
      <c r="W571" s="211">
        <v>4590</v>
      </c>
      <c r="X571" s="287"/>
      <c r="Y571" s="287"/>
      <c r="Z571" s="287"/>
      <c r="AA571" s="211" t="s">
        <v>514</v>
      </c>
      <c r="AB571" s="211" t="s">
        <v>514</v>
      </c>
      <c r="AC571" s="211" t="s">
        <v>514</v>
      </c>
      <c r="AD571" s="211" t="s">
        <v>514</v>
      </c>
      <c r="AE571" s="287"/>
      <c r="AF571" s="287"/>
      <c r="AG571" s="287"/>
      <c r="AH571" s="211" t="s">
        <v>514</v>
      </c>
      <c r="AI571" s="211" t="s">
        <v>514</v>
      </c>
      <c r="AJ571" s="211" t="s">
        <v>514</v>
      </c>
      <c r="AK571" s="211" t="s">
        <v>514</v>
      </c>
      <c r="AL571" s="211" t="s">
        <v>514</v>
      </c>
      <c r="AM571" s="211" t="s">
        <v>514</v>
      </c>
      <c r="AN571" s="287"/>
      <c r="AO571" s="287"/>
      <c r="AP571" s="287"/>
      <c r="AQ571" s="287"/>
      <c r="AR571" s="287"/>
      <c r="AS571" s="287"/>
      <c r="AT571" s="211" t="s">
        <v>514</v>
      </c>
      <c r="AU571" s="211" t="s">
        <v>514</v>
      </c>
      <c r="AV571" s="211" t="s">
        <v>514</v>
      </c>
      <c r="AW571" s="211" t="s">
        <v>514</v>
      </c>
      <c r="AX571" s="211" t="s">
        <v>514</v>
      </c>
      <c r="AY571" s="211" t="s">
        <v>514</v>
      </c>
      <c r="AZ571" s="287"/>
      <c r="BA571" s="287"/>
      <c r="BB571" s="287"/>
      <c r="BC571" s="287"/>
      <c r="BD571" s="287"/>
      <c r="BE571" s="287"/>
      <c r="BF571" s="211" t="s">
        <v>514</v>
      </c>
      <c r="BG571" s="211" t="s">
        <v>514</v>
      </c>
      <c r="BH571" s="211" t="s">
        <v>514</v>
      </c>
      <c r="BI571" s="211" t="s">
        <v>514</v>
      </c>
      <c r="BJ571" s="211" t="s">
        <v>514</v>
      </c>
      <c r="BK571" s="211" t="s">
        <v>514</v>
      </c>
      <c r="BL571" s="287"/>
      <c r="BM571" s="287"/>
      <c r="BN571" s="287"/>
      <c r="BO571" s="211" t="s">
        <v>514</v>
      </c>
      <c r="BP571" s="211" t="s">
        <v>514</v>
      </c>
      <c r="BQ571" s="211">
        <v>1</v>
      </c>
      <c r="BR571" s="211" t="s">
        <v>3162</v>
      </c>
      <c r="BS571" s="211" t="s">
        <v>514</v>
      </c>
      <c r="BT571" s="211" t="s">
        <v>514</v>
      </c>
      <c r="BU571" s="211" t="s">
        <v>514</v>
      </c>
      <c r="BV571" s="211" t="s">
        <v>514</v>
      </c>
      <c r="BW571" s="211" t="s">
        <v>514</v>
      </c>
      <c r="BX571" s="211" t="s">
        <v>514</v>
      </c>
      <c r="BY571" s="211" t="s">
        <v>514</v>
      </c>
      <c r="BZ571" s="211" t="s">
        <v>514</v>
      </c>
      <c r="CA571" s="211" t="s">
        <v>514</v>
      </c>
      <c r="CB571" s="211" t="s">
        <v>514</v>
      </c>
      <c r="CC571" s="211" t="s">
        <v>514</v>
      </c>
      <c r="CD571" s="211" t="s">
        <v>514</v>
      </c>
      <c r="CE571" s="211" t="s">
        <v>514</v>
      </c>
      <c r="CF571" s="211" t="s">
        <v>514</v>
      </c>
      <c r="CG571" s="211" t="s">
        <v>514</v>
      </c>
      <c r="CH571" s="287"/>
      <c r="CI571" s="287"/>
      <c r="CJ571" s="287"/>
      <c r="CK571" s="287"/>
      <c r="CL571" s="287"/>
      <c r="CM571" s="287"/>
      <c r="CN571" s="287"/>
      <c r="CO571" s="211" t="s">
        <v>5528</v>
      </c>
    </row>
    <row r="572" spans="1:93">
      <c r="A572" s="286" t="s">
        <v>2282</v>
      </c>
      <c r="B572" s="211" t="s">
        <v>3573</v>
      </c>
      <c r="C572" s="211" t="s">
        <v>2448</v>
      </c>
      <c r="D572" s="211" t="s">
        <v>6921</v>
      </c>
      <c r="E572" s="211" t="s">
        <v>5467</v>
      </c>
      <c r="F572" s="211">
        <v>1</v>
      </c>
      <c r="G572" s="211" t="s">
        <v>514</v>
      </c>
      <c r="H572" s="211" t="s">
        <v>514</v>
      </c>
      <c r="I572" s="211" t="s">
        <v>514</v>
      </c>
      <c r="J572" s="211" t="s">
        <v>514</v>
      </c>
      <c r="K572" s="211">
        <v>2013</v>
      </c>
      <c r="L572" s="211" t="b">
        <v>0</v>
      </c>
      <c r="M572" s="211">
        <v>4710</v>
      </c>
      <c r="N572" s="211">
        <v>4450</v>
      </c>
      <c r="O572" s="287"/>
      <c r="P572" s="287"/>
      <c r="Q572" s="287"/>
      <c r="R572" s="211" t="b">
        <v>0</v>
      </c>
      <c r="S572" s="211">
        <v>3840</v>
      </c>
      <c r="T572" s="211">
        <v>3710</v>
      </c>
      <c r="U572" s="211" t="b">
        <v>0</v>
      </c>
      <c r="V572" s="211">
        <v>3630</v>
      </c>
      <c r="W572" s="211">
        <v>3630</v>
      </c>
      <c r="X572" s="287"/>
      <c r="Y572" s="287"/>
      <c r="Z572" s="287"/>
      <c r="AA572" s="211" t="s">
        <v>514</v>
      </c>
      <c r="AB572" s="211" t="s">
        <v>514</v>
      </c>
      <c r="AC572" s="211" t="s">
        <v>514</v>
      </c>
      <c r="AD572" s="211" t="s">
        <v>514</v>
      </c>
      <c r="AE572" s="287"/>
      <c r="AF572" s="287"/>
      <c r="AG572" s="287"/>
      <c r="AH572" s="211" t="s">
        <v>514</v>
      </c>
      <c r="AI572" s="211" t="s">
        <v>514</v>
      </c>
      <c r="AJ572" s="211" t="s">
        <v>514</v>
      </c>
      <c r="AK572" s="211" t="s">
        <v>514</v>
      </c>
      <c r="AL572" s="211" t="s">
        <v>514</v>
      </c>
      <c r="AM572" s="211" t="s">
        <v>514</v>
      </c>
      <c r="AN572" s="287"/>
      <c r="AO572" s="287"/>
      <c r="AP572" s="287"/>
      <c r="AQ572" s="287"/>
      <c r="AR572" s="287"/>
      <c r="AS572" s="287"/>
      <c r="AT572" s="211" t="s">
        <v>514</v>
      </c>
      <c r="AU572" s="211" t="s">
        <v>514</v>
      </c>
      <c r="AV572" s="211" t="s">
        <v>514</v>
      </c>
      <c r="AW572" s="211" t="s">
        <v>514</v>
      </c>
      <c r="AX572" s="211" t="s">
        <v>514</v>
      </c>
      <c r="AY572" s="211" t="s">
        <v>514</v>
      </c>
      <c r="AZ572" s="287"/>
      <c r="BA572" s="287"/>
      <c r="BB572" s="287"/>
      <c r="BC572" s="287"/>
      <c r="BD572" s="287"/>
      <c r="BE572" s="287"/>
      <c r="BF572" s="211" t="s">
        <v>514</v>
      </c>
      <c r="BG572" s="211" t="s">
        <v>514</v>
      </c>
      <c r="BH572" s="211" t="s">
        <v>514</v>
      </c>
      <c r="BI572" s="211" t="s">
        <v>514</v>
      </c>
      <c r="BJ572" s="211" t="s">
        <v>514</v>
      </c>
      <c r="BK572" s="211" t="s">
        <v>514</v>
      </c>
      <c r="BL572" s="287"/>
      <c r="BM572" s="287"/>
      <c r="BN572" s="287"/>
      <c r="BO572" s="211" t="s">
        <v>514</v>
      </c>
      <c r="BP572" s="211" t="s">
        <v>514</v>
      </c>
      <c r="BQ572" s="211">
        <v>1</v>
      </c>
      <c r="BR572" s="211" t="s">
        <v>5468</v>
      </c>
      <c r="BS572" s="211" t="s">
        <v>514</v>
      </c>
      <c r="BT572" s="211" t="s">
        <v>514</v>
      </c>
      <c r="BU572" s="211" t="s">
        <v>514</v>
      </c>
      <c r="BV572" s="211" t="s">
        <v>514</v>
      </c>
      <c r="BW572" s="211" t="s">
        <v>514</v>
      </c>
      <c r="BX572" s="211" t="s">
        <v>514</v>
      </c>
      <c r="BY572" s="211" t="s">
        <v>514</v>
      </c>
      <c r="BZ572" s="211" t="s">
        <v>514</v>
      </c>
      <c r="CA572" s="211" t="s">
        <v>514</v>
      </c>
      <c r="CB572" s="211" t="s">
        <v>514</v>
      </c>
      <c r="CC572" s="211" t="s">
        <v>514</v>
      </c>
      <c r="CD572" s="211" t="s">
        <v>514</v>
      </c>
      <c r="CE572" s="211" t="s">
        <v>514</v>
      </c>
      <c r="CF572" s="211" t="s">
        <v>514</v>
      </c>
      <c r="CG572" s="211" t="s">
        <v>514</v>
      </c>
      <c r="CH572" s="287"/>
      <c r="CI572" s="287"/>
      <c r="CJ572" s="287"/>
      <c r="CK572" s="287"/>
      <c r="CL572" s="287"/>
      <c r="CM572" s="287"/>
      <c r="CN572" s="287"/>
      <c r="CO572" s="211" t="s">
        <v>5528</v>
      </c>
    </row>
    <row r="573" spans="1:93">
      <c r="A573" s="286" t="s">
        <v>2283</v>
      </c>
      <c r="B573" s="211" t="s">
        <v>3574</v>
      </c>
      <c r="C573" s="211" t="s">
        <v>2448</v>
      </c>
      <c r="D573" s="211" t="s">
        <v>5469</v>
      </c>
      <c r="E573" s="211" t="s">
        <v>5974</v>
      </c>
      <c r="F573" s="211">
        <v>1</v>
      </c>
      <c r="G573" s="211" t="s">
        <v>514</v>
      </c>
      <c r="H573" s="211" t="s">
        <v>514</v>
      </c>
      <c r="I573" s="211" t="s">
        <v>514</v>
      </c>
      <c r="J573" s="211" t="s">
        <v>514</v>
      </c>
      <c r="K573" s="211">
        <v>2013</v>
      </c>
      <c r="L573" s="211" t="b">
        <v>1</v>
      </c>
      <c r="M573" s="211">
        <v>4720</v>
      </c>
      <c r="N573" s="211">
        <v>4210</v>
      </c>
      <c r="O573" s="287"/>
      <c r="P573" s="287"/>
      <c r="Q573" s="287"/>
      <c r="R573" s="211" t="s">
        <v>514</v>
      </c>
      <c r="S573" s="211" t="s">
        <v>514</v>
      </c>
      <c r="T573" s="211" t="s">
        <v>514</v>
      </c>
      <c r="U573" s="211" t="s">
        <v>514</v>
      </c>
      <c r="V573" s="211" t="s">
        <v>514</v>
      </c>
      <c r="W573" s="211" t="s">
        <v>514</v>
      </c>
      <c r="X573" s="287"/>
      <c r="Y573" s="287"/>
      <c r="Z573" s="287"/>
      <c r="AA573" s="211" t="s">
        <v>514</v>
      </c>
      <c r="AB573" s="211" t="s">
        <v>514</v>
      </c>
      <c r="AC573" s="211" t="s">
        <v>514</v>
      </c>
      <c r="AD573" s="211" t="s">
        <v>514</v>
      </c>
      <c r="AE573" s="287"/>
      <c r="AF573" s="287"/>
      <c r="AG573" s="287"/>
      <c r="AH573" s="211" t="s">
        <v>514</v>
      </c>
      <c r="AI573" s="211" t="s">
        <v>514</v>
      </c>
      <c r="AJ573" s="211" t="s">
        <v>514</v>
      </c>
      <c r="AK573" s="211" t="s">
        <v>514</v>
      </c>
      <c r="AL573" s="211" t="s">
        <v>514</v>
      </c>
      <c r="AM573" s="211" t="s">
        <v>514</v>
      </c>
      <c r="AN573" s="287"/>
      <c r="AO573" s="287"/>
      <c r="AP573" s="287"/>
      <c r="AQ573" s="287"/>
      <c r="AR573" s="287"/>
      <c r="AS573" s="287"/>
      <c r="AT573" s="211" t="s">
        <v>514</v>
      </c>
      <c r="AU573" s="211" t="s">
        <v>514</v>
      </c>
      <c r="AV573" s="211" t="s">
        <v>514</v>
      </c>
      <c r="AW573" s="211" t="s">
        <v>514</v>
      </c>
      <c r="AX573" s="211" t="s">
        <v>514</v>
      </c>
      <c r="AY573" s="211" t="s">
        <v>514</v>
      </c>
      <c r="AZ573" s="287"/>
      <c r="BA573" s="287"/>
      <c r="BB573" s="287"/>
      <c r="BC573" s="287"/>
      <c r="BD573" s="287"/>
      <c r="BE573" s="287"/>
      <c r="BF573" s="211" t="s">
        <v>514</v>
      </c>
      <c r="BG573" s="211" t="s">
        <v>514</v>
      </c>
      <c r="BH573" s="211" t="s">
        <v>514</v>
      </c>
      <c r="BI573" s="211" t="s">
        <v>514</v>
      </c>
      <c r="BJ573" s="211" t="s">
        <v>514</v>
      </c>
      <c r="BK573" s="211" t="s">
        <v>514</v>
      </c>
      <c r="BL573" s="287"/>
      <c r="BM573" s="287"/>
      <c r="BN573" s="287"/>
      <c r="BO573" s="211" t="s">
        <v>514</v>
      </c>
      <c r="BP573" s="211" t="s">
        <v>514</v>
      </c>
      <c r="BQ573" s="211">
        <v>1</v>
      </c>
      <c r="BR573" s="211" t="s">
        <v>3287</v>
      </c>
      <c r="BS573" s="211" t="s">
        <v>514</v>
      </c>
      <c r="BT573" s="211" t="s">
        <v>514</v>
      </c>
      <c r="BU573" s="211" t="s">
        <v>514</v>
      </c>
      <c r="BV573" s="211" t="s">
        <v>514</v>
      </c>
      <c r="BW573" s="211" t="s">
        <v>514</v>
      </c>
      <c r="BX573" s="211" t="s">
        <v>514</v>
      </c>
      <c r="BY573" s="211" t="s">
        <v>514</v>
      </c>
      <c r="BZ573" s="211" t="s">
        <v>514</v>
      </c>
      <c r="CA573" s="211" t="s">
        <v>514</v>
      </c>
      <c r="CB573" s="211" t="s">
        <v>514</v>
      </c>
      <c r="CC573" s="211" t="s">
        <v>514</v>
      </c>
      <c r="CD573" s="211" t="s">
        <v>514</v>
      </c>
      <c r="CE573" s="211" t="s">
        <v>514</v>
      </c>
      <c r="CF573" s="211" t="s">
        <v>514</v>
      </c>
      <c r="CG573" s="211" t="s">
        <v>514</v>
      </c>
      <c r="CH573" s="287"/>
      <c r="CI573" s="287"/>
      <c r="CJ573" s="287"/>
      <c r="CK573" s="287"/>
      <c r="CL573" s="287"/>
      <c r="CM573" s="287"/>
      <c r="CN573" s="287"/>
      <c r="CO573" s="211" t="s">
        <v>514</v>
      </c>
    </row>
    <row r="574" spans="1:93">
      <c r="A574" s="286" t="s">
        <v>2284</v>
      </c>
      <c r="B574" s="211" t="s">
        <v>3575</v>
      </c>
      <c r="C574" s="211" t="s">
        <v>2531</v>
      </c>
      <c r="D574" s="211" t="s">
        <v>3576</v>
      </c>
      <c r="E574" s="211" t="s">
        <v>3577</v>
      </c>
      <c r="F574" s="211">
        <v>1</v>
      </c>
      <c r="G574" s="211" t="s">
        <v>514</v>
      </c>
      <c r="H574" s="211" t="s">
        <v>514</v>
      </c>
      <c r="I574" s="211" t="s">
        <v>514</v>
      </c>
      <c r="J574" s="211" t="s">
        <v>514</v>
      </c>
      <c r="K574" s="211">
        <v>2013</v>
      </c>
      <c r="L574" s="211" t="b">
        <v>1</v>
      </c>
      <c r="M574" s="211">
        <v>24300</v>
      </c>
      <c r="N574" s="211">
        <v>21200</v>
      </c>
      <c r="O574" s="287"/>
      <c r="P574" s="287"/>
      <c r="Q574" s="287"/>
      <c r="R574" s="211" t="b">
        <v>0</v>
      </c>
      <c r="S574" s="211">
        <v>4590</v>
      </c>
      <c r="T574" s="211">
        <v>5130</v>
      </c>
      <c r="U574" s="211" t="b">
        <v>0</v>
      </c>
      <c r="V574" s="211">
        <v>3830</v>
      </c>
      <c r="W574" s="211">
        <v>3830</v>
      </c>
      <c r="X574" s="287"/>
      <c r="Y574" s="287"/>
      <c r="Z574" s="287"/>
      <c r="AA574" s="211" t="s">
        <v>514</v>
      </c>
      <c r="AB574" s="211" t="s">
        <v>514</v>
      </c>
      <c r="AC574" s="211" t="s">
        <v>514</v>
      </c>
      <c r="AD574" s="211" t="s">
        <v>514</v>
      </c>
      <c r="AE574" s="287"/>
      <c r="AF574" s="287"/>
      <c r="AG574" s="287"/>
      <c r="AH574" s="211" t="s">
        <v>514</v>
      </c>
      <c r="AI574" s="211" t="s">
        <v>514</v>
      </c>
      <c r="AJ574" s="211" t="s">
        <v>514</v>
      </c>
      <c r="AK574" s="211" t="s">
        <v>514</v>
      </c>
      <c r="AL574" s="211" t="s">
        <v>514</v>
      </c>
      <c r="AM574" s="211" t="s">
        <v>514</v>
      </c>
      <c r="AN574" s="287"/>
      <c r="AO574" s="287"/>
      <c r="AP574" s="287"/>
      <c r="AQ574" s="287"/>
      <c r="AR574" s="287"/>
      <c r="AS574" s="287"/>
      <c r="AT574" s="211" t="s">
        <v>514</v>
      </c>
      <c r="AU574" s="211" t="s">
        <v>514</v>
      </c>
      <c r="AV574" s="211" t="s">
        <v>514</v>
      </c>
      <c r="AW574" s="211" t="s">
        <v>514</v>
      </c>
      <c r="AX574" s="211" t="s">
        <v>514</v>
      </c>
      <c r="AY574" s="211" t="s">
        <v>514</v>
      </c>
      <c r="AZ574" s="287"/>
      <c r="BA574" s="287"/>
      <c r="BB574" s="287"/>
      <c r="BC574" s="287"/>
      <c r="BD574" s="287"/>
      <c r="BE574" s="287"/>
      <c r="BF574" s="211" t="s">
        <v>514</v>
      </c>
      <c r="BG574" s="211" t="s">
        <v>514</v>
      </c>
      <c r="BH574" s="211" t="s">
        <v>514</v>
      </c>
      <c r="BI574" s="211" t="s">
        <v>514</v>
      </c>
      <c r="BJ574" s="211" t="s">
        <v>514</v>
      </c>
      <c r="BK574" s="211" t="s">
        <v>514</v>
      </c>
      <c r="BL574" s="287"/>
      <c r="BM574" s="287"/>
      <c r="BN574" s="287"/>
      <c r="BO574" s="211" t="s">
        <v>514</v>
      </c>
      <c r="BP574" s="211" t="s">
        <v>514</v>
      </c>
      <c r="BQ574" s="211">
        <v>1</v>
      </c>
      <c r="BR574" s="211" t="s">
        <v>5470</v>
      </c>
      <c r="BS574" s="211" t="s">
        <v>514</v>
      </c>
      <c r="BT574" s="211" t="s">
        <v>514</v>
      </c>
      <c r="BU574" s="211" t="s">
        <v>514</v>
      </c>
      <c r="BV574" s="211" t="s">
        <v>514</v>
      </c>
      <c r="BW574" s="211" t="s">
        <v>514</v>
      </c>
      <c r="BX574" s="211" t="s">
        <v>514</v>
      </c>
      <c r="BY574" s="211" t="s">
        <v>514</v>
      </c>
      <c r="BZ574" s="211" t="s">
        <v>514</v>
      </c>
      <c r="CA574" s="211" t="s">
        <v>514</v>
      </c>
      <c r="CB574" s="211" t="s">
        <v>514</v>
      </c>
      <c r="CC574" s="211" t="s">
        <v>514</v>
      </c>
      <c r="CD574" s="211" t="s">
        <v>514</v>
      </c>
      <c r="CE574" s="211" t="s">
        <v>514</v>
      </c>
      <c r="CF574" s="211" t="s">
        <v>514</v>
      </c>
      <c r="CG574" s="211" t="s">
        <v>514</v>
      </c>
      <c r="CH574" s="287"/>
      <c r="CI574" s="287"/>
      <c r="CJ574" s="287"/>
      <c r="CK574" s="287"/>
      <c r="CL574" s="287"/>
      <c r="CM574" s="287"/>
      <c r="CN574" s="287"/>
      <c r="CO574" s="211" t="s">
        <v>5528</v>
      </c>
    </row>
    <row r="575" spans="1:93">
      <c r="A575" s="286" t="s">
        <v>2285</v>
      </c>
      <c r="B575" s="211" t="s">
        <v>3578</v>
      </c>
      <c r="C575" s="211" t="s">
        <v>3579</v>
      </c>
      <c r="D575" s="211" t="s">
        <v>3580</v>
      </c>
      <c r="E575" s="211" t="s">
        <v>3581</v>
      </c>
      <c r="F575" s="211">
        <v>1</v>
      </c>
      <c r="G575" s="211" t="s">
        <v>514</v>
      </c>
      <c r="H575" s="211">
        <v>1</v>
      </c>
      <c r="I575" s="211" t="s">
        <v>514</v>
      </c>
      <c r="J575" s="211" t="s">
        <v>514</v>
      </c>
      <c r="K575" s="211">
        <v>2013</v>
      </c>
      <c r="L575" s="211" t="b">
        <v>0</v>
      </c>
      <c r="M575" s="211">
        <v>13200</v>
      </c>
      <c r="N575" s="211">
        <v>10500</v>
      </c>
      <c r="O575" s="287"/>
      <c r="P575" s="287"/>
      <c r="Q575" s="287"/>
      <c r="R575" s="211" t="b">
        <v>0</v>
      </c>
      <c r="S575" s="211">
        <v>12100</v>
      </c>
      <c r="T575" s="211">
        <v>10600</v>
      </c>
      <c r="U575" s="211" t="b">
        <v>0</v>
      </c>
      <c r="V575" s="211">
        <v>8760</v>
      </c>
      <c r="W575" s="211">
        <v>8760</v>
      </c>
      <c r="X575" s="287"/>
      <c r="Y575" s="287"/>
      <c r="Z575" s="287"/>
      <c r="AA575" s="211">
        <v>2013</v>
      </c>
      <c r="AB575" s="211" t="b">
        <v>0</v>
      </c>
      <c r="AC575" s="211">
        <v>340</v>
      </c>
      <c r="AD575" s="211">
        <v>340</v>
      </c>
      <c r="AE575" s="287"/>
      <c r="AF575" s="287"/>
      <c r="AG575" s="287"/>
      <c r="AH575" s="211" t="b">
        <v>0</v>
      </c>
      <c r="AI575" s="211">
        <v>280</v>
      </c>
      <c r="AJ575" s="211">
        <v>280</v>
      </c>
      <c r="AK575" s="211" t="b">
        <v>0</v>
      </c>
      <c r="AL575" s="211">
        <v>262</v>
      </c>
      <c r="AM575" s="211">
        <v>262</v>
      </c>
      <c r="AN575" s="287"/>
      <c r="AO575" s="287"/>
      <c r="AP575" s="287"/>
      <c r="AQ575" s="287"/>
      <c r="AR575" s="287"/>
      <c r="AS575" s="287"/>
      <c r="AT575" s="211" t="s">
        <v>514</v>
      </c>
      <c r="AU575" s="211" t="s">
        <v>514</v>
      </c>
      <c r="AV575" s="211" t="s">
        <v>514</v>
      </c>
      <c r="AW575" s="211" t="s">
        <v>514</v>
      </c>
      <c r="AX575" s="211" t="s">
        <v>514</v>
      </c>
      <c r="AY575" s="211" t="s">
        <v>514</v>
      </c>
      <c r="AZ575" s="287"/>
      <c r="BA575" s="287"/>
      <c r="BB575" s="287"/>
      <c r="BC575" s="287"/>
      <c r="BD575" s="287"/>
      <c r="BE575" s="287"/>
      <c r="BF575" s="211" t="s">
        <v>514</v>
      </c>
      <c r="BG575" s="211" t="s">
        <v>514</v>
      </c>
      <c r="BH575" s="211" t="s">
        <v>514</v>
      </c>
      <c r="BI575" s="211" t="s">
        <v>514</v>
      </c>
      <c r="BJ575" s="211" t="s">
        <v>514</v>
      </c>
      <c r="BK575" s="211" t="s">
        <v>514</v>
      </c>
      <c r="BL575" s="287"/>
      <c r="BM575" s="287"/>
      <c r="BN575" s="287"/>
      <c r="BO575" s="211">
        <v>95</v>
      </c>
      <c r="BP575" s="211">
        <v>95</v>
      </c>
      <c r="BQ575" s="211">
        <v>0</v>
      </c>
      <c r="BR575" s="211" t="s">
        <v>514</v>
      </c>
      <c r="BS575" s="211" t="s">
        <v>514</v>
      </c>
      <c r="BT575" s="211" t="s">
        <v>514</v>
      </c>
      <c r="BU575" s="211" t="s">
        <v>514</v>
      </c>
      <c r="BV575" s="211" t="s">
        <v>514</v>
      </c>
      <c r="BW575" s="211" t="s">
        <v>514</v>
      </c>
      <c r="BX575" s="211" t="s">
        <v>514</v>
      </c>
      <c r="BY575" s="211" t="s">
        <v>514</v>
      </c>
      <c r="BZ575" s="211" t="s">
        <v>514</v>
      </c>
      <c r="CA575" s="211" t="s">
        <v>514</v>
      </c>
      <c r="CB575" s="211" t="s">
        <v>514</v>
      </c>
      <c r="CC575" s="211" t="s">
        <v>514</v>
      </c>
      <c r="CD575" s="211" t="s">
        <v>514</v>
      </c>
      <c r="CE575" s="211" t="s">
        <v>514</v>
      </c>
      <c r="CF575" s="211" t="s">
        <v>514</v>
      </c>
      <c r="CG575" s="211" t="s">
        <v>514</v>
      </c>
      <c r="CH575" s="287"/>
      <c r="CI575" s="287"/>
      <c r="CJ575" s="287"/>
      <c r="CK575" s="287"/>
      <c r="CL575" s="287"/>
      <c r="CM575" s="287"/>
      <c r="CN575" s="287"/>
      <c r="CO575" s="211" t="s">
        <v>5528</v>
      </c>
    </row>
    <row r="576" spans="1:93">
      <c r="A576" s="286" t="s">
        <v>2286</v>
      </c>
      <c r="B576" s="211" t="s">
        <v>3582</v>
      </c>
      <c r="C576" s="211" t="s">
        <v>2424</v>
      </c>
      <c r="D576" s="211" t="s">
        <v>5471</v>
      </c>
      <c r="E576" s="211" t="s">
        <v>5472</v>
      </c>
      <c r="F576" s="211">
        <v>1</v>
      </c>
      <c r="G576" s="211" t="s">
        <v>514</v>
      </c>
      <c r="H576" s="211" t="s">
        <v>514</v>
      </c>
      <c r="I576" s="211" t="s">
        <v>514</v>
      </c>
      <c r="J576" s="211" t="s">
        <v>514</v>
      </c>
      <c r="K576" s="211">
        <v>2013</v>
      </c>
      <c r="L576" s="211" t="b">
        <v>1</v>
      </c>
      <c r="M576" s="211">
        <v>4010</v>
      </c>
      <c r="N576" s="211">
        <v>3100</v>
      </c>
      <c r="O576" s="287"/>
      <c r="P576" s="287"/>
      <c r="Q576" s="287"/>
      <c r="R576" s="211" t="b">
        <v>1</v>
      </c>
      <c r="S576" s="211">
        <v>3710</v>
      </c>
      <c r="T576" s="211">
        <v>3160</v>
      </c>
      <c r="U576" s="211" t="b">
        <v>1</v>
      </c>
      <c r="V576" s="211">
        <v>2710</v>
      </c>
      <c r="W576" s="211">
        <v>2710</v>
      </c>
      <c r="X576" s="287"/>
      <c r="Y576" s="287"/>
      <c r="Z576" s="287"/>
      <c r="AA576" s="211" t="s">
        <v>514</v>
      </c>
      <c r="AB576" s="211" t="s">
        <v>514</v>
      </c>
      <c r="AC576" s="211" t="s">
        <v>514</v>
      </c>
      <c r="AD576" s="211" t="s">
        <v>514</v>
      </c>
      <c r="AE576" s="287"/>
      <c r="AF576" s="287"/>
      <c r="AG576" s="287"/>
      <c r="AH576" s="211" t="s">
        <v>514</v>
      </c>
      <c r="AI576" s="211" t="s">
        <v>514</v>
      </c>
      <c r="AJ576" s="211" t="s">
        <v>514</v>
      </c>
      <c r="AK576" s="211" t="s">
        <v>514</v>
      </c>
      <c r="AL576" s="211" t="s">
        <v>514</v>
      </c>
      <c r="AM576" s="211" t="s">
        <v>514</v>
      </c>
      <c r="AN576" s="287"/>
      <c r="AO576" s="287"/>
      <c r="AP576" s="287"/>
      <c r="AQ576" s="287"/>
      <c r="AR576" s="287"/>
      <c r="AS576" s="287"/>
      <c r="AT576" s="211" t="s">
        <v>514</v>
      </c>
      <c r="AU576" s="211" t="s">
        <v>514</v>
      </c>
      <c r="AV576" s="211" t="s">
        <v>514</v>
      </c>
      <c r="AW576" s="211" t="s">
        <v>514</v>
      </c>
      <c r="AX576" s="211" t="s">
        <v>514</v>
      </c>
      <c r="AY576" s="211" t="s">
        <v>514</v>
      </c>
      <c r="AZ576" s="287"/>
      <c r="BA576" s="287"/>
      <c r="BB576" s="287"/>
      <c r="BC576" s="287"/>
      <c r="BD576" s="287"/>
      <c r="BE576" s="287"/>
      <c r="BF576" s="211" t="s">
        <v>514</v>
      </c>
      <c r="BG576" s="211" t="s">
        <v>514</v>
      </c>
      <c r="BH576" s="211" t="s">
        <v>514</v>
      </c>
      <c r="BI576" s="211" t="s">
        <v>514</v>
      </c>
      <c r="BJ576" s="211" t="s">
        <v>514</v>
      </c>
      <c r="BK576" s="211" t="s">
        <v>514</v>
      </c>
      <c r="BL576" s="287"/>
      <c r="BM576" s="287"/>
      <c r="BN576" s="287"/>
      <c r="BO576" s="211" t="s">
        <v>514</v>
      </c>
      <c r="BP576" s="211" t="s">
        <v>514</v>
      </c>
      <c r="BQ576" s="211">
        <v>1</v>
      </c>
      <c r="BR576" s="211" t="s">
        <v>5473</v>
      </c>
      <c r="BS576" s="211" t="s">
        <v>514</v>
      </c>
      <c r="BT576" s="211" t="s">
        <v>514</v>
      </c>
      <c r="BU576" s="211" t="s">
        <v>514</v>
      </c>
      <c r="BV576" s="211" t="s">
        <v>514</v>
      </c>
      <c r="BW576" s="211" t="s">
        <v>514</v>
      </c>
      <c r="BX576" s="211" t="s">
        <v>514</v>
      </c>
      <c r="BY576" s="211" t="s">
        <v>514</v>
      </c>
      <c r="BZ576" s="211" t="s">
        <v>514</v>
      </c>
      <c r="CA576" s="211" t="s">
        <v>514</v>
      </c>
      <c r="CB576" s="211" t="s">
        <v>514</v>
      </c>
      <c r="CC576" s="211" t="s">
        <v>514</v>
      </c>
      <c r="CD576" s="211" t="s">
        <v>514</v>
      </c>
      <c r="CE576" s="211" t="s">
        <v>514</v>
      </c>
      <c r="CF576" s="211" t="s">
        <v>514</v>
      </c>
      <c r="CG576" s="211" t="s">
        <v>514</v>
      </c>
      <c r="CH576" s="287"/>
      <c r="CI576" s="287"/>
      <c r="CJ576" s="287"/>
      <c r="CK576" s="287"/>
      <c r="CL576" s="287"/>
      <c r="CM576" s="287"/>
      <c r="CN576" s="287"/>
      <c r="CO576" s="211" t="s">
        <v>5528</v>
      </c>
    </row>
    <row r="577" spans="1:93">
      <c r="A577" s="286" t="s">
        <v>2287</v>
      </c>
      <c r="B577" s="211" t="s">
        <v>3583</v>
      </c>
      <c r="C577" s="211" t="s">
        <v>2424</v>
      </c>
      <c r="D577" s="211" t="s">
        <v>3584</v>
      </c>
      <c r="E577" s="211" t="s">
        <v>3585</v>
      </c>
      <c r="F577" s="211">
        <v>1</v>
      </c>
      <c r="G577" s="211" t="s">
        <v>514</v>
      </c>
      <c r="H577" s="211" t="s">
        <v>514</v>
      </c>
      <c r="I577" s="211" t="s">
        <v>514</v>
      </c>
      <c r="J577" s="211" t="s">
        <v>514</v>
      </c>
      <c r="K577" s="211">
        <v>2013</v>
      </c>
      <c r="L577" s="211" t="b">
        <v>0</v>
      </c>
      <c r="M577" s="211">
        <v>4110</v>
      </c>
      <c r="N577" s="211">
        <v>3850</v>
      </c>
      <c r="O577" s="287"/>
      <c r="P577" s="287"/>
      <c r="Q577" s="287"/>
      <c r="R577" s="211" t="b">
        <v>0</v>
      </c>
      <c r="S577" s="211">
        <v>3280</v>
      </c>
      <c r="T577" s="211">
        <v>3500</v>
      </c>
      <c r="U577" s="211" t="b">
        <v>0</v>
      </c>
      <c r="V577" s="211">
        <v>3290</v>
      </c>
      <c r="W577" s="211">
        <v>3290</v>
      </c>
      <c r="X577" s="287"/>
      <c r="Y577" s="287"/>
      <c r="Z577" s="287"/>
      <c r="AA577" s="211" t="s">
        <v>514</v>
      </c>
      <c r="AB577" s="211" t="s">
        <v>514</v>
      </c>
      <c r="AC577" s="211" t="s">
        <v>514</v>
      </c>
      <c r="AD577" s="211" t="s">
        <v>514</v>
      </c>
      <c r="AE577" s="287"/>
      <c r="AF577" s="287"/>
      <c r="AG577" s="287"/>
      <c r="AH577" s="211" t="s">
        <v>514</v>
      </c>
      <c r="AI577" s="211" t="s">
        <v>514</v>
      </c>
      <c r="AJ577" s="211" t="s">
        <v>514</v>
      </c>
      <c r="AK577" s="211" t="s">
        <v>514</v>
      </c>
      <c r="AL577" s="211" t="s">
        <v>514</v>
      </c>
      <c r="AM577" s="211" t="s">
        <v>514</v>
      </c>
      <c r="AN577" s="287"/>
      <c r="AO577" s="287"/>
      <c r="AP577" s="287"/>
      <c r="AQ577" s="287"/>
      <c r="AR577" s="287"/>
      <c r="AS577" s="287"/>
      <c r="AT577" s="211" t="s">
        <v>514</v>
      </c>
      <c r="AU577" s="211" t="s">
        <v>514</v>
      </c>
      <c r="AV577" s="211" t="s">
        <v>514</v>
      </c>
      <c r="AW577" s="211" t="s">
        <v>514</v>
      </c>
      <c r="AX577" s="211" t="s">
        <v>514</v>
      </c>
      <c r="AY577" s="211" t="s">
        <v>514</v>
      </c>
      <c r="AZ577" s="287"/>
      <c r="BA577" s="287"/>
      <c r="BB577" s="287"/>
      <c r="BC577" s="287"/>
      <c r="BD577" s="287"/>
      <c r="BE577" s="287"/>
      <c r="BF577" s="211" t="s">
        <v>514</v>
      </c>
      <c r="BG577" s="211" t="s">
        <v>514</v>
      </c>
      <c r="BH577" s="211" t="s">
        <v>514</v>
      </c>
      <c r="BI577" s="211" t="s">
        <v>514</v>
      </c>
      <c r="BJ577" s="211" t="s">
        <v>514</v>
      </c>
      <c r="BK577" s="211" t="s">
        <v>514</v>
      </c>
      <c r="BL577" s="287"/>
      <c r="BM577" s="287"/>
      <c r="BN577" s="287"/>
      <c r="BO577" s="211" t="s">
        <v>514</v>
      </c>
      <c r="BP577" s="211" t="s">
        <v>514</v>
      </c>
      <c r="BQ577" s="211">
        <v>1</v>
      </c>
      <c r="BR577" s="211" t="s">
        <v>3586</v>
      </c>
      <c r="BS577" s="211" t="s">
        <v>514</v>
      </c>
      <c r="BT577" s="211" t="s">
        <v>514</v>
      </c>
      <c r="BU577" s="211" t="s">
        <v>514</v>
      </c>
      <c r="BV577" s="211" t="s">
        <v>514</v>
      </c>
      <c r="BW577" s="211" t="s">
        <v>514</v>
      </c>
      <c r="BX577" s="211" t="s">
        <v>514</v>
      </c>
      <c r="BY577" s="211" t="s">
        <v>514</v>
      </c>
      <c r="BZ577" s="211" t="s">
        <v>514</v>
      </c>
      <c r="CA577" s="211" t="s">
        <v>514</v>
      </c>
      <c r="CB577" s="211" t="s">
        <v>514</v>
      </c>
      <c r="CC577" s="211" t="s">
        <v>514</v>
      </c>
      <c r="CD577" s="211" t="s">
        <v>514</v>
      </c>
      <c r="CE577" s="211" t="s">
        <v>514</v>
      </c>
      <c r="CF577" s="211" t="s">
        <v>514</v>
      </c>
      <c r="CG577" s="211" t="s">
        <v>514</v>
      </c>
      <c r="CH577" s="287"/>
      <c r="CI577" s="287"/>
      <c r="CJ577" s="287"/>
      <c r="CK577" s="287"/>
      <c r="CL577" s="287"/>
      <c r="CM577" s="287"/>
      <c r="CN577" s="287"/>
      <c r="CO577" s="211" t="s">
        <v>5528</v>
      </c>
    </row>
    <row r="578" spans="1:93">
      <c r="A578" s="286" t="s">
        <v>2288</v>
      </c>
      <c r="B578" s="211" t="s">
        <v>3587</v>
      </c>
      <c r="C578" s="211" t="s">
        <v>2448</v>
      </c>
      <c r="D578" s="211" t="s">
        <v>5474</v>
      </c>
      <c r="E578" s="211" t="s">
        <v>5475</v>
      </c>
      <c r="F578" s="211">
        <v>1</v>
      </c>
      <c r="G578" s="211" t="s">
        <v>514</v>
      </c>
      <c r="H578" s="211" t="s">
        <v>514</v>
      </c>
      <c r="I578" s="211" t="s">
        <v>514</v>
      </c>
      <c r="J578" s="211" t="s">
        <v>514</v>
      </c>
      <c r="K578" s="211">
        <v>2013</v>
      </c>
      <c r="L578" s="211" t="b">
        <v>0</v>
      </c>
      <c r="M578" s="211">
        <v>4080</v>
      </c>
      <c r="N578" s="211">
        <v>3450</v>
      </c>
      <c r="O578" s="287"/>
      <c r="P578" s="287"/>
      <c r="Q578" s="287"/>
      <c r="R578" s="211" t="s">
        <v>514</v>
      </c>
      <c r="S578" s="211" t="s">
        <v>514</v>
      </c>
      <c r="T578" s="211" t="s">
        <v>514</v>
      </c>
      <c r="U578" s="211" t="s">
        <v>514</v>
      </c>
      <c r="V578" s="211" t="s">
        <v>514</v>
      </c>
      <c r="W578" s="211" t="s">
        <v>514</v>
      </c>
      <c r="X578" s="287"/>
      <c r="Y578" s="287"/>
      <c r="Z578" s="287"/>
      <c r="AA578" s="211" t="s">
        <v>514</v>
      </c>
      <c r="AB578" s="211" t="s">
        <v>514</v>
      </c>
      <c r="AC578" s="211" t="s">
        <v>514</v>
      </c>
      <c r="AD578" s="211" t="s">
        <v>514</v>
      </c>
      <c r="AE578" s="287"/>
      <c r="AF578" s="287"/>
      <c r="AG578" s="287"/>
      <c r="AH578" s="211" t="s">
        <v>514</v>
      </c>
      <c r="AI578" s="211" t="s">
        <v>514</v>
      </c>
      <c r="AJ578" s="211" t="s">
        <v>514</v>
      </c>
      <c r="AK578" s="211" t="s">
        <v>514</v>
      </c>
      <c r="AL578" s="211" t="s">
        <v>514</v>
      </c>
      <c r="AM578" s="211" t="s">
        <v>514</v>
      </c>
      <c r="AN578" s="287"/>
      <c r="AO578" s="287"/>
      <c r="AP578" s="287"/>
      <c r="AQ578" s="287"/>
      <c r="AR578" s="287"/>
      <c r="AS578" s="287"/>
      <c r="AT578" s="211" t="s">
        <v>514</v>
      </c>
      <c r="AU578" s="211" t="s">
        <v>514</v>
      </c>
      <c r="AV578" s="211" t="s">
        <v>514</v>
      </c>
      <c r="AW578" s="211" t="s">
        <v>514</v>
      </c>
      <c r="AX578" s="211" t="s">
        <v>514</v>
      </c>
      <c r="AY578" s="211" t="s">
        <v>514</v>
      </c>
      <c r="AZ578" s="287"/>
      <c r="BA578" s="287"/>
      <c r="BB578" s="287"/>
      <c r="BC578" s="287"/>
      <c r="BD578" s="287"/>
      <c r="BE578" s="287"/>
      <c r="BF578" s="211" t="s">
        <v>514</v>
      </c>
      <c r="BG578" s="211" t="s">
        <v>514</v>
      </c>
      <c r="BH578" s="211" t="s">
        <v>514</v>
      </c>
      <c r="BI578" s="211" t="s">
        <v>514</v>
      </c>
      <c r="BJ578" s="211" t="s">
        <v>514</v>
      </c>
      <c r="BK578" s="211" t="s">
        <v>514</v>
      </c>
      <c r="BL578" s="287"/>
      <c r="BM578" s="287"/>
      <c r="BN578" s="287"/>
      <c r="BO578" s="211" t="s">
        <v>514</v>
      </c>
      <c r="BP578" s="211" t="s">
        <v>514</v>
      </c>
      <c r="BQ578" s="211">
        <v>1</v>
      </c>
      <c r="BR578" s="211" t="s">
        <v>2451</v>
      </c>
      <c r="BS578" s="211" t="s">
        <v>514</v>
      </c>
      <c r="BT578" s="211" t="s">
        <v>514</v>
      </c>
      <c r="BU578" s="211" t="s">
        <v>514</v>
      </c>
      <c r="BV578" s="211" t="s">
        <v>514</v>
      </c>
      <c r="BW578" s="211" t="s">
        <v>514</v>
      </c>
      <c r="BX578" s="211" t="s">
        <v>514</v>
      </c>
      <c r="BY578" s="211" t="s">
        <v>514</v>
      </c>
      <c r="BZ578" s="211" t="s">
        <v>514</v>
      </c>
      <c r="CA578" s="211" t="s">
        <v>514</v>
      </c>
      <c r="CB578" s="211" t="s">
        <v>514</v>
      </c>
      <c r="CC578" s="211" t="s">
        <v>514</v>
      </c>
      <c r="CD578" s="211" t="s">
        <v>514</v>
      </c>
      <c r="CE578" s="211" t="s">
        <v>514</v>
      </c>
      <c r="CF578" s="211" t="s">
        <v>514</v>
      </c>
      <c r="CG578" s="211" t="s">
        <v>514</v>
      </c>
      <c r="CH578" s="287"/>
      <c r="CI578" s="287"/>
      <c r="CJ578" s="287"/>
      <c r="CK578" s="287"/>
      <c r="CL578" s="287"/>
      <c r="CM578" s="287"/>
      <c r="CN578" s="287"/>
      <c r="CO578" s="211" t="s">
        <v>514</v>
      </c>
    </row>
    <row r="579" spans="1:93">
      <c r="A579" s="286" t="s">
        <v>2289</v>
      </c>
      <c r="B579" s="211" t="s">
        <v>3588</v>
      </c>
      <c r="C579" s="211" t="s">
        <v>2424</v>
      </c>
      <c r="D579" s="211" t="s">
        <v>3589</v>
      </c>
      <c r="E579" s="211" t="s">
        <v>3590</v>
      </c>
      <c r="F579" s="211">
        <v>1</v>
      </c>
      <c r="G579" s="211" t="s">
        <v>514</v>
      </c>
      <c r="H579" s="211" t="s">
        <v>514</v>
      </c>
      <c r="I579" s="211" t="s">
        <v>514</v>
      </c>
      <c r="J579" s="211" t="s">
        <v>514</v>
      </c>
      <c r="K579" s="211">
        <v>2013</v>
      </c>
      <c r="L579" s="211" t="b">
        <v>1</v>
      </c>
      <c r="M579" s="211">
        <v>8970</v>
      </c>
      <c r="N579" s="211">
        <v>7970</v>
      </c>
      <c r="O579" s="287"/>
      <c r="P579" s="287"/>
      <c r="Q579" s="287"/>
      <c r="R579" s="211" t="b">
        <v>0</v>
      </c>
      <c r="S579" s="211">
        <v>11100</v>
      </c>
      <c r="T579" s="211">
        <v>10800</v>
      </c>
      <c r="U579" s="211" t="b">
        <v>0</v>
      </c>
      <c r="V579" s="211">
        <v>10800</v>
      </c>
      <c r="W579" s="211">
        <v>10800</v>
      </c>
      <c r="X579" s="287"/>
      <c r="Y579" s="287"/>
      <c r="Z579" s="287"/>
      <c r="AA579" s="211" t="s">
        <v>514</v>
      </c>
      <c r="AB579" s="211" t="s">
        <v>514</v>
      </c>
      <c r="AC579" s="211" t="s">
        <v>514</v>
      </c>
      <c r="AD579" s="211" t="s">
        <v>514</v>
      </c>
      <c r="AE579" s="287"/>
      <c r="AF579" s="287"/>
      <c r="AG579" s="287"/>
      <c r="AH579" s="211" t="s">
        <v>514</v>
      </c>
      <c r="AI579" s="211" t="s">
        <v>514</v>
      </c>
      <c r="AJ579" s="211" t="s">
        <v>514</v>
      </c>
      <c r="AK579" s="211" t="s">
        <v>514</v>
      </c>
      <c r="AL579" s="211" t="s">
        <v>514</v>
      </c>
      <c r="AM579" s="211" t="s">
        <v>514</v>
      </c>
      <c r="AN579" s="287"/>
      <c r="AO579" s="287"/>
      <c r="AP579" s="287"/>
      <c r="AQ579" s="287"/>
      <c r="AR579" s="287"/>
      <c r="AS579" s="287"/>
      <c r="AT579" s="211" t="s">
        <v>514</v>
      </c>
      <c r="AU579" s="211" t="s">
        <v>514</v>
      </c>
      <c r="AV579" s="211" t="s">
        <v>514</v>
      </c>
      <c r="AW579" s="211" t="s">
        <v>514</v>
      </c>
      <c r="AX579" s="211" t="s">
        <v>514</v>
      </c>
      <c r="AY579" s="211" t="s">
        <v>514</v>
      </c>
      <c r="AZ579" s="287"/>
      <c r="BA579" s="287"/>
      <c r="BB579" s="287"/>
      <c r="BC579" s="287"/>
      <c r="BD579" s="287"/>
      <c r="BE579" s="287"/>
      <c r="BF579" s="211" t="s">
        <v>514</v>
      </c>
      <c r="BG579" s="211" t="s">
        <v>514</v>
      </c>
      <c r="BH579" s="211" t="s">
        <v>514</v>
      </c>
      <c r="BI579" s="211" t="s">
        <v>514</v>
      </c>
      <c r="BJ579" s="211" t="s">
        <v>514</v>
      </c>
      <c r="BK579" s="211" t="s">
        <v>514</v>
      </c>
      <c r="BL579" s="287"/>
      <c r="BM579" s="287"/>
      <c r="BN579" s="287"/>
      <c r="BO579" s="211" t="s">
        <v>514</v>
      </c>
      <c r="BP579" s="211" t="s">
        <v>514</v>
      </c>
      <c r="BQ579" s="211">
        <v>2</v>
      </c>
      <c r="BR579" s="211" t="s">
        <v>3591</v>
      </c>
      <c r="BS579" s="211" t="s">
        <v>3592</v>
      </c>
      <c r="BT579" s="211" t="s">
        <v>514</v>
      </c>
      <c r="BU579" s="211" t="s">
        <v>514</v>
      </c>
      <c r="BV579" s="211" t="s">
        <v>514</v>
      </c>
      <c r="BW579" s="211" t="s">
        <v>514</v>
      </c>
      <c r="BX579" s="211" t="s">
        <v>514</v>
      </c>
      <c r="BY579" s="211" t="s">
        <v>514</v>
      </c>
      <c r="BZ579" s="211" t="s">
        <v>514</v>
      </c>
      <c r="CA579" s="211" t="s">
        <v>514</v>
      </c>
      <c r="CB579" s="211" t="s">
        <v>514</v>
      </c>
      <c r="CC579" s="211" t="s">
        <v>514</v>
      </c>
      <c r="CD579" s="211" t="s">
        <v>514</v>
      </c>
      <c r="CE579" s="211" t="s">
        <v>514</v>
      </c>
      <c r="CF579" s="211" t="s">
        <v>514</v>
      </c>
      <c r="CG579" s="211" t="s">
        <v>514</v>
      </c>
      <c r="CH579" s="287"/>
      <c r="CI579" s="287"/>
      <c r="CJ579" s="287"/>
      <c r="CK579" s="287"/>
      <c r="CL579" s="287"/>
      <c r="CM579" s="287"/>
      <c r="CN579" s="287"/>
      <c r="CO579" s="211" t="s">
        <v>5528</v>
      </c>
    </row>
    <row r="580" spans="1:93">
      <c r="A580" s="286" t="s">
        <v>2290</v>
      </c>
      <c r="B580" s="211" t="s">
        <v>6659</v>
      </c>
      <c r="C580" s="211" t="s">
        <v>2448</v>
      </c>
      <c r="D580" s="211" t="s">
        <v>3843</v>
      </c>
      <c r="E580" s="211" t="s">
        <v>3844</v>
      </c>
      <c r="F580" s="211">
        <v>1</v>
      </c>
      <c r="G580" s="211" t="s">
        <v>514</v>
      </c>
      <c r="H580" s="211" t="s">
        <v>514</v>
      </c>
      <c r="I580" s="211" t="s">
        <v>514</v>
      </c>
      <c r="J580" s="211" t="s">
        <v>514</v>
      </c>
      <c r="K580" s="211">
        <v>2013</v>
      </c>
      <c r="L580" s="211" t="b">
        <v>0</v>
      </c>
      <c r="M580" s="211">
        <v>3350</v>
      </c>
      <c r="N580" s="211">
        <v>2730</v>
      </c>
      <c r="O580" s="287"/>
      <c r="P580" s="287"/>
      <c r="Q580" s="287"/>
      <c r="R580" s="211" t="b">
        <v>0</v>
      </c>
      <c r="S580" s="211">
        <v>2930</v>
      </c>
      <c r="T580" s="211">
        <v>2570</v>
      </c>
      <c r="U580" s="211" t="b">
        <v>0</v>
      </c>
      <c r="V580" s="211">
        <v>2480</v>
      </c>
      <c r="W580" s="211">
        <v>2480</v>
      </c>
      <c r="X580" s="287"/>
      <c r="Y580" s="287"/>
      <c r="Z580" s="287"/>
      <c r="AA580" s="211" t="s">
        <v>514</v>
      </c>
      <c r="AB580" s="211" t="s">
        <v>514</v>
      </c>
      <c r="AC580" s="211" t="s">
        <v>514</v>
      </c>
      <c r="AD580" s="211" t="s">
        <v>514</v>
      </c>
      <c r="AE580" s="287"/>
      <c r="AF580" s="287"/>
      <c r="AG580" s="287"/>
      <c r="AH580" s="211" t="s">
        <v>514</v>
      </c>
      <c r="AI580" s="211" t="s">
        <v>514</v>
      </c>
      <c r="AJ580" s="211" t="s">
        <v>514</v>
      </c>
      <c r="AK580" s="211" t="s">
        <v>514</v>
      </c>
      <c r="AL580" s="211" t="s">
        <v>514</v>
      </c>
      <c r="AM580" s="211" t="s">
        <v>514</v>
      </c>
      <c r="AN580" s="287"/>
      <c r="AO580" s="287"/>
      <c r="AP580" s="287"/>
      <c r="AQ580" s="287"/>
      <c r="AR580" s="287"/>
      <c r="AS580" s="287"/>
      <c r="AT580" s="211" t="s">
        <v>514</v>
      </c>
      <c r="AU580" s="211" t="s">
        <v>514</v>
      </c>
      <c r="AV580" s="211" t="s">
        <v>514</v>
      </c>
      <c r="AW580" s="211" t="s">
        <v>514</v>
      </c>
      <c r="AX580" s="211" t="s">
        <v>514</v>
      </c>
      <c r="AY580" s="211" t="s">
        <v>514</v>
      </c>
      <c r="AZ580" s="287"/>
      <c r="BA580" s="287"/>
      <c r="BB580" s="287"/>
      <c r="BC580" s="287"/>
      <c r="BD580" s="287"/>
      <c r="BE580" s="287"/>
      <c r="BF580" s="211" t="s">
        <v>514</v>
      </c>
      <c r="BG580" s="211" t="s">
        <v>514</v>
      </c>
      <c r="BH580" s="211" t="s">
        <v>514</v>
      </c>
      <c r="BI580" s="211" t="s">
        <v>514</v>
      </c>
      <c r="BJ580" s="211" t="s">
        <v>514</v>
      </c>
      <c r="BK580" s="211" t="s">
        <v>514</v>
      </c>
      <c r="BL580" s="287"/>
      <c r="BM580" s="287"/>
      <c r="BN580" s="287"/>
      <c r="BO580" s="211" t="s">
        <v>514</v>
      </c>
      <c r="BP580" s="211" t="s">
        <v>514</v>
      </c>
      <c r="BQ580" s="211">
        <v>1</v>
      </c>
      <c r="BR580" s="211" t="s">
        <v>2833</v>
      </c>
      <c r="BS580" s="211" t="s">
        <v>514</v>
      </c>
      <c r="BT580" s="211" t="s">
        <v>514</v>
      </c>
      <c r="BU580" s="211" t="s">
        <v>514</v>
      </c>
      <c r="BV580" s="211" t="s">
        <v>514</v>
      </c>
      <c r="BW580" s="211" t="s">
        <v>514</v>
      </c>
      <c r="BX580" s="211" t="s">
        <v>514</v>
      </c>
      <c r="BY580" s="211" t="s">
        <v>514</v>
      </c>
      <c r="BZ580" s="211" t="s">
        <v>514</v>
      </c>
      <c r="CA580" s="211" t="s">
        <v>514</v>
      </c>
      <c r="CB580" s="211" t="s">
        <v>514</v>
      </c>
      <c r="CC580" s="211" t="s">
        <v>514</v>
      </c>
      <c r="CD580" s="211" t="s">
        <v>514</v>
      </c>
      <c r="CE580" s="211" t="s">
        <v>514</v>
      </c>
      <c r="CF580" s="211" t="s">
        <v>514</v>
      </c>
      <c r="CG580" s="211" t="s">
        <v>514</v>
      </c>
      <c r="CH580" s="287"/>
      <c r="CI580" s="287"/>
      <c r="CJ580" s="287"/>
      <c r="CK580" s="287"/>
      <c r="CL580" s="287"/>
      <c r="CM580" s="287"/>
      <c r="CN580" s="287"/>
      <c r="CO580" s="211" t="s">
        <v>5528</v>
      </c>
    </row>
    <row r="581" spans="1:93">
      <c r="A581" s="286" t="s">
        <v>2291</v>
      </c>
      <c r="B581" s="211" t="s">
        <v>3593</v>
      </c>
      <c r="C581" s="211" t="s">
        <v>2531</v>
      </c>
      <c r="D581" s="211" t="s">
        <v>3751</v>
      </c>
      <c r="E581" s="211" t="s">
        <v>3752</v>
      </c>
      <c r="F581" s="211">
        <v>1</v>
      </c>
      <c r="G581" s="211" t="s">
        <v>514</v>
      </c>
      <c r="H581" s="211" t="s">
        <v>514</v>
      </c>
      <c r="I581" s="211" t="s">
        <v>514</v>
      </c>
      <c r="J581" s="211" t="s">
        <v>514</v>
      </c>
      <c r="K581" s="211">
        <v>2014</v>
      </c>
      <c r="L581" s="211" t="b">
        <v>0</v>
      </c>
      <c r="M581" s="211">
        <v>11600</v>
      </c>
      <c r="N581" s="211">
        <v>11500</v>
      </c>
      <c r="O581" s="287"/>
      <c r="P581" s="287"/>
      <c r="Q581" s="287"/>
      <c r="R581" s="211" t="s">
        <v>514</v>
      </c>
      <c r="S581" s="211" t="s">
        <v>514</v>
      </c>
      <c r="T581" s="211" t="s">
        <v>514</v>
      </c>
      <c r="U581" s="211" t="s">
        <v>514</v>
      </c>
      <c r="V581" s="211" t="s">
        <v>514</v>
      </c>
      <c r="W581" s="211" t="s">
        <v>514</v>
      </c>
      <c r="X581" s="287"/>
      <c r="Y581" s="287"/>
      <c r="Z581" s="287"/>
      <c r="AA581" s="211" t="s">
        <v>514</v>
      </c>
      <c r="AB581" s="211" t="s">
        <v>514</v>
      </c>
      <c r="AC581" s="211" t="s">
        <v>514</v>
      </c>
      <c r="AD581" s="211" t="s">
        <v>514</v>
      </c>
      <c r="AE581" s="287"/>
      <c r="AF581" s="287"/>
      <c r="AG581" s="287"/>
      <c r="AH581" s="211" t="s">
        <v>514</v>
      </c>
      <c r="AI581" s="211" t="s">
        <v>514</v>
      </c>
      <c r="AJ581" s="211" t="s">
        <v>514</v>
      </c>
      <c r="AK581" s="211" t="s">
        <v>514</v>
      </c>
      <c r="AL581" s="211" t="s">
        <v>514</v>
      </c>
      <c r="AM581" s="211" t="s">
        <v>514</v>
      </c>
      <c r="AN581" s="287"/>
      <c r="AO581" s="287"/>
      <c r="AP581" s="287"/>
      <c r="AQ581" s="287"/>
      <c r="AR581" s="287"/>
      <c r="AS581" s="287"/>
      <c r="AT581" s="211" t="s">
        <v>514</v>
      </c>
      <c r="AU581" s="211" t="s">
        <v>514</v>
      </c>
      <c r="AV581" s="211" t="s">
        <v>514</v>
      </c>
      <c r="AW581" s="211" t="s">
        <v>514</v>
      </c>
      <c r="AX581" s="211" t="s">
        <v>514</v>
      </c>
      <c r="AY581" s="211" t="s">
        <v>514</v>
      </c>
      <c r="AZ581" s="287"/>
      <c r="BA581" s="287"/>
      <c r="BB581" s="287"/>
      <c r="BC581" s="287"/>
      <c r="BD581" s="287"/>
      <c r="BE581" s="287"/>
      <c r="BF581" s="211" t="s">
        <v>514</v>
      </c>
      <c r="BG581" s="211" t="s">
        <v>514</v>
      </c>
      <c r="BH581" s="211" t="s">
        <v>514</v>
      </c>
      <c r="BI581" s="211" t="s">
        <v>514</v>
      </c>
      <c r="BJ581" s="211" t="s">
        <v>514</v>
      </c>
      <c r="BK581" s="211" t="s">
        <v>514</v>
      </c>
      <c r="BL581" s="287"/>
      <c r="BM581" s="287"/>
      <c r="BN581" s="287"/>
      <c r="BO581" s="211" t="s">
        <v>514</v>
      </c>
      <c r="BP581" s="211" t="s">
        <v>514</v>
      </c>
      <c r="BQ581" s="211">
        <v>2</v>
      </c>
      <c r="BR581" s="211" t="s">
        <v>3754</v>
      </c>
      <c r="BS581" s="211" t="s">
        <v>3755</v>
      </c>
      <c r="BT581" s="211" t="s">
        <v>514</v>
      </c>
      <c r="BU581" s="211" t="s">
        <v>514</v>
      </c>
      <c r="BV581" s="211" t="s">
        <v>514</v>
      </c>
      <c r="BW581" s="211" t="s">
        <v>514</v>
      </c>
      <c r="BX581" s="211" t="s">
        <v>514</v>
      </c>
      <c r="BY581" s="211" t="s">
        <v>514</v>
      </c>
      <c r="BZ581" s="211" t="s">
        <v>514</v>
      </c>
      <c r="CA581" s="211" t="s">
        <v>514</v>
      </c>
      <c r="CB581" s="211" t="s">
        <v>514</v>
      </c>
      <c r="CC581" s="211" t="s">
        <v>514</v>
      </c>
      <c r="CD581" s="211" t="s">
        <v>514</v>
      </c>
      <c r="CE581" s="211" t="s">
        <v>514</v>
      </c>
      <c r="CF581" s="211" t="s">
        <v>514</v>
      </c>
      <c r="CG581" s="211" t="s">
        <v>514</v>
      </c>
      <c r="CH581" s="287"/>
      <c r="CI581" s="287"/>
      <c r="CJ581" s="287"/>
      <c r="CK581" s="287"/>
      <c r="CL581" s="287"/>
      <c r="CM581" s="287"/>
      <c r="CN581" s="287"/>
      <c r="CO581" s="211" t="s">
        <v>514</v>
      </c>
    </row>
    <row r="582" spans="1:93">
      <c r="A582" s="286" t="s">
        <v>2292</v>
      </c>
      <c r="B582" s="211" t="s">
        <v>3594</v>
      </c>
      <c r="C582" s="211" t="s">
        <v>2531</v>
      </c>
      <c r="D582" s="211" t="s">
        <v>5975</v>
      </c>
      <c r="E582" s="211" t="s">
        <v>5976</v>
      </c>
      <c r="F582" s="211" t="s">
        <v>514</v>
      </c>
      <c r="G582" s="211" t="s">
        <v>514</v>
      </c>
      <c r="H582" s="211">
        <v>1</v>
      </c>
      <c r="I582" s="211" t="s">
        <v>514</v>
      </c>
      <c r="J582" s="211" t="s">
        <v>514</v>
      </c>
      <c r="K582" s="211" t="s">
        <v>514</v>
      </c>
      <c r="L582" s="211" t="s">
        <v>514</v>
      </c>
      <c r="M582" s="211" t="s">
        <v>514</v>
      </c>
      <c r="N582" s="211" t="s">
        <v>514</v>
      </c>
      <c r="O582" s="287"/>
      <c r="P582" s="287"/>
      <c r="Q582" s="287"/>
      <c r="R582" s="211" t="s">
        <v>514</v>
      </c>
      <c r="S582" s="211" t="s">
        <v>514</v>
      </c>
      <c r="T582" s="211" t="s">
        <v>514</v>
      </c>
      <c r="U582" s="211" t="s">
        <v>514</v>
      </c>
      <c r="V582" s="211" t="s">
        <v>514</v>
      </c>
      <c r="W582" s="211" t="s">
        <v>514</v>
      </c>
      <c r="X582" s="287"/>
      <c r="Y582" s="287"/>
      <c r="Z582" s="287"/>
      <c r="AA582" s="211">
        <v>2014</v>
      </c>
      <c r="AB582" s="211" t="b">
        <v>1</v>
      </c>
      <c r="AC582" s="211">
        <v>362</v>
      </c>
      <c r="AD582" s="211">
        <v>362</v>
      </c>
      <c r="AE582" s="287"/>
      <c r="AF582" s="287"/>
      <c r="AG582" s="287"/>
      <c r="AH582" s="211" t="b">
        <v>1</v>
      </c>
      <c r="AI582" s="211">
        <v>558</v>
      </c>
      <c r="AJ582" s="211">
        <v>558</v>
      </c>
      <c r="AK582" s="211" t="b">
        <v>1</v>
      </c>
      <c r="AL582" s="211">
        <v>569</v>
      </c>
      <c r="AM582" s="211">
        <v>569</v>
      </c>
      <c r="AN582" s="287"/>
      <c r="AO582" s="287"/>
      <c r="AP582" s="287"/>
      <c r="AQ582" s="287"/>
      <c r="AR582" s="287"/>
      <c r="AS582" s="287"/>
      <c r="AT582" s="211" t="s">
        <v>514</v>
      </c>
      <c r="AU582" s="211" t="s">
        <v>514</v>
      </c>
      <c r="AV582" s="211" t="s">
        <v>514</v>
      </c>
      <c r="AW582" s="211" t="s">
        <v>514</v>
      </c>
      <c r="AX582" s="211" t="s">
        <v>514</v>
      </c>
      <c r="AY582" s="211" t="s">
        <v>514</v>
      </c>
      <c r="AZ582" s="287"/>
      <c r="BA582" s="287"/>
      <c r="BB582" s="287"/>
      <c r="BC582" s="287"/>
      <c r="BD582" s="287"/>
      <c r="BE582" s="287"/>
      <c r="BF582" s="211" t="s">
        <v>514</v>
      </c>
      <c r="BG582" s="211" t="s">
        <v>514</v>
      </c>
      <c r="BH582" s="211" t="s">
        <v>514</v>
      </c>
      <c r="BI582" s="211" t="s">
        <v>514</v>
      </c>
      <c r="BJ582" s="211" t="s">
        <v>514</v>
      </c>
      <c r="BK582" s="211" t="s">
        <v>514</v>
      </c>
      <c r="BL582" s="287"/>
      <c r="BM582" s="287"/>
      <c r="BN582" s="287"/>
      <c r="BO582" s="211">
        <v>177</v>
      </c>
      <c r="BP582" s="211">
        <v>156</v>
      </c>
      <c r="BQ582" s="211">
        <v>0</v>
      </c>
      <c r="BR582" s="211" t="s">
        <v>514</v>
      </c>
      <c r="BS582" s="211" t="s">
        <v>514</v>
      </c>
      <c r="BT582" s="211" t="s">
        <v>514</v>
      </c>
      <c r="BU582" s="211" t="s">
        <v>514</v>
      </c>
      <c r="BV582" s="211" t="s">
        <v>514</v>
      </c>
      <c r="BW582" s="211" t="s">
        <v>514</v>
      </c>
      <c r="BX582" s="211" t="s">
        <v>514</v>
      </c>
      <c r="BY582" s="211" t="s">
        <v>514</v>
      </c>
      <c r="BZ582" s="211" t="s">
        <v>514</v>
      </c>
      <c r="CA582" s="211" t="s">
        <v>514</v>
      </c>
      <c r="CB582" s="211" t="s">
        <v>514</v>
      </c>
      <c r="CC582" s="211" t="s">
        <v>514</v>
      </c>
      <c r="CD582" s="211" t="s">
        <v>514</v>
      </c>
      <c r="CE582" s="211" t="s">
        <v>514</v>
      </c>
      <c r="CF582" s="211" t="s">
        <v>6431</v>
      </c>
      <c r="CG582" s="211" t="s">
        <v>6432</v>
      </c>
      <c r="CH582" s="287"/>
      <c r="CI582" s="287"/>
      <c r="CJ582" s="287"/>
      <c r="CK582" s="287"/>
      <c r="CL582" s="287"/>
      <c r="CM582" s="287"/>
      <c r="CN582" s="287"/>
      <c r="CO582" s="211" t="s">
        <v>5528</v>
      </c>
    </row>
    <row r="583" spans="1:93">
      <c r="A583" s="286" t="s">
        <v>2293</v>
      </c>
      <c r="B583" s="211" t="s">
        <v>3595</v>
      </c>
      <c r="C583" s="211" t="s">
        <v>3622</v>
      </c>
      <c r="D583" s="211" t="s">
        <v>5977</v>
      </c>
      <c r="E583" s="211" t="s">
        <v>5978</v>
      </c>
      <c r="F583" s="211">
        <v>1</v>
      </c>
      <c r="G583" s="211" t="s">
        <v>514</v>
      </c>
      <c r="H583" s="211" t="s">
        <v>514</v>
      </c>
      <c r="I583" s="211" t="s">
        <v>514</v>
      </c>
      <c r="J583" s="211" t="s">
        <v>514</v>
      </c>
      <c r="K583" s="211">
        <v>2014</v>
      </c>
      <c r="L583" s="211" t="b">
        <v>0</v>
      </c>
      <c r="M583" s="211">
        <v>412</v>
      </c>
      <c r="N583" s="211">
        <v>405</v>
      </c>
      <c r="O583" s="287"/>
      <c r="P583" s="287"/>
      <c r="Q583" s="287"/>
      <c r="R583" s="211" t="s">
        <v>514</v>
      </c>
      <c r="S583" s="211" t="s">
        <v>514</v>
      </c>
      <c r="T583" s="211" t="s">
        <v>514</v>
      </c>
      <c r="U583" s="211" t="s">
        <v>514</v>
      </c>
      <c r="V583" s="211" t="s">
        <v>514</v>
      </c>
      <c r="W583" s="211" t="s">
        <v>514</v>
      </c>
      <c r="X583" s="287"/>
      <c r="Y583" s="287"/>
      <c r="Z583" s="287"/>
      <c r="AA583" s="211" t="s">
        <v>514</v>
      </c>
      <c r="AB583" s="211" t="s">
        <v>514</v>
      </c>
      <c r="AC583" s="211" t="s">
        <v>514</v>
      </c>
      <c r="AD583" s="211" t="s">
        <v>514</v>
      </c>
      <c r="AE583" s="287"/>
      <c r="AF583" s="287"/>
      <c r="AG583" s="287"/>
      <c r="AH583" s="211" t="s">
        <v>514</v>
      </c>
      <c r="AI583" s="211" t="s">
        <v>514</v>
      </c>
      <c r="AJ583" s="211" t="s">
        <v>514</v>
      </c>
      <c r="AK583" s="211" t="s">
        <v>514</v>
      </c>
      <c r="AL583" s="211" t="s">
        <v>514</v>
      </c>
      <c r="AM583" s="211" t="s">
        <v>514</v>
      </c>
      <c r="AN583" s="287"/>
      <c r="AO583" s="287"/>
      <c r="AP583" s="287"/>
      <c r="AQ583" s="287"/>
      <c r="AR583" s="287"/>
      <c r="AS583" s="287"/>
      <c r="AT583" s="211" t="s">
        <v>514</v>
      </c>
      <c r="AU583" s="211" t="s">
        <v>514</v>
      </c>
      <c r="AV583" s="211" t="s">
        <v>514</v>
      </c>
      <c r="AW583" s="211" t="s">
        <v>514</v>
      </c>
      <c r="AX583" s="211" t="s">
        <v>514</v>
      </c>
      <c r="AY583" s="211" t="s">
        <v>514</v>
      </c>
      <c r="AZ583" s="287"/>
      <c r="BA583" s="287"/>
      <c r="BB583" s="287"/>
      <c r="BC583" s="287"/>
      <c r="BD583" s="287"/>
      <c r="BE583" s="287"/>
      <c r="BF583" s="211" t="s">
        <v>514</v>
      </c>
      <c r="BG583" s="211" t="s">
        <v>514</v>
      </c>
      <c r="BH583" s="211" t="s">
        <v>514</v>
      </c>
      <c r="BI583" s="211" t="s">
        <v>514</v>
      </c>
      <c r="BJ583" s="211" t="s">
        <v>514</v>
      </c>
      <c r="BK583" s="211" t="s">
        <v>514</v>
      </c>
      <c r="BL583" s="287"/>
      <c r="BM583" s="287"/>
      <c r="BN583" s="287"/>
      <c r="BO583" s="211" t="s">
        <v>514</v>
      </c>
      <c r="BP583" s="211" t="s">
        <v>514</v>
      </c>
      <c r="BQ583" s="211">
        <v>0</v>
      </c>
      <c r="BR583" s="211" t="s">
        <v>514</v>
      </c>
      <c r="BS583" s="211" t="s">
        <v>514</v>
      </c>
      <c r="BT583" s="211" t="s">
        <v>514</v>
      </c>
      <c r="BU583" s="211" t="s">
        <v>514</v>
      </c>
      <c r="BV583" s="211" t="s">
        <v>514</v>
      </c>
      <c r="BW583" s="211" t="s">
        <v>514</v>
      </c>
      <c r="BX583" s="211" t="s">
        <v>514</v>
      </c>
      <c r="BY583" s="211" t="s">
        <v>514</v>
      </c>
      <c r="BZ583" s="211" t="s">
        <v>514</v>
      </c>
      <c r="CA583" s="211" t="s">
        <v>514</v>
      </c>
      <c r="CB583" s="211" t="s">
        <v>514</v>
      </c>
      <c r="CC583" s="211" t="s">
        <v>514</v>
      </c>
      <c r="CD583" s="211" t="s">
        <v>514</v>
      </c>
      <c r="CE583" s="211" t="s">
        <v>514</v>
      </c>
      <c r="CF583" s="211" t="s">
        <v>514</v>
      </c>
      <c r="CG583" s="211" t="s">
        <v>514</v>
      </c>
      <c r="CH583" s="287"/>
      <c r="CI583" s="287"/>
      <c r="CJ583" s="287"/>
      <c r="CK583" s="287"/>
      <c r="CL583" s="287"/>
      <c r="CM583" s="287"/>
      <c r="CN583" s="287"/>
      <c r="CO583" s="211" t="s">
        <v>514</v>
      </c>
    </row>
    <row r="584" spans="1:93">
      <c r="A584" s="286" t="s">
        <v>2294</v>
      </c>
      <c r="B584" s="211" t="s">
        <v>3596</v>
      </c>
      <c r="C584" s="211" t="s">
        <v>2448</v>
      </c>
      <c r="D584" s="211" t="s">
        <v>5476</v>
      </c>
      <c r="E584" s="211" t="s">
        <v>5477</v>
      </c>
      <c r="F584" s="211">
        <v>1</v>
      </c>
      <c r="G584" s="211" t="s">
        <v>514</v>
      </c>
      <c r="H584" s="211" t="s">
        <v>514</v>
      </c>
      <c r="I584" s="211" t="s">
        <v>514</v>
      </c>
      <c r="J584" s="211" t="s">
        <v>514</v>
      </c>
      <c r="K584" s="211">
        <v>2014</v>
      </c>
      <c r="L584" s="211" t="b">
        <v>0</v>
      </c>
      <c r="M584" s="211">
        <v>4780</v>
      </c>
      <c r="N584" s="211">
        <v>4730</v>
      </c>
      <c r="O584" s="287"/>
      <c r="P584" s="287"/>
      <c r="Q584" s="287"/>
      <c r="R584" s="211" t="s">
        <v>514</v>
      </c>
      <c r="S584" s="211" t="s">
        <v>514</v>
      </c>
      <c r="T584" s="211" t="s">
        <v>514</v>
      </c>
      <c r="U584" s="211" t="s">
        <v>514</v>
      </c>
      <c r="V584" s="211" t="s">
        <v>514</v>
      </c>
      <c r="W584" s="211" t="s">
        <v>514</v>
      </c>
      <c r="X584" s="287"/>
      <c r="Y584" s="287"/>
      <c r="Z584" s="287"/>
      <c r="AA584" s="211" t="s">
        <v>514</v>
      </c>
      <c r="AB584" s="211" t="s">
        <v>514</v>
      </c>
      <c r="AC584" s="211" t="s">
        <v>514</v>
      </c>
      <c r="AD584" s="211" t="s">
        <v>514</v>
      </c>
      <c r="AE584" s="287"/>
      <c r="AF584" s="287"/>
      <c r="AG584" s="287"/>
      <c r="AH584" s="211" t="s">
        <v>514</v>
      </c>
      <c r="AI584" s="211" t="s">
        <v>514</v>
      </c>
      <c r="AJ584" s="211" t="s">
        <v>514</v>
      </c>
      <c r="AK584" s="211" t="s">
        <v>514</v>
      </c>
      <c r="AL584" s="211" t="s">
        <v>514</v>
      </c>
      <c r="AM584" s="211" t="s">
        <v>514</v>
      </c>
      <c r="AN584" s="287"/>
      <c r="AO584" s="287"/>
      <c r="AP584" s="287"/>
      <c r="AQ584" s="287"/>
      <c r="AR584" s="287"/>
      <c r="AS584" s="287"/>
      <c r="AT584" s="211" t="s">
        <v>514</v>
      </c>
      <c r="AU584" s="211" t="s">
        <v>514</v>
      </c>
      <c r="AV584" s="211" t="s">
        <v>514</v>
      </c>
      <c r="AW584" s="211" t="s">
        <v>514</v>
      </c>
      <c r="AX584" s="211" t="s">
        <v>514</v>
      </c>
      <c r="AY584" s="211" t="s">
        <v>514</v>
      </c>
      <c r="AZ584" s="287"/>
      <c r="BA584" s="287"/>
      <c r="BB584" s="287"/>
      <c r="BC584" s="287"/>
      <c r="BD584" s="287"/>
      <c r="BE584" s="287"/>
      <c r="BF584" s="211" t="s">
        <v>514</v>
      </c>
      <c r="BG584" s="211" t="s">
        <v>514</v>
      </c>
      <c r="BH584" s="211" t="s">
        <v>514</v>
      </c>
      <c r="BI584" s="211" t="s">
        <v>514</v>
      </c>
      <c r="BJ584" s="211" t="s">
        <v>514</v>
      </c>
      <c r="BK584" s="211" t="s">
        <v>514</v>
      </c>
      <c r="BL584" s="287"/>
      <c r="BM584" s="287"/>
      <c r="BN584" s="287"/>
      <c r="BO584" s="211" t="s">
        <v>514</v>
      </c>
      <c r="BP584" s="211" t="s">
        <v>514</v>
      </c>
      <c r="BQ584" s="211">
        <v>1</v>
      </c>
      <c r="BR584" s="211" t="s">
        <v>2444</v>
      </c>
      <c r="BS584" s="211" t="s">
        <v>514</v>
      </c>
      <c r="BT584" s="211" t="s">
        <v>514</v>
      </c>
      <c r="BU584" s="211" t="s">
        <v>514</v>
      </c>
      <c r="BV584" s="211" t="s">
        <v>514</v>
      </c>
      <c r="BW584" s="211" t="s">
        <v>514</v>
      </c>
      <c r="BX584" s="211" t="s">
        <v>514</v>
      </c>
      <c r="BY584" s="211" t="s">
        <v>514</v>
      </c>
      <c r="BZ584" s="211" t="s">
        <v>514</v>
      </c>
      <c r="CA584" s="211" t="s">
        <v>514</v>
      </c>
      <c r="CB584" s="211" t="s">
        <v>514</v>
      </c>
      <c r="CC584" s="211" t="s">
        <v>514</v>
      </c>
      <c r="CD584" s="211" t="s">
        <v>514</v>
      </c>
      <c r="CE584" s="211" t="s">
        <v>514</v>
      </c>
      <c r="CF584" s="211" t="s">
        <v>514</v>
      </c>
      <c r="CG584" s="211" t="s">
        <v>514</v>
      </c>
      <c r="CH584" s="287"/>
      <c r="CI584" s="287"/>
      <c r="CJ584" s="287"/>
      <c r="CK584" s="287"/>
      <c r="CL584" s="287"/>
      <c r="CM584" s="287"/>
      <c r="CN584" s="287"/>
      <c r="CO584" s="211" t="s">
        <v>514</v>
      </c>
    </row>
    <row r="585" spans="1:93">
      <c r="A585" s="286" t="s">
        <v>2295</v>
      </c>
      <c r="B585" s="211" t="s">
        <v>3597</v>
      </c>
      <c r="C585" s="211" t="s">
        <v>2448</v>
      </c>
      <c r="D585" s="211" t="s">
        <v>3598</v>
      </c>
      <c r="E585" s="211" t="s">
        <v>3599</v>
      </c>
      <c r="F585" s="211">
        <v>1</v>
      </c>
      <c r="G585" s="211" t="s">
        <v>514</v>
      </c>
      <c r="H585" s="211" t="s">
        <v>514</v>
      </c>
      <c r="I585" s="211" t="s">
        <v>514</v>
      </c>
      <c r="J585" s="211" t="s">
        <v>514</v>
      </c>
      <c r="K585" s="211">
        <v>2014</v>
      </c>
      <c r="L585" s="211" t="b">
        <v>0</v>
      </c>
      <c r="M585" s="211">
        <v>4680</v>
      </c>
      <c r="N585" s="211">
        <v>4660</v>
      </c>
      <c r="O585" s="287"/>
      <c r="P585" s="287"/>
      <c r="Q585" s="287"/>
      <c r="R585" s="211" t="b">
        <v>0</v>
      </c>
      <c r="S585" s="211">
        <v>3680</v>
      </c>
      <c r="T585" s="211">
        <v>3630</v>
      </c>
      <c r="U585" s="211" t="b">
        <v>0</v>
      </c>
      <c r="V585" s="211">
        <v>3420</v>
      </c>
      <c r="W585" s="211">
        <v>3420</v>
      </c>
      <c r="X585" s="287"/>
      <c r="Y585" s="287"/>
      <c r="Z585" s="287"/>
      <c r="AA585" s="211" t="s">
        <v>514</v>
      </c>
      <c r="AB585" s="211" t="s">
        <v>514</v>
      </c>
      <c r="AC585" s="211" t="s">
        <v>514</v>
      </c>
      <c r="AD585" s="211" t="s">
        <v>514</v>
      </c>
      <c r="AE585" s="287"/>
      <c r="AF585" s="287"/>
      <c r="AG585" s="287"/>
      <c r="AH585" s="211" t="s">
        <v>514</v>
      </c>
      <c r="AI585" s="211" t="s">
        <v>514</v>
      </c>
      <c r="AJ585" s="211" t="s">
        <v>514</v>
      </c>
      <c r="AK585" s="211" t="s">
        <v>514</v>
      </c>
      <c r="AL585" s="211" t="s">
        <v>514</v>
      </c>
      <c r="AM585" s="211" t="s">
        <v>514</v>
      </c>
      <c r="AN585" s="287"/>
      <c r="AO585" s="287"/>
      <c r="AP585" s="287"/>
      <c r="AQ585" s="287"/>
      <c r="AR585" s="287"/>
      <c r="AS585" s="287"/>
      <c r="AT585" s="211" t="s">
        <v>514</v>
      </c>
      <c r="AU585" s="211" t="s">
        <v>514</v>
      </c>
      <c r="AV585" s="211" t="s">
        <v>514</v>
      </c>
      <c r="AW585" s="211" t="s">
        <v>514</v>
      </c>
      <c r="AX585" s="211" t="s">
        <v>514</v>
      </c>
      <c r="AY585" s="211" t="s">
        <v>514</v>
      </c>
      <c r="AZ585" s="287"/>
      <c r="BA585" s="287"/>
      <c r="BB585" s="287"/>
      <c r="BC585" s="287"/>
      <c r="BD585" s="287"/>
      <c r="BE585" s="287"/>
      <c r="BF585" s="211" t="s">
        <v>514</v>
      </c>
      <c r="BG585" s="211" t="s">
        <v>514</v>
      </c>
      <c r="BH585" s="211" t="s">
        <v>514</v>
      </c>
      <c r="BI585" s="211" t="s">
        <v>514</v>
      </c>
      <c r="BJ585" s="211" t="s">
        <v>514</v>
      </c>
      <c r="BK585" s="211" t="s">
        <v>514</v>
      </c>
      <c r="BL585" s="287"/>
      <c r="BM585" s="287"/>
      <c r="BN585" s="287"/>
      <c r="BO585" s="211" t="s">
        <v>514</v>
      </c>
      <c r="BP585" s="211" t="s">
        <v>514</v>
      </c>
      <c r="BQ585" s="211">
        <v>1</v>
      </c>
      <c r="BR585" s="211" t="s">
        <v>2723</v>
      </c>
      <c r="BS585" s="211" t="s">
        <v>514</v>
      </c>
      <c r="BT585" s="211" t="s">
        <v>514</v>
      </c>
      <c r="BU585" s="211" t="s">
        <v>514</v>
      </c>
      <c r="BV585" s="211" t="s">
        <v>514</v>
      </c>
      <c r="BW585" s="211" t="s">
        <v>514</v>
      </c>
      <c r="BX585" s="211" t="s">
        <v>514</v>
      </c>
      <c r="BY585" s="211" t="s">
        <v>514</v>
      </c>
      <c r="BZ585" s="211" t="s">
        <v>514</v>
      </c>
      <c r="CA585" s="211" t="s">
        <v>514</v>
      </c>
      <c r="CB585" s="211" t="s">
        <v>514</v>
      </c>
      <c r="CC585" s="211" t="s">
        <v>514</v>
      </c>
      <c r="CD585" s="211" t="s">
        <v>514</v>
      </c>
      <c r="CE585" s="211" t="s">
        <v>514</v>
      </c>
      <c r="CF585" s="211" t="s">
        <v>514</v>
      </c>
      <c r="CG585" s="211" t="s">
        <v>514</v>
      </c>
      <c r="CH585" s="287"/>
      <c r="CI585" s="287"/>
      <c r="CJ585" s="287"/>
      <c r="CK585" s="287"/>
      <c r="CL585" s="287"/>
      <c r="CM585" s="287"/>
      <c r="CN585" s="287"/>
      <c r="CO585" s="211" t="s">
        <v>5528</v>
      </c>
    </row>
    <row r="586" spans="1:93">
      <c r="A586" s="286" t="s">
        <v>2296</v>
      </c>
      <c r="B586" s="211" t="s">
        <v>3600</v>
      </c>
      <c r="C586" s="211" t="s">
        <v>2484</v>
      </c>
      <c r="D586" s="211" t="s">
        <v>6922</v>
      </c>
      <c r="E586" s="211" t="s">
        <v>3601</v>
      </c>
      <c r="F586" s="211">
        <v>1</v>
      </c>
      <c r="G586" s="211" t="s">
        <v>514</v>
      </c>
      <c r="H586" s="211" t="s">
        <v>514</v>
      </c>
      <c r="I586" s="211" t="s">
        <v>514</v>
      </c>
      <c r="J586" s="211" t="s">
        <v>514</v>
      </c>
      <c r="K586" s="211">
        <v>2014</v>
      </c>
      <c r="L586" s="211" t="b">
        <v>0</v>
      </c>
      <c r="M586" s="211">
        <v>7330</v>
      </c>
      <c r="N586" s="211">
        <v>6770</v>
      </c>
      <c r="O586" s="287"/>
      <c r="P586" s="287"/>
      <c r="Q586" s="287"/>
      <c r="R586" s="211" t="b">
        <v>0</v>
      </c>
      <c r="S586" s="211">
        <v>5050</v>
      </c>
      <c r="T586" s="211">
        <v>5270</v>
      </c>
      <c r="U586" s="211" t="b">
        <v>0</v>
      </c>
      <c r="V586" s="211">
        <v>5900</v>
      </c>
      <c r="W586" s="211">
        <v>5900</v>
      </c>
      <c r="X586" s="287"/>
      <c r="Y586" s="287"/>
      <c r="Z586" s="287"/>
      <c r="AA586" s="211" t="s">
        <v>514</v>
      </c>
      <c r="AB586" s="211" t="s">
        <v>514</v>
      </c>
      <c r="AC586" s="211" t="s">
        <v>514</v>
      </c>
      <c r="AD586" s="211" t="s">
        <v>514</v>
      </c>
      <c r="AE586" s="287"/>
      <c r="AF586" s="287"/>
      <c r="AG586" s="287"/>
      <c r="AH586" s="211" t="s">
        <v>514</v>
      </c>
      <c r="AI586" s="211" t="s">
        <v>514</v>
      </c>
      <c r="AJ586" s="211" t="s">
        <v>514</v>
      </c>
      <c r="AK586" s="211" t="s">
        <v>514</v>
      </c>
      <c r="AL586" s="211" t="s">
        <v>514</v>
      </c>
      <c r="AM586" s="211" t="s">
        <v>514</v>
      </c>
      <c r="AN586" s="287"/>
      <c r="AO586" s="287"/>
      <c r="AP586" s="287"/>
      <c r="AQ586" s="287"/>
      <c r="AR586" s="287"/>
      <c r="AS586" s="287"/>
      <c r="AT586" s="211" t="s">
        <v>514</v>
      </c>
      <c r="AU586" s="211" t="s">
        <v>514</v>
      </c>
      <c r="AV586" s="211" t="s">
        <v>514</v>
      </c>
      <c r="AW586" s="211" t="s">
        <v>514</v>
      </c>
      <c r="AX586" s="211" t="s">
        <v>514</v>
      </c>
      <c r="AY586" s="211" t="s">
        <v>514</v>
      </c>
      <c r="AZ586" s="287"/>
      <c r="BA586" s="287"/>
      <c r="BB586" s="287"/>
      <c r="BC586" s="287"/>
      <c r="BD586" s="287"/>
      <c r="BE586" s="287"/>
      <c r="BF586" s="211" t="s">
        <v>514</v>
      </c>
      <c r="BG586" s="211" t="s">
        <v>514</v>
      </c>
      <c r="BH586" s="211" t="s">
        <v>514</v>
      </c>
      <c r="BI586" s="211" t="s">
        <v>514</v>
      </c>
      <c r="BJ586" s="211" t="s">
        <v>514</v>
      </c>
      <c r="BK586" s="211" t="s">
        <v>514</v>
      </c>
      <c r="BL586" s="287"/>
      <c r="BM586" s="287"/>
      <c r="BN586" s="287"/>
      <c r="BO586" s="211" t="s">
        <v>514</v>
      </c>
      <c r="BP586" s="211" t="s">
        <v>514</v>
      </c>
      <c r="BQ586" s="211">
        <v>1</v>
      </c>
      <c r="BR586" s="211" t="s">
        <v>3287</v>
      </c>
      <c r="BS586" s="211" t="s">
        <v>514</v>
      </c>
      <c r="BT586" s="211" t="s">
        <v>514</v>
      </c>
      <c r="BU586" s="211" t="s">
        <v>514</v>
      </c>
      <c r="BV586" s="211" t="s">
        <v>514</v>
      </c>
      <c r="BW586" s="211" t="s">
        <v>514</v>
      </c>
      <c r="BX586" s="211" t="s">
        <v>514</v>
      </c>
      <c r="BY586" s="211" t="s">
        <v>514</v>
      </c>
      <c r="BZ586" s="211" t="s">
        <v>514</v>
      </c>
      <c r="CA586" s="211" t="s">
        <v>514</v>
      </c>
      <c r="CB586" s="211" t="s">
        <v>514</v>
      </c>
      <c r="CC586" s="211" t="s">
        <v>514</v>
      </c>
      <c r="CD586" s="211" t="s">
        <v>514</v>
      </c>
      <c r="CE586" s="211" t="s">
        <v>514</v>
      </c>
      <c r="CF586" s="211" t="s">
        <v>514</v>
      </c>
      <c r="CG586" s="211" t="s">
        <v>514</v>
      </c>
      <c r="CH586" s="287"/>
      <c r="CI586" s="287"/>
      <c r="CJ586" s="287"/>
      <c r="CK586" s="287"/>
      <c r="CL586" s="287"/>
      <c r="CM586" s="287"/>
      <c r="CN586" s="287"/>
      <c r="CO586" s="211" t="s">
        <v>5528</v>
      </c>
    </row>
    <row r="587" spans="1:93">
      <c r="A587" s="286" t="s">
        <v>2297</v>
      </c>
      <c r="B587" s="211" t="s">
        <v>3602</v>
      </c>
      <c r="C587" s="211" t="s">
        <v>2436</v>
      </c>
      <c r="D587" s="211" t="s">
        <v>3603</v>
      </c>
      <c r="E587" s="211" t="s">
        <v>3604</v>
      </c>
      <c r="F587" s="211">
        <v>1</v>
      </c>
      <c r="G587" s="211" t="s">
        <v>514</v>
      </c>
      <c r="H587" s="211" t="s">
        <v>514</v>
      </c>
      <c r="I587" s="211" t="s">
        <v>514</v>
      </c>
      <c r="J587" s="211" t="s">
        <v>514</v>
      </c>
      <c r="K587" s="211">
        <v>2015</v>
      </c>
      <c r="L587" s="211" t="b">
        <v>0</v>
      </c>
      <c r="M587" s="211">
        <v>5280</v>
      </c>
      <c r="N587" s="211">
        <v>5280</v>
      </c>
      <c r="O587" s="287"/>
      <c r="P587" s="287"/>
      <c r="Q587" s="287"/>
      <c r="R587" s="211" t="b">
        <v>0</v>
      </c>
      <c r="S587" s="211">
        <v>4070</v>
      </c>
      <c r="T587" s="211">
        <v>4000</v>
      </c>
      <c r="U587" s="211" t="b">
        <v>0</v>
      </c>
      <c r="V587" s="211">
        <v>4160</v>
      </c>
      <c r="W587" s="211">
        <v>4160</v>
      </c>
      <c r="X587" s="287"/>
      <c r="Y587" s="287"/>
      <c r="Z587" s="287"/>
      <c r="AA587" s="211" t="s">
        <v>514</v>
      </c>
      <c r="AB587" s="211" t="s">
        <v>514</v>
      </c>
      <c r="AC587" s="211" t="s">
        <v>514</v>
      </c>
      <c r="AD587" s="211" t="s">
        <v>514</v>
      </c>
      <c r="AE587" s="287"/>
      <c r="AF587" s="287"/>
      <c r="AG587" s="287"/>
      <c r="AH587" s="211" t="s">
        <v>514</v>
      </c>
      <c r="AI587" s="211" t="s">
        <v>514</v>
      </c>
      <c r="AJ587" s="211" t="s">
        <v>514</v>
      </c>
      <c r="AK587" s="211" t="s">
        <v>514</v>
      </c>
      <c r="AL587" s="211" t="s">
        <v>514</v>
      </c>
      <c r="AM587" s="211" t="s">
        <v>514</v>
      </c>
      <c r="AN587" s="287"/>
      <c r="AO587" s="287"/>
      <c r="AP587" s="287"/>
      <c r="AQ587" s="287"/>
      <c r="AR587" s="287"/>
      <c r="AS587" s="287"/>
      <c r="AT587" s="211" t="s">
        <v>514</v>
      </c>
      <c r="AU587" s="211" t="s">
        <v>514</v>
      </c>
      <c r="AV587" s="211" t="s">
        <v>514</v>
      </c>
      <c r="AW587" s="211" t="s">
        <v>514</v>
      </c>
      <c r="AX587" s="211" t="s">
        <v>514</v>
      </c>
      <c r="AY587" s="211" t="s">
        <v>514</v>
      </c>
      <c r="AZ587" s="287"/>
      <c r="BA587" s="287"/>
      <c r="BB587" s="287"/>
      <c r="BC587" s="287"/>
      <c r="BD587" s="287"/>
      <c r="BE587" s="287"/>
      <c r="BF587" s="211" t="s">
        <v>514</v>
      </c>
      <c r="BG587" s="211" t="s">
        <v>514</v>
      </c>
      <c r="BH587" s="211" t="s">
        <v>514</v>
      </c>
      <c r="BI587" s="211" t="s">
        <v>514</v>
      </c>
      <c r="BJ587" s="211" t="s">
        <v>514</v>
      </c>
      <c r="BK587" s="211" t="s">
        <v>514</v>
      </c>
      <c r="BL587" s="287"/>
      <c r="BM587" s="287"/>
      <c r="BN587" s="287"/>
      <c r="BO587" s="211" t="s">
        <v>514</v>
      </c>
      <c r="BP587" s="211" t="s">
        <v>514</v>
      </c>
      <c r="BQ587" s="211">
        <v>0</v>
      </c>
      <c r="BR587" s="211" t="s">
        <v>514</v>
      </c>
      <c r="BS587" s="211" t="s">
        <v>514</v>
      </c>
      <c r="BT587" s="211" t="s">
        <v>514</v>
      </c>
      <c r="BU587" s="211" t="s">
        <v>514</v>
      </c>
      <c r="BV587" s="211" t="s">
        <v>514</v>
      </c>
      <c r="BW587" s="211" t="s">
        <v>514</v>
      </c>
      <c r="BX587" s="211" t="s">
        <v>514</v>
      </c>
      <c r="BY587" s="211" t="s">
        <v>514</v>
      </c>
      <c r="BZ587" s="211" t="s">
        <v>514</v>
      </c>
      <c r="CA587" s="211" t="s">
        <v>514</v>
      </c>
      <c r="CB587" s="211" t="s">
        <v>514</v>
      </c>
      <c r="CC587" s="211" t="s">
        <v>514</v>
      </c>
      <c r="CD587" s="211" t="s">
        <v>514</v>
      </c>
      <c r="CE587" s="211" t="s">
        <v>514</v>
      </c>
      <c r="CF587" s="211" t="s">
        <v>514</v>
      </c>
      <c r="CG587" s="211" t="s">
        <v>514</v>
      </c>
      <c r="CH587" s="287"/>
      <c r="CI587" s="287"/>
      <c r="CJ587" s="287"/>
      <c r="CK587" s="287"/>
      <c r="CL587" s="287"/>
      <c r="CM587" s="287"/>
      <c r="CN587" s="287"/>
      <c r="CO587" s="211" t="s">
        <v>5528</v>
      </c>
    </row>
    <row r="588" spans="1:93">
      <c r="A588" s="286" t="s">
        <v>2298</v>
      </c>
      <c r="B588" s="211" t="s">
        <v>3605</v>
      </c>
      <c r="C588" s="211" t="s">
        <v>2424</v>
      </c>
      <c r="D588" s="211" t="s">
        <v>3606</v>
      </c>
      <c r="E588" s="211" t="s">
        <v>3607</v>
      </c>
      <c r="F588" s="211" t="s">
        <v>514</v>
      </c>
      <c r="G588" s="211">
        <v>1</v>
      </c>
      <c r="H588" s="211" t="s">
        <v>514</v>
      </c>
      <c r="I588" s="211" t="s">
        <v>514</v>
      </c>
      <c r="J588" s="211" t="s">
        <v>514</v>
      </c>
      <c r="K588" s="211">
        <v>2015</v>
      </c>
      <c r="L588" s="211" t="b">
        <v>1</v>
      </c>
      <c r="M588" s="211">
        <v>8640</v>
      </c>
      <c r="N588" s="211">
        <v>8510</v>
      </c>
      <c r="O588" s="287"/>
      <c r="P588" s="287"/>
      <c r="Q588" s="287"/>
      <c r="R588" s="211" t="b">
        <v>1</v>
      </c>
      <c r="S588" s="211">
        <v>8350</v>
      </c>
      <c r="T588" s="211">
        <v>7320</v>
      </c>
      <c r="U588" s="211" t="b">
        <v>1</v>
      </c>
      <c r="V588" s="211">
        <v>8210</v>
      </c>
      <c r="W588" s="211">
        <v>8210</v>
      </c>
      <c r="X588" s="287"/>
      <c r="Y588" s="287"/>
      <c r="Z588" s="287"/>
      <c r="AA588" s="211" t="s">
        <v>514</v>
      </c>
      <c r="AB588" s="211" t="s">
        <v>514</v>
      </c>
      <c r="AC588" s="211" t="s">
        <v>514</v>
      </c>
      <c r="AD588" s="211" t="s">
        <v>514</v>
      </c>
      <c r="AE588" s="287"/>
      <c r="AF588" s="287"/>
      <c r="AG588" s="287"/>
      <c r="AH588" s="211" t="s">
        <v>514</v>
      </c>
      <c r="AI588" s="211" t="s">
        <v>514</v>
      </c>
      <c r="AJ588" s="211" t="s">
        <v>514</v>
      </c>
      <c r="AK588" s="211" t="s">
        <v>514</v>
      </c>
      <c r="AL588" s="211" t="s">
        <v>514</v>
      </c>
      <c r="AM588" s="211" t="s">
        <v>514</v>
      </c>
      <c r="AN588" s="287"/>
      <c r="AO588" s="287"/>
      <c r="AP588" s="287"/>
      <c r="AQ588" s="287"/>
      <c r="AR588" s="287"/>
      <c r="AS588" s="287"/>
      <c r="AT588" s="211" t="s">
        <v>514</v>
      </c>
      <c r="AU588" s="211" t="s">
        <v>514</v>
      </c>
      <c r="AV588" s="211" t="s">
        <v>514</v>
      </c>
      <c r="AW588" s="211" t="s">
        <v>514</v>
      </c>
      <c r="AX588" s="211" t="s">
        <v>514</v>
      </c>
      <c r="AY588" s="211" t="s">
        <v>514</v>
      </c>
      <c r="AZ588" s="287"/>
      <c r="BA588" s="287"/>
      <c r="BB588" s="287"/>
      <c r="BC588" s="287"/>
      <c r="BD588" s="287"/>
      <c r="BE588" s="287"/>
      <c r="BF588" s="211" t="s">
        <v>514</v>
      </c>
      <c r="BG588" s="211" t="s">
        <v>514</v>
      </c>
      <c r="BH588" s="211" t="s">
        <v>514</v>
      </c>
      <c r="BI588" s="211" t="s">
        <v>514</v>
      </c>
      <c r="BJ588" s="211" t="s">
        <v>514</v>
      </c>
      <c r="BK588" s="211" t="s">
        <v>514</v>
      </c>
      <c r="BL588" s="287"/>
      <c r="BM588" s="287"/>
      <c r="BN588" s="287"/>
      <c r="BO588" s="211" t="s">
        <v>514</v>
      </c>
      <c r="BP588" s="211" t="s">
        <v>514</v>
      </c>
      <c r="BQ588" s="211">
        <v>0</v>
      </c>
      <c r="BR588" s="211" t="s">
        <v>514</v>
      </c>
      <c r="BS588" s="211" t="s">
        <v>514</v>
      </c>
      <c r="BT588" s="211" t="s">
        <v>514</v>
      </c>
      <c r="BU588" s="211" t="s">
        <v>514</v>
      </c>
      <c r="BV588" s="211" t="s">
        <v>514</v>
      </c>
      <c r="BW588" s="211" t="s">
        <v>514</v>
      </c>
      <c r="BX588" s="211" t="s">
        <v>514</v>
      </c>
      <c r="BY588" s="211" t="s">
        <v>514</v>
      </c>
      <c r="BZ588" s="211" t="s">
        <v>514</v>
      </c>
      <c r="CA588" s="211" t="s">
        <v>514</v>
      </c>
      <c r="CB588" s="211" t="s">
        <v>514</v>
      </c>
      <c r="CC588" s="211" t="s">
        <v>6425</v>
      </c>
      <c r="CD588" s="211" t="s">
        <v>6660</v>
      </c>
      <c r="CE588" s="211" t="s">
        <v>514</v>
      </c>
      <c r="CF588" s="211" t="s">
        <v>514</v>
      </c>
      <c r="CG588" s="211" t="s">
        <v>514</v>
      </c>
      <c r="CH588" s="287"/>
      <c r="CI588" s="287"/>
      <c r="CJ588" s="287"/>
      <c r="CK588" s="287"/>
      <c r="CL588" s="287"/>
      <c r="CM588" s="287"/>
      <c r="CN588" s="287"/>
      <c r="CO588" s="211" t="s">
        <v>5528</v>
      </c>
    </row>
    <row r="589" spans="1:93">
      <c r="A589" s="286" t="s">
        <v>2299</v>
      </c>
      <c r="B589" s="211" t="s">
        <v>3608</v>
      </c>
      <c r="C589" s="211" t="s">
        <v>2448</v>
      </c>
      <c r="D589" s="211" t="s">
        <v>5979</v>
      </c>
      <c r="E589" s="211" t="s">
        <v>5478</v>
      </c>
      <c r="F589" s="211">
        <v>1</v>
      </c>
      <c r="G589" s="211" t="s">
        <v>514</v>
      </c>
      <c r="H589" s="211" t="s">
        <v>514</v>
      </c>
      <c r="I589" s="211" t="s">
        <v>514</v>
      </c>
      <c r="J589" s="211" t="s">
        <v>514</v>
      </c>
      <c r="K589" s="211">
        <v>2015</v>
      </c>
      <c r="L589" s="211" t="b">
        <v>0</v>
      </c>
      <c r="M589" s="211">
        <v>2370</v>
      </c>
      <c r="N589" s="211">
        <v>2280</v>
      </c>
      <c r="O589" s="287"/>
      <c r="P589" s="287"/>
      <c r="Q589" s="287"/>
      <c r="R589" s="211" t="s">
        <v>514</v>
      </c>
      <c r="S589" s="211" t="s">
        <v>514</v>
      </c>
      <c r="T589" s="211" t="s">
        <v>514</v>
      </c>
      <c r="U589" s="211" t="s">
        <v>514</v>
      </c>
      <c r="V589" s="211" t="s">
        <v>514</v>
      </c>
      <c r="W589" s="211" t="s">
        <v>514</v>
      </c>
      <c r="X589" s="287"/>
      <c r="Y589" s="287"/>
      <c r="Z589" s="287"/>
      <c r="AA589" s="211" t="s">
        <v>514</v>
      </c>
      <c r="AB589" s="211" t="s">
        <v>514</v>
      </c>
      <c r="AC589" s="211" t="s">
        <v>514</v>
      </c>
      <c r="AD589" s="211" t="s">
        <v>514</v>
      </c>
      <c r="AE589" s="287"/>
      <c r="AF589" s="287"/>
      <c r="AG589" s="287"/>
      <c r="AH589" s="211" t="s">
        <v>514</v>
      </c>
      <c r="AI589" s="211" t="s">
        <v>514</v>
      </c>
      <c r="AJ589" s="211" t="s">
        <v>514</v>
      </c>
      <c r="AK589" s="211" t="s">
        <v>514</v>
      </c>
      <c r="AL589" s="211" t="s">
        <v>514</v>
      </c>
      <c r="AM589" s="211" t="s">
        <v>514</v>
      </c>
      <c r="AN589" s="287"/>
      <c r="AO589" s="287"/>
      <c r="AP589" s="287"/>
      <c r="AQ589" s="287"/>
      <c r="AR589" s="287"/>
      <c r="AS589" s="287"/>
      <c r="AT589" s="211" t="s">
        <v>514</v>
      </c>
      <c r="AU589" s="211" t="s">
        <v>514</v>
      </c>
      <c r="AV589" s="211" t="s">
        <v>514</v>
      </c>
      <c r="AW589" s="211" t="s">
        <v>514</v>
      </c>
      <c r="AX589" s="211" t="s">
        <v>514</v>
      </c>
      <c r="AY589" s="211" t="s">
        <v>514</v>
      </c>
      <c r="AZ589" s="287"/>
      <c r="BA589" s="287"/>
      <c r="BB589" s="287"/>
      <c r="BC589" s="287"/>
      <c r="BD589" s="287"/>
      <c r="BE589" s="287"/>
      <c r="BF589" s="211" t="s">
        <v>514</v>
      </c>
      <c r="BG589" s="211" t="s">
        <v>514</v>
      </c>
      <c r="BH589" s="211" t="s">
        <v>514</v>
      </c>
      <c r="BI589" s="211" t="s">
        <v>514</v>
      </c>
      <c r="BJ589" s="211" t="s">
        <v>514</v>
      </c>
      <c r="BK589" s="211" t="s">
        <v>514</v>
      </c>
      <c r="BL589" s="287"/>
      <c r="BM589" s="287"/>
      <c r="BN589" s="287"/>
      <c r="BO589" s="211" t="s">
        <v>514</v>
      </c>
      <c r="BP589" s="211" t="s">
        <v>514</v>
      </c>
      <c r="BQ589" s="211">
        <v>1</v>
      </c>
      <c r="BR589" s="211" t="s">
        <v>5479</v>
      </c>
      <c r="BS589" s="211" t="s">
        <v>514</v>
      </c>
      <c r="BT589" s="211" t="s">
        <v>514</v>
      </c>
      <c r="BU589" s="211" t="s">
        <v>514</v>
      </c>
      <c r="BV589" s="211" t="s">
        <v>514</v>
      </c>
      <c r="BW589" s="211" t="s">
        <v>514</v>
      </c>
      <c r="BX589" s="211" t="s">
        <v>514</v>
      </c>
      <c r="BY589" s="211" t="s">
        <v>514</v>
      </c>
      <c r="BZ589" s="211" t="s">
        <v>514</v>
      </c>
      <c r="CA589" s="211" t="s">
        <v>514</v>
      </c>
      <c r="CB589" s="211" t="s">
        <v>514</v>
      </c>
      <c r="CC589" s="211" t="s">
        <v>514</v>
      </c>
      <c r="CD589" s="211" t="s">
        <v>514</v>
      </c>
      <c r="CE589" s="211" t="s">
        <v>514</v>
      </c>
      <c r="CF589" s="211" t="s">
        <v>514</v>
      </c>
      <c r="CG589" s="211" t="s">
        <v>514</v>
      </c>
      <c r="CH589" s="287"/>
      <c r="CI589" s="287"/>
      <c r="CJ589" s="287"/>
      <c r="CK589" s="287"/>
      <c r="CL589" s="287"/>
      <c r="CM589" s="287"/>
      <c r="CN589" s="287"/>
      <c r="CO589" s="211" t="s">
        <v>514</v>
      </c>
    </row>
    <row r="590" spans="1:93">
      <c r="A590" s="286" t="s">
        <v>2300</v>
      </c>
      <c r="B590" s="211" t="s">
        <v>3609</v>
      </c>
      <c r="C590" s="211" t="s">
        <v>2448</v>
      </c>
      <c r="D590" s="211" t="s">
        <v>3610</v>
      </c>
      <c r="E590" s="211" t="s">
        <v>3611</v>
      </c>
      <c r="F590" s="211">
        <v>1</v>
      </c>
      <c r="G590" s="211" t="s">
        <v>514</v>
      </c>
      <c r="H590" s="211" t="s">
        <v>514</v>
      </c>
      <c r="I590" s="211" t="s">
        <v>514</v>
      </c>
      <c r="J590" s="211" t="s">
        <v>514</v>
      </c>
      <c r="K590" s="211">
        <v>2015</v>
      </c>
      <c r="L590" s="211" t="b">
        <v>0</v>
      </c>
      <c r="M590" s="211">
        <v>3620</v>
      </c>
      <c r="N590" s="211">
        <v>3570</v>
      </c>
      <c r="O590" s="287"/>
      <c r="P590" s="287"/>
      <c r="Q590" s="287"/>
      <c r="R590" s="211" t="b">
        <v>0</v>
      </c>
      <c r="S590" s="211">
        <v>4210</v>
      </c>
      <c r="T590" s="211">
        <v>3720</v>
      </c>
      <c r="U590" s="211" t="b">
        <v>0</v>
      </c>
      <c r="V590" s="211">
        <v>4600</v>
      </c>
      <c r="W590" s="211">
        <v>4600</v>
      </c>
      <c r="X590" s="287"/>
      <c r="Y590" s="287"/>
      <c r="Z590" s="287"/>
      <c r="AA590" s="211" t="s">
        <v>514</v>
      </c>
      <c r="AB590" s="211" t="s">
        <v>514</v>
      </c>
      <c r="AC590" s="211" t="s">
        <v>514</v>
      </c>
      <c r="AD590" s="211" t="s">
        <v>514</v>
      </c>
      <c r="AE590" s="287"/>
      <c r="AF590" s="287"/>
      <c r="AG590" s="287"/>
      <c r="AH590" s="211" t="s">
        <v>514</v>
      </c>
      <c r="AI590" s="211" t="s">
        <v>514</v>
      </c>
      <c r="AJ590" s="211" t="s">
        <v>514</v>
      </c>
      <c r="AK590" s="211" t="s">
        <v>514</v>
      </c>
      <c r="AL590" s="211" t="s">
        <v>514</v>
      </c>
      <c r="AM590" s="211" t="s">
        <v>514</v>
      </c>
      <c r="AN590" s="287"/>
      <c r="AO590" s="287"/>
      <c r="AP590" s="287"/>
      <c r="AQ590" s="287"/>
      <c r="AR590" s="287"/>
      <c r="AS590" s="287"/>
      <c r="AT590" s="211" t="s">
        <v>514</v>
      </c>
      <c r="AU590" s="211" t="s">
        <v>514</v>
      </c>
      <c r="AV590" s="211" t="s">
        <v>514</v>
      </c>
      <c r="AW590" s="211" t="s">
        <v>514</v>
      </c>
      <c r="AX590" s="211" t="s">
        <v>514</v>
      </c>
      <c r="AY590" s="211" t="s">
        <v>514</v>
      </c>
      <c r="AZ590" s="287"/>
      <c r="BA590" s="287"/>
      <c r="BB590" s="287"/>
      <c r="BC590" s="287"/>
      <c r="BD590" s="287"/>
      <c r="BE590" s="287"/>
      <c r="BF590" s="211" t="s">
        <v>514</v>
      </c>
      <c r="BG590" s="211" t="s">
        <v>514</v>
      </c>
      <c r="BH590" s="211" t="s">
        <v>514</v>
      </c>
      <c r="BI590" s="211" t="s">
        <v>514</v>
      </c>
      <c r="BJ590" s="211" t="s">
        <v>514</v>
      </c>
      <c r="BK590" s="211" t="s">
        <v>514</v>
      </c>
      <c r="BL590" s="287"/>
      <c r="BM590" s="287"/>
      <c r="BN590" s="287"/>
      <c r="BO590" s="211" t="s">
        <v>514</v>
      </c>
      <c r="BP590" s="211" t="s">
        <v>514</v>
      </c>
      <c r="BQ590" s="211">
        <v>1</v>
      </c>
      <c r="BR590" s="211" t="s">
        <v>3612</v>
      </c>
      <c r="BS590" s="211" t="s">
        <v>514</v>
      </c>
      <c r="BT590" s="211" t="s">
        <v>514</v>
      </c>
      <c r="BU590" s="211" t="s">
        <v>514</v>
      </c>
      <c r="BV590" s="211" t="s">
        <v>514</v>
      </c>
      <c r="BW590" s="211" t="s">
        <v>514</v>
      </c>
      <c r="BX590" s="211" t="s">
        <v>514</v>
      </c>
      <c r="BY590" s="211" t="s">
        <v>514</v>
      </c>
      <c r="BZ590" s="211" t="s">
        <v>514</v>
      </c>
      <c r="CA590" s="211" t="s">
        <v>514</v>
      </c>
      <c r="CB590" s="211" t="s">
        <v>514</v>
      </c>
      <c r="CC590" s="211" t="s">
        <v>514</v>
      </c>
      <c r="CD590" s="211" t="s">
        <v>514</v>
      </c>
      <c r="CE590" s="211" t="s">
        <v>514</v>
      </c>
      <c r="CF590" s="211" t="s">
        <v>514</v>
      </c>
      <c r="CG590" s="211" t="s">
        <v>514</v>
      </c>
      <c r="CH590" s="287"/>
      <c r="CI590" s="287"/>
      <c r="CJ590" s="287"/>
      <c r="CK590" s="287"/>
      <c r="CL590" s="287"/>
      <c r="CM590" s="287"/>
      <c r="CN590" s="287"/>
      <c r="CO590" s="211" t="s">
        <v>5528</v>
      </c>
    </row>
    <row r="591" spans="1:93">
      <c r="A591" s="286" t="s">
        <v>2301</v>
      </c>
      <c r="B591" s="211" t="s">
        <v>3613</v>
      </c>
      <c r="C591" s="211" t="s">
        <v>3622</v>
      </c>
      <c r="D591" s="211" t="s">
        <v>5980</v>
      </c>
      <c r="E591" s="211" t="s">
        <v>5981</v>
      </c>
      <c r="F591" s="211">
        <v>1</v>
      </c>
      <c r="G591" s="211" t="s">
        <v>514</v>
      </c>
      <c r="H591" s="211" t="s">
        <v>514</v>
      </c>
      <c r="I591" s="211" t="s">
        <v>514</v>
      </c>
      <c r="J591" s="211" t="s">
        <v>514</v>
      </c>
      <c r="K591" s="211">
        <v>2015</v>
      </c>
      <c r="L591" s="211" t="b">
        <v>0</v>
      </c>
      <c r="M591" s="211">
        <v>537</v>
      </c>
      <c r="N591" s="211">
        <v>527</v>
      </c>
      <c r="O591" s="287"/>
      <c r="P591" s="287"/>
      <c r="Q591" s="287"/>
      <c r="R591" s="211" t="b">
        <v>0</v>
      </c>
      <c r="S591" s="211">
        <v>2080</v>
      </c>
      <c r="T591" s="211">
        <v>2480</v>
      </c>
      <c r="U591" s="211" t="b">
        <v>0</v>
      </c>
      <c r="V591" s="211">
        <v>1680</v>
      </c>
      <c r="W591" s="211">
        <v>1680</v>
      </c>
      <c r="X591" s="287"/>
      <c r="Y591" s="287"/>
      <c r="Z591" s="287"/>
      <c r="AA591" s="211" t="s">
        <v>514</v>
      </c>
      <c r="AB591" s="211" t="s">
        <v>514</v>
      </c>
      <c r="AC591" s="211" t="s">
        <v>514</v>
      </c>
      <c r="AD591" s="211" t="s">
        <v>514</v>
      </c>
      <c r="AE591" s="287"/>
      <c r="AF591" s="287"/>
      <c r="AG591" s="287"/>
      <c r="AH591" s="211" t="s">
        <v>514</v>
      </c>
      <c r="AI591" s="211" t="s">
        <v>514</v>
      </c>
      <c r="AJ591" s="211" t="s">
        <v>514</v>
      </c>
      <c r="AK591" s="211" t="s">
        <v>514</v>
      </c>
      <c r="AL591" s="211" t="s">
        <v>514</v>
      </c>
      <c r="AM591" s="211" t="s">
        <v>514</v>
      </c>
      <c r="AN591" s="287"/>
      <c r="AO591" s="287"/>
      <c r="AP591" s="287"/>
      <c r="AQ591" s="287"/>
      <c r="AR591" s="287"/>
      <c r="AS591" s="287"/>
      <c r="AT591" s="211" t="s">
        <v>514</v>
      </c>
      <c r="AU591" s="211" t="s">
        <v>514</v>
      </c>
      <c r="AV591" s="211" t="s">
        <v>514</v>
      </c>
      <c r="AW591" s="211" t="s">
        <v>514</v>
      </c>
      <c r="AX591" s="211" t="s">
        <v>514</v>
      </c>
      <c r="AY591" s="211" t="s">
        <v>514</v>
      </c>
      <c r="AZ591" s="287"/>
      <c r="BA591" s="287"/>
      <c r="BB591" s="287"/>
      <c r="BC591" s="287"/>
      <c r="BD591" s="287"/>
      <c r="BE591" s="287"/>
      <c r="BF591" s="211" t="s">
        <v>514</v>
      </c>
      <c r="BG591" s="211" t="s">
        <v>514</v>
      </c>
      <c r="BH591" s="211" t="s">
        <v>514</v>
      </c>
      <c r="BI591" s="211" t="s">
        <v>514</v>
      </c>
      <c r="BJ591" s="211" t="s">
        <v>514</v>
      </c>
      <c r="BK591" s="211" t="s">
        <v>514</v>
      </c>
      <c r="BL591" s="287"/>
      <c r="BM591" s="287"/>
      <c r="BN591" s="287"/>
      <c r="BO591" s="211" t="s">
        <v>514</v>
      </c>
      <c r="BP591" s="211" t="s">
        <v>514</v>
      </c>
      <c r="BQ591" s="211">
        <v>0</v>
      </c>
      <c r="BR591" s="211" t="s">
        <v>514</v>
      </c>
      <c r="BS591" s="211" t="s">
        <v>514</v>
      </c>
      <c r="BT591" s="211" t="s">
        <v>514</v>
      </c>
      <c r="BU591" s="211" t="s">
        <v>514</v>
      </c>
      <c r="BV591" s="211" t="s">
        <v>514</v>
      </c>
      <c r="BW591" s="211" t="s">
        <v>514</v>
      </c>
      <c r="BX591" s="211" t="s">
        <v>514</v>
      </c>
      <c r="BY591" s="211" t="s">
        <v>514</v>
      </c>
      <c r="BZ591" s="211" t="s">
        <v>514</v>
      </c>
      <c r="CA591" s="211" t="s">
        <v>514</v>
      </c>
      <c r="CB591" s="211" t="s">
        <v>514</v>
      </c>
      <c r="CC591" s="211" t="s">
        <v>514</v>
      </c>
      <c r="CD591" s="211" t="s">
        <v>514</v>
      </c>
      <c r="CE591" s="211" t="s">
        <v>514</v>
      </c>
      <c r="CF591" s="211" t="s">
        <v>514</v>
      </c>
      <c r="CG591" s="211" t="s">
        <v>514</v>
      </c>
      <c r="CH591" s="287"/>
      <c r="CI591" s="287"/>
      <c r="CJ591" s="287"/>
      <c r="CK591" s="287"/>
      <c r="CL591" s="287"/>
      <c r="CM591" s="287"/>
      <c r="CN591" s="287"/>
      <c r="CO591" s="211" t="s">
        <v>5528</v>
      </c>
    </row>
    <row r="592" spans="1:93">
      <c r="A592" s="286" t="s">
        <v>2302</v>
      </c>
      <c r="B592" s="211" t="s">
        <v>3614</v>
      </c>
      <c r="C592" s="211" t="s">
        <v>2424</v>
      </c>
      <c r="D592" s="211" t="s">
        <v>3615</v>
      </c>
      <c r="E592" s="211" t="s">
        <v>3616</v>
      </c>
      <c r="F592" s="211">
        <v>1</v>
      </c>
      <c r="G592" s="211" t="s">
        <v>514</v>
      </c>
      <c r="H592" s="211" t="s">
        <v>514</v>
      </c>
      <c r="I592" s="211" t="s">
        <v>514</v>
      </c>
      <c r="J592" s="211" t="s">
        <v>514</v>
      </c>
      <c r="K592" s="211">
        <v>2015</v>
      </c>
      <c r="L592" s="211" t="b">
        <v>0</v>
      </c>
      <c r="M592" s="211">
        <v>3860</v>
      </c>
      <c r="N592" s="211">
        <v>3900</v>
      </c>
      <c r="O592" s="287"/>
      <c r="P592" s="287"/>
      <c r="Q592" s="287"/>
      <c r="R592" s="211" t="b">
        <v>0</v>
      </c>
      <c r="S592" s="211">
        <v>2950</v>
      </c>
      <c r="T592" s="211">
        <v>2650</v>
      </c>
      <c r="U592" s="211" t="b">
        <v>0</v>
      </c>
      <c r="V592" s="211">
        <v>2840</v>
      </c>
      <c r="W592" s="211">
        <v>2840</v>
      </c>
      <c r="X592" s="287"/>
      <c r="Y592" s="287"/>
      <c r="Z592" s="287"/>
      <c r="AA592" s="211" t="s">
        <v>514</v>
      </c>
      <c r="AB592" s="211" t="s">
        <v>514</v>
      </c>
      <c r="AC592" s="211" t="s">
        <v>514</v>
      </c>
      <c r="AD592" s="211" t="s">
        <v>514</v>
      </c>
      <c r="AE592" s="287"/>
      <c r="AF592" s="287"/>
      <c r="AG592" s="287"/>
      <c r="AH592" s="211" t="s">
        <v>514</v>
      </c>
      <c r="AI592" s="211" t="s">
        <v>514</v>
      </c>
      <c r="AJ592" s="211" t="s">
        <v>514</v>
      </c>
      <c r="AK592" s="211" t="s">
        <v>514</v>
      </c>
      <c r="AL592" s="211" t="s">
        <v>514</v>
      </c>
      <c r="AM592" s="211" t="s">
        <v>514</v>
      </c>
      <c r="AN592" s="287"/>
      <c r="AO592" s="287"/>
      <c r="AP592" s="287"/>
      <c r="AQ592" s="287"/>
      <c r="AR592" s="287"/>
      <c r="AS592" s="287"/>
      <c r="AT592" s="211" t="s">
        <v>514</v>
      </c>
      <c r="AU592" s="211" t="s">
        <v>514</v>
      </c>
      <c r="AV592" s="211" t="s">
        <v>514</v>
      </c>
      <c r="AW592" s="211" t="s">
        <v>514</v>
      </c>
      <c r="AX592" s="211" t="s">
        <v>514</v>
      </c>
      <c r="AY592" s="211" t="s">
        <v>514</v>
      </c>
      <c r="AZ592" s="287"/>
      <c r="BA592" s="287"/>
      <c r="BB592" s="287"/>
      <c r="BC592" s="287"/>
      <c r="BD592" s="287"/>
      <c r="BE592" s="287"/>
      <c r="BF592" s="211" t="s">
        <v>514</v>
      </c>
      <c r="BG592" s="211" t="s">
        <v>514</v>
      </c>
      <c r="BH592" s="211" t="s">
        <v>514</v>
      </c>
      <c r="BI592" s="211" t="s">
        <v>514</v>
      </c>
      <c r="BJ592" s="211" t="s">
        <v>514</v>
      </c>
      <c r="BK592" s="211" t="s">
        <v>514</v>
      </c>
      <c r="BL592" s="287"/>
      <c r="BM592" s="287"/>
      <c r="BN592" s="287"/>
      <c r="BO592" s="211" t="s">
        <v>514</v>
      </c>
      <c r="BP592" s="211" t="s">
        <v>514</v>
      </c>
      <c r="BQ592" s="211">
        <v>0</v>
      </c>
      <c r="BR592" s="211" t="s">
        <v>514</v>
      </c>
      <c r="BS592" s="211" t="s">
        <v>514</v>
      </c>
      <c r="BT592" s="211" t="s">
        <v>514</v>
      </c>
      <c r="BU592" s="211" t="s">
        <v>514</v>
      </c>
      <c r="BV592" s="211" t="s">
        <v>514</v>
      </c>
      <c r="BW592" s="211" t="s">
        <v>514</v>
      </c>
      <c r="BX592" s="211" t="s">
        <v>514</v>
      </c>
      <c r="BY592" s="211" t="s">
        <v>514</v>
      </c>
      <c r="BZ592" s="211" t="s">
        <v>514</v>
      </c>
      <c r="CA592" s="211" t="s">
        <v>514</v>
      </c>
      <c r="CB592" s="211" t="s">
        <v>514</v>
      </c>
      <c r="CC592" s="211" t="s">
        <v>514</v>
      </c>
      <c r="CD592" s="211" t="s">
        <v>514</v>
      </c>
      <c r="CE592" s="211" t="s">
        <v>514</v>
      </c>
      <c r="CF592" s="211" t="s">
        <v>514</v>
      </c>
      <c r="CG592" s="211" t="s">
        <v>514</v>
      </c>
      <c r="CH592" s="287"/>
      <c r="CI592" s="287"/>
      <c r="CJ592" s="287"/>
      <c r="CK592" s="287"/>
      <c r="CL592" s="287"/>
      <c r="CM592" s="287"/>
      <c r="CN592" s="287"/>
      <c r="CO592" s="211" t="s">
        <v>5528</v>
      </c>
    </row>
    <row r="593" spans="1:93">
      <c r="A593" s="286" t="s">
        <v>2303</v>
      </c>
      <c r="B593" s="211" t="s">
        <v>5480</v>
      </c>
      <c r="C593" s="211" t="s">
        <v>2448</v>
      </c>
      <c r="D593" s="211" t="s">
        <v>3617</v>
      </c>
      <c r="E593" s="211" t="s">
        <v>5982</v>
      </c>
      <c r="F593" s="211">
        <v>1</v>
      </c>
      <c r="G593" s="211" t="s">
        <v>514</v>
      </c>
      <c r="H593" s="211" t="s">
        <v>514</v>
      </c>
      <c r="I593" s="211" t="s">
        <v>514</v>
      </c>
      <c r="J593" s="211" t="s">
        <v>514</v>
      </c>
      <c r="K593" s="211">
        <v>2015</v>
      </c>
      <c r="L593" s="211" t="b">
        <v>1</v>
      </c>
      <c r="M593" s="211">
        <v>5500</v>
      </c>
      <c r="N593" s="211">
        <v>5420</v>
      </c>
      <c r="O593" s="287"/>
      <c r="P593" s="287"/>
      <c r="Q593" s="287"/>
      <c r="R593" s="211" t="b">
        <v>1</v>
      </c>
      <c r="S593" s="211">
        <v>6870</v>
      </c>
      <c r="T593" s="211">
        <v>5900</v>
      </c>
      <c r="U593" s="211" t="b">
        <v>1</v>
      </c>
      <c r="V593" s="211">
        <v>5810</v>
      </c>
      <c r="W593" s="211">
        <v>5810</v>
      </c>
      <c r="X593" s="287"/>
      <c r="Y593" s="287"/>
      <c r="Z593" s="287"/>
      <c r="AA593" s="211" t="s">
        <v>514</v>
      </c>
      <c r="AB593" s="211" t="s">
        <v>514</v>
      </c>
      <c r="AC593" s="211" t="s">
        <v>514</v>
      </c>
      <c r="AD593" s="211" t="s">
        <v>514</v>
      </c>
      <c r="AE593" s="287"/>
      <c r="AF593" s="287"/>
      <c r="AG593" s="287"/>
      <c r="AH593" s="211" t="s">
        <v>514</v>
      </c>
      <c r="AI593" s="211" t="s">
        <v>514</v>
      </c>
      <c r="AJ593" s="211" t="s">
        <v>514</v>
      </c>
      <c r="AK593" s="211" t="s">
        <v>514</v>
      </c>
      <c r="AL593" s="211" t="s">
        <v>514</v>
      </c>
      <c r="AM593" s="211" t="s">
        <v>514</v>
      </c>
      <c r="AN593" s="287"/>
      <c r="AO593" s="287"/>
      <c r="AP593" s="287"/>
      <c r="AQ593" s="287"/>
      <c r="AR593" s="287"/>
      <c r="AS593" s="287"/>
      <c r="AT593" s="211" t="s">
        <v>514</v>
      </c>
      <c r="AU593" s="211" t="s">
        <v>514</v>
      </c>
      <c r="AV593" s="211" t="s">
        <v>514</v>
      </c>
      <c r="AW593" s="211" t="s">
        <v>514</v>
      </c>
      <c r="AX593" s="211" t="s">
        <v>514</v>
      </c>
      <c r="AY593" s="211" t="s">
        <v>514</v>
      </c>
      <c r="AZ593" s="287"/>
      <c r="BA593" s="287"/>
      <c r="BB593" s="287"/>
      <c r="BC593" s="287"/>
      <c r="BD593" s="287"/>
      <c r="BE593" s="287"/>
      <c r="BF593" s="211" t="s">
        <v>514</v>
      </c>
      <c r="BG593" s="211" t="s">
        <v>514</v>
      </c>
      <c r="BH593" s="211" t="s">
        <v>514</v>
      </c>
      <c r="BI593" s="211" t="s">
        <v>514</v>
      </c>
      <c r="BJ593" s="211" t="s">
        <v>514</v>
      </c>
      <c r="BK593" s="211" t="s">
        <v>514</v>
      </c>
      <c r="BL593" s="287"/>
      <c r="BM593" s="287"/>
      <c r="BN593" s="287"/>
      <c r="BO593" s="211" t="s">
        <v>514</v>
      </c>
      <c r="BP593" s="211" t="s">
        <v>514</v>
      </c>
      <c r="BQ593" s="211">
        <v>0</v>
      </c>
      <c r="BR593" s="211" t="s">
        <v>514</v>
      </c>
      <c r="BS593" s="211" t="s">
        <v>514</v>
      </c>
      <c r="BT593" s="211" t="s">
        <v>514</v>
      </c>
      <c r="BU593" s="211" t="s">
        <v>514</v>
      </c>
      <c r="BV593" s="211" t="s">
        <v>514</v>
      </c>
      <c r="BW593" s="211" t="s">
        <v>514</v>
      </c>
      <c r="BX593" s="211" t="s">
        <v>514</v>
      </c>
      <c r="BY593" s="211" t="s">
        <v>514</v>
      </c>
      <c r="BZ593" s="211" t="s">
        <v>514</v>
      </c>
      <c r="CA593" s="211" t="s">
        <v>514</v>
      </c>
      <c r="CB593" s="211" t="s">
        <v>514</v>
      </c>
      <c r="CC593" s="211" t="s">
        <v>6425</v>
      </c>
      <c r="CD593" s="211" t="s">
        <v>6426</v>
      </c>
      <c r="CE593" s="211" t="s">
        <v>514</v>
      </c>
      <c r="CF593" s="211" t="s">
        <v>514</v>
      </c>
      <c r="CG593" s="211" t="s">
        <v>514</v>
      </c>
      <c r="CH593" s="287"/>
      <c r="CI593" s="287"/>
      <c r="CJ593" s="287"/>
      <c r="CK593" s="287"/>
      <c r="CL593" s="287"/>
      <c r="CM593" s="287"/>
      <c r="CN593" s="287"/>
      <c r="CO593" s="211" t="s">
        <v>5528</v>
      </c>
    </row>
    <row r="594" spans="1:93">
      <c r="A594" s="286" t="s">
        <v>2304</v>
      </c>
      <c r="B594" s="211" t="s">
        <v>3618</v>
      </c>
      <c r="C594" s="211" t="s">
        <v>2531</v>
      </c>
      <c r="D594" s="211" t="s">
        <v>3619</v>
      </c>
      <c r="E594" s="211" t="s">
        <v>3620</v>
      </c>
      <c r="F594" s="211">
        <v>1</v>
      </c>
      <c r="G594" s="211" t="s">
        <v>514</v>
      </c>
      <c r="H594" s="211" t="s">
        <v>514</v>
      </c>
      <c r="I594" s="211" t="s">
        <v>514</v>
      </c>
      <c r="J594" s="211" t="s">
        <v>514</v>
      </c>
      <c r="K594" s="211">
        <v>2015</v>
      </c>
      <c r="L594" s="211" t="b">
        <v>0</v>
      </c>
      <c r="M594" s="211">
        <v>2610</v>
      </c>
      <c r="N594" s="211">
        <v>2580</v>
      </c>
      <c r="O594" s="287"/>
      <c r="P594" s="287"/>
      <c r="Q594" s="287"/>
      <c r="R594" s="211" t="b">
        <v>0</v>
      </c>
      <c r="S594" s="211">
        <v>2450</v>
      </c>
      <c r="T594" s="211">
        <v>2250</v>
      </c>
      <c r="U594" s="211" t="b">
        <v>0</v>
      </c>
      <c r="V594" s="211">
        <v>2500</v>
      </c>
      <c r="W594" s="211">
        <v>2500</v>
      </c>
      <c r="X594" s="287"/>
      <c r="Y594" s="287"/>
      <c r="Z594" s="287"/>
      <c r="AA594" s="211" t="s">
        <v>514</v>
      </c>
      <c r="AB594" s="211" t="s">
        <v>514</v>
      </c>
      <c r="AC594" s="211" t="s">
        <v>514</v>
      </c>
      <c r="AD594" s="211" t="s">
        <v>514</v>
      </c>
      <c r="AE594" s="287"/>
      <c r="AF594" s="287"/>
      <c r="AG594" s="287"/>
      <c r="AH594" s="211" t="s">
        <v>514</v>
      </c>
      <c r="AI594" s="211" t="s">
        <v>514</v>
      </c>
      <c r="AJ594" s="211" t="s">
        <v>514</v>
      </c>
      <c r="AK594" s="211" t="s">
        <v>514</v>
      </c>
      <c r="AL594" s="211" t="s">
        <v>514</v>
      </c>
      <c r="AM594" s="211" t="s">
        <v>514</v>
      </c>
      <c r="AN594" s="287"/>
      <c r="AO594" s="287"/>
      <c r="AP594" s="287"/>
      <c r="AQ594" s="287"/>
      <c r="AR594" s="287"/>
      <c r="AS594" s="287"/>
      <c r="AT594" s="211" t="s">
        <v>514</v>
      </c>
      <c r="AU594" s="211" t="s">
        <v>514</v>
      </c>
      <c r="AV594" s="211" t="s">
        <v>514</v>
      </c>
      <c r="AW594" s="211" t="s">
        <v>514</v>
      </c>
      <c r="AX594" s="211" t="s">
        <v>514</v>
      </c>
      <c r="AY594" s="211" t="s">
        <v>514</v>
      </c>
      <c r="AZ594" s="287"/>
      <c r="BA594" s="287"/>
      <c r="BB594" s="287"/>
      <c r="BC594" s="287"/>
      <c r="BD594" s="287"/>
      <c r="BE594" s="287"/>
      <c r="BF594" s="211" t="s">
        <v>514</v>
      </c>
      <c r="BG594" s="211" t="s">
        <v>514</v>
      </c>
      <c r="BH594" s="211" t="s">
        <v>514</v>
      </c>
      <c r="BI594" s="211" t="s">
        <v>514</v>
      </c>
      <c r="BJ594" s="211" t="s">
        <v>514</v>
      </c>
      <c r="BK594" s="211" t="s">
        <v>514</v>
      </c>
      <c r="BL594" s="287"/>
      <c r="BM594" s="287"/>
      <c r="BN594" s="287"/>
      <c r="BO594" s="211" t="s">
        <v>514</v>
      </c>
      <c r="BP594" s="211" t="s">
        <v>514</v>
      </c>
      <c r="BQ594" s="211">
        <v>0</v>
      </c>
      <c r="BR594" s="211" t="s">
        <v>514</v>
      </c>
      <c r="BS594" s="211" t="s">
        <v>514</v>
      </c>
      <c r="BT594" s="211" t="s">
        <v>514</v>
      </c>
      <c r="BU594" s="211" t="s">
        <v>514</v>
      </c>
      <c r="BV594" s="211" t="s">
        <v>514</v>
      </c>
      <c r="BW594" s="211" t="s">
        <v>514</v>
      </c>
      <c r="BX594" s="211" t="s">
        <v>514</v>
      </c>
      <c r="BY594" s="211" t="s">
        <v>514</v>
      </c>
      <c r="BZ594" s="211" t="s">
        <v>514</v>
      </c>
      <c r="CA594" s="211" t="s">
        <v>514</v>
      </c>
      <c r="CB594" s="211" t="s">
        <v>514</v>
      </c>
      <c r="CC594" s="211" t="s">
        <v>6444</v>
      </c>
      <c r="CD594" s="211" t="s">
        <v>6485</v>
      </c>
      <c r="CE594" s="211" t="s">
        <v>514</v>
      </c>
      <c r="CF594" s="211" t="s">
        <v>514</v>
      </c>
      <c r="CG594" s="211" t="s">
        <v>514</v>
      </c>
      <c r="CH594" s="287"/>
      <c r="CI594" s="287"/>
      <c r="CJ594" s="287"/>
      <c r="CK594" s="287"/>
      <c r="CL594" s="287"/>
      <c r="CM594" s="287"/>
      <c r="CN594" s="287"/>
      <c r="CO594" s="211" t="s">
        <v>5528</v>
      </c>
    </row>
    <row r="595" spans="1:93">
      <c r="A595" s="286" t="s">
        <v>2305</v>
      </c>
      <c r="B595" s="211" t="s">
        <v>3621</v>
      </c>
      <c r="C595" s="211" t="s">
        <v>3622</v>
      </c>
      <c r="D595" s="211" t="s">
        <v>5983</v>
      </c>
      <c r="E595" s="211" t="s">
        <v>3623</v>
      </c>
      <c r="F595" s="211">
        <v>1</v>
      </c>
      <c r="G595" s="211" t="s">
        <v>514</v>
      </c>
      <c r="H595" s="211" t="s">
        <v>514</v>
      </c>
      <c r="I595" s="211" t="s">
        <v>514</v>
      </c>
      <c r="J595" s="211" t="s">
        <v>514</v>
      </c>
      <c r="K595" s="211">
        <v>2015</v>
      </c>
      <c r="L595" s="211" t="b">
        <v>0</v>
      </c>
      <c r="M595" s="211">
        <v>250</v>
      </c>
      <c r="N595" s="211">
        <v>247</v>
      </c>
      <c r="O595" s="287"/>
      <c r="P595" s="287"/>
      <c r="Q595" s="287"/>
      <c r="R595" s="211" t="b">
        <v>0</v>
      </c>
      <c r="S595" s="211">
        <v>563</v>
      </c>
      <c r="T595" s="211">
        <v>493</v>
      </c>
      <c r="U595" s="211" t="b">
        <v>0</v>
      </c>
      <c r="V595" s="211">
        <v>536</v>
      </c>
      <c r="W595" s="211">
        <v>536</v>
      </c>
      <c r="X595" s="287"/>
      <c r="Y595" s="287"/>
      <c r="Z595" s="287"/>
      <c r="AA595" s="211" t="s">
        <v>514</v>
      </c>
      <c r="AB595" s="211" t="s">
        <v>514</v>
      </c>
      <c r="AC595" s="211" t="s">
        <v>514</v>
      </c>
      <c r="AD595" s="211" t="s">
        <v>514</v>
      </c>
      <c r="AE595" s="287"/>
      <c r="AF595" s="287"/>
      <c r="AG595" s="287"/>
      <c r="AH595" s="211" t="s">
        <v>514</v>
      </c>
      <c r="AI595" s="211" t="s">
        <v>514</v>
      </c>
      <c r="AJ595" s="211" t="s">
        <v>514</v>
      </c>
      <c r="AK595" s="211" t="s">
        <v>514</v>
      </c>
      <c r="AL595" s="211" t="s">
        <v>514</v>
      </c>
      <c r="AM595" s="211" t="s">
        <v>514</v>
      </c>
      <c r="AN595" s="287"/>
      <c r="AO595" s="287"/>
      <c r="AP595" s="287"/>
      <c r="AQ595" s="287"/>
      <c r="AR595" s="287"/>
      <c r="AS595" s="287"/>
      <c r="AT595" s="211" t="s">
        <v>514</v>
      </c>
      <c r="AU595" s="211" t="s">
        <v>514</v>
      </c>
      <c r="AV595" s="211" t="s">
        <v>514</v>
      </c>
      <c r="AW595" s="211" t="s">
        <v>514</v>
      </c>
      <c r="AX595" s="211" t="s">
        <v>514</v>
      </c>
      <c r="AY595" s="211" t="s">
        <v>514</v>
      </c>
      <c r="AZ595" s="287"/>
      <c r="BA595" s="287"/>
      <c r="BB595" s="287"/>
      <c r="BC595" s="287"/>
      <c r="BD595" s="287"/>
      <c r="BE595" s="287"/>
      <c r="BF595" s="211" t="s">
        <v>514</v>
      </c>
      <c r="BG595" s="211" t="s">
        <v>514</v>
      </c>
      <c r="BH595" s="211" t="s">
        <v>514</v>
      </c>
      <c r="BI595" s="211" t="s">
        <v>514</v>
      </c>
      <c r="BJ595" s="211" t="s">
        <v>514</v>
      </c>
      <c r="BK595" s="211" t="s">
        <v>514</v>
      </c>
      <c r="BL595" s="287"/>
      <c r="BM595" s="287"/>
      <c r="BN595" s="287"/>
      <c r="BO595" s="211" t="s">
        <v>514</v>
      </c>
      <c r="BP595" s="211" t="s">
        <v>514</v>
      </c>
      <c r="BQ595" s="211">
        <v>0</v>
      </c>
      <c r="BR595" s="211" t="s">
        <v>514</v>
      </c>
      <c r="BS595" s="211" t="s">
        <v>514</v>
      </c>
      <c r="BT595" s="211" t="s">
        <v>514</v>
      </c>
      <c r="BU595" s="211" t="s">
        <v>514</v>
      </c>
      <c r="BV595" s="211" t="s">
        <v>514</v>
      </c>
      <c r="BW595" s="211" t="s">
        <v>514</v>
      </c>
      <c r="BX595" s="211" t="s">
        <v>514</v>
      </c>
      <c r="BY595" s="211" t="s">
        <v>514</v>
      </c>
      <c r="BZ595" s="211" t="s">
        <v>514</v>
      </c>
      <c r="CA595" s="211" t="s">
        <v>514</v>
      </c>
      <c r="CB595" s="211" t="s">
        <v>514</v>
      </c>
      <c r="CC595" s="211" t="s">
        <v>514</v>
      </c>
      <c r="CD595" s="211" t="s">
        <v>514</v>
      </c>
      <c r="CE595" s="211" t="s">
        <v>514</v>
      </c>
      <c r="CF595" s="211" t="s">
        <v>514</v>
      </c>
      <c r="CG595" s="211" t="s">
        <v>514</v>
      </c>
      <c r="CH595" s="287"/>
      <c r="CI595" s="287"/>
      <c r="CJ595" s="287"/>
      <c r="CK595" s="287"/>
      <c r="CL595" s="287"/>
      <c r="CM595" s="287"/>
      <c r="CN595" s="287"/>
      <c r="CO595" s="211" t="s">
        <v>5528</v>
      </c>
    </row>
    <row r="596" spans="1:93">
      <c r="A596" s="286" t="s">
        <v>2306</v>
      </c>
      <c r="B596" s="211" t="s">
        <v>6661</v>
      </c>
      <c r="C596" s="211" t="s">
        <v>6662</v>
      </c>
      <c r="D596" s="211" t="s">
        <v>6663</v>
      </c>
      <c r="E596" s="211" t="s">
        <v>5481</v>
      </c>
      <c r="F596" s="211">
        <v>1</v>
      </c>
      <c r="G596" s="211" t="s">
        <v>514</v>
      </c>
      <c r="H596" s="211" t="s">
        <v>514</v>
      </c>
      <c r="I596" s="211" t="s">
        <v>514</v>
      </c>
      <c r="J596" s="211" t="s">
        <v>514</v>
      </c>
      <c r="K596" s="211">
        <v>2015</v>
      </c>
      <c r="L596" s="211" t="b">
        <v>0</v>
      </c>
      <c r="M596" s="211">
        <v>17900</v>
      </c>
      <c r="N596" s="211">
        <v>18600</v>
      </c>
      <c r="O596" s="287"/>
      <c r="P596" s="287"/>
      <c r="Q596" s="287"/>
      <c r="R596" s="211" t="b">
        <v>0</v>
      </c>
      <c r="S596" s="211">
        <v>65600</v>
      </c>
      <c r="T596" s="211">
        <v>58200</v>
      </c>
      <c r="U596" s="211" t="b">
        <v>0</v>
      </c>
      <c r="V596" s="211">
        <v>57000</v>
      </c>
      <c r="W596" s="211">
        <v>57000</v>
      </c>
      <c r="X596" s="287"/>
      <c r="Y596" s="287"/>
      <c r="Z596" s="287"/>
      <c r="AA596" s="211" t="s">
        <v>514</v>
      </c>
      <c r="AB596" s="211" t="s">
        <v>514</v>
      </c>
      <c r="AC596" s="211" t="s">
        <v>514</v>
      </c>
      <c r="AD596" s="211" t="s">
        <v>514</v>
      </c>
      <c r="AE596" s="287"/>
      <c r="AF596" s="287"/>
      <c r="AG596" s="287"/>
      <c r="AH596" s="211" t="s">
        <v>514</v>
      </c>
      <c r="AI596" s="211" t="s">
        <v>514</v>
      </c>
      <c r="AJ596" s="211" t="s">
        <v>514</v>
      </c>
      <c r="AK596" s="211" t="s">
        <v>514</v>
      </c>
      <c r="AL596" s="211" t="s">
        <v>514</v>
      </c>
      <c r="AM596" s="211" t="s">
        <v>514</v>
      </c>
      <c r="AN596" s="287"/>
      <c r="AO596" s="287"/>
      <c r="AP596" s="287"/>
      <c r="AQ596" s="287"/>
      <c r="AR596" s="287"/>
      <c r="AS596" s="287"/>
      <c r="AT596" s="211" t="s">
        <v>514</v>
      </c>
      <c r="AU596" s="211" t="s">
        <v>514</v>
      </c>
      <c r="AV596" s="211" t="s">
        <v>514</v>
      </c>
      <c r="AW596" s="211" t="s">
        <v>514</v>
      </c>
      <c r="AX596" s="211" t="s">
        <v>514</v>
      </c>
      <c r="AY596" s="211" t="s">
        <v>514</v>
      </c>
      <c r="AZ596" s="287"/>
      <c r="BA596" s="287"/>
      <c r="BB596" s="287"/>
      <c r="BC596" s="287"/>
      <c r="BD596" s="287"/>
      <c r="BE596" s="287"/>
      <c r="BF596" s="211" t="s">
        <v>514</v>
      </c>
      <c r="BG596" s="211" t="s">
        <v>514</v>
      </c>
      <c r="BH596" s="211" t="s">
        <v>514</v>
      </c>
      <c r="BI596" s="211" t="s">
        <v>514</v>
      </c>
      <c r="BJ596" s="211" t="s">
        <v>514</v>
      </c>
      <c r="BK596" s="211" t="s">
        <v>514</v>
      </c>
      <c r="BL596" s="287"/>
      <c r="BM596" s="287"/>
      <c r="BN596" s="287"/>
      <c r="BO596" s="211" t="s">
        <v>514</v>
      </c>
      <c r="BP596" s="211" t="s">
        <v>514</v>
      </c>
      <c r="BQ596" s="211">
        <v>2</v>
      </c>
      <c r="BR596" s="211" t="s">
        <v>5482</v>
      </c>
      <c r="BS596" s="211" t="s">
        <v>2723</v>
      </c>
      <c r="BT596" s="211" t="s">
        <v>514</v>
      </c>
      <c r="BU596" s="211" t="s">
        <v>514</v>
      </c>
      <c r="BV596" s="211" t="s">
        <v>514</v>
      </c>
      <c r="BW596" s="211" t="s">
        <v>514</v>
      </c>
      <c r="BX596" s="211" t="s">
        <v>514</v>
      </c>
      <c r="BY596" s="211" t="s">
        <v>514</v>
      </c>
      <c r="BZ596" s="211" t="s">
        <v>514</v>
      </c>
      <c r="CA596" s="211" t="s">
        <v>514</v>
      </c>
      <c r="CB596" s="211" t="s">
        <v>514</v>
      </c>
      <c r="CC596" s="211" t="s">
        <v>514</v>
      </c>
      <c r="CD596" s="211" t="s">
        <v>514</v>
      </c>
      <c r="CE596" s="211" t="s">
        <v>514</v>
      </c>
      <c r="CF596" s="211" t="s">
        <v>514</v>
      </c>
      <c r="CG596" s="211" t="s">
        <v>514</v>
      </c>
      <c r="CH596" s="287"/>
      <c r="CI596" s="287"/>
      <c r="CJ596" s="287"/>
      <c r="CK596" s="287"/>
      <c r="CL596" s="287"/>
      <c r="CM596" s="287"/>
      <c r="CN596" s="287"/>
      <c r="CO596" s="211" t="s">
        <v>5528</v>
      </c>
    </row>
    <row r="597" spans="1:93">
      <c r="A597" s="286" t="s">
        <v>2307</v>
      </c>
      <c r="B597" s="211" t="s">
        <v>3624</v>
      </c>
      <c r="C597" s="211" t="s">
        <v>2448</v>
      </c>
      <c r="D597" s="211" t="s">
        <v>6664</v>
      </c>
      <c r="E597" s="211" t="s">
        <v>6923</v>
      </c>
      <c r="F597" s="211">
        <v>1</v>
      </c>
      <c r="G597" s="211" t="s">
        <v>514</v>
      </c>
      <c r="H597" s="211" t="s">
        <v>514</v>
      </c>
      <c r="I597" s="211" t="s">
        <v>514</v>
      </c>
      <c r="J597" s="211" t="s">
        <v>514</v>
      </c>
      <c r="K597" s="211">
        <v>2015</v>
      </c>
      <c r="L597" s="211" t="b">
        <v>1</v>
      </c>
      <c r="M597" s="211">
        <v>4350</v>
      </c>
      <c r="N597" s="211">
        <v>4280</v>
      </c>
      <c r="O597" s="287"/>
      <c r="P597" s="287"/>
      <c r="Q597" s="287"/>
      <c r="R597" s="211" t="b">
        <v>1</v>
      </c>
      <c r="S597" s="211">
        <v>2590</v>
      </c>
      <c r="T597" s="211">
        <v>2250</v>
      </c>
      <c r="U597" s="211" t="b">
        <v>1</v>
      </c>
      <c r="V597" s="211">
        <v>1400</v>
      </c>
      <c r="W597" s="211">
        <v>1400</v>
      </c>
      <c r="X597" s="287"/>
      <c r="Y597" s="287"/>
      <c r="Z597" s="287"/>
      <c r="AA597" s="211" t="s">
        <v>514</v>
      </c>
      <c r="AB597" s="211" t="s">
        <v>514</v>
      </c>
      <c r="AC597" s="211" t="s">
        <v>514</v>
      </c>
      <c r="AD597" s="211" t="s">
        <v>514</v>
      </c>
      <c r="AE597" s="287"/>
      <c r="AF597" s="287"/>
      <c r="AG597" s="287"/>
      <c r="AH597" s="211" t="s">
        <v>514</v>
      </c>
      <c r="AI597" s="211" t="s">
        <v>514</v>
      </c>
      <c r="AJ597" s="211" t="s">
        <v>514</v>
      </c>
      <c r="AK597" s="211" t="s">
        <v>514</v>
      </c>
      <c r="AL597" s="211" t="s">
        <v>514</v>
      </c>
      <c r="AM597" s="211" t="s">
        <v>514</v>
      </c>
      <c r="AN597" s="287"/>
      <c r="AO597" s="287"/>
      <c r="AP597" s="287"/>
      <c r="AQ597" s="287"/>
      <c r="AR597" s="287"/>
      <c r="AS597" s="287"/>
      <c r="AT597" s="211" t="s">
        <v>514</v>
      </c>
      <c r="AU597" s="211" t="s">
        <v>514</v>
      </c>
      <c r="AV597" s="211" t="s">
        <v>514</v>
      </c>
      <c r="AW597" s="211" t="s">
        <v>514</v>
      </c>
      <c r="AX597" s="211" t="s">
        <v>514</v>
      </c>
      <c r="AY597" s="211" t="s">
        <v>514</v>
      </c>
      <c r="AZ597" s="287"/>
      <c r="BA597" s="287"/>
      <c r="BB597" s="287"/>
      <c r="BC597" s="287"/>
      <c r="BD597" s="287"/>
      <c r="BE597" s="287"/>
      <c r="BF597" s="211" t="s">
        <v>514</v>
      </c>
      <c r="BG597" s="211" t="s">
        <v>514</v>
      </c>
      <c r="BH597" s="211" t="s">
        <v>514</v>
      </c>
      <c r="BI597" s="211" t="s">
        <v>514</v>
      </c>
      <c r="BJ597" s="211" t="s">
        <v>514</v>
      </c>
      <c r="BK597" s="211" t="s">
        <v>514</v>
      </c>
      <c r="BL597" s="287"/>
      <c r="BM597" s="287"/>
      <c r="BN597" s="287"/>
      <c r="BO597" s="211" t="s">
        <v>514</v>
      </c>
      <c r="BP597" s="211" t="s">
        <v>514</v>
      </c>
      <c r="BQ597" s="211">
        <v>1</v>
      </c>
      <c r="BR597" s="211" t="s">
        <v>3625</v>
      </c>
      <c r="BS597" s="211" t="s">
        <v>514</v>
      </c>
      <c r="BT597" s="211" t="s">
        <v>514</v>
      </c>
      <c r="BU597" s="211" t="s">
        <v>514</v>
      </c>
      <c r="BV597" s="211" t="s">
        <v>514</v>
      </c>
      <c r="BW597" s="211" t="s">
        <v>514</v>
      </c>
      <c r="BX597" s="211" t="s">
        <v>514</v>
      </c>
      <c r="BY597" s="211" t="s">
        <v>514</v>
      </c>
      <c r="BZ597" s="211" t="s">
        <v>514</v>
      </c>
      <c r="CA597" s="211" t="s">
        <v>514</v>
      </c>
      <c r="CB597" s="211" t="s">
        <v>514</v>
      </c>
      <c r="CC597" s="211" t="s">
        <v>514</v>
      </c>
      <c r="CD597" s="211" t="s">
        <v>514</v>
      </c>
      <c r="CE597" s="211" t="s">
        <v>514</v>
      </c>
      <c r="CF597" s="211" t="s">
        <v>514</v>
      </c>
      <c r="CG597" s="211" t="s">
        <v>514</v>
      </c>
      <c r="CH597" s="287"/>
      <c r="CI597" s="287"/>
      <c r="CJ597" s="287"/>
      <c r="CK597" s="287"/>
      <c r="CL597" s="287"/>
      <c r="CM597" s="287"/>
      <c r="CN597" s="287"/>
      <c r="CO597" s="211" t="s">
        <v>5528</v>
      </c>
    </row>
    <row r="598" spans="1:93">
      <c r="A598" s="286" t="s">
        <v>2308</v>
      </c>
      <c r="B598" s="211" t="s">
        <v>5483</v>
      </c>
      <c r="C598" s="211" t="s">
        <v>2424</v>
      </c>
      <c r="D598" s="211" t="s">
        <v>3610</v>
      </c>
      <c r="E598" s="211" t="s">
        <v>5984</v>
      </c>
      <c r="F598" s="211">
        <v>1</v>
      </c>
      <c r="G598" s="211" t="s">
        <v>514</v>
      </c>
      <c r="H598" s="211" t="s">
        <v>514</v>
      </c>
      <c r="I598" s="211" t="s">
        <v>514</v>
      </c>
      <c r="J598" s="211" t="s">
        <v>514</v>
      </c>
      <c r="K598" s="211">
        <v>2015</v>
      </c>
      <c r="L598" s="211" t="b">
        <v>0</v>
      </c>
      <c r="M598" s="211">
        <v>3320</v>
      </c>
      <c r="N598" s="211">
        <v>3270</v>
      </c>
      <c r="O598" s="287"/>
      <c r="P598" s="287"/>
      <c r="Q598" s="287"/>
      <c r="R598" s="211" t="b">
        <v>0</v>
      </c>
      <c r="S598" s="211">
        <v>2360</v>
      </c>
      <c r="T598" s="211">
        <v>2120</v>
      </c>
      <c r="U598" s="211" t="b">
        <v>0</v>
      </c>
      <c r="V598" s="211">
        <v>2210</v>
      </c>
      <c r="W598" s="211">
        <v>2210</v>
      </c>
      <c r="X598" s="287"/>
      <c r="Y598" s="287"/>
      <c r="Z598" s="287"/>
      <c r="AA598" s="211" t="s">
        <v>514</v>
      </c>
      <c r="AB598" s="211" t="s">
        <v>514</v>
      </c>
      <c r="AC598" s="211" t="s">
        <v>514</v>
      </c>
      <c r="AD598" s="211" t="s">
        <v>514</v>
      </c>
      <c r="AE598" s="287"/>
      <c r="AF598" s="287"/>
      <c r="AG598" s="287"/>
      <c r="AH598" s="211" t="s">
        <v>514</v>
      </c>
      <c r="AI598" s="211" t="s">
        <v>514</v>
      </c>
      <c r="AJ598" s="211" t="s">
        <v>514</v>
      </c>
      <c r="AK598" s="211" t="s">
        <v>514</v>
      </c>
      <c r="AL598" s="211" t="s">
        <v>514</v>
      </c>
      <c r="AM598" s="211" t="s">
        <v>514</v>
      </c>
      <c r="AN598" s="287"/>
      <c r="AO598" s="287"/>
      <c r="AP598" s="287"/>
      <c r="AQ598" s="287"/>
      <c r="AR598" s="287"/>
      <c r="AS598" s="287"/>
      <c r="AT598" s="211" t="s">
        <v>514</v>
      </c>
      <c r="AU598" s="211" t="s">
        <v>514</v>
      </c>
      <c r="AV598" s="211" t="s">
        <v>514</v>
      </c>
      <c r="AW598" s="211" t="s">
        <v>514</v>
      </c>
      <c r="AX598" s="211" t="s">
        <v>514</v>
      </c>
      <c r="AY598" s="211" t="s">
        <v>514</v>
      </c>
      <c r="AZ598" s="287"/>
      <c r="BA598" s="287"/>
      <c r="BB598" s="287"/>
      <c r="BC598" s="287"/>
      <c r="BD598" s="287"/>
      <c r="BE598" s="287"/>
      <c r="BF598" s="211" t="s">
        <v>514</v>
      </c>
      <c r="BG598" s="211" t="s">
        <v>514</v>
      </c>
      <c r="BH598" s="211" t="s">
        <v>514</v>
      </c>
      <c r="BI598" s="211" t="s">
        <v>514</v>
      </c>
      <c r="BJ598" s="211" t="s">
        <v>514</v>
      </c>
      <c r="BK598" s="211" t="s">
        <v>514</v>
      </c>
      <c r="BL598" s="287"/>
      <c r="BM598" s="287"/>
      <c r="BN598" s="287"/>
      <c r="BO598" s="211" t="s">
        <v>514</v>
      </c>
      <c r="BP598" s="211" t="s">
        <v>514</v>
      </c>
      <c r="BQ598" s="211">
        <v>1</v>
      </c>
      <c r="BR598" s="211" t="s">
        <v>3626</v>
      </c>
      <c r="BS598" s="211" t="s">
        <v>514</v>
      </c>
      <c r="BT598" s="211" t="s">
        <v>514</v>
      </c>
      <c r="BU598" s="211" t="s">
        <v>514</v>
      </c>
      <c r="BV598" s="211" t="s">
        <v>514</v>
      </c>
      <c r="BW598" s="211" t="s">
        <v>514</v>
      </c>
      <c r="BX598" s="211" t="s">
        <v>514</v>
      </c>
      <c r="BY598" s="211" t="s">
        <v>514</v>
      </c>
      <c r="BZ598" s="211" t="s">
        <v>514</v>
      </c>
      <c r="CA598" s="211" t="s">
        <v>514</v>
      </c>
      <c r="CB598" s="211" t="s">
        <v>514</v>
      </c>
      <c r="CC598" s="211" t="s">
        <v>6444</v>
      </c>
      <c r="CD598" s="211" t="s">
        <v>6445</v>
      </c>
      <c r="CE598" s="211" t="s">
        <v>514</v>
      </c>
      <c r="CF598" s="211" t="s">
        <v>514</v>
      </c>
      <c r="CG598" s="211" t="s">
        <v>514</v>
      </c>
      <c r="CH598" s="287"/>
      <c r="CI598" s="287"/>
      <c r="CJ598" s="287"/>
      <c r="CK598" s="287"/>
      <c r="CL598" s="287"/>
      <c r="CM598" s="287"/>
      <c r="CN598" s="287"/>
      <c r="CO598" s="211" t="s">
        <v>5528</v>
      </c>
    </row>
    <row r="599" spans="1:93">
      <c r="A599" s="286" t="s">
        <v>2309</v>
      </c>
      <c r="B599" s="211" t="s">
        <v>3627</v>
      </c>
      <c r="C599" s="211" t="s">
        <v>2531</v>
      </c>
      <c r="D599" s="211" t="s">
        <v>3628</v>
      </c>
      <c r="E599" s="211" t="s">
        <v>5985</v>
      </c>
      <c r="F599" s="211">
        <v>1</v>
      </c>
      <c r="G599" s="211" t="s">
        <v>514</v>
      </c>
      <c r="H599" s="211" t="s">
        <v>514</v>
      </c>
      <c r="I599" s="211" t="s">
        <v>514</v>
      </c>
      <c r="J599" s="211" t="s">
        <v>514</v>
      </c>
      <c r="K599" s="211">
        <v>2015</v>
      </c>
      <c r="L599" s="211" t="b">
        <v>1</v>
      </c>
      <c r="M599" s="211">
        <v>3020</v>
      </c>
      <c r="N599" s="211">
        <v>2980</v>
      </c>
      <c r="O599" s="287"/>
      <c r="P599" s="287"/>
      <c r="Q599" s="287"/>
      <c r="R599" s="211" t="b">
        <v>1</v>
      </c>
      <c r="S599" s="211">
        <v>3530</v>
      </c>
      <c r="T599" s="211">
        <v>3120</v>
      </c>
      <c r="U599" s="211" t="b">
        <v>1</v>
      </c>
      <c r="V599" s="211">
        <v>3650</v>
      </c>
      <c r="W599" s="211">
        <v>3650</v>
      </c>
      <c r="X599" s="287"/>
      <c r="Y599" s="287"/>
      <c r="Z599" s="287"/>
      <c r="AA599" s="211" t="s">
        <v>514</v>
      </c>
      <c r="AB599" s="211" t="s">
        <v>514</v>
      </c>
      <c r="AC599" s="211" t="s">
        <v>514</v>
      </c>
      <c r="AD599" s="211" t="s">
        <v>514</v>
      </c>
      <c r="AE599" s="287"/>
      <c r="AF599" s="287"/>
      <c r="AG599" s="287"/>
      <c r="AH599" s="211" t="s">
        <v>514</v>
      </c>
      <c r="AI599" s="211" t="s">
        <v>514</v>
      </c>
      <c r="AJ599" s="211" t="s">
        <v>514</v>
      </c>
      <c r="AK599" s="211" t="s">
        <v>514</v>
      </c>
      <c r="AL599" s="211" t="s">
        <v>514</v>
      </c>
      <c r="AM599" s="211" t="s">
        <v>514</v>
      </c>
      <c r="AN599" s="287"/>
      <c r="AO599" s="287"/>
      <c r="AP599" s="287"/>
      <c r="AQ599" s="287"/>
      <c r="AR599" s="287"/>
      <c r="AS599" s="287"/>
      <c r="AT599" s="211" t="s">
        <v>514</v>
      </c>
      <c r="AU599" s="211" t="s">
        <v>514</v>
      </c>
      <c r="AV599" s="211" t="s">
        <v>514</v>
      </c>
      <c r="AW599" s="211" t="s">
        <v>514</v>
      </c>
      <c r="AX599" s="211" t="s">
        <v>514</v>
      </c>
      <c r="AY599" s="211" t="s">
        <v>514</v>
      </c>
      <c r="AZ599" s="287"/>
      <c r="BA599" s="287"/>
      <c r="BB599" s="287"/>
      <c r="BC599" s="287"/>
      <c r="BD599" s="287"/>
      <c r="BE599" s="287"/>
      <c r="BF599" s="211" t="s">
        <v>514</v>
      </c>
      <c r="BG599" s="211" t="s">
        <v>514</v>
      </c>
      <c r="BH599" s="211" t="s">
        <v>514</v>
      </c>
      <c r="BI599" s="211" t="s">
        <v>514</v>
      </c>
      <c r="BJ599" s="211" t="s">
        <v>514</v>
      </c>
      <c r="BK599" s="211" t="s">
        <v>514</v>
      </c>
      <c r="BL599" s="287"/>
      <c r="BM599" s="287"/>
      <c r="BN599" s="287"/>
      <c r="BO599" s="211" t="s">
        <v>514</v>
      </c>
      <c r="BP599" s="211" t="s">
        <v>514</v>
      </c>
      <c r="BQ599" s="211">
        <v>0</v>
      </c>
      <c r="BR599" s="211" t="s">
        <v>514</v>
      </c>
      <c r="BS599" s="211" t="s">
        <v>514</v>
      </c>
      <c r="BT599" s="211" t="s">
        <v>514</v>
      </c>
      <c r="BU599" s="211" t="s">
        <v>514</v>
      </c>
      <c r="BV599" s="211" t="s">
        <v>514</v>
      </c>
      <c r="BW599" s="211" t="s">
        <v>514</v>
      </c>
      <c r="BX599" s="211" t="s">
        <v>514</v>
      </c>
      <c r="BY599" s="211" t="s">
        <v>514</v>
      </c>
      <c r="BZ599" s="211" t="s">
        <v>514</v>
      </c>
      <c r="CA599" s="211" t="s">
        <v>514</v>
      </c>
      <c r="CB599" s="211" t="s">
        <v>514</v>
      </c>
      <c r="CC599" s="211" t="s">
        <v>514</v>
      </c>
      <c r="CD599" s="211" t="s">
        <v>514</v>
      </c>
      <c r="CE599" s="211" t="s">
        <v>514</v>
      </c>
      <c r="CF599" s="211" t="s">
        <v>514</v>
      </c>
      <c r="CG599" s="211" t="s">
        <v>514</v>
      </c>
      <c r="CH599" s="287"/>
      <c r="CI599" s="287"/>
      <c r="CJ599" s="287"/>
      <c r="CK599" s="287"/>
      <c r="CL599" s="287"/>
      <c r="CM599" s="287"/>
      <c r="CN599" s="287"/>
      <c r="CO599" s="211" t="s">
        <v>5528</v>
      </c>
    </row>
    <row r="600" spans="1:93">
      <c r="A600" s="286" t="s">
        <v>2310</v>
      </c>
      <c r="B600" s="211" t="s">
        <v>3629</v>
      </c>
      <c r="C600" s="211" t="s">
        <v>2531</v>
      </c>
      <c r="D600" s="211" t="s">
        <v>3630</v>
      </c>
      <c r="E600" s="211" t="s">
        <v>3631</v>
      </c>
      <c r="F600" s="211">
        <v>1</v>
      </c>
      <c r="G600" s="211" t="s">
        <v>514</v>
      </c>
      <c r="H600" s="211" t="s">
        <v>514</v>
      </c>
      <c r="I600" s="211" t="s">
        <v>514</v>
      </c>
      <c r="J600" s="211" t="s">
        <v>514</v>
      </c>
      <c r="K600" s="211">
        <v>2015</v>
      </c>
      <c r="L600" s="211" t="b">
        <v>1</v>
      </c>
      <c r="M600" s="211">
        <v>7460</v>
      </c>
      <c r="N600" s="211">
        <v>7350</v>
      </c>
      <c r="O600" s="287"/>
      <c r="P600" s="287"/>
      <c r="Q600" s="287"/>
      <c r="R600" s="211" t="b">
        <v>1</v>
      </c>
      <c r="S600" s="211">
        <v>10300</v>
      </c>
      <c r="T600" s="211">
        <v>9180</v>
      </c>
      <c r="U600" s="211" t="b">
        <v>1</v>
      </c>
      <c r="V600" s="211">
        <v>10600</v>
      </c>
      <c r="W600" s="211">
        <v>10600</v>
      </c>
      <c r="X600" s="287"/>
      <c r="Y600" s="287"/>
      <c r="Z600" s="287"/>
      <c r="AA600" s="211" t="s">
        <v>514</v>
      </c>
      <c r="AB600" s="211" t="s">
        <v>514</v>
      </c>
      <c r="AC600" s="211" t="s">
        <v>514</v>
      </c>
      <c r="AD600" s="211" t="s">
        <v>514</v>
      </c>
      <c r="AE600" s="287"/>
      <c r="AF600" s="287"/>
      <c r="AG600" s="287"/>
      <c r="AH600" s="211" t="s">
        <v>514</v>
      </c>
      <c r="AI600" s="211" t="s">
        <v>514</v>
      </c>
      <c r="AJ600" s="211" t="s">
        <v>514</v>
      </c>
      <c r="AK600" s="211" t="s">
        <v>514</v>
      </c>
      <c r="AL600" s="211" t="s">
        <v>514</v>
      </c>
      <c r="AM600" s="211" t="s">
        <v>514</v>
      </c>
      <c r="AN600" s="287"/>
      <c r="AO600" s="287"/>
      <c r="AP600" s="287"/>
      <c r="AQ600" s="287"/>
      <c r="AR600" s="287"/>
      <c r="AS600" s="287"/>
      <c r="AT600" s="211" t="s">
        <v>514</v>
      </c>
      <c r="AU600" s="211" t="s">
        <v>514</v>
      </c>
      <c r="AV600" s="211" t="s">
        <v>514</v>
      </c>
      <c r="AW600" s="211" t="s">
        <v>514</v>
      </c>
      <c r="AX600" s="211" t="s">
        <v>514</v>
      </c>
      <c r="AY600" s="211" t="s">
        <v>514</v>
      </c>
      <c r="AZ600" s="287"/>
      <c r="BA600" s="287"/>
      <c r="BB600" s="287"/>
      <c r="BC600" s="287"/>
      <c r="BD600" s="287"/>
      <c r="BE600" s="287"/>
      <c r="BF600" s="211" t="s">
        <v>514</v>
      </c>
      <c r="BG600" s="211" t="s">
        <v>514</v>
      </c>
      <c r="BH600" s="211" t="s">
        <v>514</v>
      </c>
      <c r="BI600" s="211" t="s">
        <v>514</v>
      </c>
      <c r="BJ600" s="211" t="s">
        <v>514</v>
      </c>
      <c r="BK600" s="211" t="s">
        <v>514</v>
      </c>
      <c r="BL600" s="287"/>
      <c r="BM600" s="287"/>
      <c r="BN600" s="287"/>
      <c r="BO600" s="211" t="s">
        <v>514</v>
      </c>
      <c r="BP600" s="211" t="s">
        <v>514</v>
      </c>
      <c r="BQ600" s="211">
        <v>0</v>
      </c>
      <c r="BR600" s="211" t="s">
        <v>514</v>
      </c>
      <c r="BS600" s="211" t="s">
        <v>514</v>
      </c>
      <c r="BT600" s="211" t="s">
        <v>514</v>
      </c>
      <c r="BU600" s="211" t="s">
        <v>514</v>
      </c>
      <c r="BV600" s="211" t="s">
        <v>514</v>
      </c>
      <c r="BW600" s="211" t="s">
        <v>514</v>
      </c>
      <c r="BX600" s="211" t="s">
        <v>514</v>
      </c>
      <c r="BY600" s="211" t="s">
        <v>514</v>
      </c>
      <c r="BZ600" s="211" t="s">
        <v>514</v>
      </c>
      <c r="CA600" s="211" t="s">
        <v>514</v>
      </c>
      <c r="CB600" s="211" t="s">
        <v>514</v>
      </c>
      <c r="CC600" s="211" t="s">
        <v>514</v>
      </c>
      <c r="CD600" s="211" t="s">
        <v>514</v>
      </c>
      <c r="CE600" s="211" t="s">
        <v>514</v>
      </c>
      <c r="CF600" s="211" t="s">
        <v>514</v>
      </c>
      <c r="CG600" s="211" t="s">
        <v>514</v>
      </c>
      <c r="CH600" s="287"/>
      <c r="CI600" s="287"/>
      <c r="CJ600" s="287"/>
      <c r="CK600" s="287"/>
      <c r="CL600" s="287"/>
      <c r="CM600" s="287"/>
      <c r="CN600" s="287"/>
      <c r="CO600" s="211" t="s">
        <v>5528</v>
      </c>
    </row>
    <row r="601" spans="1:93">
      <c r="A601" s="286" t="s">
        <v>2311</v>
      </c>
      <c r="B601" s="211" t="s">
        <v>3632</v>
      </c>
      <c r="C601" s="211" t="s">
        <v>3633</v>
      </c>
      <c r="D601" s="211" t="s">
        <v>6924</v>
      </c>
      <c r="E601" s="211" t="s">
        <v>3634</v>
      </c>
      <c r="F601" s="211">
        <v>1</v>
      </c>
      <c r="G601" s="211" t="s">
        <v>514</v>
      </c>
      <c r="H601" s="211">
        <v>1</v>
      </c>
      <c r="I601" s="211" t="s">
        <v>514</v>
      </c>
      <c r="J601" s="211" t="s">
        <v>514</v>
      </c>
      <c r="K601" s="211">
        <v>2015</v>
      </c>
      <c r="L601" s="211" t="b">
        <v>0</v>
      </c>
      <c r="M601" s="211">
        <v>5590</v>
      </c>
      <c r="N601" s="211">
        <v>5490</v>
      </c>
      <c r="O601" s="287"/>
      <c r="P601" s="287"/>
      <c r="Q601" s="287"/>
      <c r="R601" s="211" t="b">
        <v>0</v>
      </c>
      <c r="S601" s="211">
        <v>5030</v>
      </c>
      <c r="T601" s="211">
        <v>4960</v>
      </c>
      <c r="U601" s="211" t="b">
        <v>0</v>
      </c>
      <c r="V601" s="211">
        <v>4690</v>
      </c>
      <c r="W601" s="211">
        <v>4690</v>
      </c>
      <c r="X601" s="287"/>
      <c r="Y601" s="287"/>
      <c r="Z601" s="287"/>
      <c r="AA601" s="211">
        <v>2015</v>
      </c>
      <c r="AB601" s="211" t="b">
        <v>0</v>
      </c>
      <c r="AC601" s="211">
        <v>279</v>
      </c>
      <c r="AD601" s="211">
        <v>279</v>
      </c>
      <c r="AE601" s="287"/>
      <c r="AF601" s="287"/>
      <c r="AG601" s="287"/>
      <c r="AH601" s="211" t="b">
        <v>0</v>
      </c>
      <c r="AI601" s="211">
        <v>258</v>
      </c>
      <c r="AJ601" s="211">
        <v>258</v>
      </c>
      <c r="AK601" s="211" t="b">
        <v>0</v>
      </c>
      <c r="AL601" s="211">
        <v>241</v>
      </c>
      <c r="AM601" s="211">
        <v>241</v>
      </c>
      <c r="AN601" s="287"/>
      <c r="AO601" s="287"/>
      <c r="AP601" s="287"/>
      <c r="AQ601" s="287"/>
      <c r="AR601" s="287"/>
      <c r="AS601" s="287"/>
      <c r="AT601" s="211" t="s">
        <v>514</v>
      </c>
      <c r="AU601" s="211" t="s">
        <v>514</v>
      </c>
      <c r="AV601" s="211" t="s">
        <v>514</v>
      </c>
      <c r="AW601" s="211" t="s">
        <v>514</v>
      </c>
      <c r="AX601" s="211" t="s">
        <v>514</v>
      </c>
      <c r="AY601" s="211" t="s">
        <v>514</v>
      </c>
      <c r="AZ601" s="287"/>
      <c r="BA601" s="287"/>
      <c r="BB601" s="287"/>
      <c r="BC601" s="287"/>
      <c r="BD601" s="287"/>
      <c r="BE601" s="287"/>
      <c r="BF601" s="211" t="s">
        <v>514</v>
      </c>
      <c r="BG601" s="211" t="s">
        <v>514</v>
      </c>
      <c r="BH601" s="211" t="s">
        <v>514</v>
      </c>
      <c r="BI601" s="211" t="s">
        <v>514</v>
      </c>
      <c r="BJ601" s="211" t="s">
        <v>514</v>
      </c>
      <c r="BK601" s="211" t="s">
        <v>514</v>
      </c>
      <c r="BL601" s="287"/>
      <c r="BM601" s="287"/>
      <c r="BN601" s="287"/>
      <c r="BO601" s="211">
        <v>111</v>
      </c>
      <c r="BP601" s="211">
        <v>111</v>
      </c>
      <c r="BQ601" s="211">
        <v>0</v>
      </c>
      <c r="BR601" s="211" t="s">
        <v>514</v>
      </c>
      <c r="BS601" s="211" t="s">
        <v>514</v>
      </c>
      <c r="BT601" s="211" t="s">
        <v>514</v>
      </c>
      <c r="BU601" s="211" t="s">
        <v>514</v>
      </c>
      <c r="BV601" s="211" t="s">
        <v>514</v>
      </c>
      <c r="BW601" s="211" t="s">
        <v>514</v>
      </c>
      <c r="BX601" s="211" t="s">
        <v>514</v>
      </c>
      <c r="BY601" s="211" t="s">
        <v>514</v>
      </c>
      <c r="BZ601" s="211" t="s">
        <v>514</v>
      </c>
      <c r="CA601" s="211" t="s">
        <v>514</v>
      </c>
      <c r="CB601" s="211" t="s">
        <v>514</v>
      </c>
      <c r="CC601" s="211" t="s">
        <v>514</v>
      </c>
      <c r="CD601" s="211" t="s">
        <v>514</v>
      </c>
      <c r="CE601" s="211" t="s">
        <v>514</v>
      </c>
      <c r="CF601" s="211" t="s">
        <v>514</v>
      </c>
      <c r="CG601" s="211" t="s">
        <v>514</v>
      </c>
      <c r="CH601" s="287"/>
      <c r="CI601" s="287"/>
      <c r="CJ601" s="287"/>
      <c r="CK601" s="287"/>
      <c r="CL601" s="287"/>
      <c r="CM601" s="287"/>
      <c r="CN601" s="287"/>
      <c r="CO601" s="211" t="s">
        <v>5528</v>
      </c>
    </row>
    <row r="602" spans="1:93">
      <c r="A602" s="286" t="s">
        <v>2312</v>
      </c>
      <c r="B602" s="211" t="s">
        <v>3635</v>
      </c>
      <c r="C602" s="211" t="s">
        <v>2424</v>
      </c>
      <c r="D602" s="211" t="s">
        <v>5986</v>
      </c>
      <c r="E602" s="211" t="s">
        <v>3636</v>
      </c>
      <c r="F602" s="211">
        <v>1</v>
      </c>
      <c r="G602" s="211" t="s">
        <v>514</v>
      </c>
      <c r="H602" s="211" t="s">
        <v>514</v>
      </c>
      <c r="I602" s="211" t="s">
        <v>514</v>
      </c>
      <c r="J602" s="211" t="s">
        <v>514</v>
      </c>
      <c r="K602" s="211">
        <v>2015</v>
      </c>
      <c r="L602" s="211" t="b">
        <v>0</v>
      </c>
      <c r="M602" s="211">
        <v>5890</v>
      </c>
      <c r="N602" s="211">
        <v>5850</v>
      </c>
      <c r="O602" s="287"/>
      <c r="P602" s="287"/>
      <c r="Q602" s="287"/>
      <c r="R602" s="211" t="b">
        <v>0</v>
      </c>
      <c r="S602" s="211">
        <v>5090</v>
      </c>
      <c r="T602" s="211">
        <v>4720</v>
      </c>
      <c r="U602" s="211" t="b">
        <v>0</v>
      </c>
      <c r="V602" s="211">
        <v>4400</v>
      </c>
      <c r="W602" s="211">
        <v>4400</v>
      </c>
      <c r="X602" s="287"/>
      <c r="Y602" s="287"/>
      <c r="Z602" s="287"/>
      <c r="AA602" s="211" t="s">
        <v>514</v>
      </c>
      <c r="AB602" s="211" t="s">
        <v>514</v>
      </c>
      <c r="AC602" s="211" t="s">
        <v>514</v>
      </c>
      <c r="AD602" s="211" t="s">
        <v>514</v>
      </c>
      <c r="AE602" s="287"/>
      <c r="AF602" s="287"/>
      <c r="AG602" s="287"/>
      <c r="AH602" s="211" t="s">
        <v>514</v>
      </c>
      <c r="AI602" s="211" t="s">
        <v>514</v>
      </c>
      <c r="AJ602" s="211" t="s">
        <v>514</v>
      </c>
      <c r="AK602" s="211" t="s">
        <v>514</v>
      </c>
      <c r="AL602" s="211" t="s">
        <v>514</v>
      </c>
      <c r="AM602" s="211" t="s">
        <v>514</v>
      </c>
      <c r="AN602" s="287"/>
      <c r="AO602" s="287"/>
      <c r="AP602" s="287"/>
      <c r="AQ602" s="287"/>
      <c r="AR602" s="287"/>
      <c r="AS602" s="287"/>
      <c r="AT602" s="211" t="s">
        <v>514</v>
      </c>
      <c r="AU602" s="211" t="s">
        <v>514</v>
      </c>
      <c r="AV602" s="211" t="s">
        <v>514</v>
      </c>
      <c r="AW602" s="211" t="s">
        <v>514</v>
      </c>
      <c r="AX602" s="211" t="s">
        <v>514</v>
      </c>
      <c r="AY602" s="211" t="s">
        <v>514</v>
      </c>
      <c r="AZ602" s="287"/>
      <c r="BA602" s="287"/>
      <c r="BB602" s="287"/>
      <c r="BC602" s="287"/>
      <c r="BD602" s="287"/>
      <c r="BE602" s="287"/>
      <c r="BF602" s="211" t="s">
        <v>514</v>
      </c>
      <c r="BG602" s="211" t="s">
        <v>514</v>
      </c>
      <c r="BH602" s="211" t="s">
        <v>514</v>
      </c>
      <c r="BI602" s="211" t="s">
        <v>514</v>
      </c>
      <c r="BJ602" s="211" t="s">
        <v>514</v>
      </c>
      <c r="BK602" s="211" t="s">
        <v>514</v>
      </c>
      <c r="BL602" s="287"/>
      <c r="BM602" s="287"/>
      <c r="BN602" s="287"/>
      <c r="BO602" s="211" t="s">
        <v>514</v>
      </c>
      <c r="BP602" s="211" t="s">
        <v>514</v>
      </c>
      <c r="BQ602" s="211">
        <v>1</v>
      </c>
      <c r="BR602" s="211" t="s">
        <v>3162</v>
      </c>
      <c r="BS602" s="211" t="s">
        <v>514</v>
      </c>
      <c r="BT602" s="211" t="s">
        <v>514</v>
      </c>
      <c r="BU602" s="211" t="s">
        <v>514</v>
      </c>
      <c r="BV602" s="211" t="s">
        <v>514</v>
      </c>
      <c r="BW602" s="211" t="s">
        <v>514</v>
      </c>
      <c r="BX602" s="211" t="s">
        <v>514</v>
      </c>
      <c r="BY602" s="211" t="s">
        <v>514</v>
      </c>
      <c r="BZ602" s="211" t="s">
        <v>514</v>
      </c>
      <c r="CA602" s="211" t="s">
        <v>514</v>
      </c>
      <c r="CB602" s="211" t="s">
        <v>514</v>
      </c>
      <c r="CC602" s="211" t="s">
        <v>6434</v>
      </c>
      <c r="CD602" s="211" t="s">
        <v>6665</v>
      </c>
      <c r="CE602" s="211" t="s">
        <v>514</v>
      </c>
      <c r="CF602" s="211" t="s">
        <v>514</v>
      </c>
      <c r="CG602" s="211" t="s">
        <v>514</v>
      </c>
      <c r="CH602" s="287"/>
      <c r="CI602" s="287"/>
      <c r="CJ602" s="287"/>
      <c r="CK602" s="287"/>
      <c r="CL602" s="287"/>
      <c r="CM602" s="287"/>
      <c r="CN602" s="287"/>
      <c r="CO602" s="211" t="s">
        <v>5528</v>
      </c>
    </row>
    <row r="603" spans="1:93">
      <c r="A603" s="286" t="s">
        <v>2313</v>
      </c>
      <c r="B603" s="211" t="s">
        <v>3637</v>
      </c>
      <c r="C603" s="211" t="s">
        <v>2448</v>
      </c>
      <c r="D603" s="211" t="s">
        <v>3638</v>
      </c>
      <c r="E603" s="211" t="s">
        <v>3639</v>
      </c>
      <c r="F603" s="211">
        <v>1</v>
      </c>
      <c r="G603" s="211" t="s">
        <v>514</v>
      </c>
      <c r="H603" s="211" t="s">
        <v>514</v>
      </c>
      <c r="I603" s="211" t="s">
        <v>514</v>
      </c>
      <c r="J603" s="211" t="s">
        <v>514</v>
      </c>
      <c r="K603" s="211">
        <v>2015</v>
      </c>
      <c r="L603" s="211" t="b">
        <v>0</v>
      </c>
      <c r="M603" s="211">
        <v>4500</v>
      </c>
      <c r="N603" s="211">
        <v>4460</v>
      </c>
      <c r="O603" s="287"/>
      <c r="P603" s="287"/>
      <c r="Q603" s="287"/>
      <c r="R603" s="211" t="b">
        <v>0</v>
      </c>
      <c r="S603" s="211">
        <v>4370</v>
      </c>
      <c r="T603" s="211">
        <v>4070</v>
      </c>
      <c r="U603" s="211" t="b">
        <v>0</v>
      </c>
      <c r="V603" s="211">
        <v>3580</v>
      </c>
      <c r="W603" s="211">
        <v>3580</v>
      </c>
      <c r="X603" s="287"/>
      <c r="Y603" s="287"/>
      <c r="Z603" s="287"/>
      <c r="AA603" s="211" t="s">
        <v>514</v>
      </c>
      <c r="AB603" s="211" t="s">
        <v>514</v>
      </c>
      <c r="AC603" s="211" t="s">
        <v>514</v>
      </c>
      <c r="AD603" s="211" t="s">
        <v>514</v>
      </c>
      <c r="AE603" s="287"/>
      <c r="AF603" s="287"/>
      <c r="AG603" s="287"/>
      <c r="AH603" s="211" t="s">
        <v>514</v>
      </c>
      <c r="AI603" s="211" t="s">
        <v>514</v>
      </c>
      <c r="AJ603" s="211" t="s">
        <v>514</v>
      </c>
      <c r="AK603" s="211" t="s">
        <v>514</v>
      </c>
      <c r="AL603" s="211" t="s">
        <v>514</v>
      </c>
      <c r="AM603" s="211" t="s">
        <v>514</v>
      </c>
      <c r="AN603" s="287"/>
      <c r="AO603" s="287"/>
      <c r="AP603" s="287"/>
      <c r="AQ603" s="287"/>
      <c r="AR603" s="287"/>
      <c r="AS603" s="287"/>
      <c r="AT603" s="211" t="s">
        <v>514</v>
      </c>
      <c r="AU603" s="211" t="s">
        <v>514</v>
      </c>
      <c r="AV603" s="211" t="s">
        <v>514</v>
      </c>
      <c r="AW603" s="211" t="s">
        <v>514</v>
      </c>
      <c r="AX603" s="211" t="s">
        <v>514</v>
      </c>
      <c r="AY603" s="211" t="s">
        <v>514</v>
      </c>
      <c r="AZ603" s="287"/>
      <c r="BA603" s="287"/>
      <c r="BB603" s="287"/>
      <c r="BC603" s="287"/>
      <c r="BD603" s="287"/>
      <c r="BE603" s="287"/>
      <c r="BF603" s="211" t="s">
        <v>514</v>
      </c>
      <c r="BG603" s="211" t="s">
        <v>514</v>
      </c>
      <c r="BH603" s="211" t="s">
        <v>514</v>
      </c>
      <c r="BI603" s="211" t="s">
        <v>514</v>
      </c>
      <c r="BJ603" s="211" t="s">
        <v>514</v>
      </c>
      <c r="BK603" s="211" t="s">
        <v>514</v>
      </c>
      <c r="BL603" s="287"/>
      <c r="BM603" s="287"/>
      <c r="BN603" s="287"/>
      <c r="BO603" s="211" t="s">
        <v>514</v>
      </c>
      <c r="BP603" s="211" t="s">
        <v>514</v>
      </c>
      <c r="BQ603" s="211">
        <v>1</v>
      </c>
      <c r="BR603" s="211" t="s">
        <v>3162</v>
      </c>
      <c r="BS603" s="211" t="s">
        <v>514</v>
      </c>
      <c r="BT603" s="211" t="s">
        <v>514</v>
      </c>
      <c r="BU603" s="211" t="s">
        <v>514</v>
      </c>
      <c r="BV603" s="211" t="s">
        <v>514</v>
      </c>
      <c r="BW603" s="211" t="s">
        <v>514</v>
      </c>
      <c r="BX603" s="211" t="s">
        <v>514</v>
      </c>
      <c r="BY603" s="211" t="s">
        <v>514</v>
      </c>
      <c r="BZ603" s="211" t="s">
        <v>514</v>
      </c>
      <c r="CA603" s="211" t="s">
        <v>514</v>
      </c>
      <c r="CB603" s="211" t="s">
        <v>514</v>
      </c>
      <c r="CC603" s="211" t="s">
        <v>6434</v>
      </c>
      <c r="CD603" s="211" t="s">
        <v>6550</v>
      </c>
      <c r="CE603" s="211" t="s">
        <v>514</v>
      </c>
      <c r="CF603" s="211" t="s">
        <v>514</v>
      </c>
      <c r="CG603" s="211" t="s">
        <v>514</v>
      </c>
      <c r="CH603" s="287"/>
      <c r="CI603" s="287"/>
      <c r="CJ603" s="287"/>
      <c r="CK603" s="287"/>
      <c r="CL603" s="287"/>
      <c r="CM603" s="287"/>
      <c r="CN603" s="287"/>
      <c r="CO603" s="211" t="s">
        <v>5528</v>
      </c>
    </row>
    <row r="604" spans="1:93">
      <c r="A604" s="286" t="s">
        <v>2314</v>
      </c>
      <c r="B604" s="211" t="s">
        <v>3640</v>
      </c>
      <c r="C604" s="211" t="s">
        <v>2531</v>
      </c>
      <c r="D604" s="211" t="s">
        <v>3641</v>
      </c>
      <c r="E604" s="211" t="s">
        <v>5987</v>
      </c>
      <c r="F604" s="211">
        <v>1</v>
      </c>
      <c r="G604" s="211" t="s">
        <v>514</v>
      </c>
      <c r="H604" s="211" t="s">
        <v>514</v>
      </c>
      <c r="I604" s="211" t="s">
        <v>514</v>
      </c>
      <c r="J604" s="211" t="s">
        <v>514</v>
      </c>
      <c r="K604" s="211">
        <v>2015</v>
      </c>
      <c r="L604" s="211" t="b">
        <v>1</v>
      </c>
      <c r="M604" s="211">
        <v>8790</v>
      </c>
      <c r="N604" s="211">
        <v>8700</v>
      </c>
      <c r="O604" s="287"/>
      <c r="P604" s="287"/>
      <c r="Q604" s="287"/>
      <c r="R604" s="211" t="b">
        <v>1</v>
      </c>
      <c r="S604" s="211">
        <v>11700</v>
      </c>
      <c r="T604" s="211">
        <v>10700</v>
      </c>
      <c r="U604" s="211" t="b">
        <v>1</v>
      </c>
      <c r="V604" s="211">
        <v>10900</v>
      </c>
      <c r="W604" s="211">
        <v>10900</v>
      </c>
      <c r="X604" s="287"/>
      <c r="Y604" s="287"/>
      <c r="Z604" s="287"/>
      <c r="AA604" s="211" t="s">
        <v>514</v>
      </c>
      <c r="AB604" s="211" t="s">
        <v>514</v>
      </c>
      <c r="AC604" s="211" t="s">
        <v>514</v>
      </c>
      <c r="AD604" s="211" t="s">
        <v>514</v>
      </c>
      <c r="AE604" s="287"/>
      <c r="AF604" s="287"/>
      <c r="AG604" s="287"/>
      <c r="AH604" s="211" t="s">
        <v>514</v>
      </c>
      <c r="AI604" s="211" t="s">
        <v>514</v>
      </c>
      <c r="AJ604" s="211" t="s">
        <v>514</v>
      </c>
      <c r="AK604" s="211" t="s">
        <v>514</v>
      </c>
      <c r="AL604" s="211" t="s">
        <v>514</v>
      </c>
      <c r="AM604" s="211" t="s">
        <v>514</v>
      </c>
      <c r="AN604" s="287"/>
      <c r="AO604" s="287"/>
      <c r="AP604" s="287"/>
      <c r="AQ604" s="287"/>
      <c r="AR604" s="287"/>
      <c r="AS604" s="287"/>
      <c r="AT604" s="211" t="s">
        <v>514</v>
      </c>
      <c r="AU604" s="211" t="s">
        <v>514</v>
      </c>
      <c r="AV604" s="211" t="s">
        <v>514</v>
      </c>
      <c r="AW604" s="211" t="s">
        <v>514</v>
      </c>
      <c r="AX604" s="211" t="s">
        <v>514</v>
      </c>
      <c r="AY604" s="211" t="s">
        <v>514</v>
      </c>
      <c r="AZ604" s="287"/>
      <c r="BA604" s="287"/>
      <c r="BB604" s="287"/>
      <c r="BC604" s="287"/>
      <c r="BD604" s="287"/>
      <c r="BE604" s="287"/>
      <c r="BF604" s="211" t="s">
        <v>514</v>
      </c>
      <c r="BG604" s="211" t="s">
        <v>514</v>
      </c>
      <c r="BH604" s="211" t="s">
        <v>514</v>
      </c>
      <c r="BI604" s="211" t="s">
        <v>514</v>
      </c>
      <c r="BJ604" s="211" t="s">
        <v>514</v>
      </c>
      <c r="BK604" s="211" t="s">
        <v>514</v>
      </c>
      <c r="BL604" s="287"/>
      <c r="BM604" s="287"/>
      <c r="BN604" s="287"/>
      <c r="BO604" s="211" t="s">
        <v>514</v>
      </c>
      <c r="BP604" s="211" t="s">
        <v>514</v>
      </c>
      <c r="BQ604" s="211">
        <v>0</v>
      </c>
      <c r="BR604" s="211" t="s">
        <v>514</v>
      </c>
      <c r="BS604" s="211" t="s">
        <v>514</v>
      </c>
      <c r="BT604" s="211" t="s">
        <v>514</v>
      </c>
      <c r="BU604" s="211" t="s">
        <v>514</v>
      </c>
      <c r="BV604" s="211" t="s">
        <v>514</v>
      </c>
      <c r="BW604" s="211" t="s">
        <v>514</v>
      </c>
      <c r="BX604" s="211" t="s">
        <v>514</v>
      </c>
      <c r="BY604" s="211" t="s">
        <v>514</v>
      </c>
      <c r="BZ604" s="211" t="s">
        <v>514</v>
      </c>
      <c r="CA604" s="211" t="s">
        <v>514</v>
      </c>
      <c r="CB604" s="211" t="s">
        <v>514</v>
      </c>
      <c r="CC604" s="211" t="s">
        <v>6444</v>
      </c>
      <c r="CD604" s="211" t="s">
        <v>6445</v>
      </c>
      <c r="CE604" s="211" t="s">
        <v>514</v>
      </c>
      <c r="CF604" s="211" t="s">
        <v>514</v>
      </c>
      <c r="CG604" s="211" t="s">
        <v>514</v>
      </c>
      <c r="CH604" s="287"/>
      <c r="CI604" s="287"/>
      <c r="CJ604" s="287"/>
      <c r="CK604" s="287"/>
      <c r="CL604" s="287"/>
      <c r="CM604" s="287"/>
      <c r="CN604" s="287"/>
      <c r="CO604" s="211" t="s">
        <v>5528</v>
      </c>
    </row>
    <row r="605" spans="1:93">
      <c r="A605" s="286" t="s">
        <v>2315</v>
      </c>
      <c r="B605" s="211" t="s">
        <v>3642</v>
      </c>
      <c r="C605" s="211" t="s">
        <v>5484</v>
      </c>
      <c r="D605" s="211" t="s">
        <v>5485</v>
      </c>
      <c r="E605" s="211" t="s">
        <v>5486</v>
      </c>
      <c r="F605" s="211">
        <v>1</v>
      </c>
      <c r="G605" s="211" t="s">
        <v>514</v>
      </c>
      <c r="H605" s="211" t="s">
        <v>514</v>
      </c>
      <c r="I605" s="211" t="s">
        <v>514</v>
      </c>
      <c r="J605" s="211" t="s">
        <v>514</v>
      </c>
      <c r="K605" s="211">
        <v>2016</v>
      </c>
      <c r="L605" s="211" t="b">
        <v>0</v>
      </c>
      <c r="M605" s="211">
        <v>3190</v>
      </c>
      <c r="N605" s="211">
        <v>3140</v>
      </c>
      <c r="O605" s="287"/>
      <c r="P605" s="287"/>
      <c r="Q605" s="287"/>
      <c r="R605" s="211" t="s">
        <v>514</v>
      </c>
      <c r="S605" s="211" t="s">
        <v>514</v>
      </c>
      <c r="T605" s="211" t="s">
        <v>514</v>
      </c>
      <c r="U605" s="211" t="s">
        <v>514</v>
      </c>
      <c r="V605" s="211" t="s">
        <v>514</v>
      </c>
      <c r="W605" s="211" t="s">
        <v>514</v>
      </c>
      <c r="X605" s="287"/>
      <c r="Y605" s="287"/>
      <c r="Z605" s="287"/>
      <c r="AA605" s="211" t="s">
        <v>514</v>
      </c>
      <c r="AB605" s="211" t="s">
        <v>514</v>
      </c>
      <c r="AC605" s="211" t="s">
        <v>514</v>
      </c>
      <c r="AD605" s="211" t="s">
        <v>514</v>
      </c>
      <c r="AE605" s="287"/>
      <c r="AF605" s="287"/>
      <c r="AG605" s="287"/>
      <c r="AH605" s="211" t="s">
        <v>514</v>
      </c>
      <c r="AI605" s="211" t="s">
        <v>514</v>
      </c>
      <c r="AJ605" s="211" t="s">
        <v>514</v>
      </c>
      <c r="AK605" s="211" t="s">
        <v>514</v>
      </c>
      <c r="AL605" s="211" t="s">
        <v>514</v>
      </c>
      <c r="AM605" s="211" t="s">
        <v>514</v>
      </c>
      <c r="AN605" s="287"/>
      <c r="AO605" s="287"/>
      <c r="AP605" s="287"/>
      <c r="AQ605" s="287"/>
      <c r="AR605" s="287"/>
      <c r="AS605" s="287"/>
      <c r="AT605" s="211" t="s">
        <v>514</v>
      </c>
      <c r="AU605" s="211" t="s">
        <v>514</v>
      </c>
      <c r="AV605" s="211" t="s">
        <v>514</v>
      </c>
      <c r="AW605" s="211" t="s">
        <v>514</v>
      </c>
      <c r="AX605" s="211" t="s">
        <v>514</v>
      </c>
      <c r="AY605" s="211" t="s">
        <v>514</v>
      </c>
      <c r="AZ605" s="287"/>
      <c r="BA605" s="287"/>
      <c r="BB605" s="287"/>
      <c r="BC605" s="287"/>
      <c r="BD605" s="287"/>
      <c r="BE605" s="287"/>
      <c r="BF605" s="211" t="s">
        <v>514</v>
      </c>
      <c r="BG605" s="211" t="s">
        <v>514</v>
      </c>
      <c r="BH605" s="211" t="s">
        <v>514</v>
      </c>
      <c r="BI605" s="211" t="s">
        <v>514</v>
      </c>
      <c r="BJ605" s="211" t="s">
        <v>514</v>
      </c>
      <c r="BK605" s="211" t="s">
        <v>514</v>
      </c>
      <c r="BL605" s="287"/>
      <c r="BM605" s="287"/>
      <c r="BN605" s="287"/>
      <c r="BO605" s="211" t="s">
        <v>514</v>
      </c>
      <c r="BP605" s="211" t="s">
        <v>514</v>
      </c>
      <c r="BQ605" s="211">
        <v>0</v>
      </c>
      <c r="BR605" s="211" t="s">
        <v>514</v>
      </c>
      <c r="BS605" s="211" t="s">
        <v>514</v>
      </c>
      <c r="BT605" s="211" t="s">
        <v>514</v>
      </c>
      <c r="BU605" s="211" t="s">
        <v>514</v>
      </c>
      <c r="BV605" s="211" t="s">
        <v>514</v>
      </c>
      <c r="BW605" s="211" t="s">
        <v>514</v>
      </c>
      <c r="BX605" s="211" t="s">
        <v>514</v>
      </c>
      <c r="BY605" s="211" t="s">
        <v>514</v>
      </c>
      <c r="BZ605" s="211" t="s">
        <v>514</v>
      </c>
      <c r="CA605" s="211" t="s">
        <v>514</v>
      </c>
      <c r="CB605" s="211" t="s">
        <v>514</v>
      </c>
      <c r="CC605" s="211" t="s">
        <v>514</v>
      </c>
      <c r="CD605" s="211" t="s">
        <v>514</v>
      </c>
      <c r="CE605" s="211" t="s">
        <v>514</v>
      </c>
      <c r="CF605" s="211" t="s">
        <v>514</v>
      </c>
      <c r="CG605" s="211" t="s">
        <v>514</v>
      </c>
      <c r="CH605" s="287"/>
      <c r="CI605" s="287"/>
      <c r="CJ605" s="287"/>
      <c r="CK605" s="287"/>
      <c r="CL605" s="287"/>
      <c r="CM605" s="287"/>
      <c r="CN605" s="287"/>
      <c r="CO605" s="211" t="s">
        <v>514</v>
      </c>
    </row>
    <row r="606" spans="1:93">
      <c r="A606" s="286" t="s">
        <v>2316</v>
      </c>
      <c r="B606" s="211" t="s">
        <v>3643</v>
      </c>
      <c r="C606" s="211" t="s">
        <v>3622</v>
      </c>
      <c r="D606" s="211" t="s">
        <v>5504</v>
      </c>
      <c r="E606" s="211" t="s">
        <v>5487</v>
      </c>
      <c r="F606" s="211">
        <v>1</v>
      </c>
      <c r="G606" s="211" t="s">
        <v>514</v>
      </c>
      <c r="H606" s="211" t="s">
        <v>514</v>
      </c>
      <c r="I606" s="211" t="s">
        <v>514</v>
      </c>
      <c r="J606" s="211" t="s">
        <v>514</v>
      </c>
      <c r="K606" s="211">
        <v>2016</v>
      </c>
      <c r="L606" s="211" t="b">
        <v>1</v>
      </c>
      <c r="M606" s="211">
        <v>5070</v>
      </c>
      <c r="N606" s="211">
        <v>5360</v>
      </c>
      <c r="O606" s="287"/>
      <c r="P606" s="287"/>
      <c r="Q606" s="287"/>
      <c r="R606" s="211" t="s">
        <v>514</v>
      </c>
      <c r="S606" s="211" t="s">
        <v>514</v>
      </c>
      <c r="T606" s="211" t="s">
        <v>514</v>
      </c>
      <c r="U606" s="211" t="s">
        <v>514</v>
      </c>
      <c r="V606" s="211" t="s">
        <v>514</v>
      </c>
      <c r="W606" s="211" t="s">
        <v>514</v>
      </c>
      <c r="X606" s="287"/>
      <c r="Y606" s="287"/>
      <c r="Z606" s="287"/>
      <c r="AA606" s="211" t="s">
        <v>514</v>
      </c>
      <c r="AB606" s="211" t="s">
        <v>514</v>
      </c>
      <c r="AC606" s="211" t="s">
        <v>514</v>
      </c>
      <c r="AD606" s="211" t="s">
        <v>514</v>
      </c>
      <c r="AE606" s="287"/>
      <c r="AF606" s="287"/>
      <c r="AG606" s="287"/>
      <c r="AH606" s="211" t="s">
        <v>514</v>
      </c>
      <c r="AI606" s="211" t="s">
        <v>514</v>
      </c>
      <c r="AJ606" s="211" t="s">
        <v>514</v>
      </c>
      <c r="AK606" s="211" t="s">
        <v>514</v>
      </c>
      <c r="AL606" s="211" t="s">
        <v>514</v>
      </c>
      <c r="AM606" s="211" t="s">
        <v>514</v>
      </c>
      <c r="AN606" s="287"/>
      <c r="AO606" s="287"/>
      <c r="AP606" s="287"/>
      <c r="AQ606" s="287"/>
      <c r="AR606" s="287"/>
      <c r="AS606" s="287"/>
      <c r="AT606" s="211" t="s">
        <v>514</v>
      </c>
      <c r="AU606" s="211" t="s">
        <v>514</v>
      </c>
      <c r="AV606" s="211" t="s">
        <v>514</v>
      </c>
      <c r="AW606" s="211" t="s">
        <v>514</v>
      </c>
      <c r="AX606" s="211" t="s">
        <v>514</v>
      </c>
      <c r="AY606" s="211" t="s">
        <v>514</v>
      </c>
      <c r="AZ606" s="287"/>
      <c r="BA606" s="287"/>
      <c r="BB606" s="287"/>
      <c r="BC606" s="287"/>
      <c r="BD606" s="287"/>
      <c r="BE606" s="287"/>
      <c r="BF606" s="211" t="s">
        <v>514</v>
      </c>
      <c r="BG606" s="211" t="s">
        <v>514</v>
      </c>
      <c r="BH606" s="211" t="s">
        <v>514</v>
      </c>
      <c r="BI606" s="211" t="s">
        <v>514</v>
      </c>
      <c r="BJ606" s="211" t="s">
        <v>514</v>
      </c>
      <c r="BK606" s="211" t="s">
        <v>514</v>
      </c>
      <c r="BL606" s="287"/>
      <c r="BM606" s="287"/>
      <c r="BN606" s="287"/>
      <c r="BO606" s="211" t="s">
        <v>514</v>
      </c>
      <c r="BP606" s="211" t="s">
        <v>514</v>
      </c>
      <c r="BQ606" s="211">
        <v>0</v>
      </c>
      <c r="BR606" s="211" t="s">
        <v>514</v>
      </c>
      <c r="BS606" s="211" t="s">
        <v>514</v>
      </c>
      <c r="BT606" s="211" t="s">
        <v>514</v>
      </c>
      <c r="BU606" s="211" t="s">
        <v>514</v>
      </c>
      <c r="BV606" s="211" t="s">
        <v>514</v>
      </c>
      <c r="BW606" s="211" t="s">
        <v>514</v>
      </c>
      <c r="BX606" s="211" t="s">
        <v>514</v>
      </c>
      <c r="BY606" s="211" t="s">
        <v>514</v>
      </c>
      <c r="BZ606" s="211" t="s">
        <v>514</v>
      </c>
      <c r="CA606" s="211" t="s">
        <v>514</v>
      </c>
      <c r="CB606" s="211" t="s">
        <v>514</v>
      </c>
      <c r="CC606" s="211" t="s">
        <v>514</v>
      </c>
      <c r="CD606" s="211" t="s">
        <v>514</v>
      </c>
      <c r="CE606" s="211" t="s">
        <v>514</v>
      </c>
      <c r="CF606" s="211" t="s">
        <v>514</v>
      </c>
      <c r="CG606" s="211" t="s">
        <v>514</v>
      </c>
      <c r="CH606" s="287"/>
      <c r="CI606" s="287"/>
      <c r="CJ606" s="287"/>
      <c r="CK606" s="287"/>
      <c r="CL606" s="287"/>
      <c r="CM606" s="287"/>
      <c r="CN606" s="287"/>
      <c r="CO606" s="211" t="s">
        <v>514</v>
      </c>
    </row>
    <row r="607" spans="1:93">
      <c r="A607" s="286" t="s">
        <v>2317</v>
      </c>
      <c r="B607" s="211" t="s">
        <v>3644</v>
      </c>
      <c r="C607" s="211" t="s">
        <v>2448</v>
      </c>
      <c r="D607" s="211" t="s">
        <v>5488</v>
      </c>
      <c r="E607" s="211" t="s">
        <v>5988</v>
      </c>
      <c r="F607" s="211">
        <v>1</v>
      </c>
      <c r="G607" s="211" t="s">
        <v>514</v>
      </c>
      <c r="H607" s="211" t="s">
        <v>514</v>
      </c>
      <c r="I607" s="211" t="s">
        <v>514</v>
      </c>
      <c r="J607" s="211" t="s">
        <v>514</v>
      </c>
      <c r="K607" s="211">
        <v>2016</v>
      </c>
      <c r="L607" s="211" t="b">
        <v>1</v>
      </c>
      <c r="M607" s="211">
        <v>3070</v>
      </c>
      <c r="N607" s="211">
        <v>3030</v>
      </c>
      <c r="O607" s="287"/>
      <c r="P607" s="287"/>
      <c r="Q607" s="287"/>
      <c r="R607" s="211" t="s">
        <v>514</v>
      </c>
      <c r="S607" s="211" t="s">
        <v>514</v>
      </c>
      <c r="T607" s="211" t="s">
        <v>514</v>
      </c>
      <c r="U607" s="211" t="s">
        <v>514</v>
      </c>
      <c r="V607" s="211" t="s">
        <v>514</v>
      </c>
      <c r="W607" s="211" t="s">
        <v>514</v>
      </c>
      <c r="X607" s="287"/>
      <c r="Y607" s="287"/>
      <c r="Z607" s="287"/>
      <c r="AA607" s="211" t="s">
        <v>514</v>
      </c>
      <c r="AB607" s="211" t="s">
        <v>514</v>
      </c>
      <c r="AC607" s="211" t="s">
        <v>514</v>
      </c>
      <c r="AD607" s="211" t="s">
        <v>514</v>
      </c>
      <c r="AE607" s="287"/>
      <c r="AF607" s="287"/>
      <c r="AG607" s="287"/>
      <c r="AH607" s="211" t="s">
        <v>514</v>
      </c>
      <c r="AI607" s="211" t="s">
        <v>514</v>
      </c>
      <c r="AJ607" s="211" t="s">
        <v>514</v>
      </c>
      <c r="AK607" s="211" t="s">
        <v>514</v>
      </c>
      <c r="AL607" s="211" t="s">
        <v>514</v>
      </c>
      <c r="AM607" s="211" t="s">
        <v>514</v>
      </c>
      <c r="AN607" s="287"/>
      <c r="AO607" s="287"/>
      <c r="AP607" s="287"/>
      <c r="AQ607" s="287"/>
      <c r="AR607" s="287"/>
      <c r="AS607" s="287"/>
      <c r="AT607" s="211" t="s">
        <v>514</v>
      </c>
      <c r="AU607" s="211" t="s">
        <v>514</v>
      </c>
      <c r="AV607" s="211" t="s">
        <v>514</v>
      </c>
      <c r="AW607" s="211" t="s">
        <v>514</v>
      </c>
      <c r="AX607" s="211" t="s">
        <v>514</v>
      </c>
      <c r="AY607" s="211" t="s">
        <v>514</v>
      </c>
      <c r="AZ607" s="287"/>
      <c r="BA607" s="287"/>
      <c r="BB607" s="287"/>
      <c r="BC607" s="287"/>
      <c r="BD607" s="287"/>
      <c r="BE607" s="287"/>
      <c r="BF607" s="211" t="s">
        <v>514</v>
      </c>
      <c r="BG607" s="211" t="s">
        <v>514</v>
      </c>
      <c r="BH607" s="211" t="s">
        <v>514</v>
      </c>
      <c r="BI607" s="211" t="s">
        <v>514</v>
      </c>
      <c r="BJ607" s="211" t="s">
        <v>514</v>
      </c>
      <c r="BK607" s="211" t="s">
        <v>514</v>
      </c>
      <c r="BL607" s="287"/>
      <c r="BM607" s="287"/>
      <c r="BN607" s="287"/>
      <c r="BO607" s="211" t="s">
        <v>514</v>
      </c>
      <c r="BP607" s="211" t="s">
        <v>514</v>
      </c>
      <c r="BQ607" s="211">
        <v>1</v>
      </c>
      <c r="BR607" s="211" t="s">
        <v>5489</v>
      </c>
      <c r="BS607" s="211" t="s">
        <v>514</v>
      </c>
      <c r="BT607" s="211" t="s">
        <v>514</v>
      </c>
      <c r="BU607" s="211" t="s">
        <v>514</v>
      </c>
      <c r="BV607" s="211" t="s">
        <v>514</v>
      </c>
      <c r="BW607" s="211" t="s">
        <v>514</v>
      </c>
      <c r="BX607" s="211" t="s">
        <v>514</v>
      </c>
      <c r="BY607" s="211" t="s">
        <v>514</v>
      </c>
      <c r="BZ607" s="211" t="s">
        <v>514</v>
      </c>
      <c r="CA607" s="211" t="s">
        <v>514</v>
      </c>
      <c r="CB607" s="211" t="s">
        <v>514</v>
      </c>
      <c r="CC607" s="211" t="s">
        <v>514</v>
      </c>
      <c r="CD607" s="211" t="s">
        <v>514</v>
      </c>
      <c r="CE607" s="211" t="s">
        <v>514</v>
      </c>
      <c r="CF607" s="211" t="s">
        <v>514</v>
      </c>
      <c r="CG607" s="211" t="s">
        <v>514</v>
      </c>
      <c r="CH607" s="287"/>
      <c r="CI607" s="287"/>
      <c r="CJ607" s="287"/>
      <c r="CK607" s="287"/>
      <c r="CL607" s="287"/>
      <c r="CM607" s="287"/>
      <c r="CN607" s="287"/>
      <c r="CO607" s="211" t="s">
        <v>514</v>
      </c>
    </row>
    <row r="608" spans="1:93">
      <c r="A608" s="286" t="s">
        <v>2318</v>
      </c>
      <c r="B608" s="211" t="s">
        <v>514</v>
      </c>
      <c r="C608" s="211" t="s">
        <v>514</v>
      </c>
      <c r="D608" s="211" t="s">
        <v>514</v>
      </c>
      <c r="E608" s="211" t="s">
        <v>514</v>
      </c>
      <c r="F608" s="211" t="e">
        <v>#N/A</v>
      </c>
      <c r="G608" s="211" t="e">
        <v>#N/A</v>
      </c>
      <c r="H608" s="211" t="e">
        <v>#N/A</v>
      </c>
      <c r="I608" s="211" t="s">
        <v>514</v>
      </c>
      <c r="J608" s="211" t="s">
        <v>514</v>
      </c>
      <c r="K608" s="211" t="s">
        <v>514</v>
      </c>
      <c r="L608" s="211" t="s">
        <v>514</v>
      </c>
      <c r="M608" s="211" t="s">
        <v>514</v>
      </c>
      <c r="N608" s="211" t="s">
        <v>514</v>
      </c>
      <c r="O608" s="287"/>
      <c r="P608" s="287"/>
      <c r="Q608" s="287"/>
      <c r="R608" s="211" t="s">
        <v>514</v>
      </c>
      <c r="S608" s="211" t="s">
        <v>514</v>
      </c>
      <c r="T608" s="211" t="s">
        <v>514</v>
      </c>
      <c r="U608" s="211" t="s">
        <v>514</v>
      </c>
      <c r="V608" s="211" t="s">
        <v>514</v>
      </c>
      <c r="W608" s="211" t="s">
        <v>514</v>
      </c>
      <c r="X608" s="287"/>
      <c r="Y608" s="287"/>
      <c r="Z608" s="287"/>
      <c r="AA608" s="211" t="e">
        <v>#N/A</v>
      </c>
      <c r="AB608" s="211" t="e">
        <v>#N/A</v>
      </c>
      <c r="AC608" s="211" t="s">
        <v>514</v>
      </c>
      <c r="AD608" s="211" t="s">
        <v>514</v>
      </c>
      <c r="AE608" s="287"/>
      <c r="AF608" s="287"/>
      <c r="AG608" s="287"/>
      <c r="AH608" s="211" t="s">
        <v>514</v>
      </c>
      <c r="AI608" s="211" t="s">
        <v>514</v>
      </c>
      <c r="AJ608" s="211" t="s">
        <v>514</v>
      </c>
      <c r="AK608" s="211" t="s">
        <v>514</v>
      </c>
      <c r="AL608" s="211" t="s">
        <v>514</v>
      </c>
      <c r="AM608" s="211" t="s">
        <v>514</v>
      </c>
      <c r="AN608" s="287"/>
      <c r="AO608" s="287"/>
      <c r="AP608" s="287"/>
      <c r="AQ608" s="287"/>
      <c r="AR608" s="287"/>
      <c r="AS608" s="287"/>
      <c r="AT608" s="211" t="s">
        <v>514</v>
      </c>
      <c r="AU608" s="211" t="s">
        <v>514</v>
      </c>
      <c r="AV608" s="211" t="s">
        <v>514</v>
      </c>
      <c r="AW608" s="211" t="s">
        <v>514</v>
      </c>
      <c r="AX608" s="211" t="s">
        <v>514</v>
      </c>
      <c r="AY608" s="211" t="s">
        <v>514</v>
      </c>
      <c r="AZ608" s="287"/>
      <c r="BA608" s="287"/>
      <c r="BB608" s="287"/>
      <c r="BC608" s="287"/>
      <c r="BD608" s="287"/>
      <c r="BE608" s="287"/>
      <c r="BF608" s="211" t="s">
        <v>514</v>
      </c>
      <c r="BG608" s="211" t="s">
        <v>514</v>
      </c>
      <c r="BH608" s="211" t="s">
        <v>514</v>
      </c>
      <c r="BI608" s="211" t="s">
        <v>514</v>
      </c>
      <c r="BJ608" s="211" t="s">
        <v>514</v>
      </c>
      <c r="BK608" s="211" t="s">
        <v>514</v>
      </c>
      <c r="BL608" s="287"/>
      <c r="BM608" s="287"/>
      <c r="BN608" s="287"/>
      <c r="BO608" s="211" t="s">
        <v>514</v>
      </c>
      <c r="BP608" s="211" t="s">
        <v>514</v>
      </c>
      <c r="BQ608" s="211">
        <v>0</v>
      </c>
      <c r="BR608" s="211" t="s">
        <v>514</v>
      </c>
      <c r="BS608" s="211" t="s">
        <v>514</v>
      </c>
      <c r="BT608" s="211" t="s">
        <v>514</v>
      </c>
      <c r="BU608" s="211" t="s">
        <v>514</v>
      </c>
      <c r="BV608" s="211" t="s">
        <v>514</v>
      </c>
      <c r="BW608" s="211" t="s">
        <v>514</v>
      </c>
      <c r="BX608" s="211" t="s">
        <v>514</v>
      </c>
      <c r="BY608" s="211" t="s">
        <v>514</v>
      </c>
      <c r="BZ608" s="211" t="s">
        <v>514</v>
      </c>
      <c r="CA608" s="211" t="s">
        <v>514</v>
      </c>
      <c r="CB608" s="211" t="s">
        <v>514</v>
      </c>
      <c r="CC608" s="211" t="s">
        <v>514</v>
      </c>
      <c r="CD608" s="211" t="s">
        <v>514</v>
      </c>
      <c r="CE608" s="211" t="s">
        <v>514</v>
      </c>
      <c r="CF608" s="211" t="s">
        <v>514</v>
      </c>
      <c r="CG608" s="211" t="s">
        <v>514</v>
      </c>
      <c r="CH608" s="287"/>
      <c r="CI608" s="287"/>
      <c r="CJ608" s="287"/>
      <c r="CK608" s="287"/>
      <c r="CL608" s="287"/>
      <c r="CM608" s="287"/>
      <c r="CN608" s="287"/>
      <c r="CO608" s="211" t="s">
        <v>514</v>
      </c>
    </row>
    <row r="609" spans="1:93">
      <c r="A609" s="286" t="s">
        <v>2319</v>
      </c>
      <c r="B609" s="211" t="s">
        <v>3645</v>
      </c>
      <c r="C609" s="211" t="s">
        <v>2448</v>
      </c>
      <c r="D609" s="211" t="s">
        <v>3646</v>
      </c>
      <c r="E609" s="211" t="s">
        <v>3647</v>
      </c>
      <c r="F609" s="211">
        <v>1</v>
      </c>
      <c r="G609" s="211" t="s">
        <v>514</v>
      </c>
      <c r="H609" s="211">
        <v>1</v>
      </c>
      <c r="I609" s="211" t="s">
        <v>514</v>
      </c>
      <c r="J609" s="211" t="s">
        <v>514</v>
      </c>
      <c r="K609" s="211">
        <v>2016</v>
      </c>
      <c r="L609" s="211" t="b">
        <v>0</v>
      </c>
      <c r="M609" s="211">
        <v>4090</v>
      </c>
      <c r="N609" s="211">
        <v>4010</v>
      </c>
      <c r="O609" s="287"/>
      <c r="P609" s="287"/>
      <c r="Q609" s="287"/>
      <c r="R609" s="211" t="b">
        <v>0</v>
      </c>
      <c r="S609" s="211">
        <v>3120</v>
      </c>
      <c r="T609" s="211">
        <v>3120</v>
      </c>
      <c r="U609" s="211" t="b">
        <v>0</v>
      </c>
      <c r="V609" s="211">
        <v>3090</v>
      </c>
      <c r="W609" s="211">
        <v>3090</v>
      </c>
      <c r="X609" s="287"/>
      <c r="Y609" s="287"/>
      <c r="Z609" s="287"/>
      <c r="AA609" s="211">
        <v>2016</v>
      </c>
      <c r="AB609" s="211" t="b">
        <v>1</v>
      </c>
      <c r="AC609" s="211">
        <v>617</v>
      </c>
      <c r="AD609" s="211">
        <v>617</v>
      </c>
      <c r="AE609" s="287"/>
      <c r="AF609" s="287"/>
      <c r="AG609" s="287"/>
      <c r="AH609" s="211" t="b">
        <v>1</v>
      </c>
      <c r="AI609" s="211">
        <v>529</v>
      </c>
      <c r="AJ609" s="211">
        <v>529</v>
      </c>
      <c r="AK609" s="211" t="b">
        <v>1</v>
      </c>
      <c r="AL609" s="211">
        <v>485</v>
      </c>
      <c r="AM609" s="211">
        <v>485</v>
      </c>
      <c r="AN609" s="287"/>
      <c r="AO609" s="287"/>
      <c r="AP609" s="287"/>
      <c r="AQ609" s="287"/>
      <c r="AR609" s="287"/>
      <c r="AS609" s="287"/>
      <c r="AT609" s="211" t="s">
        <v>514</v>
      </c>
      <c r="AU609" s="211" t="s">
        <v>514</v>
      </c>
      <c r="AV609" s="211" t="s">
        <v>514</v>
      </c>
      <c r="AW609" s="211" t="s">
        <v>514</v>
      </c>
      <c r="AX609" s="211" t="s">
        <v>514</v>
      </c>
      <c r="AY609" s="211" t="s">
        <v>514</v>
      </c>
      <c r="AZ609" s="287"/>
      <c r="BA609" s="287"/>
      <c r="BB609" s="287"/>
      <c r="BC609" s="287"/>
      <c r="BD609" s="287"/>
      <c r="BE609" s="287"/>
      <c r="BF609" s="211" t="s">
        <v>514</v>
      </c>
      <c r="BG609" s="211" t="s">
        <v>514</v>
      </c>
      <c r="BH609" s="211" t="s">
        <v>514</v>
      </c>
      <c r="BI609" s="211" t="s">
        <v>514</v>
      </c>
      <c r="BJ609" s="211" t="s">
        <v>514</v>
      </c>
      <c r="BK609" s="211" t="s">
        <v>514</v>
      </c>
      <c r="BL609" s="287"/>
      <c r="BM609" s="287"/>
      <c r="BN609" s="287"/>
      <c r="BO609" s="211">
        <v>302</v>
      </c>
      <c r="BP609" s="211">
        <v>106</v>
      </c>
      <c r="BQ609" s="211">
        <v>0</v>
      </c>
      <c r="BR609" s="211" t="s">
        <v>514</v>
      </c>
      <c r="BS609" s="211" t="s">
        <v>514</v>
      </c>
      <c r="BT609" s="211" t="s">
        <v>514</v>
      </c>
      <c r="BU609" s="211" t="s">
        <v>514</v>
      </c>
      <c r="BV609" s="211" t="s">
        <v>514</v>
      </c>
      <c r="BW609" s="211" t="s">
        <v>514</v>
      </c>
      <c r="BX609" s="211" t="s">
        <v>514</v>
      </c>
      <c r="BY609" s="211" t="s">
        <v>514</v>
      </c>
      <c r="BZ609" s="211" t="s">
        <v>514</v>
      </c>
      <c r="CA609" s="211" t="s">
        <v>514</v>
      </c>
      <c r="CB609" s="211" t="s">
        <v>514</v>
      </c>
      <c r="CC609" s="211" t="s">
        <v>514</v>
      </c>
      <c r="CD609" s="211" t="s">
        <v>514</v>
      </c>
      <c r="CE609" s="211" t="s">
        <v>514</v>
      </c>
      <c r="CF609" s="211" t="s">
        <v>514</v>
      </c>
      <c r="CG609" s="211" t="s">
        <v>514</v>
      </c>
      <c r="CH609" s="287"/>
      <c r="CI609" s="287"/>
      <c r="CJ609" s="287"/>
      <c r="CK609" s="287"/>
      <c r="CL609" s="287"/>
      <c r="CM609" s="287"/>
      <c r="CN609" s="287"/>
      <c r="CO609" s="211" t="s">
        <v>5528</v>
      </c>
    </row>
    <row r="610" spans="1:93">
      <c r="A610" s="286" t="s">
        <v>2320</v>
      </c>
      <c r="B610" s="211" t="s">
        <v>3648</v>
      </c>
      <c r="C610" s="211" t="s">
        <v>3622</v>
      </c>
      <c r="D610" s="211" t="s">
        <v>5989</v>
      </c>
      <c r="E610" s="211" t="s">
        <v>5990</v>
      </c>
      <c r="F610" s="211">
        <v>1</v>
      </c>
      <c r="G610" s="211" t="s">
        <v>514</v>
      </c>
      <c r="H610" s="211" t="s">
        <v>514</v>
      </c>
      <c r="I610" s="211" t="s">
        <v>514</v>
      </c>
      <c r="J610" s="211" t="s">
        <v>514</v>
      </c>
      <c r="K610" s="211">
        <v>2016</v>
      </c>
      <c r="L610" s="211" t="b">
        <v>0</v>
      </c>
      <c r="M610" s="211">
        <v>7280</v>
      </c>
      <c r="N610" s="211">
        <v>7040</v>
      </c>
      <c r="O610" s="287"/>
      <c r="P610" s="287"/>
      <c r="Q610" s="287"/>
      <c r="R610" s="211" t="b">
        <v>0</v>
      </c>
      <c r="S610" s="211">
        <v>3600</v>
      </c>
      <c r="T610" s="211">
        <v>3830</v>
      </c>
      <c r="U610" s="211" t="b">
        <v>0</v>
      </c>
      <c r="V610" s="211">
        <v>3600</v>
      </c>
      <c r="W610" s="211">
        <v>3600</v>
      </c>
      <c r="X610" s="287"/>
      <c r="Y610" s="287"/>
      <c r="Z610" s="287"/>
      <c r="AA610" s="211" t="s">
        <v>514</v>
      </c>
      <c r="AB610" s="211" t="s">
        <v>514</v>
      </c>
      <c r="AC610" s="211" t="s">
        <v>514</v>
      </c>
      <c r="AD610" s="211" t="s">
        <v>514</v>
      </c>
      <c r="AE610" s="287"/>
      <c r="AF610" s="287"/>
      <c r="AG610" s="287"/>
      <c r="AH610" s="211" t="s">
        <v>514</v>
      </c>
      <c r="AI610" s="211" t="s">
        <v>514</v>
      </c>
      <c r="AJ610" s="211" t="s">
        <v>514</v>
      </c>
      <c r="AK610" s="211" t="s">
        <v>514</v>
      </c>
      <c r="AL610" s="211" t="s">
        <v>514</v>
      </c>
      <c r="AM610" s="211" t="s">
        <v>514</v>
      </c>
      <c r="AN610" s="287"/>
      <c r="AO610" s="287"/>
      <c r="AP610" s="287"/>
      <c r="AQ610" s="287"/>
      <c r="AR610" s="287"/>
      <c r="AS610" s="287"/>
      <c r="AT610" s="211" t="s">
        <v>514</v>
      </c>
      <c r="AU610" s="211" t="s">
        <v>514</v>
      </c>
      <c r="AV610" s="211" t="s">
        <v>514</v>
      </c>
      <c r="AW610" s="211" t="s">
        <v>514</v>
      </c>
      <c r="AX610" s="211" t="s">
        <v>514</v>
      </c>
      <c r="AY610" s="211" t="s">
        <v>514</v>
      </c>
      <c r="AZ610" s="287"/>
      <c r="BA610" s="287"/>
      <c r="BB610" s="287"/>
      <c r="BC610" s="287"/>
      <c r="BD610" s="287"/>
      <c r="BE610" s="287"/>
      <c r="BF610" s="211" t="s">
        <v>514</v>
      </c>
      <c r="BG610" s="211" t="s">
        <v>514</v>
      </c>
      <c r="BH610" s="211" t="s">
        <v>514</v>
      </c>
      <c r="BI610" s="211" t="s">
        <v>514</v>
      </c>
      <c r="BJ610" s="211" t="s">
        <v>514</v>
      </c>
      <c r="BK610" s="211" t="s">
        <v>514</v>
      </c>
      <c r="BL610" s="287"/>
      <c r="BM610" s="287"/>
      <c r="BN610" s="287"/>
      <c r="BO610" s="211" t="s">
        <v>514</v>
      </c>
      <c r="BP610" s="211" t="s">
        <v>514</v>
      </c>
      <c r="BQ610" s="211">
        <v>0</v>
      </c>
      <c r="BR610" s="211" t="s">
        <v>514</v>
      </c>
      <c r="BS610" s="211" t="s">
        <v>514</v>
      </c>
      <c r="BT610" s="211" t="s">
        <v>514</v>
      </c>
      <c r="BU610" s="211" t="s">
        <v>514</v>
      </c>
      <c r="BV610" s="211" t="s">
        <v>514</v>
      </c>
      <c r="BW610" s="211" t="s">
        <v>514</v>
      </c>
      <c r="BX610" s="211" t="s">
        <v>514</v>
      </c>
      <c r="BY610" s="211" t="s">
        <v>514</v>
      </c>
      <c r="BZ610" s="211" t="s">
        <v>514</v>
      </c>
      <c r="CA610" s="211" t="s">
        <v>514</v>
      </c>
      <c r="CB610" s="211" t="s">
        <v>514</v>
      </c>
      <c r="CC610" s="211" t="s">
        <v>6666</v>
      </c>
      <c r="CD610" s="211" t="s">
        <v>6485</v>
      </c>
      <c r="CE610" s="211" t="s">
        <v>514</v>
      </c>
      <c r="CF610" s="211" t="s">
        <v>514</v>
      </c>
      <c r="CG610" s="211" t="s">
        <v>514</v>
      </c>
      <c r="CH610" s="287"/>
      <c r="CI610" s="287"/>
      <c r="CJ610" s="287"/>
      <c r="CK610" s="287"/>
      <c r="CL610" s="287"/>
      <c r="CM610" s="287"/>
      <c r="CN610" s="287"/>
      <c r="CO610" s="211" t="s">
        <v>5528</v>
      </c>
    </row>
    <row r="611" spans="1:93">
      <c r="A611" s="286" t="s">
        <v>2321</v>
      </c>
      <c r="B611" s="211" t="s">
        <v>3649</v>
      </c>
      <c r="C611" s="211" t="s">
        <v>2424</v>
      </c>
      <c r="D611" s="211" t="s">
        <v>5991</v>
      </c>
      <c r="E611" s="211" t="s">
        <v>5992</v>
      </c>
      <c r="F611" s="211" t="s">
        <v>514</v>
      </c>
      <c r="G611" s="211" t="s">
        <v>514</v>
      </c>
      <c r="H611" s="211">
        <v>1</v>
      </c>
      <c r="I611" s="211" t="s">
        <v>514</v>
      </c>
      <c r="J611" s="211" t="s">
        <v>514</v>
      </c>
      <c r="K611" s="211" t="s">
        <v>514</v>
      </c>
      <c r="L611" s="211" t="s">
        <v>514</v>
      </c>
      <c r="M611" s="211" t="s">
        <v>514</v>
      </c>
      <c r="N611" s="211" t="s">
        <v>514</v>
      </c>
      <c r="O611" s="287"/>
      <c r="P611" s="287"/>
      <c r="Q611" s="287"/>
      <c r="R611" s="211" t="s">
        <v>514</v>
      </c>
      <c r="S611" s="211" t="s">
        <v>514</v>
      </c>
      <c r="T611" s="211" t="s">
        <v>514</v>
      </c>
      <c r="U611" s="211" t="s">
        <v>514</v>
      </c>
      <c r="V611" s="211" t="s">
        <v>514</v>
      </c>
      <c r="W611" s="211" t="s">
        <v>514</v>
      </c>
      <c r="X611" s="287"/>
      <c r="Y611" s="287"/>
      <c r="Z611" s="287"/>
      <c r="AA611" s="211">
        <v>2016</v>
      </c>
      <c r="AB611" s="211" t="b">
        <v>1</v>
      </c>
      <c r="AC611" s="211">
        <v>2880</v>
      </c>
      <c r="AD611" s="211">
        <v>2880</v>
      </c>
      <c r="AE611" s="287"/>
      <c r="AF611" s="287"/>
      <c r="AG611" s="287"/>
      <c r="AH611" s="211" t="b">
        <v>1</v>
      </c>
      <c r="AI611" s="211">
        <v>5450</v>
      </c>
      <c r="AJ611" s="211">
        <v>5450</v>
      </c>
      <c r="AK611" s="211" t="b">
        <v>1</v>
      </c>
      <c r="AL611" s="211">
        <v>5350</v>
      </c>
      <c r="AM611" s="211">
        <v>5350</v>
      </c>
      <c r="AN611" s="287"/>
      <c r="AO611" s="287"/>
      <c r="AP611" s="287"/>
      <c r="AQ611" s="287"/>
      <c r="AR611" s="287"/>
      <c r="AS611" s="287"/>
      <c r="AT611" s="211" t="s">
        <v>514</v>
      </c>
      <c r="AU611" s="211" t="s">
        <v>514</v>
      </c>
      <c r="AV611" s="211" t="s">
        <v>514</v>
      </c>
      <c r="AW611" s="211" t="s">
        <v>514</v>
      </c>
      <c r="AX611" s="211" t="s">
        <v>514</v>
      </c>
      <c r="AY611" s="211" t="s">
        <v>514</v>
      </c>
      <c r="AZ611" s="287"/>
      <c r="BA611" s="287"/>
      <c r="BB611" s="287"/>
      <c r="BC611" s="287"/>
      <c r="BD611" s="287"/>
      <c r="BE611" s="287"/>
      <c r="BF611" s="211" t="s">
        <v>514</v>
      </c>
      <c r="BG611" s="211" t="s">
        <v>514</v>
      </c>
      <c r="BH611" s="211" t="s">
        <v>514</v>
      </c>
      <c r="BI611" s="211" t="s">
        <v>514</v>
      </c>
      <c r="BJ611" s="211" t="s">
        <v>514</v>
      </c>
      <c r="BK611" s="211" t="s">
        <v>514</v>
      </c>
      <c r="BL611" s="287"/>
      <c r="BM611" s="287"/>
      <c r="BN611" s="287"/>
      <c r="BO611" s="211">
        <v>283</v>
      </c>
      <c r="BP611" s="211">
        <v>116</v>
      </c>
      <c r="BQ611" s="211">
        <v>0</v>
      </c>
      <c r="BR611" s="211" t="s">
        <v>514</v>
      </c>
      <c r="BS611" s="211" t="s">
        <v>514</v>
      </c>
      <c r="BT611" s="211" t="s">
        <v>514</v>
      </c>
      <c r="BU611" s="211" t="s">
        <v>514</v>
      </c>
      <c r="BV611" s="211" t="s">
        <v>514</v>
      </c>
      <c r="BW611" s="211" t="s">
        <v>514</v>
      </c>
      <c r="BX611" s="211" t="s">
        <v>514</v>
      </c>
      <c r="BY611" s="211" t="s">
        <v>514</v>
      </c>
      <c r="BZ611" s="211" t="s">
        <v>514</v>
      </c>
      <c r="CA611" s="211" t="s">
        <v>514</v>
      </c>
      <c r="CB611" s="211" t="s">
        <v>514</v>
      </c>
      <c r="CC611" s="211" t="s">
        <v>514</v>
      </c>
      <c r="CD611" s="211" t="s">
        <v>514</v>
      </c>
      <c r="CE611" s="211" t="s">
        <v>514</v>
      </c>
      <c r="CF611" s="211" t="s">
        <v>6431</v>
      </c>
      <c r="CG611" s="211" t="s">
        <v>6432</v>
      </c>
      <c r="CH611" s="287"/>
      <c r="CI611" s="287"/>
      <c r="CJ611" s="287"/>
      <c r="CK611" s="287"/>
      <c r="CL611" s="287"/>
      <c r="CM611" s="287"/>
      <c r="CN611" s="287"/>
      <c r="CO611" s="211" t="s">
        <v>5528</v>
      </c>
    </row>
    <row r="612" spans="1:93">
      <c r="A612" s="286" t="s">
        <v>2322</v>
      </c>
      <c r="B612" s="211" t="s">
        <v>3650</v>
      </c>
      <c r="C612" s="211" t="s">
        <v>2448</v>
      </c>
      <c r="D612" s="211" t="s">
        <v>3651</v>
      </c>
      <c r="E612" s="211" t="s">
        <v>3652</v>
      </c>
      <c r="F612" s="211">
        <v>1</v>
      </c>
      <c r="G612" s="211" t="s">
        <v>514</v>
      </c>
      <c r="H612" s="211" t="s">
        <v>514</v>
      </c>
      <c r="I612" s="211" t="s">
        <v>514</v>
      </c>
      <c r="J612" s="211" t="s">
        <v>514</v>
      </c>
      <c r="K612" s="211">
        <v>2016</v>
      </c>
      <c r="L612" s="211" t="b">
        <v>0</v>
      </c>
      <c r="M612" s="211">
        <v>6080</v>
      </c>
      <c r="N612" s="211">
        <v>5980</v>
      </c>
      <c r="O612" s="287"/>
      <c r="P612" s="287"/>
      <c r="Q612" s="287"/>
      <c r="R612" s="211" t="b">
        <v>0</v>
      </c>
      <c r="S612" s="211">
        <v>3040</v>
      </c>
      <c r="T612" s="211">
        <v>2680</v>
      </c>
      <c r="U612" s="211" t="b">
        <v>0</v>
      </c>
      <c r="V612" s="211">
        <v>1240</v>
      </c>
      <c r="W612" s="211">
        <v>1240</v>
      </c>
      <c r="X612" s="287"/>
      <c r="Y612" s="287"/>
      <c r="Z612" s="287"/>
      <c r="AA612" s="211" t="s">
        <v>514</v>
      </c>
      <c r="AB612" s="211" t="s">
        <v>514</v>
      </c>
      <c r="AC612" s="211" t="s">
        <v>514</v>
      </c>
      <c r="AD612" s="211" t="s">
        <v>514</v>
      </c>
      <c r="AE612" s="287"/>
      <c r="AF612" s="287"/>
      <c r="AG612" s="287"/>
      <c r="AH612" s="211" t="s">
        <v>514</v>
      </c>
      <c r="AI612" s="211" t="s">
        <v>514</v>
      </c>
      <c r="AJ612" s="211" t="s">
        <v>514</v>
      </c>
      <c r="AK612" s="211" t="s">
        <v>514</v>
      </c>
      <c r="AL612" s="211" t="s">
        <v>514</v>
      </c>
      <c r="AM612" s="211" t="s">
        <v>514</v>
      </c>
      <c r="AN612" s="287"/>
      <c r="AO612" s="287"/>
      <c r="AP612" s="287"/>
      <c r="AQ612" s="287"/>
      <c r="AR612" s="287"/>
      <c r="AS612" s="287"/>
      <c r="AT612" s="211" t="s">
        <v>514</v>
      </c>
      <c r="AU612" s="211" t="s">
        <v>514</v>
      </c>
      <c r="AV612" s="211" t="s">
        <v>514</v>
      </c>
      <c r="AW612" s="211" t="s">
        <v>514</v>
      </c>
      <c r="AX612" s="211" t="s">
        <v>514</v>
      </c>
      <c r="AY612" s="211" t="s">
        <v>514</v>
      </c>
      <c r="AZ612" s="287"/>
      <c r="BA612" s="287"/>
      <c r="BB612" s="287"/>
      <c r="BC612" s="287"/>
      <c r="BD612" s="287"/>
      <c r="BE612" s="287"/>
      <c r="BF612" s="211" t="s">
        <v>514</v>
      </c>
      <c r="BG612" s="211" t="s">
        <v>514</v>
      </c>
      <c r="BH612" s="211" t="s">
        <v>514</v>
      </c>
      <c r="BI612" s="211" t="s">
        <v>514</v>
      </c>
      <c r="BJ612" s="211" t="s">
        <v>514</v>
      </c>
      <c r="BK612" s="211" t="s">
        <v>514</v>
      </c>
      <c r="BL612" s="287"/>
      <c r="BM612" s="287"/>
      <c r="BN612" s="287"/>
      <c r="BO612" s="211" t="s">
        <v>514</v>
      </c>
      <c r="BP612" s="211" t="s">
        <v>514</v>
      </c>
      <c r="BQ612" s="211">
        <v>1</v>
      </c>
      <c r="BR612" s="211" t="s">
        <v>3653</v>
      </c>
      <c r="BS612" s="211" t="s">
        <v>514</v>
      </c>
      <c r="BT612" s="211" t="s">
        <v>514</v>
      </c>
      <c r="BU612" s="211" t="s">
        <v>514</v>
      </c>
      <c r="BV612" s="211" t="s">
        <v>514</v>
      </c>
      <c r="BW612" s="211" t="s">
        <v>514</v>
      </c>
      <c r="BX612" s="211" t="s">
        <v>514</v>
      </c>
      <c r="BY612" s="211" t="s">
        <v>514</v>
      </c>
      <c r="BZ612" s="211" t="s">
        <v>514</v>
      </c>
      <c r="CA612" s="211" t="s">
        <v>514</v>
      </c>
      <c r="CB612" s="211" t="s">
        <v>514</v>
      </c>
      <c r="CC612" s="211" t="s">
        <v>514</v>
      </c>
      <c r="CD612" s="211" t="s">
        <v>514</v>
      </c>
      <c r="CE612" s="211" t="s">
        <v>514</v>
      </c>
      <c r="CF612" s="211" t="s">
        <v>514</v>
      </c>
      <c r="CG612" s="211" t="s">
        <v>514</v>
      </c>
      <c r="CH612" s="287"/>
      <c r="CI612" s="287"/>
      <c r="CJ612" s="287"/>
      <c r="CK612" s="287"/>
      <c r="CL612" s="287"/>
      <c r="CM612" s="287"/>
      <c r="CN612" s="287"/>
      <c r="CO612" s="211" t="s">
        <v>5528</v>
      </c>
    </row>
    <row r="613" spans="1:93">
      <c r="A613" s="286" t="s">
        <v>2323</v>
      </c>
      <c r="B613" s="211" t="s">
        <v>3654</v>
      </c>
      <c r="C613" s="211" t="s">
        <v>2448</v>
      </c>
      <c r="D613" s="211" t="s">
        <v>3655</v>
      </c>
      <c r="E613" s="211" t="s">
        <v>3656</v>
      </c>
      <c r="F613" s="211">
        <v>1</v>
      </c>
      <c r="G613" s="211" t="s">
        <v>514</v>
      </c>
      <c r="H613" s="211" t="s">
        <v>514</v>
      </c>
      <c r="I613" s="211" t="s">
        <v>514</v>
      </c>
      <c r="J613" s="211" t="s">
        <v>514</v>
      </c>
      <c r="K613" s="211">
        <v>2016</v>
      </c>
      <c r="L613" s="211" t="b">
        <v>1</v>
      </c>
      <c r="M613" s="211">
        <v>3580</v>
      </c>
      <c r="N613" s="211">
        <v>3560</v>
      </c>
      <c r="O613" s="287"/>
      <c r="P613" s="287"/>
      <c r="Q613" s="287"/>
      <c r="R613" s="211" t="b">
        <v>1</v>
      </c>
      <c r="S613" s="211">
        <v>3570</v>
      </c>
      <c r="T613" s="211">
        <v>3700</v>
      </c>
      <c r="U613" s="211" t="b">
        <v>1</v>
      </c>
      <c r="V613" s="211">
        <v>3330</v>
      </c>
      <c r="W613" s="211">
        <v>3330</v>
      </c>
      <c r="X613" s="287"/>
      <c r="Y613" s="287"/>
      <c r="Z613" s="287"/>
      <c r="AA613" s="211" t="s">
        <v>514</v>
      </c>
      <c r="AB613" s="211" t="s">
        <v>514</v>
      </c>
      <c r="AC613" s="211" t="s">
        <v>514</v>
      </c>
      <c r="AD613" s="211" t="s">
        <v>514</v>
      </c>
      <c r="AE613" s="287"/>
      <c r="AF613" s="287"/>
      <c r="AG613" s="287"/>
      <c r="AH613" s="211" t="s">
        <v>514</v>
      </c>
      <c r="AI613" s="211" t="s">
        <v>514</v>
      </c>
      <c r="AJ613" s="211" t="s">
        <v>514</v>
      </c>
      <c r="AK613" s="211" t="s">
        <v>514</v>
      </c>
      <c r="AL613" s="211" t="s">
        <v>514</v>
      </c>
      <c r="AM613" s="211" t="s">
        <v>514</v>
      </c>
      <c r="AN613" s="287"/>
      <c r="AO613" s="287"/>
      <c r="AP613" s="287"/>
      <c r="AQ613" s="287"/>
      <c r="AR613" s="287"/>
      <c r="AS613" s="287"/>
      <c r="AT613" s="211" t="s">
        <v>514</v>
      </c>
      <c r="AU613" s="211" t="s">
        <v>514</v>
      </c>
      <c r="AV613" s="211" t="s">
        <v>514</v>
      </c>
      <c r="AW613" s="211" t="s">
        <v>514</v>
      </c>
      <c r="AX613" s="211" t="s">
        <v>514</v>
      </c>
      <c r="AY613" s="211" t="s">
        <v>514</v>
      </c>
      <c r="AZ613" s="287"/>
      <c r="BA613" s="287"/>
      <c r="BB613" s="287"/>
      <c r="BC613" s="287"/>
      <c r="BD613" s="287"/>
      <c r="BE613" s="287"/>
      <c r="BF613" s="211" t="s">
        <v>514</v>
      </c>
      <c r="BG613" s="211" t="s">
        <v>514</v>
      </c>
      <c r="BH613" s="211" t="s">
        <v>514</v>
      </c>
      <c r="BI613" s="211" t="s">
        <v>514</v>
      </c>
      <c r="BJ613" s="211" t="s">
        <v>514</v>
      </c>
      <c r="BK613" s="211" t="s">
        <v>514</v>
      </c>
      <c r="BL613" s="287"/>
      <c r="BM613" s="287"/>
      <c r="BN613" s="287"/>
      <c r="BO613" s="211" t="s">
        <v>514</v>
      </c>
      <c r="BP613" s="211" t="s">
        <v>514</v>
      </c>
      <c r="BQ613" s="211">
        <v>0</v>
      </c>
      <c r="BR613" s="211" t="s">
        <v>514</v>
      </c>
      <c r="BS613" s="211" t="s">
        <v>514</v>
      </c>
      <c r="BT613" s="211" t="s">
        <v>514</v>
      </c>
      <c r="BU613" s="211" t="s">
        <v>514</v>
      </c>
      <c r="BV613" s="211" t="s">
        <v>514</v>
      </c>
      <c r="BW613" s="211" t="s">
        <v>514</v>
      </c>
      <c r="BX613" s="211" t="s">
        <v>514</v>
      </c>
      <c r="BY613" s="211" t="s">
        <v>514</v>
      </c>
      <c r="BZ613" s="211" t="s">
        <v>514</v>
      </c>
      <c r="CA613" s="211" t="s">
        <v>514</v>
      </c>
      <c r="CB613" s="211" t="s">
        <v>514</v>
      </c>
      <c r="CC613" s="211" t="s">
        <v>514</v>
      </c>
      <c r="CD613" s="211" t="s">
        <v>514</v>
      </c>
      <c r="CE613" s="211" t="s">
        <v>514</v>
      </c>
      <c r="CF613" s="211" t="s">
        <v>514</v>
      </c>
      <c r="CG613" s="211" t="s">
        <v>514</v>
      </c>
      <c r="CH613" s="287"/>
      <c r="CI613" s="287"/>
      <c r="CJ613" s="287"/>
      <c r="CK613" s="287"/>
      <c r="CL613" s="287"/>
      <c r="CM613" s="287"/>
      <c r="CN613" s="287"/>
      <c r="CO613" s="211" t="s">
        <v>5528</v>
      </c>
    </row>
    <row r="614" spans="1:93">
      <c r="A614" s="286" t="s">
        <v>2324</v>
      </c>
      <c r="B614" s="211" t="s">
        <v>514</v>
      </c>
      <c r="C614" s="211" t="s">
        <v>514</v>
      </c>
      <c r="D614" s="211" t="s">
        <v>514</v>
      </c>
      <c r="E614" s="211" t="s">
        <v>514</v>
      </c>
      <c r="F614" s="211" t="e">
        <v>#N/A</v>
      </c>
      <c r="G614" s="211" t="e">
        <v>#N/A</v>
      </c>
      <c r="H614" s="211" t="e">
        <v>#N/A</v>
      </c>
      <c r="I614" s="211" t="s">
        <v>514</v>
      </c>
      <c r="J614" s="211" t="s">
        <v>514</v>
      </c>
      <c r="K614" s="211" t="s">
        <v>514</v>
      </c>
      <c r="L614" s="211" t="s">
        <v>514</v>
      </c>
      <c r="M614" s="211" t="s">
        <v>514</v>
      </c>
      <c r="N614" s="211" t="s">
        <v>514</v>
      </c>
      <c r="O614" s="287"/>
      <c r="P614" s="287"/>
      <c r="Q614" s="287"/>
      <c r="R614" s="211" t="s">
        <v>514</v>
      </c>
      <c r="S614" s="211" t="s">
        <v>514</v>
      </c>
      <c r="T614" s="211" t="s">
        <v>514</v>
      </c>
      <c r="U614" s="211" t="s">
        <v>514</v>
      </c>
      <c r="V614" s="211" t="s">
        <v>514</v>
      </c>
      <c r="W614" s="211" t="s">
        <v>514</v>
      </c>
      <c r="X614" s="287"/>
      <c r="Y614" s="287"/>
      <c r="Z614" s="287"/>
      <c r="AA614" s="211" t="e">
        <v>#N/A</v>
      </c>
      <c r="AB614" s="211" t="e">
        <v>#N/A</v>
      </c>
      <c r="AC614" s="211" t="s">
        <v>514</v>
      </c>
      <c r="AD614" s="211" t="s">
        <v>514</v>
      </c>
      <c r="AE614" s="287"/>
      <c r="AF614" s="287"/>
      <c r="AG614" s="287"/>
      <c r="AH614" s="211" t="s">
        <v>514</v>
      </c>
      <c r="AI614" s="211" t="s">
        <v>514</v>
      </c>
      <c r="AJ614" s="211" t="s">
        <v>514</v>
      </c>
      <c r="AK614" s="211" t="s">
        <v>514</v>
      </c>
      <c r="AL614" s="211" t="s">
        <v>514</v>
      </c>
      <c r="AM614" s="211" t="s">
        <v>514</v>
      </c>
      <c r="AN614" s="287"/>
      <c r="AO614" s="287"/>
      <c r="AP614" s="287"/>
      <c r="AQ614" s="287"/>
      <c r="AR614" s="287"/>
      <c r="AS614" s="287"/>
      <c r="AT614" s="211" t="s">
        <v>514</v>
      </c>
      <c r="AU614" s="211" t="s">
        <v>514</v>
      </c>
      <c r="AV614" s="211" t="s">
        <v>514</v>
      </c>
      <c r="AW614" s="211" t="s">
        <v>514</v>
      </c>
      <c r="AX614" s="211" t="s">
        <v>514</v>
      </c>
      <c r="AY614" s="211" t="s">
        <v>514</v>
      </c>
      <c r="AZ614" s="287"/>
      <c r="BA614" s="287"/>
      <c r="BB614" s="287"/>
      <c r="BC614" s="287"/>
      <c r="BD614" s="287"/>
      <c r="BE614" s="287"/>
      <c r="BF614" s="211" t="s">
        <v>514</v>
      </c>
      <c r="BG614" s="211" t="s">
        <v>514</v>
      </c>
      <c r="BH614" s="211" t="s">
        <v>514</v>
      </c>
      <c r="BI614" s="211" t="s">
        <v>514</v>
      </c>
      <c r="BJ614" s="211" t="s">
        <v>514</v>
      </c>
      <c r="BK614" s="211" t="s">
        <v>514</v>
      </c>
      <c r="BL614" s="287"/>
      <c r="BM614" s="287"/>
      <c r="BN614" s="287"/>
      <c r="BO614" s="211" t="s">
        <v>514</v>
      </c>
      <c r="BP614" s="211" t="s">
        <v>514</v>
      </c>
      <c r="BQ614" s="211">
        <v>0</v>
      </c>
      <c r="BR614" s="211" t="s">
        <v>514</v>
      </c>
      <c r="BS614" s="211" t="s">
        <v>514</v>
      </c>
      <c r="BT614" s="211" t="s">
        <v>514</v>
      </c>
      <c r="BU614" s="211" t="s">
        <v>514</v>
      </c>
      <c r="BV614" s="211" t="s">
        <v>514</v>
      </c>
      <c r="BW614" s="211" t="s">
        <v>514</v>
      </c>
      <c r="BX614" s="211" t="s">
        <v>514</v>
      </c>
      <c r="BY614" s="211" t="s">
        <v>514</v>
      </c>
      <c r="BZ614" s="211" t="s">
        <v>514</v>
      </c>
      <c r="CA614" s="211" t="s">
        <v>514</v>
      </c>
      <c r="CB614" s="211" t="s">
        <v>514</v>
      </c>
      <c r="CC614" s="211" t="s">
        <v>514</v>
      </c>
      <c r="CD614" s="211" t="s">
        <v>514</v>
      </c>
      <c r="CE614" s="211" t="s">
        <v>514</v>
      </c>
      <c r="CF614" s="211" t="s">
        <v>514</v>
      </c>
      <c r="CG614" s="211" t="s">
        <v>514</v>
      </c>
      <c r="CH614" s="287"/>
      <c r="CI614" s="287"/>
      <c r="CJ614" s="287"/>
      <c r="CK614" s="287"/>
      <c r="CL614" s="287"/>
      <c r="CM614" s="287"/>
      <c r="CN614" s="287"/>
      <c r="CO614" s="211" t="s">
        <v>514</v>
      </c>
    </row>
    <row r="615" spans="1:93">
      <c r="A615" s="286" t="s">
        <v>2325</v>
      </c>
      <c r="B615" s="211" t="s">
        <v>3657</v>
      </c>
      <c r="C615" s="211" t="s">
        <v>2531</v>
      </c>
      <c r="D615" s="211" t="s">
        <v>5993</v>
      </c>
      <c r="E615" s="211" t="s">
        <v>5994</v>
      </c>
      <c r="F615" s="211">
        <v>1</v>
      </c>
      <c r="G615" s="211" t="s">
        <v>514</v>
      </c>
      <c r="H615" s="211" t="s">
        <v>514</v>
      </c>
      <c r="I615" s="211" t="s">
        <v>514</v>
      </c>
      <c r="J615" s="211" t="s">
        <v>514</v>
      </c>
      <c r="K615" s="211">
        <v>2016</v>
      </c>
      <c r="L615" s="211" t="b">
        <v>0</v>
      </c>
      <c r="M615" s="211">
        <v>4890</v>
      </c>
      <c r="N615" s="211">
        <v>4850</v>
      </c>
      <c r="O615" s="287"/>
      <c r="P615" s="287"/>
      <c r="Q615" s="287"/>
      <c r="R615" s="211" t="b">
        <v>0</v>
      </c>
      <c r="S615" s="211">
        <v>1250</v>
      </c>
      <c r="T615" s="211">
        <v>968</v>
      </c>
      <c r="U615" s="211" t="b">
        <v>0</v>
      </c>
      <c r="V615" s="211">
        <v>1020</v>
      </c>
      <c r="W615" s="211">
        <v>1020</v>
      </c>
      <c r="X615" s="287"/>
      <c r="Y615" s="287"/>
      <c r="Z615" s="287"/>
      <c r="AA615" s="211" t="s">
        <v>514</v>
      </c>
      <c r="AB615" s="211" t="s">
        <v>514</v>
      </c>
      <c r="AC615" s="211" t="s">
        <v>514</v>
      </c>
      <c r="AD615" s="211" t="s">
        <v>514</v>
      </c>
      <c r="AE615" s="287"/>
      <c r="AF615" s="287"/>
      <c r="AG615" s="287"/>
      <c r="AH615" s="211" t="s">
        <v>514</v>
      </c>
      <c r="AI615" s="211" t="s">
        <v>514</v>
      </c>
      <c r="AJ615" s="211" t="s">
        <v>514</v>
      </c>
      <c r="AK615" s="211" t="s">
        <v>514</v>
      </c>
      <c r="AL615" s="211" t="s">
        <v>514</v>
      </c>
      <c r="AM615" s="211" t="s">
        <v>514</v>
      </c>
      <c r="AN615" s="287"/>
      <c r="AO615" s="287"/>
      <c r="AP615" s="287"/>
      <c r="AQ615" s="287"/>
      <c r="AR615" s="287"/>
      <c r="AS615" s="287"/>
      <c r="AT615" s="211" t="s">
        <v>514</v>
      </c>
      <c r="AU615" s="211" t="s">
        <v>514</v>
      </c>
      <c r="AV615" s="211" t="s">
        <v>514</v>
      </c>
      <c r="AW615" s="211" t="s">
        <v>514</v>
      </c>
      <c r="AX615" s="211" t="s">
        <v>514</v>
      </c>
      <c r="AY615" s="211" t="s">
        <v>514</v>
      </c>
      <c r="AZ615" s="287"/>
      <c r="BA615" s="287"/>
      <c r="BB615" s="287"/>
      <c r="BC615" s="287"/>
      <c r="BD615" s="287"/>
      <c r="BE615" s="287"/>
      <c r="BF615" s="211" t="s">
        <v>514</v>
      </c>
      <c r="BG615" s="211" t="s">
        <v>514</v>
      </c>
      <c r="BH615" s="211" t="s">
        <v>514</v>
      </c>
      <c r="BI615" s="211" t="s">
        <v>514</v>
      </c>
      <c r="BJ615" s="211" t="s">
        <v>514</v>
      </c>
      <c r="BK615" s="211" t="s">
        <v>514</v>
      </c>
      <c r="BL615" s="287"/>
      <c r="BM615" s="287"/>
      <c r="BN615" s="287"/>
      <c r="BO615" s="211" t="s">
        <v>514</v>
      </c>
      <c r="BP615" s="211" t="s">
        <v>514</v>
      </c>
      <c r="BQ615" s="211">
        <v>0</v>
      </c>
      <c r="BR615" s="211" t="s">
        <v>514</v>
      </c>
      <c r="BS615" s="211" t="s">
        <v>514</v>
      </c>
      <c r="BT615" s="211" t="s">
        <v>514</v>
      </c>
      <c r="BU615" s="211" t="s">
        <v>514</v>
      </c>
      <c r="BV615" s="211" t="s">
        <v>514</v>
      </c>
      <c r="BW615" s="211" t="s">
        <v>514</v>
      </c>
      <c r="BX615" s="211" t="s">
        <v>514</v>
      </c>
      <c r="BY615" s="211" t="s">
        <v>514</v>
      </c>
      <c r="BZ615" s="211" t="s">
        <v>514</v>
      </c>
      <c r="CA615" s="211" t="s">
        <v>514</v>
      </c>
      <c r="CB615" s="211" t="s">
        <v>514</v>
      </c>
      <c r="CC615" s="211" t="s">
        <v>6444</v>
      </c>
      <c r="CD615" s="211" t="s">
        <v>6445</v>
      </c>
      <c r="CE615" s="211" t="s">
        <v>514</v>
      </c>
      <c r="CF615" s="211" t="s">
        <v>514</v>
      </c>
      <c r="CG615" s="211" t="s">
        <v>514</v>
      </c>
      <c r="CH615" s="287"/>
      <c r="CI615" s="287"/>
      <c r="CJ615" s="287"/>
      <c r="CK615" s="287"/>
      <c r="CL615" s="287"/>
      <c r="CM615" s="287"/>
      <c r="CN615" s="287"/>
      <c r="CO615" s="211" t="s">
        <v>5528</v>
      </c>
    </row>
    <row r="616" spans="1:93">
      <c r="A616" s="286" t="s">
        <v>2326</v>
      </c>
      <c r="B616" s="211" t="s">
        <v>3658</v>
      </c>
      <c r="C616" s="211" t="s">
        <v>2424</v>
      </c>
      <c r="D616" s="211" t="s">
        <v>3659</v>
      </c>
      <c r="E616" s="211" t="s">
        <v>3660</v>
      </c>
      <c r="F616" s="211">
        <v>1</v>
      </c>
      <c r="G616" s="211" t="s">
        <v>514</v>
      </c>
      <c r="H616" s="211" t="s">
        <v>514</v>
      </c>
      <c r="I616" s="211" t="s">
        <v>514</v>
      </c>
      <c r="J616" s="211" t="s">
        <v>514</v>
      </c>
      <c r="K616" s="211">
        <v>2016</v>
      </c>
      <c r="L616" s="211" t="b">
        <v>1</v>
      </c>
      <c r="M616" s="211">
        <v>6380</v>
      </c>
      <c r="N616" s="211">
        <v>6060</v>
      </c>
      <c r="O616" s="287"/>
      <c r="P616" s="287"/>
      <c r="Q616" s="287"/>
      <c r="R616" s="211" t="b">
        <v>1</v>
      </c>
      <c r="S616" s="211">
        <v>8010</v>
      </c>
      <c r="T616" s="211">
        <v>3780</v>
      </c>
      <c r="U616" s="211" t="b">
        <v>1</v>
      </c>
      <c r="V616" s="211">
        <v>4130</v>
      </c>
      <c r="W616" s="211">
        <v>4130</v>
      </c>
      <c r="X616" s="287"/>
      <c r="Y616" s="287"/>
      <c r="Z616" s="287"/>
      <c r="AA616" s="211" t="s">
        <v>514</v>
      </c>
      <c r="AB616" s="211" t="s">
        <v>514</v>
      </c>
      <c r="AC616" s="211" t="s">
        <v>514</v>
      </c>
      <c r="AD616" s="211" t="s">
        <v>514</v>
      </c>
      <c r="AE616" s="287"/>
      <c r="AF616" s="287"/>
      <c r="AG616" s="287"/>
      <c r="AH616" s="211" t="s">
        <v>514</v>
      </c>
      <c r="AI616" s="211" t="s">
        <v>514</v>
      </c>
      <c r="AJ616" s="211" t="s">
        <v>514</v>
      </c>
      <c r="AK616" s="211" t="s">
        <v>514</v>
      </c>
      <c r="AL616" s="211" t="s">
        <v>514</v>
      </c>
      <c r="AM616" s="211" t="s">
        <v>514</v>
      </c>
      <c r="AN616" s="287"/>
      <c r="AO616" s="287"/>
      <c r="AP616" s="287"/>
      <c r="AQ616" s="287"/>
      <c r="AR616" s="287"/>
      <c r="AS616" s="287"/>
      <c r="AT616" s="211" t="s">
        <v>514</v>
      </c>
      <c r="AU616" s="211" t="s">
        <v>514</v>
      </c>
      <c r="AV616" s="211" t="s">
        <v>514</v>
      </c>
      <c r="AW616" s="211" t="s">
        <v>514</v>
      </c>
      <c r="AX616" s="211" t="s">
        <v>514</v>
      </c>
      <c r="AY616" s="211" t="s">
        <v>514</v>
      </c>
      <c r="AZ616" s="287"/>
      <c r="BA616" s="287"/>
      <c r="BB616" s="287"/>
      <c r="BC616" s="287"/>
      <c r="BD616" s="287"/>
      <c r="BE616" s="287"/>
      <c r="BF616" s="211" t="s">
        <v>514</v>
      </c>
      <c r="BG616" s="211" t="s">
        <v>514</v>
      </c>
      <c r="BH616" s="211" t="s">
        <v>514</v>
      </c>
      <c r="BI616" s="211" t="s">
        <v>514</v>
      </c>
      <c r="BJ616" s="211" t="s">
        <v>514</v>
      </c>
      <c r="BK616" s="211" t="s">
        <v>514</v>
      </c>
      <c r="BL616" s="287"/>
      <c r="BM616" s="287"/>
      <c r="BN616" s="287"/>
      <c r="BO616" s="211" t="s">
        <v>514</v>
      </c>
      <c r="BP616" s="211" t="s">
        <v>514</v>
      </c>
      <c r="BQ616" s="211">
        <v>0</v>
      </c>
      <c r="BR616" s="211" t="s">
        <v>514</v>
      </c>
      <c r="BS616" s="211" t="s">
        <v>514</v>
      </c>
      <c r="BT616" s="211" t="s">
        <v>514</v>
      </c>
      <c r="BU616" s="211" t="s">
        <v>514</v>
      </c>
      <c r="BV616" s="211" t="s">
        <v>514</v>
      </c>
      <c r="BW616" s="211" t="s">
        <v>514</v>
      </c>
      <c r="BX616" s="211" t="s">
        <v>514</v>
      </c>
      <c r="BY616" s="211" t="s">
        <v>514</v>
      </c>
      <c r="BZ616" s="211" t="s">
        <v>514</v>
      </c>
      <c r="CA616" s="211" t="s">
        <v>514</v>
      </c>
      <c r="CB616" s="211" t="s">
        <v>514</v>
      </c>
      <c r="CC616" s="211" t="s">
        <v>514</v>
      </c>
      <c r="CD616" s="211" t="s">
        <v>514</v>
      </c>
      <c r="CE616" s="211" t="s">
        <v>514</v>
      </c>
      <c r="CF616" s="211" t="s">
        <v>514</v>
      </c>
      <c r="CG616" s="211" t="s">
        <v>514</v>
      </c>
      <c r="CH616" s="287"/>
      <c r="CI616" s="287"/>
      <c r="CJ616" s="287"/>
      <c r="CK616" s="287"/>
      <c r="CL616" s="287"/>
      <c r="CM616" s="287"/>
      <c r="CN616" s="287"/>
      <c r="CO616" s="211" t="s">
        <v>5528</v>
      </c>
    </row>
    <row r="617" spans="1:93">
      <c r="A617" s="286" t="s">
        <v>2327</v>
      </c>
      <c r="B617" s="211" t="s">
        <v>3661</v>
      </c>
      <c r="C617" s="211" t="s">
        <v>2448</v>
      </c>
      <c r="D617" s="211" t="s">
        <v>3662</v>
      </c>
      <c r="E617" s="211" t="s">
        <v>3663</v>
      </c>
      <c r="F617" s="211">
        <v>1</v>
      </c>
      <c r="G617" s="211" t="s">
        <v>514</v>
      </c>
      <c r="H617" s="211" t="s">
        <v>514</v>
      </c>
      <c r="I617" s="211" t="s">
        <v>514</v>
      </c>
      <c r="J617" s="211" t="s">
        <v>514</v>
      </c>
      <c r="K617" s="211">
        <v>2016</v>
      </c>
      <c r="L617" s="211" t="b">
        <v>0</v>
      </c>
      <c r="M617" s="211">
        <v>10400</v>
      </c>
      <c r="N617" s="211">
        <v>10300</v>
      </c>
      <c r="O617" s="287"/>
      <c r="P617" s="287"/>
      <c r="Q617" s="287"/>
      <c r="R617" s="211" t="b">
        <v>0</v>
      </c>
      <c r="S617" s="211">
        <v>7470</v>
      </c>
      <c r="T617" s="211">
        <v>6970</v>
      </c>
      <c r="U617" s="211" t="b">
        <v>0</v>
      </c>
      <c r="V617" s="211">
        <v>6540</v>
      </c>
      <c r="W617" s="211">
        <v>6540</v>
      </c>
      <c r="X617" s="287"/>
      <c r="Y617" s="287"/>
      <c r="Z617" s="287"/>
      <c r="AA617" s="211" t="s">
        <v>514</v>
      </c>
      <c r="AB617" s="211" t="s">
        <v>514</v>
      </c>
      <c r="AC617" s="211" t="s">
        <v>514</v>
      </c>
      <c r="AD617" s="211" t="s">
        <v>514</v>
      </c>
      <c r="AE617" s="287"/>
      <c r="AF617" s="287"/>
      <c r="AG617" s="287"/>
      <c r="AH617" s="211" t="s">
        <v>514</v>
      </c>
      <c r="AI617" s="211" t="s">
        <v>514</v>
      </c>
      <c r="AJ617" s="211" t="s">
        <v>514</v>
      </c>
      <c r="AK617" s="211" t="s">
        <v>514</v>
      </c>
      <c r="AL617" s="211" t="s">
        <v>514</v>
      </c>
      <c r="AM617" s="211" t="s">
        <v>514</v>
      </c>
      <c r="AN617" s="287"/>
      <c r="AO617" s="287"/>
      <c r="AP617" s="287"/>
      <c r="AQ617" s="287"/>
      <c r="AR617" s="287"/>
      <c r="AS617" s="287"/>
      <c r="AT617" s="211" t="s">
        <v>514</v>
      </c>
      <c r="AU617" s="211" t="s">
        <v>514</v>
      </c>
      <c r="AV617" s="211" t="s">
        <v>514</v>
      </c>
      <c r="AW617" s="211" t="s">
        <v>514</v>
      </c>
      <c r="AX617" s="211" t="s">
        <v>514</v>
      </c>
      <c r="AY617" s="211" t="s">
        <v>514</v>
      </c>
      <c r="AZ617" s="287"/>
      <c r="BA617" s="287"/>
      <c r="BB617" s="287"/>
      <c r="BC617" s="287"/>
      <c r="BD617" s="287"/>
      <c r="BE617" s="287"/>
      <c r="BF617" s="211" t="s">
        <v>514</v>
      </c>
      <c r="BG617" s="211" t="s">
        <v>514</v>
      </c>
      <c r="BH617" s="211" t="s">
        <v>514</v>
      </c>
      <c r="BI617" s="211" t="s">
        <v>514</v>
      </c>
      <c r="BJ617" s="211" t="s">
        <v>514</v>
      </c>
      <c r="BK617" s="211" t="s">
        <v>514</v>
      </c>
      <c r="BL617" s="287"/>
      <c r="BM617" s="287"/>
      <c r="BN617" s="287"/>
      <c r="BO617" s="211" t="s">
        <v>514</v>
      </c>
      <c r="BP617" s="211" t="s">
        <v>514</v>
      </c>
      <c r="BQ617" s="211">
        <v>2</v>
      </c>
      <c r="BR617" s="211" t="s">
        <v>3664</v>
      </c>
      <c r="BS617" s="211" t="s">
        <v>3665</v>
      </c>
      <c r="BT617" s="211" t="s">
        <v>514</v>
      </c>
      <c r="BU617" s="211" t="s">
        <v>514</v>
      </c>
      <c r="BV617" s="211" t="s">
        <v>514</v>
      </c>
      <c r="BW617" s="211" t="s">
        <v>514</v>
      </c>
      <c r="BX617" s="211" t="s">
        <v>514</v>
      </c>
      <c r="BY617" s="211" t="s">
        <v>514</v>
      </c>
      <c r="BZ617" s="211" t="s">
        <v>514</v>
      </c>
      <c r="CA617" s="211" t="s">
        <v>514</v>
      </c>
      <c r="CB617" s="211" t="s">
        <v>514</v>
      </c>
      <c r="CC617" s="211" t="s">
        <v>514</v>
      </c>
      <c r="CD617" s="211" t="s">
        <v>514</v>
      </c>
      <c r="CE617" s="211" t="s">
        <v>514</v>
      </c>
      <c r="CF617" s="211" t="s">
        <v>514</v>
      </c>
      <c r="CG617" s="211" t="s">
        <v>514</v>
      </c>
      <c r="CH617" s="287"/>
      <c r="CI617" s="287"/>
      <c r="CJ617" s="287"/>
      <c r="CK617" s="287"/>
      <c r="CL617" s="287"/>
      <c r="CM617" s="287"/>
      <c r="CN617" s="287"/>
      <c r="CO617" s="211" t="s">
        <v>5528</v>
      </c>
    </row>
    <row r="618" spans="1:93">
      <c r="A618" s="286" t="s">
        <v>2328</v>
      </c>
      <c r="B618" s="211" t="s">
        <v>3666</v>
      </c>
      <c r="C618" s="211" t="s">
        <v>2912</v>
      </c>
      <c r="D618" s="211" t="s">
        <v>5995</v>
      </c>
      <c r="E618" s="211" t="s">
        <v>5440</v>
      </c>
      <c r="F618" s="211" t="s">
        <v>514</v>
      </c>
      <c r="G618" s="211">
        <v>1</v>
      </c>
      <c r="H618" s="211" t="s">
        <v>514</v>
      </c>
      <c r="I618" s="211" t="s">
        <v>514</v>
      </c>
      <c r="J618" s="211" t="s">
        <v>514</v>
      </c>
      <c r="K618" s="211">
        <v>2016</v>
      </c>
      <c r="L618" s="211" t="b">
        <v>1</v>
      </c>
      <c r="M618" s="211">
        <v>5260</v>
      </c>
      <c r="N618" s="211">
        <v>5200</v>
      </c>
      <c r="O618" s="287"/>
      <c r="P618" s="287"/>
      <c r="Q618" s="287"/>
      <c r="R618" s="211" t="s">
        <v>514</v>
      </c>
      <c r="S618" s="211" t="s">
        <v>514</v>
      </c>
      <c r="T618" s="211" t="s">
        <v>514</v>
      </c>
      <c r="U618" s="211" t="s">
        <v>514</v>
      </c>
      <c r="V618" s="211" t="s">
        <v>514</v>
      </c>
      <c r="W618" s="211" t="s">
        <v>514</v>
      </c>
      <c r="X618" s="287"/>
      <c r="Y618" s="287"/>
      <c r="Z618" s="287"/>
      <c r="AA618" s="211" t="s">
        <v>514</v>
      </c>
      <c r="AB618" s="211" t="s">
        <v>514</v>
      </c>
      <c r="AC618" s="211" t="s">
        <v>514</v>
      </c>
      <c r="AD618" s="211" t="s">
        <v>514</v>
      </c>
      <c r="AE618" s="287"/>
      <c r="AF618" s="287"/>
      <c r="AG618" s="287"/>
      <c r="AH618" s="211" t="s">
        <v>514</v>
      </c>
      <c r="AI618" s="211" t="s">
        <v>514</v>
      </c>
      <c r="AJ618" s="211" t="s">
        <v>514</v>
      </c>
      <c r="AK618" s="211" t="s">
        <v>514</v>
      </c>
      <c r="AL618" s="211" t="s">
        <v>514</v>
      </c>
      <c r="AM618" s="211" t="s">
        <v>514</v>
      </c>
      <c r="AN618" s="287"/>
      <c r="AO618" s="287"/>
      <c r="AP618" s="287"/>
      <c r="AQ618" s="287"/>
      <c r="AR618" s="287"/>
      <c r="AS618" s="287"/>
      <c r="AT618" s="211" t="s">
        <v>514</v>
      </c>
      <c r="AU618" s="211" t="s">
        <v>514</v>
      </c>
      <c r="AV618" s="211" t="s">
        <v>514</v>
      </c>
      <c r="AW618" s="211" t="s">
        <v>514</v>
      </c>
      <c r="AX618" s="211" t="s">
        <v>514</v>
      </c>
      <c r="AY618" s="211" t="s">
        <v>514</v>
      </c>
      <c r="AZ618" s="287"/>
      <c r="BA618" s="287"/>
      <c r="BB618" s="287"/>
      <c r="BC618" s="287"/>
      <c r="BD618" s="287"/>
      <c r="BE618" s="287"/>
      <c r="BF618" s="211" t="s">
        <v>514</v>
      </c>
      <c r="BG618" s="211" t="s">
        <v>514</v>
      </c>
      <c r="BH618" s="211" t="s">
        <v>514</v>
      </c>
      <c r="BI618" s="211" t="s">
        <v>514</v>
      </c>
      <c r="BJ618" s="211" t="s">
        <v>514</v>
      </c>
      <c r="BK618" s="211" t="s">
        <v>514</v>
      </c>
      <c r="BL618" s="287"/>
      <c r="BM618" s="287"/>
      <c r="BN618" s="287"/>
      <c r="BO618" s="211" t="s">
        <v>514</v>
      </c>
      <c r="BP618" s="211" t="s">
        <v>514</v>
      </c>
      <c r="BQ618" s="211">
        <v>0</v>
      </c>
      <c r="BR618" s="211" t="s">
        <v>514</v>
      </c>
      <c r="BS618" s="211" t="s">
        <v>514</v>
      </c>
      <c r="BT618" s="211" t="s">
        <v>514</v>
      </c>
      <c r="BU618" s="211" t="s">
        <v>514</v>
      </c>
      <c r="BV618" s="211" t="s">
        <v>514</v>
      </c>
      <c r="BW618" s="211" t="s">
        <v>514</v>
      </c>
      <c r="BX618" s="211" t="s">
        <v>514</v>
      </c>
      <c r="BY618" s="211" t="s">
        <v>514</v>
      </c>
      <c r="BZ618" s="211" t="s">
        <v>514</v>
      </c>
      <c r="CA618" s="211" t="s">
        <v>514</v>
      </c>
      <c r="CB618" s="211" t="s">
        <v>514</v>
      </c>
      <c r="CC618" s="211" t="s">
        <v>514</v>
      </c>
      <c r="CD618" s="211" t="s">
        <v>514</v>
      </c>
      <c r="CE618" s="211" t="s">
        <v>514</v>
      </c>
      <c r="CF618" s="211" t="s">
        <v>514</v>
      </c>
      <c r="CG618" s="211" t="s">
        <v>514</v>
      </c>
      <c r="CH618" s="287"/>
      <c r="CI618" s="287"/>
      <c r="CJ618" s="287"/>
      <c r="CK618" s="287"/>
      <c r="CL618" s="287"/>
      <c r="CM618" s="287"/>
      <c r="CN618" s="287"/>
      <c r="CO618" s="211" t="s">
        <v>514</v>
      </c>
    </row>
    <row r="619" spans="1:93">
      <c r="A619" s="286" t="s">
        <v>2329</v>
      </c>
      <c r="B619" s="211" t="s">
        <v>3667</v>
      </c>
      <c r="C619" s="211" t="s">
        <v>2424</v>
      </c>
      <c r="D619" s="211" t="s">
        <v>6667</v>
      </c>
      <c r="E619" s="211" t="s">
        <v>5996</v>
      </c>
      <c r="F619" s="211" t="s">
        <v>514</v>
      </c>
      <c r="G619" s="211" t="s">
        <v>514</v>
      </c>
      <c r="H619" s="211">
        <v>1</v>
      </c>
      <c r="I619" s="211" t="s">
        <v>514</v>
      </c>
      <c r="J619" s="211" t="s">
        <v>514</v>
      </c>
      <c r="K619" s="211" t="s">
        <v>514</v>
      </c>
      <c r="L619" s="211" t="s">
        <v>514</v>
      </c>
      <c r="M619" s="211" t="s">
        <v>514</v>
      </c>
      <c r="N619" s="211" t="s">
        <v>514</v>
      </c>
      <c r="O619" s="287"/>
      <c r="P619" s="287"/>
      <c r="Q619" s="287"/>
      <c r="R619" s="211" t="s">
        <v>514</v>
      </c>
      <c r="S619" s="211" t="s">
        <v>514</v>
      </c>
      <c r="T619" s="211" t="s">
        <v>514</v>
      </c>
      <c r="U619" s="211" t="s">
        <v>514</v>
      </c>
      <c r="V619" s="211" t="s">
        <v>514</v>
      </c>
      <c r="W619" s="211" t="s">
        <v>514</v>
      </c>
      <c r="X619" s="287"/>
      <c r="Y619" s="287"/>
      <c r="Z619" s="287"/>
      <c r="AA619" s="211">
        <v>2016</v>
      </c>
      <c r="AB619" s="211" t="b">
        <v>1</v>
      </c>
      <c r="AC619" s="211">
        <v>8710</v>
      </c>
      <c r="AD619" s="211">
        <v>8710</v>
      </c>
      <c r="AE619" s="287"/>
      <c r="AF619" s="287"/>
      <c r="AG619" s="287"/>
      <c r="AH619" s="211" t="b">
        <v>1</v>
      </c>
      <c r="AI619" s="211">
        <v>9290</v>
      </c>
      <c r="AJ619" s="211">
        <v>9290</v>
      </c>
      <c r="AK619" s="211" t="b">
        <v>1</v>
      </c>
      <c r="AL619" s="211">
        <v>8960</v>
      </c>
      <c r="AM619" s="211">
        <v>8960</v>
      </c>
      <c r="AN619" s="287"/>
      <c r="AO619" s="287"/>
      <c r="AP619" s="287"/>
      <c r="AQ619" s="287"/>
      <c r="AR619" s="287"/>
      <c r="AS619" s="287"/>
      <c r="AT619" s="211" t="s">
        <v>514</v>
      </c>
      <c r="AU619" s="211" t="s">
        <v>514</v>
      </c>
      <c r="AV619" s="211" t="s">
        <v>514</v>
      </c>
      <c r="AW619" s="211" t="s">
        <v>514</v>
      </c>
      <c r="AX619" s="211" t="s">
        <v>514</v>
      </c>
      <c r="AY619" s="211" t="s">
        <v>514</v>
      </c>
      <c r="AZ619" s="287"/>
      <c r="BA619" s="287"/>
      <c r="BB619" s="287"/>
      <c r="BC619" s="287"/>
      <c r="BD619" s="287"/>
      <c r="BE619" s="287"/>
      <c r="BF619" s="211" t="s">
        <v>514</v>
      </c>
      <c r="BG619" s="211" t="s">
        <v>514</v>
      </c>
      <c r="BH619" s="211" t="s">
        <v>514</v>
      </c>
      <c r="BI619" s="211" t="s">
        <v>514</v>
      </c>
      <c r="BJ619" s="211" t="s">
        <v>514</v>
      </c>
      <c r="BK619" s="211" t="s">
        <v>514</v>
      </c>
      <c r="BL619" s="287"/>
      <c r="BM619" s="287"/>
      <c r="BN619" s="287"/>
      <c r="BO619" s="211">
        <v>231</v>
      </c>
      <c r="BP619" s="211">
        <v>173</v>
      </c>
      <c r="BQ619" s="211">
        <v>0</v>
      </c>
      <c r="BR619" s="211" t="s">
        <v>514</v>
      </c>
      <c r="BS619" s="211" t="s">
        <v>514</v>
      </c>
      <c r="BT619" s="211" t="s">
        <v>514</v>
      </c>
      <c r="BU619" s="211" t="s">
        <v>514</v>
      </c>
      <c r="BV619" s="211" t="s">
        <v>514</v>
      </c>
      <c r="BW619" s="211" t="s">
        <v>514</v>
      </c>
      <c r="BX619" s="211" t="s">
        <v>514</v>
      </c>
      <c r="BY619" s="211" t="s">
        <v>514</v>
      </c>
      <c r="BZ619" s="211" t="s">
        <v>514</v>
      </c>
      <c r="CA619" s="211" t="s">
        <v>514</v>
      </c>
      <c r="CB619" s="211" t="s">
        <v>514</v>
      </c>
      <c r="CC619" s="211" t="s">
        <v>514</v>
      </c>
      <c r="CD619" s="211" t="s">
        <v>514</v>
      </c>
      <c r="CE619" s="211" t="s">
        <v>514</v>
      </c>
      <c r="CF619" s="211" t="s">
        <v>6431</v>
      </c>
      <c r="CG619" s="211" t="s">
        <v>6432</v>
      </c>
      <c r="CH619" s="287"/>
      <c r="CI619" s="287"/>
      <c r="CJ619" s="287"/>
      <c r="CK619" s="287"/>
      <c r="CL619" s="287"/>
      <c r="CM619" s="287"/>
      <c r="CN619" s="287"/>
      <c r="CO619" s="211" t="s">
        <v>5528</v>
      </c>
    </row>
    <row r="620" spans="1:93">
      <c r="A620" s="286" t="s">
        <v>2330</v>
      </c>
      <c r="B620" s="211" t="s">
        <v>3668</v>
      </c>
      <c r="C620" s="211" t="s">
        <v>2424</v>
      </c>
      <c r="D620" s="211" t="s">
        <v>3669</v>
      </c>
      <c r="E620" s="211" t="s">
        <v>5997</v>
      </c>
      <c r="F620" s="211">
        <v>1</v>
      </c>
      <c r="G620" s="211" t="s">
        <v>514</v>
      </c>
      <c r="H620" s="211" t="s">
        <v>514</v>
      </c>
      <c r="I620" s="211" t="s">
        <v>514</v>
      </c>
      <c r="J620" s="211" t="s">
        <v>514</v>
      </c>
      <c r="K620" s="211">
        <v>2016</v>
      </c>
      <c r="L620" s="211" t="b">
        <v>0</v>
      </c>
      <c r="M620" s="211">
        <v>8080</v>
      </c>
      <c r="N620" s="211">
        <v>7940</v>
      </c>
      <c r="O620" s="287"/>
      <c r="P620" s="287"/>
      <c r="Q620" s="287"/>
      <c r="R620" s="211" t="b">
        <v>0</v>
      </c>
      <c r="S620" s="211">
        <v>9260</v>
      </c>
      <c r="T620" s="211">
        <v>10200</v>
      </c>
      <c r="U620" s="211" t="b">
        <v>0</v>
      </c>
      <c r="V620" s="211">
        <v>10100</v>
      </c>
      <c r="W620" s="211">
        <v>10100</v>
      </c>
      <c r="X620" s="287"/>
      <c r="Y620" s="287"/>
      <c r="Z620" s="287"/>
      <c r="AA620" s="211" t="s">
        <v>514</v>
      </c>
      <c r="AB620" s="211" t="s">
        <v>514</v>
      </c>
      <c r="AC620" s="211" t="s">
        <v>514</v>
      </c>
      <c r="AD620" s="211" t="s">
        <v>514</v>
      </c>
      <c r="AE620" s="287"/>
      <c r="AF620" s="287"/>
      <c r="AG620" s="287"/>
      <c r="AH620" s="211" t="s">
        <v>514</v>
      </c>
      <c r="AI620" s="211" t="s">
        <v>514</v>
      </c>
      <c r="AJ620" s="211" t="s">
        <v>514</v>
      </c>
      <c r="AK620" s="211" t="s">
        <v>514</v>
      </c>
      <c r="AL620" s="211" t="s">
        <v>514</v>
      </c>
      <c r="AM620" s="211" t="s">
        <v>514</v>
      </c>
      <c r="AN620" s="287"/>
      <c r="AO620" s="287"/>
      <c r="AP620" s="287"/>
      <c r="AQ620" s="287"/>
      <c r="AR620" s="287"/>
      <c r="AS620" s="287"/>
      <c r="AT620" s="211" t="s">
        <v>514</v>
      </c>
      <c r="AU620" s="211" t="s">
        <v>514</v>
      </c>
      <c r="AV620" s="211" t="s">
        <v>514</v>
      </c>
      <c r="AW620" s="211" t="s">
        <v>514</v>
      </c>
      <c r="AX620" s="211" t="s">
        <v>514</v>
      </c>
      <c r="AY620" s="211" t="s">
        <v>514</v>
      </c>
      <c r="AZ620" s="287"/>
      <c r="BA620" s="287"/>
      <c r="BB620" s="287"/>
      <c r="BC620" s="287"/>
      <c r="BD620" s="287"/>
      <c r="BE620" s="287"/>
      <c r="BF620" s="211" t="s">
        <v>514</v>
      </c>
      <c r="BG620" s="211" t="s">
        <v>514</v>
      </c>
      <c r="BH620" s="211" t="s">
        <v>514</v>
      </c>
      <c r="BI620" s="211" t="s">
        <v>514</v>
      </c>
      <c r="BJ620" s="211" t="s">
        <v>514</v>
      </c>
      <c r="BK620" s="211" t="s">
        <v>514</v>
      </c>
      <c r="BL620" s="287"/>
      <c r="BM620" s="287"/>
      <c r="BN620" s="287"/>
      <c r="BO620" s="211" t="s">
        <v>514</v>
      </c>
      <c r="BP620" s="211" t="s">
        <v>514</v>
      </c>
      <c r="BQ620" s="211">
        <v>0</v>
      </c>
      <c r="BR620" s="211" t="s">
        <v>514</v>
      </c>
      <c r="BS620" s="211" t="s">
        <v>514</v>
      </c>
      <c r="BT620" s="211" t="s">
        <v>514</v>
      </c>
      <c r="BU620" s="211" t="s">
        <v>514</v>
      </c>
      <c r="BV620" s="211" t="s">
        <v>514</v>
      </c>
      <c r="BW620" s="211" t="s">
        <v>514</v>
      </c>
      <c r="BX620" s="211" t="s">
        <v>514</v>
      </c>
      <c r="BY620" s="211" t="s">
        <v>514</v>
      </c>
      <c r="BZ620" s="211" t="s">
        <v>514</v>
      </c>
      <c r="CA620" s="211" t="s">
        <v>514</v>
      </c>
      <c r="CB620" s="211" t="s">
        <v>514</v>
      </c>
      <c r="CC620" s="211" t="s">
        <v>514</v>
      </c>
      <c r="CD620" s="211" t="s">
        <v>514</v>
      </c>
      <c r="CE620" s="211" t="s">
        <v>514</v>
      </c>
      <c r="CF620" s="211" t="s">
        <v>514</v>
      </c>
      <c r="CG620" s="211" t="s">
        <v>514</v>
      </c>
      <c r="CH620" s="287"/>
      <c r="CI620" s="287"/>
      <c r="CJ620" s="287"/>
      <c r="CK620" s="287"/>
      <c r="CL620" s="287"/>
      <c r="CM620" s="287"/>
      <c r="CN620" s="287"/>
      <c r="CO620" s="211" t="s">
        <v>5528</v>
      </c>
    </row>
    <row r="621" spans="1:93">
      <c r="A621" s="286" t="s">
        <v>2331</v>
      </c>
      <c r="B621" s="211" t="s">
        <v>3670</v>
      </c>
      <c r="C621" s="211" t="s">
        <v>2448</v>
      </c>
      <c r="D621" s="211" t="s">
        <v>3671</v>
      </c>
      <c r="E621" s="211" t="s">
        <v>3672</v>
      </c>
      <c r="F621" s="211">
        <v>1</v>
      </c>
      <c r="G621" s="211" t="s">
        <v>514</v>
      </c>
      <c r="H621" s="211" t="s">
        <v>514</v>
      </c>
      <c r="I621" s="211" t="s">
        <v>514</v>
      </c>
      <c r="J621" s="211" t="s">
        <v>514</v>
      </c>
      <c r="K621" s="211">
        <v>2017</v>
      </c>
      <c r="L621" s="211" t="b">
        <v>0</v>
      </c>
      <c r="M621" s="211">
        <v>136</v>
      </c>
      <c r="N621" s="211">
        <v>134</v>
      </c>
      <c r="O621" s="287"/>
      <c r="P621" s="287"/>
      <c r="Q621" s="287"/>
      <c r="R621" s="211" t="b">
        <v>0</v>
      </c>
      <c r="S621" s="211">
        <v>100</v>
      </c>
      <c r="T621" s="211">
        <v>99</v>
      </c>
      <c r="U621" s="211" t="b">
        <v>0</v>
      </c>
      <c r="V621" s="211">
        <v>119</v>
      </c>
      <c r="W621" s="211">
        <v>119</v>
      </c>
      <c r="X621" s="287"/>
      <c r="Y621" s="287"/>
      <c r="Z621" s="287"/>
      <c r="AA621" s="211" t="s">
        <v>514</v>
      </c>
      <c r="AB621" s="211" t="s">
        <v>514</v>
      </c>
      <c r="AC621" s="211" t="s">
        <v>514</v>
      </c>
      <c r="AD621" s="211" t="s">
        <v>514</v>
      </c>
      <c r="AE621" s="287"/>
      <c r="AF621" s="287"/>
      <c r="AG621" s="287"/>
      <c r="AH621" s="211" t="s">
        <v>514</v>
      </c>
      <c r="AI621" s="211" t="s">
        <v>514</v>
      </c>
      <c r="AJ621" s="211" t="s">
        <v>514</v>
      </c>
      <c r="AK621" s="211" t="s">
        <v>514</v>
      </c>
      <c r="AL621" s="211" t="s">
        <v>514</v>
      </c>
      <c r="AM621" s="211" t="s">
        <v>514</v>
      </c>
      <c r="AN621" s="287"/>
      <c r="AO621" s="287"/>
      <c r="AP621" s="287"/>
      <c r="AQ621" s="287"/>
      <c r="AR621" s="287"/>
      <c r="AS621" s="287"/>
      <c r="AT621" s="211" t="s">
        <v>514</v>
      </c>
      <c r="AU621" s="211" t="s">
        <v>514</v>
      </c>
      <c r="AV621" s="211" t="s">
        <v>514</v>
      </c>
      <c r="AW621" s="211" t="s">
        <v>514</v>
      </c>
      <c r="AX621" s="211" t="s">
        <v>514</v>
      </c>
      <c r="AY621" s="211" t="s">
        <v>514</v>
      </c>
      <c r="AZ621" s="287"/>
      <c r="BA621" s="287"/>
      <c r="BB621" s="287"/>
      <c r="BC621" s="287"/>
      <c r="BD621" s="287"/>
      <c r="BE621" s="287"/>
      <c r="BF621" s="211" t="s">
        <v>514</v>
      </c>
      <c r="BG621" s="211" t="s">
        <v>514</v>
      </c>
      <c r="BH621" s="211" t="s">
        <v>514</v>
      </c>
      <c r="BI621" s="211" t="s">
        <v>514</v>
      </c>
      <c r="BJ621" s="211" t="s">
        <v>514</v>
      </c>
      <c r="BK621" s="211" t="s">
        <v>514</v>
      </c>
      <c r="BL621" s="287"/>
      <c r="BM621" s="287"/>
      <c r="BN621" s="287"/>
      <c r="BO621" s="211" t="s">
        <v>514</v>
      </c>
      <c r="BP621" s="211" t="s">
        <v>514</v>
      </c>
      <c r="BQ621" s="211">
        <v>0</v>
      </c>
      <c r="BR621" s="211" t="s">
        <v>514</v>
      </c>
      <c r="BS621" s="211" t="s">
        <v>514</v>
      </c>
      <c r="BT621" s="211" t="s">
        <v>514</v>
      </c>
      <c r="BU621" s="211" t="s">
        <v>514</v>
      </c>
      <c r="BV621" s="211" t="s">
        <v>514</v>
      </c>
      <c r="BW621" s="211" t="s">
        <v>514</v>
      </c>
      <c r="BX621" s="211" t="s">
        <v>514</v>
      </c>
      <c r="BY621" s="211" t="s">
        <v>514</v>
      </c>
      <c r="BZ621" s="211" t="s">
        <v>514</v>
      </c>
      <c r="CA621" s="211" t="s">
        <v>514</v>
      </c>
      <c r="CB621" s="211" t="s">
        <v>514</v>
      </c>
      <c r="CC621" s="211" t="s">
        <v>514</v>
      </c>
      <c r="CD621" s="211" t="s">
        <v>514</v>
      </c>
      <c r="CE621" s="211" t="s">
        <v>514</v>
      </c>
      <c r="CF621" s="211" t="s">
        <v>514</v>
      </c>
      <c r="CG621" s="211" t="s">
        <v>514</v>
      </c>
      <c r="CH621" s="287"/>
      <c r="CI621" s="287"/>
      <c r="CJ621" s="287"/>
      <c r="CK621" s="287"/>
      <c r="CL621" s="287"/>
      <c r="CM621" s="287"/>
      <c r="CN621" s="287"/>
      <c r="CO621" s="211" t="s">
        <v>5528</v>
      </c>
    </row>
    <row r="622" spans="1:93">
      <c r="A622" s="286" t="s">
        <v>2332</v>
      </c>
      <c r="B622" s="211" t="s">
        <v>3673</v>
      </c>
      <c r="C622" s="211" t="s">
        <v>2531</v>
      </c>
      <c r="D622" s="211" t="s">
        <v>3674</v>
      </c>
      <c r="E622" s="211" t="s">
        <v>3675</v>
      </c>
      <c r="F622" s="211">
        <v>1</v>
      </c>
      <c r="G622" s="211" t="s">
        <v>514</v>
      </c>
      <c r="H622" s="211" t="s">
        <v>514</v>
      </c>
      <c r="I622" s="211" t="s">
        <v>514</v>
      </c>
      <c r="J622" s="211" t="s">
        <v>514</v>
      </c>
      <c r="K622" s="211">
        <v>2017</v>
      </c>
      <c r="L622" s="211" t="b">
        <v>1</v>
      </c>
      <c r="M622" s="211">
        <v>5420</v>
      </c>
      <c r="N622" s="211">
        <v>5640</v>
      </c>
      <c r="O622" s="287"/>
      <c r="P622" s="287"/>
      <c r="Q622" s="287"/>
      <c r="R622" s="211" t="b">
        <v>1</v>
      </c>
      <c r="S622" s="211">
        <v>5600</v>
      </c>
      <c r="T622" s="211">
        <v>5240</v>
      </c>
      <c r="U622" s="211" t="b">
        <v>1</v>
      </c>
      <c r="V622" s="211">
        <v>5560</v>
      </c>
      <c r="W622" s="211">
        <v>5560</v>
      </c>
      <c r="X622" s="287"/>
      <c r="Y622" s="287"/>
      <c r="Z622" s="287"/>
      <c r="AA622" s="211" t="s">
        <v>514</v>
      </c>
      <c r="AB622" s="211" t="s">
        <v>514</v>
      </c>
      <c r="AC622" s="211" t="s">
        <v>514</v>
      </c>
      <c r="AD622" s="211" t="s">
        <v>514</v>
      </c>
      <c r="AE622" s="287"/>
      <c r="AF622" s="287"/>
      <c r="AG622" s="287"/>
      <c r="AH622" s="211" t="s">
        <v>514</v>
      </c>
      <c r="AI622" s="211" t="s">
        <v>514</v>
      </c>
      <c r="AJ622" s="211" t="s">
        <v>514</v>
      </c>
      <c r="AK622" s="211" t="s">
        <v>514</v>
      </c>
      <c r="AL622" s="211" t="s">
        <v>514</v>
      </c>
      <c r="AM622" s="211" t="s">
        <v>514</v>
      </c>
      <c r="AN622" s="287"/>
      <c r="AO622" s="287"/>
      <c r="AP622" s="287"/>
      <c r="AQ622" s="287"/>
      <c r="AR622" s="287"/>
      <c r="AS622" s="287"/>
      <c r="AT622" s="211" t="s">
        <v>514</v>
      </c>
      <c r="AU622" s="211" t="s">
        <v>514</v>
      </c>
      <c r="AV622" s="211" t="s">
        <v>514</v>
      </c>
      <c r="AW622" s="211" t="s">
        <v>514</v>
      </c>
      <c r="AX622" s="211" t="s">
        <v>514</v>
      </c>
      <c r="AY622" s="211" t="s">
        <v>514</v>
      </c>
      <c r="AZ622" s="287"/>
      <c r="BA622" s="287"/>
      <c r="BB622" s="287"/>
      <c r="BC622" s="287"/>
      <c r="BD622" s="287"/>
      <c r="BE622" s="287"/>
      <c r="BF622" s="211" t="s">
        <v>514</v>
      </c>
      <c r="BG622" s="211" t="s">
        <v>514</v>
      </c>
      <c r="BH622" s="211" t="s">
        <v>514</v>
      </c>
      <c r="BI622" s="211" t="s">
        <v>514</v>
      </c>
      <c r="BJ622" s="211" t="s">
        <v>514</v>
      </c>
      <c r="BK622" s="211" t="s">
        <v>514</v>
      </c>
      <c r="BL622" s="287"/>
      <c r="BM622" s="287"/>
      <c r="BN622" s="287"/>
      <c r="BO622" s="211" t="s">
        <v>514</v>
      </c>
      <c r="BP622" s="211" t="s">
        <v>514</v>
      </c>
      <c r="BQ622" s="211">
        <v>0</v>
      </c>
      <c r="BR622" s="211" t="s">
        <v>514</v>
      </c>
      <c r="BS622" s="211" t="s">
        <v>514</v>
      </c>
      <c r="BT622" s="211" t="s">
        <v>514</v>
      </c>
      <c r="BU622" s="211" t="s">
        <v>514</v>
      </c>
      <c r="BV622" s="211" t="s">
        <v>514</v>
      </c>
      <c r="BW622" s="211" t="s">
        <v>514</v>
      </c>
      <c r="BX622" s="211" t="s">
        <v>514</v>
      </c>
      <c r="BY622" s="211" t="s">
        <v>514</v>
      </c>
      <c r="BZ622" s="211" t="s">
        <v>514</v>
      </c>
      <c r="CA622" s="211" t="s">
        <v>514</v>
      </c>
      <c r="CB622" s="211" t="s">
        <v>514</v>
      </c>
      <c r="CC622" s="211" t="s">
        <v>514</v>
      </c>
      <c r="CD622" s="211" t="s">
        <v>514</v>
      </c>
      <c r="CE622" s="211" t="s">
        <v>514</v>
      </c>
      <c r="CF622" s="211" t="s">
        <v>514</v>
      </c>
      <c r="CG622" s="211" t="s">
        <v>514</v>
      </c>
      <c r="CH622" s="287"/>
      <c r="CI622" s="287"/>
      <c r="CJ622" s="287"/>
      <c r="CK622" s="287"/>
      <c r="CL622" s="287"/>
      <c r="CM622" s="287"/>
      <c r="CN622" s="287"/>
      <c r="CO622" s="211" t="s">
        <v>5528</v>
      </c>
    </row>
    <row r="623" spans="1:93">
      <c r="A623" s="286" t="s">
        <v>2333</v>
      </c>
      <c r="B623" s="211" t="s">
        <v>3676</v>
      </c>
      <c r="C623" s="211" t="s">
        <v>2448</v>
      </c>
      <c r="D623" s="211" t="s">
        <v>5998</v>
      </c>
      <c r="E623" s="211" t="s">
        <v>3677</v>
      </c>
      <c r="F623" s="211">
        <v>1</v>
      </c>
      <c r="G623" s="211" t="s">
        <v>514</v>
      </c>
      <c r="H623" s="211" t="s">
        <v>514</v>
      </c>
      <c r="I623" s="211" t="s">
        <v>514</v>
      </c>
      <c r="J623" s="211" t="s">
        <v>514</v>
      </c>
      <c r="K623" s="211">
        <v>2017</v>
      </c>
      <c r="L623" s="211" t="b">
        <v>0</v>
      </c>
      <c r="M623" s="211">
        <v>13400</v>
      </c>
      <c r="N623" s="211">
        <v>13300</v>
      </c>
      <c r="O623" s="287"/>
      <c r="P623" s="287"/>
      <c r="Q623" s="287"/>
      <c r="R623" s="211" t="b">
        <v>0</v>
      </c>
      <c r="S623" s="211">
        <v>7970</v>
      </c>
      <c r="T623" s="211">
        <v>3550</v>
      </c>
      <c r="U623" s="211" t="b">
        <v>0</v>
      </c>
      <c r="V623" s="211">
        <v>3580</v>
      </c>
      <c r="W623" s="211">
        <v>0</v>
      </c>
      <c r="X623" s="287"/>
      <c r="Y623" s="287"/>
      <c r="Z623" s="287"/>
      <c r="AA623" s="211" t="s">
        <v>514</v>
      </c>
      <c r="AB623" s="211" t="s">
        <v>514</v>
      </c>
      <c r="AC623" s="211" t="s">
        <v>514</v>
      </c>
      <c r="AD623" s="211" t="s">
        <v>514</v>
      </c>
      <c r="AE623" s="287"/>
      <c r="AF623" s="287"/>
      <c r="AG623" s="287"/>
      <c r="AH623" s="211" t="s">
        <v>514</v>
      </c>
      <c r="AI623" s="211" t="s">
        <v>514</v>
      </c>
      <c r="AJ623" s="211" t="s">
        <v>514</v>
      </c>
      <c r="AK623" s="211" t="s">
        <v>514</v>
      </c>
      <c r="AL623" s="211" t="s">
        <v>514</v>
      </c>
      <c r="AM623" s="211" t="s">
        <v>514</v>
      </c>
      <c r="AN623" s="287"/>
      <c r="AO623" s="287"/>
      <c r="AP623" s="287"/>
      <c r="AQ623" s="287"/>
      <c r="AR623" s="287"/>
      <c r="AS623" s="287"/>
      <c r="AT623" s="211" t="s">
        <v>514</v>
      </c>
      <c r="AU623" s="211" t="s">
        <v>514</v>
      </c>
      <c r="AV623" s="211" t="s">
        <v>514</v>
      </c>
      <c r="AW623" s="211" t="s">
        <v>514</v>
      </c>
      <c r="AX623" s="211" t="s">
        <v>514</v>
      </c>
      <c r="AY623" s="211" t="s">
        <v>514</v>
      </c>
      <c r="AZ623" s="287"/>
      <c r="BA623" s="287"/>
      <c r="BB623" s="287"/>
      <c r="BC623" s="287"/>
      <c r="BD623" s="287"/>
      <c r="BE623" s="287"/>
      <c r="BF623" s="211" t="s">
        <v>514</v>
      </c>
      <c r="BG623" s="211" t="s">
        <v>514</v>
      </c>
      <c r="BH623" s="211" t="s">
        <v>514</v>
      </c>
      <c r="BI623" s="211" t="s">
        <v>514</v>
      </c>
      <c r="BJ623" s="211" t="s">
        <v>514</v>
      </c>
      <c r="BK623" s="211" t="s">
        <v>514</v>
      </c>
      <c r="BL623" s="287"/>
      <c r="BM623" s="287"/>
      <c r="BN623" s="287"/>
      <c r="BO623" s="211" t="s">
        <v>514</v>
      </c>
      <c r="BP623" s="211" t="s">
        <v>514</v>
      </c>
      <c r="BQ623" s="211">
        <v>1</v>
      </c>
      <c r="BR623" s="211" t="s">
        <v>3676</v>
      </c>
      <c r="BS623" s="211" t="s">
        <v>514</v>
      </c>
      <c r="BT623" s="211" t="s">
        <v>514</v>
      </c>
      <c r="BU623" s="211" t="s">
        <v>514</v>
      </c>
      <c r="BV623" s="211" t="s">
        <v>514</v>
      </c>
      <c r="BW623" s="211" t="s">
        <v>514</v>
      </c>
      <c r="BX623" s="211" t="s">
        <v>514</v>
      </c>
      <c r="BY623" s="211" t="s">
        <v>514</v>
      </c>
      <c r="BZ623" s="211" t="s">
        <v>514</v>
      </c>
      <c r="CA623" s="211" t="s">
        <v>514</v>
      </c>
      <c r="CB623" s="211" t="s">
        <v>514</v>
      </c>
      <c r="CC623" s="211" t="s">
        <v>514</v>
      </c>
      <c r="CD623" s="211" t="s">
        <v>514</v>
      </c>
      <c r="CE623" s="211" t="s">
        <v>514</v>
      </c>
      <c r="CF623" s="211" t="s">
        <v>514</v>
      </c>
      <c r="CG623" s="211" t="s">
        <v>514</v>
      </c>
      <c r="CH623" s="287"/>
      <c r="CI623" s="287"/>
      <c r="CJ623" s="287"/>
      <c r="CK623" s="287"/>
      <c r="CL623" s="287"/>
      <c r="CM623" s="287"/>
      <c r="CN623" s="287"/>
      <c r="CO623" s="211" t="s">
        <v>5528</v>
      </c>
    </row>
    <row r="624" spans="1:93">
      <c r="A624" s="286" t="s">
        <v>2334</v>
      </c>
      <c r="B624" s="211" t="s">
        <v>3678</v>
      </c>
      <c r="C624" s="211" t="s">
        <v>3679</v>
      </c>
      <c r="D624" s="211" t="s">
        <v>3513</v>
      </c>
      <c r="E624" s="211" t="s">
        <v>3680</v>
      </c>
      <c r="F624" s="211">
        <v>1</v>
      </c>
      <c r="G624" s="211" t="s">
        <v>514</v>
      </c>
      <c r="H624" s="211" t="s">
        <v>514</v>
      </c>
      <c r="I624" s="211" t="s">
        <v>514</v>
      </c>
      <c r="J624" s="211" t="s">
        <v>514</v>
      </c>
      <c r="K624" s="211">
        <v>2017</v>
      </c>
      <c r="L624" s="211" t="b">
        <v>0</v>
      </c>
      <c r="M624" s="211">
        <v>12800</v>
      </c>
      <c r="N624" s="211">
        <v>12500</v>
      </c>
      <c r="O624" s="287"/>
      <c r="P624" s="287"/>
      <c r="Q624" s="287"/>
      <c r="R624" s="211" t="b">
        <v>0</v>
      </c>
      <c r="S624" s="211">
        <v>10700</v>
      </c>
      <c r="T624" s="211">
        <v>9720</v>
      </c>
      <c r="U624" s="211" t="b">
        <v>0</v>
      </c>
      <c r="V624" s="211">
        <v>0</v>
      </c>
      <c r="W624" s="211">
        <v>0</v>
      </c>
      <c r="X624" s="287"/>
      <c r="Y624" s="287"/>
      <c r="Z624" s="287"/>
      <c r="AA624" s="211" t="s">
        <v>514</v>
      </c>
      <c r="AB624" s="211" t="s">
        <v>514</v>
      </c>
      <c r="AC624" s="211" t="s">
        <v>514</v>
      </c>
      <c r="AD624" s="211" t="s">
        <v>514</v>
      </c>
      <c r="AE624" s="287"/>
      <c r="AF624" s="287"/>
      <c r="AG624" s="287"/>
      <c r="AH624" s="211" t="s">
        <v>514</v>
      </c>
      <c r="AI624" s="211" t="s">
        <v>514</v>
      </c>
      <c r="AJ624" s="211" t="s">
        <v>514</v>
      </c>
      <c r="AK624" s="211" t="s">
        <v>514</v>
      </c>
      <c r="AL624" s="211" t="s">
        <v>514</v>
      </c>
      <c r="AM624" s="211" t="s">
        <v>514</v>
      </c>
      <c r="AN624" s="287"/>
      <c r="AO624" s="287"/>
      <c r="AP624" s="287"/>
      <c r="AQ624" s="287"/>
      <c r="AR624" s="287"/>
      <c r="AS624" s="287"/>
      <c r="AT624" s="211" t="s">
        <v>514</v>
      </c>
      <c r="AU624" s="211" t="s">
        <v>514</v>
      </c>
      <c r="AV624" s="211" t="s">
        <v>514</v>
      </c>
      <c r="AW624" s="211" t="s">
        <v>514</v>
      </c>
      <c r="AX624" s="211" t="s">
        <v>514</v>
      </c>
      <c r="AY624" s="211" t="s">
        <v>514</v>
      </c>
      <c r="AZ624" s="287"/>
      <c r="BA624" s="287"/>
      <c r="BB624" s="287"/>
      <c r="BC624" s="287"/>
      <c r="BD624" s="287"/>
      <c r="BE624" s="287"/>
      <c r="BF624" s="211" t="s">
        <v>514</v>
      </c>
      <c r="BG624" s="211" t="s">
        <v>514</v>
      </c>
      <c r="BH624" s="211" t="s">
        <v>514</v>
      </c>
      <c r="BI624" s="211" t="s">
        <v>514</v>
      </c>
      <c r="BJ624" s="211" t="s">
        <v>514</v>
      </c>
      <c r="BK624" s="211" t="s">
        <v>514</v>
      </c>
      <c r="BL624" s="287"/>
      <c r="BM624" s="287"/>
      <c r="BN624" s="287"/>
      <c r="BO624" s="211" t="s">
        <v>514</v>
      </c>
      <c r="BP624" s="211" t="s">
        <v>514</v>
      </c>
      <c r="BQ624" s="211">
        <v>1</v>
      </c>
      <c r="BR624" s="211" t="s">
        <v>5491</v>
      </c>
      <c r="BS624" s="211" t="s">
        <v>514</v>
      </c>
      <c r="BT624" s="211" t="s">
        <v>514</v>
      </c>
      <c r="BU624" s="211" t="s">
        <v>514</v>
      </c>
      <c r="BV624" s="211" t="s">
        <v>514</v>
      </c>
      <c r="BW624" s="211" t="s">
        <v>514</v>
      </c>
      <c r="BX624" s="211" t="s">
        <v>514</v>
      </c>
      <c r="BY624" s="211" t="s">
        <v>514</v>
      </c>
      <c r="BZ624" s="211" t="s">
        <v>514</v>
      </c>
      <c r="CA624" s="211" t="s">
        <v>514</v>
      </c>
      <c r="CB624" s="211" t="s">
        <v>514</v>
      </c>
      <c r="CC624" s="211" t="s">
        <v>514</v>
      </c>
      <c r="CD624" s="211" t="s">
        <v>514</v>
      </c>
      <c r="CE624" s="211" t="s">
        <v>514</v>
      </c>
      <c r="CF624" s="211" t="s">
        <v>514</v>
      </c>
      <c r="CG624" s="211" t="s">
        <v>514</v>
      </c>
      <c r="CH624" s="287"/>
      <c r="CI624" s="287"/>
      <c r="CJ624" s="287"/>
      <c r="CK624" s="287"/>
      <c r="CL624" s="287"/>
      <c r="CM624" s="287"/>
      <c r="CN624" s="287"/>
      <c r="CO624" s="211" t="s">
        <v>514</v>
      </c>
    </row>
    <row r="625" spans="1:93">
      <c r="A625" s="286" t="s">
        <v>2335</v>
      </c>
      <c r="B625" s="211" t="s">
        <v>514</v>
      </c>
      <c r="C625" s="211" t="s">
        <v>514</v>
      </c>
      <c r="D625" s="211" t="s">
        <v>514</v>
      </c>
      <c r="E625" s="211" t="s">
        <v>514</v>
      </c>
      <c r="F625" s="211" t="e">
        <v>#N/A</v>
      </c>
      <c r="G625" s="211" t="e">
        <v>#N/A</v>
      </c>
      <c r="H625" s="211" t="e">
        <v>#N/A</v>
      </c>
      <c r="I625" s="211" t="s">
        <v>514</v>
      </c>
      <c r="J625" s="211" t="s">
        <v>514</v>
      </c>
      <c r="K625" s="211" t="s">
        <v>514</v>
      </c>
      <c r="L625" s="211" t="s">
        <v>514</v>
      </c>
      <c r="M625" s="211" t="s">
        <v>514</v>
      </c>
      <c r="N625" s="211" t="s">
        <v>514</v>
      </c>
      <c r="O625" s="287"/>
      <c r="P625" s="287"/>
      <c r="Q625" s="287"/>
      <c r="R625" s="211" t="s">
        <v>514</v>
      </c>
      <c r="S625" s="211" t="s">
        <v>514</v>
      </c>
      <c r="T625" s="211" t="s">
        <v>514</v>
      </c>
      <c r="U625" s="211" t="s">
        <v>514</v>
      </c>
      <c r="V625" s="211" t="s">
        <v>514</v>
      </c>
      <c r="W625" s="211" t="s">
        <v>514</v>
      </c>
      <c r="X625" s="287"/>
      <c r="Y625" s="287"/>
      <c r="Z625" s="287"/>
      <c r="AA625" s="211" t="e">
        <v>#N/A</v>
      </c>
      <c r="AB625" s="211" t="e">
        <v>#N/A</v>
      </c>
      <c r="AC625" s="211" t="s">
        <v>514</v>
      </c>
      <c r="AD625" s="211" t="s">
        <v>514</v>
      </c>
      <c r="AE625" s="287"/>
      <c r="AF625" s="287"/>
      <c r="AG625" s="287"/>
      <c r="AH625" s="211" t="s">
        <v>514</v>
      </c>
      <c r="AI625" s="211" t="s">
        <v>514</v>
      </c>
      <c r="AJ625" s="211" t="s">
        <v>514</v>
      </c>
      <c r="AK625" s="211" t="s">
        <v>514</v>
      </c>
      <c r="AL625" s="211" t="s">
        <v>514</v>
      </c>
      <c r="AM625" s="211" t="s">
        <v>514</v>
      </c>
      <c r="AN625" s="287"/>
      <c r="AO625" s="287"/>
      <c r="AP625" s="287"/>
      <c r="AQ625" s="287"/>
      <c r="AR625" s="287"/>
      <c r="AS625" s="287"/>
      <c r="AT625" s="211" t="s">
        <v>514</v>
      </c>
      <c r="AU625" s="211" t="s">
        <v>514</v>
      </c>
      <c r="AV625" s="211" t="s">
        <v>514</v>
      </c>
      <c r="AW625" s="211" t="s">
        <v>514</v>
      </c>
      <c r="AX625" s="211" t="s">
        <v>514</v>
      </c>
      <c r="AY625" s="211" t="s">
        <v>514</v>
      </c>
      <c r="AZ625" s="287"/>
      <c r="BA625" s="287"/>
      <c r="BB625" s="287"/>
      <c r="BC625" s="287"/>
      <c r="BD625" s="287"/>
      <c r="BE625" s="287"/>
      <c r="BF625" s="211" t="s">
        <v>514</v>
      </c>
      <c r="BG625" s="211" t="s">
        <v>514</v>
      </c>
      <c r="BH625" s="211" t="s">
        <v>514</v>
      </c>
      <c r="BI625" s="211" t="s">
        <v>514</v>
      </c>
      <c r="BJ625" s="211" t="s">
        <v>514</v>
      </c>
      <c r="BK625" s="211" t="s">
        <v>514</v>
      </c>
      <c r="BL625" s="287"/>
      <c r="BM625" s="287"/>
      <c r="BN625" s="287"/>
      <c r="BO625" s="211" t="s">
        <v>514</v>
      </c>
      <c r="BP625" s="211" t="s">
        <v>514</v>
      </c>
      <c r="BQ625" s="211">
        <v>0</v>
      </c>
      <c r="BR625" s="211" t="s">
        <v>514</v>
      </c>
      <c r="BS625" s="211" t="s">
        <v>514</v>
      </c>
      <c r="BT625" s="211" t="s">
        <v>514</v>
      </c>
      <c r="BU625" s="211" t="s">
        <v>514</v>
      </c>
      <c r="BV625" s="211" t="s">
        <v>514</v>
      </c>
      <c r="BW625" s="211" t="s">
        <v>514</v>
      </c>
      <c r="BX625" s="211" t="s">
        <v>514</v>
      </c>
      <c r="BY625" s="211" t="s">
        <v>514</v>
      </c>
      <c r="BZ625" s="211" t="s">
        <v>514</v>
      </c>
      <c r="CA625" s="211" t="s">
        <v>514</v>
      </c>
      <c r="CB625" s="211" t="s">
        <v>514</v>
      </c>
      <c r="CC625" s="211" t="s">
        <v>514</v>
      </c>
      <c r="CD625" s="211" t="s">
        <v>514</v>
      </c>
      <c r="CE625" s="211" t="s">
        <v>514</v>
      </c>
      <c r="CF625" s="211" t="s">
        <v>514</v>
      </c>
      <c r="CG625" s="211" t="s">
        <v>514</v>
      </c>
      <c r="CH625" s="287"/>
      <c r="CI625" s="287"/>
      <c r="CJ625" s="287"/>
      <c r="CK625" s="287"/>
      <c r="CL625" s="287"/>
      <c r="CM625" s="287"/>
      <c r="CN625" s="287"/>
      <c r="CO625" s="211" t="s">
        <v>514</v>
      </c>
    </row>
    <row r="626" spans="1:93">
      <c r="A626" s="286" t="s">
        <v>2336</v>
      </c>
      <c r="B626" s="211" t="s">
        <v>514</v>
      </c>
      <c r="C626" s="211" t="s">
        <v>514</v>
      </c>
      <c r="D626" s="211" t="s">
        <v>514</v>
      </c>
      <c r="E626" s="211" t="s">
        <v>514</v>
      </c>
      <c r="F626" s="211" t="e">
        <v>#N/A</v>
      </c>
      <c r="G626" s="211" t="e">
        <v>#N/A</v>
      </c>
      <c r="H626" s="211" t="e">
        <v>#N/A</v>
      </c>
      <c r="I626" s="211" t="s">
        <v>514</v>
      </c>
      <c r="J626" s="211" t="s">
        <v>514</v>
      </c>
      <c r="K626" s="211" t="s">
        <v>514</v>
      </c>
      <c r="L626" s="211" t="s">
        <v>514</v>
      </c>
      <c r="M626" s="211" t="s">
        <v>514</v>
      </c>
      <c r="N626" s="211" t="s">
        <v>514</v>
      </c>
      <c r="O626" s="287"/>
      <c r="P626" s="287"/>
      <c r="Q626" s="287"/>
      <c r="R626" s="211" t="s">
        <v>514</v>
      </c>
      <c r="S626" s="211" t="s">
        <v>514</v>
      </c>
      <c r="T626" s="211" t="s">
        <v>514</v>
      </c>
      <c r="U626" s="211" t="s">
        <v>514</v>
      </c>
      <c r="V626" s="211" t="s">
        <v>514</v>
      </c>
      <c r="W626" s="211" t="s">
        <v>514</v>
      </c>
      <c r="X626" s="287"/>
      <c r="Y626" s="287"/>
      <c r="Z626" s="287"/>
      <c r="AA626" s="211" t="e">
        <v>#N/A</v>
      </c>
      <c r="AB626" s="211" t="e">
        <v>#N/A</v>
      </c>
      <c r="AC626" s="211" t="s">
        <v>514</v>
      </c>
      <c r="AD626" s="211" t="s">
        <v>514</v>
      </c>
      <c r="AE626" s="287"/>
      <c r="AF626" s="287"/>
      <c r="AG626" s="287"/>
      <c r="AH626" s="211" t="s">
        <v>514</v>
      </c>
      <c r="AI626" s="211" t="s">
        <v>514</v>
      </c>
      <c r="AJ626" s="211" t="s">
        <v>514</v>
      </c>
      <c r="AK626" s="211" t="s">
        <v>514</v>
      </c>
      <c r="AL626" s="211" t="s">
        <v>514</v>
      </c>
      <c r="AM626" s="211" t="s">
        <v>514</v>
      </c>
      <c r="AN626" s="287"/>
      <c r="AO626" s="287"/>
      <c r="AP626" s="287"/>
      <c r="AQ626" s="287"/>
      <c r="AR626" s="287"/>
      <c r="AS626" s="287"/>
      <c r="AT626" s="211" t="s">
        <v>514</v>
      </c>
      <c r="AU626" s="211" t="s">
        <v>514</v>
      </c>
      <c r="AV626" s="211" t="s">
        <v>514</v>
      </c>
      <c r="AW626" s="211" t="s">
        <v>514</v>
      </c>
      <c r="AX626" s="211" t="s">
        <v>514</v>
      </c>
      <c r="AY626" s="211" t="s">
        <v>514</v>
      </c>
      <c r="AZ626" s="287"/>
      <c r="BA626" s="287"/>
      <c r="BB626" s="287"/>
      <c r="BC626" s="287"/>
      <c r="BD626" s="287"/>
      <c r="BE626" s="287"/>
      <c r="BF626" s="211" t="s">
        <v>514</v>
      </c>
      <c r="BG626" s="211" t="s">
        <v>514</v>
      </c>
      <c r="BH626" s="211" t="s">
        <v>514</v>
      </c>
      <c r="BI626" s="211" t="s">
        <v>514</v>
      </c>
      <c r="BJ626" s="211" t="s">
        <v>514</v>
      </c>
      <c r="BK626" s="211" t="s">
        <v>514</v>
      </c>
      <c r="BL626" s="287"/>
      <c r="BM626" s="287"/>
      <c r="BN626" s="287"/>
      <c r="BO626" s="211" t="s">
        <v>514</v>
      </c>
      <c r="BP626" s="211" t="s">
        <v>514</v>
      </c>
      <c r="BQ626" s="211">
        <v>0</v>
      </c>
      <c r="BR626" s="211" t="s">
        <v>514</v>
      </c>
      <c r="BS626" s="211" t="s">
        <v>514</v>
      </c>
      <c r="BT626" s="211" t="s">
        <v>514</v>
      </c>
      <c r="BU626" s="211" t="s">
        <v>514</v>
      </c>
      <c r="BV626" s="211" t="s">
        <v>514</v>
      </c>
      <c r="BW626" s="211" t="s">
        <v>514</v>
      </c>
      <c r="BX626" s="211" t="s">
        <v>514</v>
      </c>
      <c r="BY626" s="211" t="s">
        <v>514</v>
      </c>
      <c r="BZ626" s="211" t="s">
        <v>514</v>
      </c>
      <c r="CA626" s="211" t="s">
        <v>514</v>
      </c>
      <c r="CB626" s="211" t="s">
        <v>514</v>
      </c>
      <c r="CC626" s="211" t="s">
        <v>514</v>
      </c>
      <c r="CD626" s="211" t="s">
        <v>514</v>
      </c>
      <c r="CE626" s="211" t="s">
        <v>514</v>
      </c>
      <c r="CF626" s="211" t="s">
        <v>514</v>
      </c>
      <c r="CG626" s="211" t="s">
        <v>514</v>
      </c>
      <c r="CH626" s="287"/>
      <c r="CI626" s="287"/>
      <c r="CJ626" s="287"/>
      <c r="CK626" s="287"/>
      <c r="CL626" s="287"/>
      <c r="CM626" s="287"/>
      <c r="CN626" s="287"/>
      <c r="CO626" s="211" t="s">
        <v>514</v>
      </c>
    </row>
    <row r="627" spans="1:93">
      <c r="A627" s="286" t="s">
        <v>2337</v>
      </c>
      <c r="B627" s="211" t="s">
        <v>3681</v>
      </c>
      <c r="C627" s="211" t="s">
        <v>2424</v>
      </c>
      <c r="D627" s="211" t="s">
        <v>5157</v>
      </c>
      <c r="E627" s="211" t="s">
        <v>5158</v>
      </c>
      <c r="F627" s="211">
        <v>1</v>
      </c>
      <c r="G627" s="211" t="s">
        <v>514</v>
      </c>
      <c r="H627" s="211" t="s">
        <v>514</v>
      </c>
      <c r="I627" s="211" t="s">
        <v>514</v>
      </c>
      <c r="J627" s="211" t="s">
        <v>514</v>
      </c>
      <c r="K627" s="211">
        <v>2017</v>
      </c>
      <c r="L627" s="211" t="b">
        <v>0</v>
      </c>
      <c r="M627" s="211">
        <v>9230</v>
      </c>
      <c r="N627" s="211">
        <v>9030</v>
      </c>
      <c r="O627" s="287"/>
      <c r="P627" s="287"/>
      <c r="Q627" s="287"/>
      <c r="R627" s="211" t="b">
        <v>0</v>
      </c>
      <c r="S627" s="211">
        <v>3140</v>
      </c>
      <c r="T627" s="211">
        <v>2000</v>
      </c>
      <c r="U627" s="211" t="b">
        <v>0</v>
      </c>
      <c r="V627" s="211">
        <v>0</v>
      </c>
      <c r="W627" s="211">
        <v>0</v>
      </c>
      <c r="X627" s="287"/>
      <c r="Y627" s="287"/>
      <c r="Z627" s="287"/>
      <c r="AA627" s="211" t="s">
        <v>514</v>
      </c>
      <c r="AB627" s="211" t="s">
        <v>514</v>
      </c>
      <c r="AC627" s="211" t="s">
        <v>514</v>
      </c>
      <c r="AD627" s="211" t="s">
        <v>514</v>
      </c>
      <c r="AE627" s="287"/>
      <c r="AF627" s="287"/>
      <c r="AG627" s="287"/>
      <c r="AH627" s="211" t="s">
        <v>514</v>
      </c>
      <c r="AI627" s="211" t="s">
        <v>514</v>
      </c>
      <c r="AJ627" s="211" t="s">
        <v>514</v>
      </c>
      <c r="AK627" s="211" t="s">
        <v>514</v>
      </c>
      <c r="AL627" s="211" t="s">
        <v>514</v>
      </c>
      <c r="AM627" s="211" t="s">
        <v>514</v>
      </c>
      <c r="AN627" s="287"/>
      <c r="AO627" s="287"/>
      <c r="AP627" s="287"/>
      <c r="AQ627" s="287"/>
      <c r="AR627" s="287"/>
      <c r="AS627" s="287"/>
      <c r="AT627" s="211" t="s">
        <v>514</v>
      </c>
      <c r="AU627" s="211" t="s">
        <v>514</v>
      </c>
      <c r="AV627" s="211" t="s">
        <v>514</v>
      </c>
      <c r="AW627" s="211" t="s">
        <v>514</v>
      </c>
      <c r="AX627" s="211" t="s">
        <v>514</v>
      </c>
      <c r="AY627" s="211" t="s">
        <v>514</v>
      </c>
      <c r="AZ627" s="287"/>
      <c r="BA627" s="287"/>
      <c r="BB627" s="287"/>
      <c r="BC627" s="287"/>
      <c r="BD627" s="287"/>
      <c r="BE627" s="287"/>
      <c r="BF627" s="211" t="s">
        <v>514</v>
      </c>
      <c r="BG627" s="211" t="s">
        <v>514</v>
      </c>
      <c r="BH627" s="211" t="s">
        <v>514</v>
      </c>
      <c r="BI627" s="211" t="s">
        <v>514</v>
      </c>
      <c r="BJ627" s="211" t="s">
        <v>514</v>
      </c>
      <c r="BK627" s="211" t="s">
        <v>514</v>
      </c>
      <c r="BL627" s="287"/>
      <c r="BM627" s="287"/>
      <c r="BN627" s="287"/>
      <c r="BO627" s="211" t="s">
        <v>514</v>
      </c>
      <c r="BP627" s="211" t="s">
        <v>514</v>
      </c>
      <c r="BQ627" s="211">
        <v>0</v>
      </c>
      <c r="BR627" s="211" t="s">
        <v>514</v>
      </c>
      <c r="BS627" s="211" t="s">
        <v>514</v>
      </c>
      <c r="BT627" s="211" t="s">
        <v>514</v>
      </c>
      <c r="BU627" s="211" t="s">
        <v>514</v>
      </c>
      <c r="BV627" s="211" t="s">
        <v>514</v>
      </c>
      <c r="BW627" s="211" t="s">
        <v>514</v>
      </c>
      <c r="BX627" s="211" t="s">
        <v>514</v>
      </c>
      <c r="BY627" s="211" t="s">
        <v>514</v>
      </c>
      <c r="BZ627" s="211" t="s">
        <v>514</v>
      </c>
      <c r="CA627" s="211" t="s">
        <v>514</v>
      </c>
      <c r="CB627" s="211" t="s">
        <v>514</v>
      </c>
      <c r="CC627" s="211" t="s">
        <v>514</v>
      </c>
      <c r="CD627" s="211" t="s">
        <v>514</v>
      </c>
      <c r="CE627" s="211" t="s">
        <v>514</v>
      </c>
      <c r="CF627" s="211" t="s">
        <v>514</v>
      </c>
      <c r="CG627" s="211" t="s">
        <v>514</v>
      </c>
      <c r="CH627" s="287"/>
      <c r="CI627" s="287"/>
      <c r="CJ627" s="287"/>
      <c r="CK627" s="287"/>
      <c r="CL627" s="287"/>
      <c r="CM627" s="287"/>
      <c r="CN627" s="287"/>
      <c r="CO627" s="211" t="s">
        <v>514</v>
      </c>
    </row>
    <row r="628" spans="1:93">
      <c r="A628" s="286" t="s">
        <v>2338</v>
      </c>
      <c r="B628" s="211" t="s">
        <v>3682</v>
      </c>
      <c r="C628" s="211" t="s">
        <v>2448</v>
      </c>
      <c r="D628" s="211" t="s">
        <v>5492</v>
      </c>
      <c r="E628" s="211" t="s">
        <v>5999</v>
      </c>
      <c r="F628" s="211">
        <v>1</v>
      </c>
      <c r="G628" s="211" t="s">
        <v>514</v>
      </c>
      <c r="H628" s="211" t="s">
        <v>514</v>
      </c>
      <c r="I628" s="211" t="s">
        <v>514</v>
      </c>
      <c r="J628" s="211" t="s">
        <v>514</v>
      </c>
      <c r="K628" s="211">
        <v>2017</v>
      </c>
      <c r="L628" s="211" t="b">
        <v>0</v>
      </c>
      <c r="M628" s="211">
        <v>3060</v>
      </c>
      <c r="N628" s="211">
        <v>2990</v>
      </c>
      <c r="O628" s="287"/>
      <c r="P628" s="287"/>
      <c r="Q628" s="287"/>
      <c r="R628" s="211" t="s">
        <v>514</v>
      </c>
      <c r="S628" s="211" t="s">
        <v>514</v>
      </c>
      <c r="T628" s="211" t="s">
        <v>514</v>
      </c>
      <c r="U628" s="211" t="s">
        <v>514</v>
      </c>
      <c r="V628" s="211" t="s">
        <v>514</v>
      </c>
      <c r="W628" s="211" t="s">
        <v>514</v>
      </c>
      <c r="X628" s="287"/>
      <c r="Y628" s="287"/>
      <c r="Z628" s="287"/>
      <c r="AA628" s="211" t="s">
        <v>514</v>
      </c>
      <c r="AB628" s="211" t="s">
        <v>514</v>
      </c>
      <c r="AC628" s="211" t="s">
        <v>514</v>
      </c>
      <c r="AD628" s="211" t="s">
        <v>514</v>
      </c>
      <c r="AE628" s="287"/>
      <c r="AF628" s="287"/>
      <c r="AG628" s="287"/>
      <c r="AH628" s="211" t="s">
        <v>514</v>
      </c>
      <c r="AI628" s="211" t="s">
        <v>514</v>
      </c>
      <c r="AJ628" s="211" t="s">
        <v>514</v>
      </c>
      <c r="AK628" s="211" t="s">
        <v>514</v>
      </c>
      <c r="AL628" s="211" t="s">
        <v>514</v>
      </c>
      <c r="AM628" s="211" t="s">
        <v>514</v>
      </c>
      <c r="AN628" s="287"/>
      <c r="AO628" s="287"/>
      <c r="AP628" s="287"/>
      <c r="AQ628" s="287"/>
      <c r="AR628" s="287"/>
      <c r="AS628" s="287"/>
      <c r="AT628" s="211" t="s">
        <v>514</v>
      </c>
      <c r="AU628" s="211" t="s">
        <v>514</v>
      </c>
      <c r="AV628" s="211" t="s">
        <v>514</v>
      </c>
      <c r="AW628" s="211" t="s">
        <v>514</v>
      </c>
      <c r="AX628" s="211" t="s">
        <v>514</v>
      </c>
      <c r="AY628" s="211" t="s">
        <v>514</v>
      </c>
      <c r="AZ628" s="287"/>
      <c r="BA628" s="287"/>
      <c r="BB628" s="287"/>
      <c r="BC628" s="287"/>
      <c r="BD628" s="287"/>
      <c r="BE628" s="287"/>
      <c r="BF628" s="211" t="s">
        <v>514</v>
      </c>
      <c r="BG628" s="211" t="s">
        <v>514</v>
      </c>
      <c r="BH628" s="211" t="s">
        <v>514</v>
      </c>
      <c r="BI628" s="211" t="s">
        <v>514</v>
      </c>
      <c r="BJ628" s="211" t="s">
        <v>514</v>
      </c>
      <c r="BK628" s="211" t="s">
        <v>514</v>
      </c>
      <c r="BL628" s="287"/>
      <c r="BM628" s="287"/>
      <c r="BN628" s="287"/>
      <c r="BO628" s="211" t="s">
        <v>514</v>
      </c>
      <c r="BP628" s="211" t="s">
        <v>514</v>
      </c>
      <c r="BQ628" s="211">
        <v>0</v>
      </c>
      <c r="BR628" s="211" t="s">
        <v>514</v>
      </c>
      <c r="BS628" s="211" t="s">
        <v>514</v>
      </c>
      <c r="BT628" s="211" t="s">
        <v>514</v>
      </c>
      <c r="BU628" s="211" t="s">
        <v>514</v>
      </c>
      <c r="BV628" s="211" t="s">
        <v>514</v>
      </c>
      <c r="BW628" s="211" t="s">
        <v>514</v>
      </c>
      <c r="BX628" s="211" t="s">
        <v>514</v>
      </c>
      <c r="BY628" s="211" t="s">
        <v>514</v>
      </c>
      <c r="BZ628" s="211" t="s">
        <v>514</v>
      </c>
      <c r="CA628" s="211" t="s">
        <v>514</v>
      </c>
      <c r="CB628" s="211" t="s">
        <v>514</v>
      </c>
      <c r="CC628" s="211" t="s">
        <v>514</v>
      </c>
      <c r="CD628" s="211" t="s">
        <v>514</v>
      </c>
      <c r="CE628" s="211" t="s">
        <v>514</v>
      </c>
      <c r="CF628" s="211" t="s">
        <v>514</v>
      </c>
      <c r="CG628" s="211" t="s">
        <v>514</v>
      </c>
      <c r="CH628" s="287"/>
      <c r="CI628" s="287"/>
      <c r="CJ628" s="287"/>
      <c r="CK628" s="287"/>
      <c r="CL628" s="287"/>
      <c r="CM628" s="287"/>
      <c r="CN628" s="287"/>
      <c r="CO628" s="211" t="s">
        <v>514</v>
      </c>
    </row>
    <row r="629" spans="1:93">
      <c r="A629" s="286" t="s">
        <v>2339</v>
      </c>
      <c r="B629" s="211" t="s">
        <v>3683</v>
      </c>
      <c r="C629" s="211" t="s">
        <v>2424</v>
      </c>
      <c r="D629" s="211" t="s">
        <v>3684</v>
      </c>
      <c r="E629" s="211" t="s">
        <v>3685</v>
      </c>
      <c r="F629" s="211">
        <v>1</v>
      </c>
      <c r="G629" s="211" t="s">
        <v>514</v>
      </c>
      <c r="H629" s="211" t="s">
        <v>514</v>
      </c>
      <c r="I629" s="211" t="s">
        <v>514</v>
      </c>
      <c r="J629" s="211" t="s">
        <v>514</v>
      </c>
      <c r="K629" s="211">
        <v>2017</v>
      </c>
      <c r="L629" s="211" t="b">
        <v>0</v>
      </c>
      <c r="M629" s="211">
        <v>4340</v>
      </c>
      <c r="N629" s="211">
        <v>4320</v>
      </c>
      <c r="O629" s="287"/>
      <c r="P629" s="287"/>
      <c r="Q629" s="287"/>
      <c r="R629" s="211" t="b">
        <v>0</v>
      </c>
      <c r="S629" s="211">
        <v>3610</v>
      </c>
      <c r="T629" s="211">
        <v>3460</v>
      </c>
      <c r="U629" s="211" t="b">
        <v>0</v>
      </c>
      <c r="V629" s="211">
        <v>2120</v>
      </c>
      <c r="W629" s="211">
        <v>2120</v>
      </c>
      <c r="X629" s="287"/>
      <c r="Y629" s="287"/>
      <c r="Z629" s="287"/>
      <c r="AA629" s="211" t="s">
        <v>514</v>
      </c>
      <c r="AB629" s="211" t="s">
        <v>514</v>
      </c>
      <c r="AC629" s="211" t="s">
        <v>514</v>
      </c>
      <c r="AD629" s="211" t="s">
        <v>514</v>
      </c>
      <c r="AE629" s="287"/>
      <c r="AF629" s="287"/>
      <c r="AG629" s="287"/>
      <c r="AH629" s="211" t="s">
        <v>514</v>
      </c>
      <c r="AI629" s="211" t="s">
        <v>514</v>
      </c>
      <c r="AJ629" s="211" t="s">
        <v>514</v>
      </c>
      <c r="AK629" s="211" t="s">
        <v>514</v>
      </c>
      <c r="AL629" s="211" t="s">
        <v>514</v>
      </c>
      <c r="AM629" s="211" t="s">
        <v>514</v>
      </c>
      <c r="AN629" s="287"/>
      <c r="AO629" s="287"/>
      <c r="AP629" s="287"/>
      <c r="AQ629" s="287"/>
      <c r="AR629" s="287"/>
      <c r="AS629" s="287"/>
      <c r="AT629" s="211" t="s">
        <v>514</v>
      </c>
      <c r="AU629" s="211" t="s">
        <v>514</v>
      </c>
      <c r="AV629" s="211" t="s">
        <v>514</v>
      </c>
      <c r="AW629" s="211" t="s">
        <v>514</v>
      </c>
      <c r="AX629" s="211" t="s">
        <v>514</v>
      </c>
      <c r="AY629" s="211" t="s">
        <v>514</v>
      </c>
      <c r="AZ629" s="287"/>
      <c r="BA629" s="287"/>
      <c r="BB629" s="287"/>
      <c r="BC629" s="287"/>
      <c r="BD629" s="287"/>
      <c r="BE629" s="287"/>
      <c r="BF629" s="211" t="s">
        <v>514</v>
      </c>
      <c r="BG629" s="211" t="s">
        <v>514</v>
      </c>
      <c r="BH629" s="211" t="s">
        <v>514</v>
      </c>
      <c r="BI629" s="211" t="s">
        <v>514</v>
      </c>
      <c r="BJ629" s="211" t="s">
        <v>514</v>
      </c>
      <c r="BK629" s="211" t="s">
        <v>514</v>
      </c>
      <c r="BL629" s="287"/>
      <c r="BM629" s="287"/>
      <c r="BN629" s="287"/>
      <c r="BO629" s="211" t="s">
        <v>514</v>
      </c>
      <c r="BP629" s="211" t="s">
        <v>514</v>
      </c>
      <c r="BQ629" s="211">
        <v>1</v>
      </c>
      <c r="BR629" s="211" t="s">
        <v>5206</v>
      </c>
      <c r="BS629" s="211" t="s">
        <v>514</v>
      </c>
      <c r="BT629" s="211" t="s">
        <v>514</v>
      </c>
      <c r="BU629" s="211" t="s">
        <v>514</v>
      </c>
      <c r="BV629" s="211" t="s">
        <v>514</v>
      </c>
      <c r="BW629" s="211" t="s">
        <v>514</v>
      </c>
      <c r="BX629" s="211" t="s">
        <v>514</v>
      </c>
      <c r="BY629" s="211" t="s">
        <v>514</v>
      </c>
      <c r="BZ629" s="211" t="s">
        <v>514</v>
      </c>
      <c r="CA629" s="211" t="s">
        <v>514</v>
      </c>
      <c r="CB629" s="211" t="s">
        <v>514</v>
      </c>
      <c r="CC629" s="211" t="s">
        <v>514</v>
      </c>
      <c r="CD629" s="211" t="s">
        <v>514</v>
      </c>
      <c r="CE629" s="211" t="s">
        <v>514</v>
      </c>
      <c r="CF629" s="211" t="s">
        <v>514</v>
      </c>
      <c r="CG629" s="211" t="s">
        <v>514</v>
      </c>
      <c r="CH629" s="287"/>
      <c r="CI629" s="287"/>
      <c r="CJ629" s="287"/>
      <c r="CK629" s="287"/>
      <c r="CL629" s="287"/>
      <c r="CM629" s="287"/>
      <c r="CN629" s="287"/>
      <c r="CO629" s="211" t="s">
        <v>5528</v>
      </c>
    </row>
    <row r="630" spans="1:93">
      <c r="A630" s="286" t="s">
        <v>2340</v>
      </c>
      <c r="B630" s="211" t="s">
        <v>3686</v>
      </c>
      <c r="C630" s="211" t="s">
        <v>2448</v>
      </c>
      <c r="D630" s="211" t="s">
        <v>3687</v>
      </c>
      <c r="E630" s="211" t="s">
        <v>3688</v>
      </c>
      <c r="F630" s="211">
        <v>1</v>
      </c>
      <c r="G630" s="211" t="s">
        <v>514</v>
      </c>
      <c r="H630" s="211" t="s">
        <v>514</v>
      </c>
      <c r="I630" s="211" t="s">
        <v>514</v>
      </c>
      <c r="J630" s="211" t="s">
        <v>514</v>
      </c>
      <c r="K630" s="211">
        <v>2017</v>
      </c>
      <c r="L630" s="211" t="b">
        <v>0</v>
      </c>
      <c r="M630" s="211">
        <v>2980</v>
      </c>
      <c r="N630" s="211">
        <v>2920</v>
      </c>
      <c r="O630" s="287"/>
      <c r="P630" s="287"/>
      <c r="Q630" s="287"/>
      <c r="R630" s="211" t="b">
        <v>0</v>
      </c>
      <c r="S630" s="211">
        <v>3650</v>
      </c>
      <c r="T630" s="211">
        <v>3250</v>
      </c>
      <c r="U630" s="211" t="b">
        <v>0</v>
      </c>
      <c r="V630" s="211">
        <v>3460</v>
      </c>
      <c r="W630" s="211">
        <v>3460</v>
      </c>
      <c r="X630" s="287"/>
      <c r="Y630" s="287"/>
      <c r="Z630" s="287"/>
      <c r="AA630" s="211" t="s">
        <v>514</v>
      </c>
      <c r="AB630" s="211" t="s">
        <v>514</v>
      </c>
      <c r="AC630" s="211" t="s">
        <v>514</v>
      </c>
      <c r="AD630" s="211" t="s">
        <v>514</v>
      </c>
      <c r="AE630" s="287"/>
      <c r="AF630" s="287"/>
      <c r="AG630" s="287"/>
      <c r="AH630" s="211" t="s">
        <v>514</v>
      </c>
      <c r="AI630" s="211" t="s">
        <v>514</v>
      </c>
      <c r="AJ630" s="211" t="s">
        <v>514</v>
      </c>
      <c r="AK630" s="211" t="s">
        <v>514</v>
      </c>
      <c r="AL630" s="211" t="s">
        <v>514</v>
      </c>
      <c r="AM630" s="211" t="s">
        <v>514</v>
      </c>
      <c r="AN630" s="287"/>
      <c r="AO630" s="287"/>
      <c r="AP630" s="287"/>
      <c r="AQ630" s="287"/>
      <c r="AR630" s="287"/>
      <c r="AS630" s="287"/>
      <c r="AT630" s="211" t="s">
        <v>514</v>
      </c>
      <c r="AU630" s="211" t="s">
        <v>514</v>
      </c>
      <c r="AV630" s="211" t="s">
        <v>514</v>
      </c>
      <c r="AW630" s="211" t="s">
        <v>514</v>
      </c>
      <c r="AX630" s="211" t="s">
        <v>514</v>
      </c>
      <c r="AY630" s="211" t="s">
        <v>514</v>
      </c>
      <c r="AZ630" s="287"/>
      <c r="BA630" s="287"/>
      <c r="BB630" s="287"/>
      <c r="BC630" s="287"/>
      <c r="BD630" s="287"/>
      <c r="BE630" s="287"/>
      <c r="BF630" s="211" t="s">
        <v>514</v>
      </c>
      <c r="BG630" s="211" t="s">
        <v>514</v>
      </c>
      <c r="BH630" s="211" t="s">
        <v>514</v>
      </c>
      <c r="BI630" s="211" t="s">
        <v>514</v>
      </c>
      <c r="BJ630" s="211" t="s">
        <v>514</v>
      </c>
      <c r="BK630" s="211" t="s">
        <v>514</v>
      </c>
      <c r="BL630" s="287"/>
      <c r="BM630" s="287"/>
      <c r="BN630" s="287"/>
      <c r="BO630" s="211" t="s">
        <v>514</v>
      </c>
      <c r="BP630" s="211" t="s">
        <v>514</v>
      </c>
      <c r="BQ630" s="211">
        <v>1</v>
      </c>
      <c r="BR630" s="211" t="s">
        <v>2444</v>
      </c>
      <c r="BS630" s="211" t="s">
        <v>514</v>
      </c>
      <c r="BT630" s="211" t="s">
        <v>514</v>
      </c>
      <c r="BU630" s="211" t="s">
        <v>514</v>
      </c>
      <c r="BV630" s="211" t="s">
        <v>514</v>
      </c>
      <c r="BW630" s="211" t="s">
        <v>514</v>
      </c>
      <c r="BX630" s="211" t="s">
        <v>514</v>
      </c>
      <c r="BY630" s="211" t="s">
        <v>514</v>
      </c>
      <c r="BZ630" s="211" t="s">
        <v>514</v>
      </c>
      <c r="CA630" s="211" t="s">
        <v>514</v>
      </c>
      <c r="CB630" s="211" t="s">
        <v>514</v>
      </c>
      <c r="CC630" s="211" t="s">
        <v>514</v>
      </c>
      <c r="CD630" s="211" t="s">
        <v>514</v>
      </c>
      <c r="CE630" s="211" t="s">
        <v>514</v>
      </c>
      <c r="CF630" s="211" t="s">
        <v>514</v>
      </c>
      <c r="CG630" s="211" t="s">
        <v>514</v>
      </c>
      <c r="CH630" s="287"/>
      <c r="CI630" s="287"/>
      <c r="CJ630" s="287"/>
      <c r="CK630" s="287"/>
      <c r="CL630" s="287"/>
      <c r="CM630" s="287"/>
      <c r="CN630" s="287"/>
      <c r="CO630" s="211" t="s">
        <v>5528</v>
      </c>
    </row>
    <row r="631" spans="1:93">
      <c r="A631" s="286" t="s">
        <v>2341</v>
      </c>
      <c r="B631" s="211" t="s">
        <v>3689</v>
      </c>
      <c r="C631" s="211" t="s">
        <v>2448</v>
      </c>
      <c r="D631" s="211" t="s">
        <v>5493</v>
      </c>
      <c r="E631" s="211" t="s">
        <v>6000</v>
      </c>
      <c r="F631" s="211">
        <v>1</v>
      </c>
      <c r="G631" s="211" t="s">
        <v>514</v>
      </c>
      <c r="H631" s="211" t="s">
        <v>514</v>
      </c>
      <c r="I631" s="211" t="s">
        <v>514</v>
      </c>
      <c r="J631" s="211" t="s">
        <v>514</v>
      </c>
      <c r="K631" s="211">
        <v>2018</v>
      </c>
      <c r="L631" s="211" t="b">
        <v>0</v>
      </c>
      <c r="M631" s="211">
        <v>3030</v>
      </c>
      <c r="N631" s="211">
        <v>3020</v>
      </c>
      <c r="O631" s="287"/>
      <c r="P631" s="287"/>
      <c r="Q631" s="287"/>
      <c r="R631" s="211" t="s">
        <v>514</v>
      </c>
      <c r="S631" s="211" t="s">
        <v>514</v>
      </c>
      <c r="T631" s="211" t="s">
        <v>514</v>
      </c>
      <c r="U631" s="211" t="s">
        <v>514</v>
      </c>
      <c r="V631" s="211" t="s">
        <v>514</v>
      </c>
      <c r="W631" s="211" t="s">
        <v>514</v>
      </c>
      <c r="X631" s="287"/>
      <c r="Y631" s="287"/>
      <c r="Z631" s="287"/>
      <c r="AA631" s="211" t="s">
        <v>514</v>
      </c>
      <c r="AB631" s="211" t="s">
        <v>514</v>
      </c>
      <c r="AC631" s="211" t="s">
        <v>514</v>
      </c>
      <c r="AD631" s="211" t="s">
        <v>514</v>
      </c>
      <c r="AE631" s="287"/>
      <c r="AF631" s="287"/>
      <c r="AG631" s="287"/>
      <c r="AH631" s="211" t="s">
        <v>514</v>
      </c>
      <c r="AI631" s="211" t="s">
        <v>514</v>
      </c>
      <c r="AJ631" s="211" t="s">
        <v>514</v>
      </c>
      <c r="AK631" s="211" t="s">
        <v>514</v>
      </c>
      <c r="AL631" s="211" t="s">
        <v>514</v>
      </c>
      <c r="AM631" s="211" t="s">
        <v>514</v>
      </c>
      <c r="AN631" s="287"/>
      <c r="AO631" s="287"/>
      <c r="AP631" s="287"/>
      <c r="AQ631" s="287"/>
      <c r="AR631" s="287"/>
      <c r="AS631" s="287"/>
      <c r="AT631" s="211" t="s">
        <v>514</v>
      </c>
      <c r="AU631" s="211" t="s">
        <v>514</v>
      </c>
      <c r="AV631" s="211" t="s">
        <v>514</v>
      </c>
      <c r="AW631" s="211" t="s">
        <v>514</v>
      </c>
      <c r="AX631" s="211" t="s">
        <v>514</v>
      </c>
      <c r="AY631" s="211" t="s">
        <v>514</v>
      </c>
      <c r="AZ631" s="287"/>
      <c r="BA631" s="287"/>
      <c r="BB631" s="287"/>
      <c r="BC631" s="287"/>
      <c r="BD631" s="287"/>
      <c r="BE631" s="287"/>
      <c r="BF631" s="211" t="s">
        <v>514</v>
      </c>
      <c r="BG631" s="211" t="s">
        <v>514</v>
      </c>
      <c r="BH631" s="211" t="s">
        <v>514</v>
      </c>
      <c r="BI631" s="211" t="s">
        <v>514</v>
      </c>
      <c r="BJ631" s="211" t="s">
        <v>514</v>
      </c>
      <c r="BK631" s="211" t="s">
        <v>514</v>
      </c>
      <c r="BL631" s="287"/>
      <c r="BM631" s="287"/>
      <c r="BN631" s="287"/>
      <c r="BO631" s="211" t="s">
        <v>514</v>
      </c>
      <c r="BP631" s="211" t="s">
        <v>514</v>
      </c>
      <c r="BQ631" s="211">
        <v>0</v>
      </c>
      <c r="BR631" s="211" t="s">
        <v>514</v>
      </c>
      <c r="BS631" s="211" t="s">
        <v>514</v>
      </c>
      <c r="BT631" s="211" t="s">
        <v>514</v>
      </c>
      <c r="BU631" s="211" t="s">
        <v>514</v>
      </c>
      <c r="BV631" s="211" t="s">
        <v>514</v>
      </c>
      <c r="BW631" s="211" t="s">
        <v>514</v>
      </c>
      <c r="BX631" s="211" t="s">
        <v>514</v>
      </c>
      <c r="BY631" s="211" t="s">
        <v>514</v>
      </c>
      <c r="BZ631" s="211" t="s">
        <v>514</v>
      </c>
      <c r="CA631" s="211" t="s">
        <v>514</v>
      </c>
      <c r="CB631" s="211" t="s">
        <v>514</v>
      </c>
      <c r="CC631" s="211" t="s">
        <v>514</v>
      </c>
      <c r="CD631" s="211" t="s">
        <v>514</v>
      </c>
      <c r="CE631" s="211" t="s">
        <v>514</v>
      </c>
      <c r="CF631" s="211" t="s">
        <v>514</v>
      </c>
      <c r="CG631" s="211" t="s">
        <v>514</v>
      </c>
      <c r="CH631" s="287"/>
      <c r="CI631" s="287"/>
      <c r="CJ631" s="287"/>
      <c r="CK631" s="287"/>
      <c r="CL631" s="287"/>
      <c r="CM631" s="287"/>
      <c r="CN631" s="287"/>
      <c r="CO631" s="211" t="s">
        <v>514</v>
      </c>
    </row>
    <row r="632" spans="1:93">
      <c r="A632" s="286" t="s">
        <v>2342</v>
      </c>
      <c r="B632" s="211" t="s">
        <v>3690</v>
      </c>
      <c r="C632" s="211" t="s">
        <v>2448</v>
      </c>
      <c r="D632" s="211" t="s">
        <v>6001</v>
      </c>
      <c r="E632" s="211" t="s">
        <v>6002</v>
      </c>
      <c r="F632" s="211">
        <v>1</v>
      </c>
      <c r="G632" s="211" t="s">
        <v>514</v>
      </c>
      <c r="H632" s="211" t="s">
        <v>514</v>
      </c>
      <c r="I632" s="211" t="s">
        <v>514</v>
      </c>
      <c r="J632" s="211" t="s">
        <v>514</v>
      </c>
      <c r="K632" s="211">
        <v>2018</v>
      </c>
      <c r="L632" s="211" t="b">
        <v>0</v>
      </c>
      <c r="M632" s="211">
        <v>2990</v>
      </c>
      <c r="N632" s="211">
        <v>2980</v>
      </c>
      <c r="O632" s="287"/>
      <c r="P632" s="287"/>
      <c r="Q632" s="287"/>
      <c r="R632" s="211" t="b">
        <v>0</v>
      </c>
      <c r="S632" s="211">
        <v>3430</v>
      </c>
      <c r="T632" s="211">
        <v>3140</v>
      </c>
      <c r="U632" s="211" t="b">
        <v>0</v>
      </c>
      <c r="V632" s="211">
        <v>3220</v>
      </c>
      <c r="W632" s="211">
        <v>3220</v>
      </c>
      <c r="X632" s="287"/>
      <c r="Y632" s="287"/>
      <c r="Z632" s="287"/>
      <c r="AA632" s="211" t="s">
        <v>514</v>
      </c>
      <c r="AB632" s="211" t="s">
        <v>514</v>
      </c>
      <c r="AC632" s="211" t="s">
        <v>514</v>
      </c>
      <c r="AD632" s="211" t="s">
        <v>514</v>
      </c>
      <c r="AE632" s="287"/>
      <c r="AF632" s="287"/>
      <c r="AG632" s="287"/>
      <c r="AH632" s="211" t="s">
        <v>514</v>
      </c>
      <c r="AI632" s="211" t="s">
        <v>514</v>
      </c>
      <c r="AJ632" s="211" t="s">
        <v>514</v>
      </c>
      <c r="AK632" s="211" t="s">
        <v>514</v>
      </c>
      <c r="AL632" s="211" t="s">
        <v>514</v>
      </c>
      <c r="AM632" s="211" t="s">
        <v>514</v>
      </c>
      <c r="AN632" s="287"/>
      <c r="AO632" s="287"/>
      <c r="AP632" s="287"/>
      <c r="AQ632" s="287"/>
      <c r="AR632" s="287"/>
      <c r="AS632" s="287"/>
      <c r="AT632" s="211" t="s">
        <v>514</v>
      </c>
      <c r="AU632" s="211" t="s">
        <v>514</v>
      </c>
      <c r="AV632" s="211" t="s">
        <v>514</v>
      </c>
      <c r="AW632" s="211" t="s">
        <v>514</v>
      </c>
      <c r="AX632" s="211" t="s">
        <v>514</v>
      </c>
      <c r="AY632" s="211" t="s">
        <v>514</v>
      </c>
      <c r="AZ632" s="287"/>
      <c r="BA632" s="287"/>
      <c r="BB632" s="287"/>
      <c r="BC632" s="287"/>
      <c r="BD632" s="287"/>
      <c r="BE632" s="287"/>
      <c r="BF632" s="211" t="s">
        <v>514</v>
      </c>
      <c r="BG632" s="211" t="s">
        <v>514</v>
      </c>
      <c r="BH632" s="211" t="s">
        <v>514</v>
      </c>
      <c r="BI632" s="211" t="s">
        <v>514</v>
      </c>
      <c r="BJ632" s="211" t="s">
        <v>514</v>
      </c>
      <c r="BK632" s="211" t="s">
        <v>514</v>
      </c>
      <c r="BL632" s="287"/>
      <c r="BM632" s="287"/>
      <c r="BN632" s="287"/>
      <c r="BO632" s="211" t="s">
        <v>514</v>
      </c>
      <c r="BP632" s="211" t="s">
        <v>514</v>
      </c>
      <c r="BQ632" s="211">
        <v>1</v>
      </c>
      <c r="BR632" s="211" t="s">
        <v>3162</v>
      </c>
      <c r="BS632" s="211" t="s">
        <v>514</v>
      </c>
      <c r="BT632" s="211" t="s">
        <v>514</v>
      </c>
      <c r="BU632" s="211" t="s">
        <v>514</v>
      </c>
      <c r="BV632" s="211" t="s">
        <v>514</v>
      </c>
      <c r="BW632" s="211" t="s">
        <v>514</v>
      </c>
      <c r="BX632" s="211" t="s">
        <v>514</v>
      </c>
      <c r="BY632" s="211" t="s">
        <v>514</v>
      </c>
      <c r="BZ632" s="211" t="s">
        <v>514</v>
      </c>
      <c r="CA632" s="211" t="s">
        <v>514</v>
      </c>
      <c r="CB632" s="211" t="s">
        <v>514</v>
      </c>
      <c r="CC632" s="211" t="s">
        <v>6457</v>
      </c>
      <c r="CD632" s="211" t="s">
        <v>5089</v>
      </c>
      <c r="CE632" s="211" t="s">
        <v>514</v>
      </c>
      <c r="CF632" s="211" t="s">
        <v>514</v>
      </c>
      <c r="CG632" s="211" t="s">
        <v>514</v>
      </c>
      <c r="CH632" s="287"/>
      <c r="CI632" s="287"/>
      <c r="CJ632" s="287"/>
      <c r="CK632" s="287"/>
      <c r="CL632" s="287"/>
      <c r="CM632" s="287"/>
      <c r="CN632" s="287"/>
      <c r="CO632" s="211" t="s">
        <v>5528</v>
      </c>
    </row>
    <row r="633" spans="1:93">
      <c r="A633" s="286" t="s">
        <v>2343</v>
      </c>
      <c r="B633" s="211" t="s">
        <v>3691</v>
      </c>
      <c r="C633" s="211" t="s">
        <v>2448</v>
      </c>
      <c r="D633" s="211" t="s">
        <v>3692</v>
      </c>
      <c r="E633" s="211" t="s">
        <v>6003</v>
      </c>
      <c r="F633" s="211" t="s">
        <v>514</v>
      </c>
      <c r="G633" s="211" t="s">
        <v>514</v>
      </c>
      <c r="H633" s="211">
        <v>1</v>
      </c>
      <c r="I633" s="211" t="s">
        <v>514</v>
      </c>
      <c r="J633" s="211" t="s">
        <v>514</v>
      </c>
      <c r="K633" s="211" t="s">
        <v>514</v>
      </c>
      <c r="L633" s="211" t="s">
        <v>514</v>
      </c>
      <c r="M633" s="211" t="s">
        <v>514</v>
      </c>
      <c r="N633" s="211" t="s">
        <v>514</v>
      </c>
      <c r="O633" s="287"/>
      <c r="P633" s="287"/>
      <c r="Q633" s="287"/>
      <c r="R633" s="211" t="s">
        <v>514</v>
      </c>
      <c r="S633" s="211" t="s">
        <v>514</v>
      </c>
      <c r="T633" s="211" t="s">
        <v>514</v>
      </c>
      <c r="U633" s="211" t="s">
        <v>514</v>
      </c>
      <c r="V633" s="211" t="s">
        <v>514</v>
      </c>
      <c r="W633" s="211" t="s">
        <v>514</v>
      </c>
      <c r="X633" s="287"/>
      <c r="Y633" s="287"/>
      <c r="Z633" s="287"/>
      <c r="AA633" s="211">
        <v>2018</v>
      </c>
      <c r="AB633" s="211" t="b">
        <v>0</v>
      </c>
      <c r="AC633" s="211">
        <v>216</v>
      </c>
      <c r="AD633" s="211">
        <v>216</v>
      </c>
      <c r="AE633" s="287"/>
      <c r="AF633" s="287"/>
      <c r="AG633" s="287"/>
      <c r="AH633" s="211" t="b">
        <v>0</v>
      </c>
      <c r="AI633" s="211">
        <v>214</v>
      </c>
      <c r="AJ633" s="211">
        <v>214</v>
      </c>
      <c r="AK633" s="211" t="b">
        <v>0</v>
      </c>
      <c r="AL633" s="211">
        <v>190</v>
      </c>
      <c r="AM633" s="211">
        <v>190</v>
      </c>
      <c r="AN633" s="287"/>
      <c r="AO633" s="287"/>
      <c r="AP633" s="287"/>
      <c r="AQ633" s="287"/>
      <c r="AR633" s="287"/>
      <c r="AS633" s="287"/>
      <c r="AT633" s="211" t="s">
        <v>514</v>
      </c>
      <c r="AU633" s="211" t="s">
        <v>514</v>
      </c>
      <c r="AV633" s="211" t="s">
        <v>514</v>
      </c>
      <c r="AW633" s="211" t="s">
        <v>514</v>
      </c>
      <c r="AX633" s="211" t="s">
        <v>514</v>
      </c>
      <c r="AY633" s="211" t="s">
        <v>514</v>
      </c>
      <c r="AZ633" s="287"/>
      <c r="BA633" s="287"/>
      <c r="BB633" s="287"/>
      <c r="BC633" s="287"/>
      <c r="BD633" s="287"/>
      <c r="BE633" s="287"/>
      <c r="BF633" s="211" t="s">
        <v>514</v>
      </c>
      <c r="BG633" s="211" t="s">
        <v>514</v>
      </c>
      <c r="BH633" s="211" t="s">
        <v>514</v>
      </c>
      <c r="BI633" s="211" t="s">
        <v>514</v>
      </c>
      <c r="BJ633" s="211" t="s">
        <v>514</v>
      </c>
      <c r="BK633" s="211" t="s">
        <v>514</v>
      </c>
      <c r="BL633" s="287"/>
      <c r="BM633" s="287"/>
      <c r="BN633" s="287"/>
      <c r="BO633" s="211">
        <v>136</v>
      </c>
      <c r="BP633" s="211">
        <v>69</v>
      </c>
      <c r="BQ633" s="211">
        <v>0</v>
      </c>
      <c r="BR633" s="211" t="s">
        <v>514</v>
      </c>
      <c r="BS633" s="211" t="s">
        <v>514</v>
      </c>
      <c r="BT633" s="211" t="s">
        <v>514</v>
      </c>
      <c r="BU633" s="211" t="s">
        <v>514</v>
      </c>
      <c r="BV633" s="211" t="s">
        <v>514</v>
      </c>
      <c r="BW633" s="211" t="s">
        <v>514</v>
      </c>
      <c r="BX633" s="211" t="s">
        <v>514</v>
      </c>
      <c r="BY633" s="211" t="s">
        <v>514</v>
      </c>
      <c r="BZ633" s="211" t="s">
        <v>514</v>
      </c>
      <c r="CA633" s="211" t="s">
        <v>514</v>
      </c>
      <c r="CB633" s="211" t="s">
        <v>514</v>
      </c>
      <c r="CC633" s="211" t="s">
        <v>514</v>
      </c>
      <c r="CD633" s="211" t="s">
        <v>514</v>
      </c>
      <c r="CE633" s="211" t="s">
        <v>514</v>
      </c>
      <c r="CF633" s="211" t="s">
        <v>6431</v>
      </c>
      <c r="CG633" s="211" t="s">
        <v>6432</v>
      </c>
      <c r="CH633" s="287"/>
      <c r="CI633" s="287"/>
      <c r="CJ633" s="287"/>
      <c r="CK633" s="287"/>
      <c r="CL633" s="287"/>
      <c r="CM633" s="287"/>
      <c r="CN633" s="287"/>
      <c r="CO633" s="211" t="s">
        <v>5528</v>
      </c>
    </row>
    <row r="634" spans="1:93">
      <c r="A634" s="286" t="s">
        <v>2344</v>
      </c>
      <c r="B634" s="211" t="s">
        <v>514</v>
      </c>
      <c r="C634" s="211" t="s">
        <v>514</v>
      </c>
      <c r="D634" s="211" t="s">
        <v>514</v>
      </c>
      <c r="E634" s="211" t="s">
        <v>514</v>
      </c>
      <c r="F634" s="211" t="e">
        <v>#N/A</v>
      </c>
      <c r="G634" s="211" t="e">
        <v>#N/A</v>
      </c>
      <c r="H634" s="211" t="e">
        <v>#N/A</v>
      </c>
      <c r="I634" s="211" t="s">
        <v>514</v>
      </c>
      <c r="J634" s="211" t="s">
        <v>514</v>
      </c>
      <c r="K634" s="211" t="s">
        <v>514</v>
      </c>
      <c r="L634" s="211" t="s">
        <v>514</v>
      </c>
      <c r="M634" s="211" t="s">
        <v>514</v>
      </c>
      <c r="N634" s="211" t="s">
        <v>514</v>
      </c>
      <c r="O634" s="287"/>
      <c r="P634" s="287"/>
      <c r="Q634" s="287"/>
      <c r="R634" s="211" t="s">
        <v>514</v>
      </c>
      <c r="S634" s="211" t="s">
        <v>514</v>
      </c>
      <c r="T634" s="211" t="s">
        <v>514</v>
      </c>
      <c r="U634" s="211" t="s">
        <v>514</v>
      </c>
      <c r="V634" s="211" t="s">
        <v>514</v>
      </c>
      <c r="W634" s="211" t="s">
        <v>514</v>
      </c>
      <c r="X634" s="287"/>
      <c r="Y634" s="287"/>
      <c r="Z634" s="287"/>
      <c r="AA634" s="211" t="e">
        <v>#N/A</v>
      </c>
      <c r="AB634" s="211" t="e">
        <v>#N/A</v>
      </c>
      <c r="AC634" s="211" t="s">
        <v>514</v>
      </c>
      <c r="AD634" s="211" t="s">
        <v>514</v>
      </c>
      <c r="AE634" s="287"/>
      <c r="AF634" s="287"/>
      <c r="AG634" s="287"/>
      <c r="AH634" s="211" t="s">
        <v>514</v>
      </c>
      <c r="AI634" s="211" t="s">
        <v>514</v>
      </c>
      <c r="AJ634" s="211" t="s">
        <v>514</v>
      </c>
      <c r="AK634" s="211" t="s">
        <v>514</v>
      </c>
      <c r="AL634" s="211" t="s">
        <v>514</v>
      </c>
      <c r="AM634" s="211" t="s">
        <v>514</v>
      </c>
      <c r="AN634" s="287"/>
      <c r="AO634" s="287"/>
      <c r="AP634" s="287"/>
      <c r="AQ634" s="287"/>
      <c r="AR634" s="287"/>
      <c r="AS634" s="287"/>
      <c r="AT634" s="211" t="s">
        <v>514</v>
      </c>
      <c r="AU634" s="211" t="s">
        <v>514</v>
      </c>
      <c r="AV634" s="211" t="s">
        <v>514</v>
      </c>
      <c r="AW634" s="211" t="s">
        <v>514</v>
      </c>
      <c r="AX634" s="211" t="s">
        <v>514</v>
      </c>
      <c r="AY634" s="211" t="s">
        <v>514</v>
      </c>
      <c r="AZ634" s="287"/>
      <c r="BA634" s="287"/>
      <c r="BB634" s="287"/>
      <c r="BC634" s="287"/>
      <c r="BD634" s="287"/>
      <c r="BE634" s="287"/>
      <c r="BF634" s="211" t="s">
        <v>514</v>
      </c>
      <c r="BG634" s="211" t="s">
        <v>514</v>
      </c>
      <c r="BH634" s="211" t="s">
        <v>514</v>
      </c>
      <c r="BI634" s="211" t="s">
        <v>514</v>
      </c>
      <c r="BJ634" s="211" t="s">
        <v>514</v>
      </c>
      <c r="BK634" s="211" t="s">
        <v>514</v>
      </c>
      <c r="BL634" s="287"/>
      <c r="BM634" s="287"/>
      <c r="BN634" s="287"/>
      <c r="BO634" s="211" t="s">
        <v>514</v>
      </c>
      <c r="BP634" s="211" t="s">
        <v>514</v>
      </c>
      <c r="BQ634" s="211">
        <v>0</v>
      </c>
      <c r="BR634" s="211" t="s">
        <v>514</v>
      </c>
      <c r="BS634" s="211" t="s">
        <v>514</v>
      </c>
      <c r="BT634" s="211" t="s">
        <v>514</v>
      </c>
      <c r="BU634" s="211" t="s">
        <v>514</v>
      </c>
      <c r="BV634" s="211" t="s">
        <v>514</v>
      </c>
      <c r="BW634" s="211" t="s">
        <v>514</v>
      </c>
      <c r="BX634" s="211" t="s">
        <v>514</v>
      </c>
      <c r="BY634" s="211" t="s">
        <v>514</v>
      </c>
      <c r="BZ634" s="211" t="s">
        <v>514</v>
      </c>
      <c r="CA634" s="211" t="s">
        <v>514</v>
      </c>
      <c r="CB634" s="211" t="s">
        <v>514</v>
      </c>
      <c r="CC634" s="211" t="s">
        <v>514</v>
      </c>
      <c r="CD634" s="211" t="s">
        <v>514</v>
      </c>
      <c r="CE634" s="211" t="s">
        <v>514</v>
      </c>
      <c r="CF634" s="211" t="s">
        <v>514</v>
      </c>
      <c r="CG634" s="211" t="s">
        <v>514</v>
      </c>
      <c r="CH634" s="287"/>
      <c r="CI634" s="287"/>
      <c r="CJ634" s="287"/>
      <c r="CK634" s="287"/>
      <c r="CL634" s="287"/>
      <c r="CM634" s="287"/>
      <c r="CN634" s="287"/>
      <c r="CO634" s="211" t="s">
        <v>514</v>
      </c>
    </row>
    <row r="635" spans="1:93">
      <c r="A635" s="286" t="s">
        <v>2345</v>
      </c>
      <c r="B635" s="211" t="s">
        <v>3693</v>
      </c>
      <c r="C635" s="211" t="s">
        <v>2424</v>
      </c>
      <c r="D635" s="211" t="s">
        <v>3694</v>
      </c>
      <c r="E635" s="211" t="s">
        <v>6004</v>
      </c>
      <c r="F635" s="211">
        <v>1</v>
      </c>
      <c r="G635" s="211" t="s">
        <v>514</v>
      </c>
      <c r="H635" s="211" t="s">
        <v>514</v>
      </c>
      <c r="I635" s="211" t="s">
        <v>514</v>
      </c>
      <c r="J635" s="211" t="s">
        <v>514</v>
      </c>
      <c r="K635" s="211">
        <v>2018</v>
      </c>
      <c r="L635" s="211" t="b">
        <v>1</v>
      </c>
      <c r="M635" s="211">
        <v>4540</v>
      </c>
      <c r="N635" s="211">
        <v>4500</v>
      </c>
      <c r="O635" s="287"/>
      <c r="P635" s="287"/>
      <c r="Q635" s="287"/>
      <c r="R635" s="211" t="b">
        <v>1</v>
      </c>
      <c r="S635" s="211">
        <v>3930</v>
      </c>
      <c r="T635" s="211">
        <v>471</v>
      </c>
      <c r="U635" s="211" t="b">
        <v>1</v>
      </c>
      <c r="V635" s="211">
        <v>262</v>
      </c>
      <c r="W635" s="211">
        <v>262</v>
      </c>
      <c r="X635" s="287"/>
      <c r="Y635" s="287"/>
      <c r="Z635" s="287"/>
      <c r="AA635" s="211" t="s">
        <v>514</v>
      </c>
      <c r="AB635" s="211" t="s">
        <v>514</v>
      </c>
      <c r="AC635" s="211" t="s">
        <v>514</v>
      </c>
      <c r="AD635" s="211" t="s">
        <v>514</v>
      </c>
      <c r="AE635" s="287"/>
      <c r="AF635" s="287"/>
      <c r="AG635" s="287"/>
      <c r="AH635" s="211" t="s">
        <v>514</v>
      </c>
      <c r="AI635" s="211" t="s">
        <v>514</v>
      </c>
      <c r="AJ635" s="211" t="s">
        <v>514</v>
      </c>
      <c r="AK635" s="211" t="s">
        <v>514</v>
      </c>
      <c r="AL635" s="211" t="s">
        <v>514</v>
      </c>
      <c r="AM635" s="211" t="s">
        <v>514</v>
      </c>
      <c r="AN635" s="287"/>
      <c r="AO635" s="287"/>
      <c r="AP635" s="287"/>
      <c r="AQ635" s="287"/>
      <c r="AR635" s="287"/>
      <c r="AS635" s="287"/>
      <c r="AT635" s="211" t="s">
        <v>514</v>
      </c>
      <c r="AU635" s="211" t="s">
        <v>514</v>
      </c>
      <c r="AV635" s="211" t="s">
        <v>514</v>
      </c>
      <c r="AW635" s="211" t="s">
        <v>514</v>
      </c>
      <c r="AX635" s="211" t="s">
        <v>514</v>
      </c>
      <c r="AY635" s="211" t="s">
        <v>514</v>
      </c>
      <c r="AZ635" s="287"/>
      <c r="BA635" s="287"/>
      <c r="BB635" s="287"/>
      <c r="BC635" s="287"/>
      <c r="BD635" s="287"/>
      <c r="BE635" s="287"/>
      <c r="BF635" s="211" t="s">
        <v>514</v>
      </c>
      <c r="BG635" s="211" t="s">
        <v>514</v>
      </c>
      <c r="BH635" s="211" t="s">
        <v>514</v>
      </c>
      <c r="BI635" s="211" t="s">
        <v>514</v>
      </c>
      <c r="BJ635" s="211" t="s">
        <v>514</v>
      </c>
      <c r="BK635" s="211" t="s">
        <v>514</v>
      </c>
      <c r="BL635" s="287"/>
      <c r="BM635" s="287"/>
      <c r="BN635" s="287"/>
      <c r="BO635" s="211" t="s">
        <v>514</v>
      </c>
      <c r="BP635" s="211" t="s">
        <v>514</v>
      </c>
      <c r="BQ635" s="211">
        <v>0</v>
      </c>
      <c r="BR635" s="211" t="s">
        <v>514</v>
      </c>
      <c r="BS635" s="211" t="s">
        <v>514</v>
      </c>
      <c r="BT635" s="211" t="s">
        <v>514</v>
      </c>
      <c r="BU635" s="211" t="s">
        <v>514</v>
      </c>
      <c r="BV635" s="211" t="s">
        <v>514</v>
      </c>
      <c r="BW635" s="211" t="s">
        <v>514</v>
      </c>
      <c r="BX635" s="211" t="s">
        <v>514</v>
      </c>
      <c r="BY635" s="211" t="s">
        <v>514</v>
      </c>
      <c r="BZ635" s="211" t="s">
        <v>514</v>
      </c>
      <c r="CA635" s="211" t="s">
        <v>514</v>
      </c>
      <c r="CB635" s="211" t="s">
        <v>514</v>
      </c>
      <c r="CC635" s="211" t="s">
        <v>6425</v>
      </c>
      <c r="CD635" s="211" t="s">
        <v>6442</v>
      </c>
      <c r="CE635" s="211" t="s">
        <v>514</v>
      </c>
      <c r="CF635" s="211" t="s">
        <v>514</v>
      </c>
      <c r="CG635" s="211" t="s">
        <v>514</v>
      </c>
      <c r="CH635" s="287"/>
      <c r="CI635" s="287"/>
      <c r="CJ635" s="287"/>
      <c r="CK635" s="287"/>
      <c r="CL635" s="287"/>
      <c r="CM635" s="287"/>
      <c r="CN635" s="287"/>
      <c r="CO635" s="211" t="s">
        <v>5528</v>
      </c>
    </row>
    <row r="636" spans="1:93">
      <c r="A636" s="286" t="s">
        <v>2346</v>
      </c>
      <c r="B636" s="211" t="s">
        <v>3695</v>
      </c>
      <c r="C636" s="211" t="s">
        <v>2448</v>
      </c>
      <c r="D636" s="211" t="s">
        <v>6005</v>
      </c>
      <c r="E636" s="211" t="s">
        <v>3696</v>
      </c>
      <c r="F636" s="211">
        <v>1</v>
      </c>
      <c r="G636" s="211" t="s">
        <v>514</v>
      </c>
      <c r="H636" s="211" t="s">
        <v>514</v>
      </c>
      <c r="I636" s="211" t="s">
        <v>514</v>
      </c>
      <c r="J636" s="211" t="s">
        <v>514</v>
      </c>
      <c r="K636" s="211">
        <v>2018</v>
      </c>
      <c r="L636" s="211" t="b">
        <v>0</v>
      </c>
      <c r="M636" s="211">
        <v>6750</v>
      </c>
      <c r="N636" s="211">
        <v>6740</v>
      </c>
      <c r="O636" s="287"/>
      <c r="P636" s="287"/>
      <c r="Q636" s="287"/>
      <c r="R636" s="211" t="b">
        <v>0</v>
      </c>
      <c r="S636" s="211">
        <v>5910</v>
      </c>
      <c r="T636" s="211">
        <v>5230</v>
      </c>
      <c r="U636" s="211" t="b">
        <v>0</v>
      </c>
      <c r="V636" s="211">
        <v>5540</v>
      </c>
      <c r="W636" s="211">
        <v>5540</v>
      </c>
      <c r="X636" s="287"/>
      <c r="Y636" s="287"/>
      <c r="Z636" s="287"/>
      <c r="AA636" s="211" t="s">
        <v>514</v>
      </c>
      <c r="AB636" s="211" t="s">
        <v>514</v>
      </c>
      <c r="AC636" s="211" t="s">
        <v>514</v>
      </c>
      <c r="AD636" s="211" t="s">
        <v>514</v>
      </c>
      <c r="AE636" s="287"/>
      <c r="AF636" s="287"/>
      <c r="AG636" s="287"/>
      <c r="AH636" s="211" t="s">
        <v>514</v>
      </c>
      <c r="AI636" s="211" t="s">
        <v>514</v>
      </c>
      <c r="AJ636" s="211" t="s">
        <v>514</v>
      </c>
      <c r="AK636" s="211" t="s">
        <v>514</v>
      </c>
      <c r="AL636" s="211" t="s">
        <v>514</v>
      </c>
      <c r="AM636" s="211" t="s">
        <v>514</v>
      </c>
      <c r="AN636" s="287"/>
      <c r="AO636" s="287"/>
      <c r="AP636" s="287"/>
      <c r="AQ636" s="287"/>
      <c r="AR636" s="287"/>
      <c r="AS636" s="287"/>
      <c r="AT636" s="211" t="s">
        <v>514</v>
      </c>
      <c r="AU636" s="211" t="s">
        <v>514</v>
      </c>
      <c r="AV636" s="211" t="s">
        <v>514</v>
      </c>
      <c r="AW636" s="211" t="s">
        <v>514</v>
      </c>
      <c r="AX636" s="211" t="s">
        <v>514</v>
      </c>
      <c r="AY636" s="211" t="s">
        <v>514</v>
      </c>
      <c r="AZ636" s="287"/>
      <c r="BA636" s="287"/>
      <c r="BB636" s="287"/>
      <c r="BC636" s="287"/>
      <c r="BD636" s="287"/>
      <c r="BE636" s="287"/>
      <c r="BF636" s="211" t="s">
        <v>514</v>
      </c>
      <c r="BG636" s="211" t="s">
        <v>514</v>
      </c>
      <c r="BH636" s="211" t="s">
        <v>514</v>
      </c>
      <c r="BI636" s="211" t="s">
        <v>514</v>
      </c>
      <c r="BJ636" s="211" t="s">
        <v>514</v>
      </c>
      <c r="BK636" s="211" t="s">
        <v>514</v>
      </c>
      <c r="BL636" s="287"/>
      <c r="BM636" s="287"/>
      <c r="BN636" s="287"/>
      <c r="BO636" s="211" t="s">
        <v>514</v>
      </c>
      <c r="BP636" s="211" t="s">
        <v>514</v>
      </c>
      <c r="BQ636" s="211">
        <v>1</v>
      </c>
      <c r="BR636" s="211" t="s">
        <v>3697</v>
      </c>
      <c r="BS636" s="211" t="s">
        <v>514</v>
      </c>
      <c r="BT636" s="211" t="s">
        <v>514</v>
      </c>
      <c r="BU636" s="211" t="s">
        <v>514</v>
      </c>
      <c r="BV636" s="211" t="s">
        <v>514</v>
      </c>
      <c r="BW636" s="211" t="s">
        <v>514</v>
      </c>
      <c r="BX636" s="211" t="s">
        <v>514</v>
      </c>
      <c r="BY636" s="211" t="s">
        <v>514</v>
      </c>
      <c r="BZ636" s="211" t="s">
        <v>514</v>
      </c>
      <c r="CA636" s="211" t="s">
        <v>514</v>
      </c>
      <c r="CB636" s="211" t="s">
        <v>514</v>
      </c>
      <c r="CC636" s="211" t="s">
        <v>514</v>
      </c>
      <c r="CD636" s="211" t="s">
        <v>514</v>
      </c>
      <c r="CE636" s="211" t="s">
        <v>514</v>
      </c>
      <c r="CF636" s="211" t="s">
        <v>514</v>
      </c>
      <c r="CG636" s="211" t="s">
        <v>514</v>
      </c>
      <c r="CH636" s="287"/>
      <c r="CI636" s="287"/>
      <c r="CJ636" s="287"/>
      <c r="CK636" s="287"/>
      <c r="CL636" s="287"/>
      <c r="CM636" s="287"/>
      <c r="CN636" s="287"/>
      <c r="CO636" s="211" t="s">
        <v>5528</v>
      </c>
    </row>
    <row r="637" spans="1:93">
      <c r="A637" s="286" t="s">
        <v>2347</v>
      </c>
      <c r="B637" s="211" t="s">
        <v>3698</v>
      </c>
      <c r="C637" s="211" t="s">
        <v>2448</v>
      </c>
      <c r="D637" s="211" t="s">
        <v>5494</v>
      </c>
      <c r="E637" s="211" t="s">
        <v>5495</v>
      </c>
      <c r="F637" s="211">
        <v>1</v>
      </c>
      <c r="G637" s="211" t="s">
        <v>514</v>
      </c>
      <c r="H637" s="211" t="s">
        <v>514</v>
      </c>
      <c r="I637" s="211" t="s">
        <v>514</v>
      </c>
      <c r="J637" s="211" t="s">
        <v>514</v>
      </c>
      <c r="K637" s="211">
        <v>2018</v>
      </c>
      <c r="L637" s="211" t="b">
        <v>0</v>
      </c>
      <c r="M637" s="211">
        <v>3880</v>
      </c>
      <c r="N637" s="211">
        <v>3870</v>
      </c>
      <c r="O637" s="287"/>
      <c r="P637" s="287"/>
      <c r="Q637" s="287"/>
      <c r="R637" s="211" t="s">
        <v>514</v>
      </c>
      <c r="S637" s="211" t="s">
        <v>514</v>
      </c>
      <c r="T637" s="211" t="s">
        <v>514</v>
      </c>
      <c r="U637" s="211" t="s">
        <v>514</v>
      </c>
      <c r="V637" s="211" t="s">
        <v>514</v>
      </c>
      <c r="W637" s="211" t="s">
        <v>514</v>
      </c>
      <c r="X637" s="287"/>
      <c r="Y637" s="287"/>
      <c r="Z637" s="287"/>
      <c r="AA637" s="211" t="s">
        <v>514</v>
      </c>
      <c r="AB637" s="211" t="s">
        <v>514</v>
      </c>
      <c r="AC637" s="211" t="s">
        <v>514</v>
      </c>
      <c r="AD637" s="211" t="s">
        <v>514</v>
      </c>
      <c r="AE637" s="287"/>
      <c r="AF637" s="287"/>
      <c r="AG637" s="287"/>
      <c r="AH637" s="211" t="s">
        <v>514</v>
      </c>
      <c r="AI637" s="211" t="s">
        <v>514</v>
      </c>
      <c r="AJ637" s="211" t="s">
        <v>514</v>
      </c>
      <c r="AK637" s="211" t="s">
        <v>514</v>
      </c>
      <c r="AL637" s="211" t="s">
        <v>514</v>
      </c>
      <c r="AM637" s="211" t="s">
        <v>514</v>
      </c>
      <c r="AN637" s="287"/>
      <c r="AO637" s="287"/>
      <c r="AP637" s="287"/>
      <c r="AQ637" s="287"/>
      <c r="AR637" s="287"/>
      <c r="AS637" s="287"/>
      <c r="AT637" s="211" t="s">
        <v>514</v>
      </c>
      <c r="AU637" s="211" t="s">
        <v>514</v>
      </c>
      <c r="AV637" s="211" t="s">
        <v>514</v>
      </c>
      <c r="AW637" s="211" t="s">
        <v>514</v>
      </c>
      <c r="AX637" s="211" t="s">
        <v>514</v>
      </c>
      <c r="AY637" s="211" t="s">
        <v>514</v>
      </c>
      <c r="AZ637" s="287"/>
      <c r="BA637" s="287"/>
      <c r="BB637" s="287"/>
      <c r="BC637" s="287"/>
      <c r="BD637" s="287"/>
      <c r="BE637" s="287"/>
      <c r="BF637" s="211" t="s">
        <v>514</v>
      </c>
      <c r="BG637" s="211" t="s">
        <v>514</v>
      </c>
      <c r="BH637" s="211" t="s">
        <v>514</v>
      </c>
      <c r="BI637" s="211" t="s">
        <v>514</v>
      </c>
      <c r="BJ637" s="211" t="s">
        <v>514</v>
      </c>
      <c r="BK637" s="211" t="s">
        <v>514</v>
      </c>
      <c r="BL637" s="287"/>
      <c r="BM637" s="287"/>
      <c r="BN637" s="287"/>
      <c r="BO637" s="211" t="s">
        <v>514</v>
      </c>
      <c r="BP637" s="211" t="s">
        <v>514</v>
      </c>
      <c r="BQ637" s="211">
        <v>1</v>
      </c>
      <c r="BR637" s="211" t="s">
        <v>2957</v>
      </c>
      <c r="BS637" s="211" t="s">
        <v>514</v>
      </c>
      <c r="BT637" s="211" t="s">
        <v>514</v>
      </c>
      <c r="BU637" s="211" t="s">
        <v>514</v>
      </c>
      <c r="BV637" s="211" t="s">
        <v>514</v>
      </c>
      <c r="BW637" s="211" t="s">
        <v>514</v>
      </c>
      <c r="BX637" s="211" t="s">
        <v>514</v>
      </c>
      <c r="BY637" s="211" t="s">
        <v>514</v>
      </c>
      <c r="BZ637" s="211" t="s">
        <v>514</v>
      </c>
      <c r="CA637" s="211" t="s">
        <v>514</v>
      </c>
      <c r="CB637" s="211" t="s">
        <v>514</v>
      </c>
      <c r="CC637" s="211" t="s">
        <v>514</v>
      </c>
      <c r="CD637" s="211" t="s">
        <v>514</v>
      </c>
      <c r="CE637" s="211" t="s">
        <v>514</v>
      </c>
      <c r="CF637" s="211" t="s">
        <v>514</v>
      </c>
      <c r="CG637" s="211" t="s">
        <v>514</v>
      </c>
      <c r="CH637" s="287"/>
      <c r="CI637" s="287"/>
      <c r="CJ637" s="287"/>
      <c r="CK637" s="287"/>
      <c r="CL637" s="287"/>
      <c r="CM637" s="287"/>
      <c r="CN637" s="287"/>
      <c r="CO637" s="211" t="s">
        <v>514</v>
      </c>
    </row>
    <row r="638" spans="1:93">
      <c r="A638" s="286" t="s">
        <v>2348</v>
      </c>
      <c r="B638" s="211" t="s">
        <v>6668</v>
      </c>
      <c r="C638" s="211" t="s">
        <v>2424</v>
      </c>
      <c r="D638" s="211" t="s">
        <v>5496</v>
      </c>
      <c r="E638" s="211" t="s">
        <v>5497</v>
      </c>
      <c r="F638" s="211">
        <v>1</v>
      </c>
      <c r="G638" s="211" t="s">
        <v>514</v>
      </c>
      <c r="H638" s="211" t="s">
        <v>514</v>
      </c>
      <c r="I638" s="211" t="s">
        <v>514</v>
      </c>
      <c r="J638" s="211" t="s">
        <v>514</v>
      </c>
      <c r="K638" s="211">
        <v>2018</v>
      </c>
      <c r="L638" s="211" t="b">
        <v>0</v>
      </c>
      <c r="M638" s="211">
        <v>3830</v>
      </c>
      <c r="N638" s="211">
        <v>3820</v>
      </c>
      <c r="O638" s="287"/>
      <c r="P638" s="287"/>
      <c r="Q638" s="287"/>
      <c r="R638" s="211" t="b">
        <v>0</v>
      </c>
      <c r="S638" s="211">
        <v>3570</v>
      </c>
      <c r="T638" s="211">
        <v>440</v>
      </c>
      <c r="U638" s="211" t="b">
        <v>0</v>
      </c>
      <c r="V638" s="211">
        <v>403</v>
      </c>
      <c r="W638" s="211">
        <v>403</v>
      </c>
      <c r="X638" s="287"/>
      <c r="Y638" s="287"/>
      <c r="Z638" s="287"/>
      <c r="AA638" s="211" t="s">
        <v>514</v>
      </c>
      <c r="AB638" s="211" t="s">
        <v>514</v>
      </c>
      <c r="AC638" s="211" t="s">
        <v>514</v>
      </c>
      <c r="AD638" s="211" t="s">
        <v>514</v>
      </c>
      <c r="AE638" s="287"/>
      <c r="AF638" s="287"/>
      <c r="AG638" s="287"/>
      <c r="AH638" s="211" t="s">
        <v>514</v>
      </c>
      <c r="AI638" s="211" t="s">
        <v>514</v>
      </c>
      <c r="AJ638" s="211" t="s">
        <v>514</v>
      </c>
      <c r="AK638" s="211" t="s">
        <v>514</v>
      </c>
      <c r="AL638" s="211" t="s">
        <v>514</v>
      </c>
      <c r="AM638" s="211" t="s">
        <v>514</v>
      </c>
      <c r="AN638" s="287"/>
      <c r="AO638" s="287"/>
      <c r="AP638" s="287"/>
      <c r="AQ638" s="287"/>
      <c r="AR638" s="287"/>
      <c r="AS638" s="287"/>
      <c r="AT638" s="211" t="s">
        <v>514</v>
      </c>
      <c r="AU638" s="211" t="s">
        <v>514</v>
      </c>
      <c r="AV638" s="211" t="s">
        <v>514</v>
      </c>
      <c r="AW638" s="211" t="s">
        <v>514</v>
      </c>
      <c r="AX638" s="211" t="s">
        <v>514</v>
      </c>
      <c r="AY638" s="211" t="s">
        <v>514</v>
      </c>
      <c r="AZ638" s="287"/>
      <c r="BA638" s="287"/>
      <c r="BB638" s="287"/>
      <c r="BC638" s="287"/>
      <c r="BD638" s="287"/>
      <c r="BE638" s="287"/>
      <c r="BF638" s="211" t="s">
        <v>514</v>
      </c>
      <c r="BG638" s="211" t="s">
        <v>514</v>
      </c>
      <c r="BH638" s="211" t="s">
        <v>514</v>
      </c>
      <c r="BI638" s="211" t="s">
        <v>514</v>
      </c>
      <c r="BJ638" s="211" t="s">
        <v>514</v>
      </c>
      <c r="BK638" s="211" t="s">
        <v>514</v>
      </c>
      <c r="BL638" s="287"/>
      <c r="BM638" s="287"/>
      <c r="BN638" s="287"/>
      <c r="BO638" s="211" t="s">
        <v>514</v>
      </c>
      <c r="BP638" s="211" t="s">
        <v>514</v>
      </c>
      <c r="BQ638" s="211">
        <v>1</v>
      </c>
      <c r="BR638" s="211" t="s">
        <v>5498</v>
      </c>
      <c r="BS638" s="211" t="s">
        <v>514</v>
      </c>
      <c r="BT638" s="211" t="s">
        <v>514</v>
      </c>
      <c r="BU638" s="211" t="s">
        <v>514</v>
      </c>
      <c r="BV638" s="211" t="s">
        <v>514</v>
      </c>
      <c r="BW638" s="211" t="s">
        <v>514</v>
      </c>
      <c r="BX638" s="211" t="s">
        <v>514</v>
      </c>
      <c r="BY638" s="211" t="s">
        <v>514</v>
      </c>
      <c r="BZ638" s="211" t="s">
        <v>514</v>
      </c>
      <c r="CA638" s="211" t="s">
        <v>514</v>
      </c>
      <c r="CB638" s="211" t="s">
        <v>514</v>
      </c>
      <c r="CC638" s="211" t="s">
        <v>514</v>
      </c>
      <c r="CD638" s="211" t="s">
        <v>514</v>
      </c>
      <c r="CE638" s="211" t="s">
        <v>514</v>
      </c>
      <c r="CF638" s="211" t="s">
        <v>514</v>
      </c>
      <c r="CG638" s="211" t="s">
        <v>514</v>
      </c>
      <c r="CH638" s="287"/>
      <c r="CI638" s="287"/>
      <c r="CJ638" s="287"/>
      <c r="CK638" s="287"/>
      <c r="CL638" s="287"/>
      <c r="CM638" s="287"/>
      <c r="CN638" s="287"/>
      <c r="CO638" s="211" t="s">
        <v>5528</v>
      </c>
    </row>
    <row r="639" spans="1:93">
      <c r="A639" s="286" t="s">
        <v>2349</v>
      </c>
      <c r="B639" s="211" t="s">
        <v>3699</v>
      </c>
      <c r="C639" s="211" t="s">
        <v>2448</v>
      </c>
      <c r="D639" s="211" t="s">
        <v>6006</v>
      </c>
      <c r="E639" s="211" t="s">
        <v>6007</v>
      </c>
      <c r="F639" s="211">
        <v>1</v>
      </c>
      <c r="G639" s="211" t="s">
        <v>514</v>
      </c>
      <c r="H639" s="211" t="s">
        <v>514</v>
      </c>
      <c r="I639" s="211" t="s">
        <v>514</v>
      </c>
      <c r="J639" s="211" t="s">
        <v>514</v>
      </c>
      <c r="K639" s="211">
        <v>2013</v>
      </c>
      <c r="L639" s="211" t="b">
        <v>0</v>
      </c>
      <c r="M639" s="211">
        <v>2500</v>
      </c>
      <c r="N639" s="211">
        <v>2500</v>
      </c>
      <c r="O639" s="287"/>
      <c r="P639" s="287"/>
      <c r="Q639" s="287"/>
      <c r="R639" s="211" t="b">
        <v>0</v>
      </c>
      <c r="S639" s="211">
        <v>5780</v>
      </c>
      <c r="T639" s="211">
        <v>4820</v>
      </c>
      <c r="U639" s="211" t="b">
        <v>0</v>
      </c>
      <c r="V639" s="211">
        <v>4880</v>
      </c>
      <c r="W639" s="211">
        <v>4880</v>
      </c>
      <c r="X639" s="287"/>
      <c r="Y639" s="287"/>
      <c r="Z639" s="287"/>
      <c r="AA639" s="211" t="s">
        <v>514</v>
      </c>
      <c r="AB639" s="211" t="s">
        <v>514</v>
      </c>
      <c r="AC639" s="211" t="s">
        <v>514</v>
      </c>
      <c r="AD639" s="211" t="s">
        <v>514</v>
      </c>
      <c r="AE639" s="287"/>
      <c r="AF639" s="287"/>
      <c r="AG639" s="287"/>
      <c r="AH639" s="211" t="s">
        <v>514</v>
      </c>
      <c r="AI639" s="211" t="s">
        <v>514</v>
      </c>
      <c r="AJ639" s="211" t="s">
        <v>514</v>
      </c>
      <c r="AK639" s="211" t="s">
        <v>514</v>
      </c>
      <c r="AL639" s="211" t="s">
        <v>514</v>
      </c>
      <c r="AM639" s="211" t="s">
        <v>514</v>
      </c>
      <c r="AN639" s="287"/>
      <c r="AO639" s="287"/>
      <c r="AP639" s="287"/>
      <c r="AQ639" s="287"/>
      <c r="AR639" s="287"/>
      <c r="AS639" s="287"/>
      <c r="AT639" s="211" t="s">
        <v>514</v>
      </c>
      <c r="AU639" s="211" t="s">
        <v>514</v>
      </c>
      <c r="AV639" s="211" t="s">
        <v>514</v>
      </c>
      <c r="AW639" s="211" t="s">
        <v>514</v>
      </c>
      <c r="AX639" s="211" t="s">
        <v>514</v>
      </c>
      <c r="AY639" s="211" t="s">
        <v>514</v>
      </c>
      <c r="AZ639" s="287"/>
      <c r="BA639" s="287"/>
      <c r="BB639" s="287"/>
      <c r="BC639" s="287"/>
      <c r="BD639" s="287"/>
      <c r="BE639" s="287"/>
      <c r="BF639" s="211" t="s">
        <v>514</v>
      </c>
      <c r="BG639" s="211" t="s">
        <v>514</v>
      </c>
      <c r="BH639" s="211" t="s">
        <v>514</v>
      </c>
      <c r="BI639" s="211" t="s">
        <v>514</v>
      </c>
      <c r="BJ639" s="211" t="s">
        <v>514</v>
      </c>
      <c r="BK639" s="211" t="s">
        <v>514</v>
      </c>
      <c r="BL639" s="287"/>
      <c r="BM639" s="287"/>
      <c r="BN639" s="287"/>
      <c r="BO639" s="211" t="s">
        <v>514</v>
      </c>
      <c r="BP639" s="211" t="s">
        <v>514</v>
      </c>
      <c r="BQ639" s="211">
        <v>1</v>
      </c>
      <c r="BR639" s="211" t="s">
        <v>3700</v>
      </c>
      <c r="BS639" s="211" t="s">
        <v>514</v>
      </c>
      <c r="BT639" s="211" t="s">
        <v>514</v>
      </c>
      <c r="BU639" s="211" t="s">
        <v>514</v>
      </c>
      <c r="BV639" s="211" t="s">
        <v>514</v>
      </c>
      <c r="BW639" s="211" t="s">
        <v>514</v>
      </c>
      <c r="BX639" s="211" t="s">
        <v>514</v>
      </c>
      <c r="BY639" s="211" t="s">
        <v>514</v>
      </c>
      <c r="BZ639" s="211" t="s">
        <v>514</v>
      </c>
      <c r="CA639" s="211" t="s">
        <v>514</v>
      </c>
      <c r="CB639" s="211" t="s">
        <v>514</v>
      </c>
      <c r="CC639" s="211" t="s">
        <v>514</v>
      </c>
      <c r="CD639" s="211" t="s">
        <v>514</v>
      </c>
      <c r="CE639" s="211" t="s">
        <v>514</v>
      </c>
      <c r="CF639" s="211" t="s">
        <v>514</v>
      </c>
      <c r="CG639" s="211" t="s">
        <v>514</v>
      </c>
      <c r="CH639" s="287"/>
      <c r="CI639" s="287"/>
      <c r="CJ639" s="287"/>
      <c r="CK639" s="287"/>
      <c r="CL639" s="287"/>
      <c r="CM639" s="287"/>
      <c r="CN639" s="287"/>
      <c r="CO639" s="211" t="s">
        <v>5528</v>
      </c>
    </row>
    <row r="640" spans="1:93">
      <c r="A640" s="286" t="s">
        <v>2350</v>
      </c>
      <c r="B640" s="211" t="s">
        <v>3701</v>
      </c>
      <c r="C640" s="211" t="s">
        <v>2424</v>
      </c>
      <c r="D640" s="211" t="s">
        <v>3702</v>
      </c>
      <c r="E640" s="211" t="s">
        <v>3703</v>
      </c>
      <c r="F640" s="211">
        <v>1</v>
      </c>
      <c r="G640" s="211" t="s">
        <v>514</v>
      </c>
      <c r="H640" s="211" t="s">
        <v>514</v>
      </c>
      <c r="I640" s="211" t="s">
        <v>514</v>
      </c>
      <c r="J640" s="211" t="s">
        <v>514</v>
      </c>
      <c r="K640" s="211">
        <v>2018</v>
      </c>
      <c r="L640" s="211" t="b">
        <v>0</v>
      </c>
      <c r="M640" s="211">
        <v>3580</v>
      </c>
      <c r="N640" s="211">
        <v>3500</v>
      </c>
      <c r="O640" s="287"/>
      <c r="P640" s="287"/>
      <c r="Q640" s="287"/>
      <c r="R640" s="211" t="b">
        <v>0</v>
      </c>
      <c r="S640" s="211">
        <v>3200</v>
      </c>
      <c r="T640" s="211">
        <v>2730</v>
      </c>
      <c r="U640" s="211" t="b">
        <v>0</v>
      </c>
      <c r="V640" s="211">
        <v>1770</v>
      </c>
      <c r="W640" s="211">
        <v>1770</v>
      </c>
      <c r="X640" s="287"/>
      <c r="Y640" s="287"/>
      <c r="Z640" s="287"/>
      <c r="AA640" s="211" t="s">
        <v>514</v>
      </c>
      <c r="AB640" s="211" t="s">
        <v>514</v>
      </c>
      <c r="AC640" s="211" t="s">
        <v>514</v>
      </c>
      <c r="AD640" s="211" t="s">
        <v>514</v>
      </c>
      <c r="AE640" s="287"/>
      <c r="AF640" s="287"/>
      <c r="AG640" s="287"/>
      <c r="AH640" s="211" t="s">
        <v>514</v>
      </c>
      <c r="AI640" s="211" t="s">
        <v>514</v>
      </c>
      <c r="AJ640" s="211" t="s">
        <v>514</v>
      </c>
      <c r="AK640" s="211" t="s">
        <v>514</v>
      </c>
      <c r="AL640" s="211" t="s">
        <v>514</v>
      </c>
      <c r="AM640" s="211" t="s">
        <v>514</v>
      </c>
      <c r="AN640" s="287"/>
      <c r="AO640" s="287"/>
      <c r="AP640" s="287"/>
      <c r="AQ640" s="287"/>
      <c r="AR640" s="287"/>
      <c r="AS640" s="287"/>
      <c r="AT640" s="211" t="s">
        <v>514</v>
      </c>
      <c r="AU640" s="211" t="s">
        <v>514</v>
      </c>
      <c r="AV640" s="211" t="s">
        <v>514</v>
      </c>
      <c r="AW640" s="211" t="s">
        <v>514</v>
      </c>
      <c r="AX640" s="211" t="s">
        <v>514</v>
      </c>
      <c r="AY640" s="211" t="s">
        <v>514</v>
      </c>
      <c r="AZ640" s="287"/>
      <c r="BA640" s="287"/>
      <c r="BB640" s="287"/>
      <c r="BC640" s="287"/>
      <c r="BD640" s="287"/>
      <c r="BE640" s="287"/>
      <c r="BF640" s="211" t="s">
        <v>514</v>
      </c>
      <c r="BG640" s="211" t="s">
        <v>514</v>
      </c>
      <c r="BH640" s="211" t="s">
        <v>514</v>
      </c>
      <c r="BI640" s="211" t="s">
        <v>514</v>
      </c>
      <c r="BJ640" s="211" t="s">
        <v>514</v>
      </c>
      <c r="BK640" s="211" t="s">
        <v>514</v>
      </c>
      <c r="BL640" s="287"/>
      <c r="BM640" s="287"/>
      <c r="BN640" s="287"/>
      <c r="BO640" s="211" t="s">
        <v>514</v>
      </c>
      <c r="BP640" s="211" t="s">
        <v>514</v>
      </c>
      <c r="BQ640" s="211">
        <v>1</v>
      </c>
      <c r="BR640" s="211" t="s">
        <v>2968</v>
      </c>
      <c r="BS640" s="211" t="s">
        <v>514</v>
      </c>
      <c r="BT640" s="211" t="s">
        <v>514</v>
      </c>
      <c r="BU640" s="211" t="s">
        <v>514</v>
      </c>
      <c r="BV640" s="211" t="s">
        <v>514</v>
      </c>
      <c r="BW640" s="211" t="s">
        <v>514</v>
      </c>
      <c r="BX640" s="211" t="s">
        <v>514</v>
      </c>
      <c r="BY640" s="211" t="s">
        <v>514</v>
      </c>
      <c r="BZ640" s="211" t="s">
        <v>514</v>
      </c>
      <c r="CA640" s="211" t="s">
        <v>514</v>
      </c>
      <c r="CB640" s="211" t="s">
        <v>514</v>
      </c>
      <c r="CC640" s="211" t="s">
        <v>6425</v>
      </c>
      <c r="CD640" s="211" t="s">
        <v>6426</v>
      </c>
      <c r="CE640" s="211" t="s">
        <v>514</v>
      </c>
      <c r="CF640" s="211" t="s">
        <v>514</v>
      </c>
      <c r="CG640" s="211" t="s">
        <v>514</v>
      </c>
      <c r="CH640" s="287"/>
      <c r="CI640" s="287"/>
      <c r="CJ640" s="287"/>
      <c r="CK640" s="287"/>
      <c r="CL640" s="287"/>
      <c r="CM640" s="287"/>
      <c r="CN640" s="287"/>
      <c r="CO640" s="211" t="s">
        <v>5528</v>
      </c>
    </row>
    <row r="641" spans="1:93">
      <c r="A641" s="286" t="s">
        <v>2351</v>
      </c>
      <c r="B641" s="211" t="s">
        <v>3704</v>
      </c>
      <c r="C641" s="211" t="s">
        <v>3705</v>
      </c>
      <c r="D641" s="211" t="s">
        <v>3706</v>
      </c>
      <c r="E641" s="211" t="s">
        <v>3707</v>
      </c>
      <c r="F641" s="211">
        <v>1</v>
      </c>
      <c r="G641" s="211" t="s">
        <v>514</v>
      </c>
      <c r="H641" s="211" t="s">
        <v>514</v>
      </c>
      <c r="I641" s="211" t="s">
        <v>514</v>
      </c>
      <c r="J641" s="211" t="s">
        <v>514</v>
      </c>
      <c r="K641" s="211">
        <v>2018</v>
      </c>
      <c r="L641" s="211" t="b">
        <v>0</v>
      </c>
      <c r="M641" s="211">
        <v>15900</v>
      </c>
      <c r="N641" s="211">
        <v>15800</v>
      </c>
      <c r="O641" s="287"/>
      <c r="P641" s="287"/>
      <c r="Q641" s="287"/>
      <c r="R641" s="211" t="b">
        <v>0</v>
      </c>
      <c r="S641" s="211">
        <v>12500</v>
      </c>
      <c r="T641" s="211">
        <v>10700</v>
      </c>
      <c r="U641" s="211" t="b">
        <v>0</v>
      </c>
      <c r="V641" s="211">
        <v>16200</v>
      </c>
      <c r="W641" s="211">
        <v>16200</v>
      </c>
      <c r="X641" s="287"/>
      <c r="Y641" s="287"/>
      <c r="Z641" s="287"/>
      <c r="AA641" s="211" t="s">
        <v>514</v>
      </c>
      <c r="AB641" s="211" t="s">
        <v>514</v>
      </c>
      <c r="AC641" s="211" t="s">
        <v>514</v>
      </c>
      <c r="AD641" s="211" t="s">
        <v>514</v>
      </c>
      <c r="AE641" s="287"/>
      <c r="AF641" s="287"/>
      <c r="AG641" s="287"/>
      <c r="AH641" s="211" t="s">
        <v>514</v>
      </c>
      <c r="AI641" s="211" t="s">
        <v>514</v>
      </c>
      <c r="AJ641" s="211" t="s">
        <v>514</v>
      </c>
      <c r="AK641" s="211" t="s">
        <v>514</v>
      </c>
      <c r="AL641" s="211" t="s">
        <v>514</v>
      </c>
      <c r="AM641" s="211" t="s">
        <v>514</v>
      </c>
      <c r="AN641" s="287"/>
      <c r="AO641" s="287"/>
      <c r="AP641" s="287"/>
      <c r="AQ641" s="287"/>
      <c r="AR641" s="287"/>
      <c r="AS641" s="287"/>
      <c r="AT641" s="211" t="s">
        <v>514</v>
      </c>
      <c r="AU641" s="211" t="s">
        <v>514</v>
      </c>
      <c r="AV641" s="211" t="s">
        <v>514</v>
      </c>
      <c r="AW641" s="211" t="s">
        <v>514</v>
      </c>
      <c r="AX641" s="211" t="s">
        <v>514</v>
      </c>
      <c r="AY641" s="211" t="s">
        <v>514</v>
      </c>
      <c r="AZ641" s="287"/>
      <c r="BA641" s="287"/>
      <c r="BB641" s="287"/>
      <c r="BC641" s="287"/>
      <c r="BD641" s="287"/>
      <c r="BE641" s="287"/>
      <c r="BF641" s="211" t="s">
        <v>514</v>
      </c>
      <c r="BG641" s="211" t="s">
        <v>514</v>
      </c>
      <c r="BH641" s="211" t="s">
        <v>514</v>
      </c>
      <c r="BI641" s="211" t="s">
        <v>514</v>
      </c>
      <c r="BJ641" s="211" t="s">
        <v>514</v>
      </c>
      <c r="BK641" s="211" t="s">
        <v>514</v>
      </c>
      <c r="BL641" s="287"/>
      <c r="BM641" s="287"/>
      <c r="BN641" s="287"/>
      <c r="BO641" s="211" t="s">
        <v>514</v>
      </c>
      <c r="BP641" s="211" t="s">
        <v>514</v>
      </c>
      <c r="BQ641" s="211">
        <v>1</v>
      </c>
      <c r="BR641" s="211" t="s">
        <v>3708</v>
      </c>
      <c r="BS641" s="211" t="s">
        <v>514</v>
      </c>
      <c r="BT641" s="211" t="s">
        <v>514</v>
      </c>
      <c r="BU641" s="211" t="s">
        <v>514</v>
      </c>
      <c r="BV641" s="211" t="s">
        <v>514</v>
      </c>
      <c r="BW641" s="211" t="s">
        <v>514</v>
      </c>
      <c r="BX641" s="211" t="s">
        <v>514</v>
      </c>
      <c r="BY641" s="211" t="s">
        <v>514</v>
      </c>
      <c r="BZ641" s="211" t="s">
        <v>514</v>
      </c>
      <c r="CA641" s="211" t="s">
        <v>514</v>
      </c>
      <c r="CB641" s="211" t="s">
        <v>514</v>
      </c>
      <c r="CC641" s="211" t="s">
        <v>514</v>
      </c>
      <c r="CD641" s="211" t="s">
        <v>514</v>
      </c>
      <c r="CE641" s="211" t="s">
        <v>514</v>
      </c>
      <c r="CF641" s="211" t="s">
        <v>514</v>
      </c>
      <c r="CG641" s="211" t="s">
        <v>514</v>
      </c>
      <c r="CH641" s="287"/>
      <c r="CI641" s="287"/>
      <c r="CJ641" s="287"/>
      <c r="CK641" s="287"/>
      <c r="CL641" s="287"/>
      <c r="CM641" s="287"/>
      <c r="CN641" s="287"/>
      <c r="CO641" s="211" t="s">
        <v>5528</v>
      </c>
    </row>
    <row r="642" spans="1:93">
      <c r="A642" s="286" t="s">
        <v>2352</v>
      </c>
      <c r="B642" s="211" t="s">
        <v>5499</v>
      </c>
      <c r="C642" s="211" t="s">
        <v>6669</v>
      </c>
      <c r="D642" s="211" t="s">
        <v>3709</v>
      </c>
      <c r="E642" s="211" t="s">
        <v>3710</v>
      </c>
      <c r="F642" s="211">
        <v>1</v>
      </c>
      <c r="G642" s="211" t="s">
        <v>514</v>
      </c>
      <c r="H642" s="211" t="s">
        <v>514</v>
      </c>
      <c r="I642" s="211" t="s">
        <v>514</v>
      </c>
      <c r="J642" s="211" t="s">
        <v>514</v>
      </c>
      <c r="K642" s="211">
        <v>2018</v>
      </c>
      <c r="L642" s="211" t="b">
        <v>0</v>
      </c>
      <c r="M642" s="211">
        <v>1550</v>
      </c>
      <c r="N642" s="211">
        <v>1550</v>
      </c>
      <c r="O642" s="287"/>
      <c r="P642" s="287"/>
      <c r="Q642" s="287"/>
      <c r="R642" s="211" t="b">
        <v>0</v>
      </c>
      <c r="S642" s="211">
        <v>2670</v>
      </c>
      <c r="T642" s="211">
        <v>2160</v>
      </c>
      <c r="U642" s="211" t="b">
        <v>0</v>
      </c>
      <c r="V642" s="211">
        <v>2440</v>
      </c>
      <c r="W642" s="211">
        <v>2440</v>
      </c>
      <c r="X642" s="287"/>
      <c r="Y642" s="287"/>
      <c r="Z642" s="287"/>
      <c r="AA642" s="211" t="s">
        <v>514</v>
      </c>
      <c r="AB642" s="211" t="s">
        <v>514</v>
      </c>
      <c r="AC642" s="211" t="s">
        <v>514</v>
      </c>
      <c r="AD642" s="211" t="s">
        <v>514</v>
      </c>
      <c r="AE642" s="287"/>
      <c r="AF642" s="287"/>
      <c r="AG642" s="287"/>
      <c r="AH642" s="211" t="s">
        <v>514</v>
      </c>
      <c r="AI642" s="211" t="s">
        <v>514</v>
      </c>
      <c r="AJ642" s="211" t="s">
        <v>514</v>
      </c>
      <c r="AK642" s="211" t="s">
        <v>514</v>
      </c>
      <c r="AL642" s="211" t="s">
        <v>514</v>
      </c>
      <c r="AM642" s="211" t="s">
        <v>514</v>
      </c>
      <c r="AN642" s="287"/>
      <c r="AO642" s="287"/>
      <c r="AP642" s="287"/>
      <c r="AQ642" s="287"/>
      <c r="AR642" s="287"/>
      <c r="AS642" s="287"/>
      <c r="AT642" s="211" t="s">
        <v>514</v>
      </c>
      <c r="AU642" s="211" t="s">
        <v>514</v>
      </c>
      <c r="AV642" s="211" t="s">
        <v>514</v>
      </c>
      <c r="AW642" s="211" t="s">
        <v>514</v>
      </c>
      <c r="AX642" s="211" t="s">
        <v>514</v>
      </c>
      <c r="AY642" s="211" t="s">
        <v>514</v>
      </c>
      <c r="AZ642" s="287"/>
      <c r="BA642" s="287"/>
      <c r="BB642" s="287"/>
      <c r="BC642" s="287"/>
      <c r="BD642" s="287"/>
      <c r="BE642" s="287"/>
      <c r="BF642" s="211" t="s">
        <v>514</v>
      </c>
      <c r="BG642" s="211" t="s">
        <v>514</v>
      </c>
      <c r="BH642" s="211" t="s">
        <v>514</v>
      </c>
      <c r="BI642" s="211" t="s">
        <v>514</v>
      </c>
      <c r="BJ642" s="211" t="s">
        <v>514</v>
      </c>
      <c r="BK642" s="211" t="s">
        <v>514</v>
      </c>
      <c r="BL642" s="287"/>
      <c r="BM642" s="287"/>
      <c r="BN642" s="287"/>
      <c r="BO642" s="211" t="s">
        <v>514</v>
      </c>
      <c r="BP642" s="211" t="s">
        <v>514</v>
      </c>
      <c r="BQ642" s="211">
        <v>0</v>
      </c>
      <c r="BR642" s="211" t="s">
        <v>514</v>
      </c>
      <c r="BS642" s="211" t="s">
        <v>514</v>
      </c>
      <c r="BT642" s="211" t="s">
        <v>514</v>
      </c>
      <c r="BU642" s="211" t="s">
        <v>514</v>
      </c>
      <c r="BV642" s="211" t="s">
        <v>514</v>
      </c>
      <c r="BW642" s="211" t="s">
        <v>514</v>
      </c>
      <c r="BX642" s="211" t="s">
        <v>514</v>
      </c>
      <c r="BY642" s="211" t="s">
        <v>514</v>
      </c>
      <c r="BZ642" s="211" t="s">
        <v>514</v>
      </c>
      <c r="CA642" s="211" t="s">
        <v>514</v>
      </c>
      <c r="CB642" s="211" t="s">
        <v>514</v>
      </c>
      <c r="CC642" s="211" t="s">
        <v>6444</v>
      </c>
      <c r="CD642" s="211" t="s">
        <v>6445</v>
      </c>
      <c r="CE642" s="211" t="s">
        <v>514</v>
      </c>
      <c r="CF642" s="211" t="s">
        <v>514</v>
      </c>
      <c r="CG642" s="211" t="s">
        <v>514</v>
      </c>
      <c r="CH642" s="287"/>
      <c r="CI642" s="287"/>
      <c r="CJ642" s="287"/>
      <c r="CK642" s="287"/>
      <c r="CL642" s="287"/>
      <c r="CM642" s="287"/>
      <c r="CN642" s="287"/>
      <c r="CO642" s="211" t="s">
        <v>5528</v>
      </c>
    </row>
    <row r="643" spans="1:93">
      <c r="A643" s="286" t="s">
        <v>2353</v>
      </c>
      <c r="B643" s="211" t="s">
        <v>5500</v>
      </c>
      <c r="C643" s="211" t="s">
        <v>2448</v>
      </c>
      <c r="D643" s="211" t="s">
        <v>6008</v>
      </c>
      <c r="E643" s="211" t="s">
        <v>5501</v>
      </c>
      <c r="F643" s="211">
        <v>1</v>
      </c>
      <c r="G643" s="211" t="s">
        <v>514</v>
      </c>
      <c r="H643" s="211" t="s">
        <v>514</v>
      </c>
      <c r="I643" s="211" t="s">
        <v>514</v>
      </c>
      <c r="J643" s="211" t="s">
        <v>514</v>
      </c>
      <c r="K643" s="211">
        <v>2018</v>
      </c>
      <c r="L643" s="211" t="b">
        <v>1</v>
      </c>
      <c r="M643" s="211">
        <v>3240</v>
      </c>
      <c r="N643" s="211">
        <v>3240</v>
      </c>
      <c r="O643" s="287"/>
      <c r="P643" s="287"/>
      <c r="Q643" s="287"/>
      <c r="R643" s="211" t="s">
        <v>514</v>
      </c>
      <c r="S643" s="211" t="s">
        <v>514</v>
      </c>
      <c r="T643" s="211" t="s">
        <v>514</v>
      </c>
      <c r="U643" s="211" t="s">
        <v>514</v>
      </c>
      <c r="V643" s="211" t="s">
        <v>514</v>
      </c>
      <c r="W643" s="211" t="s">
        <v>514</v>
      </c>
      <c r="X643" s="287"/>
      <c r="Y643" s="287"/>
      <c r="Z643" s="287"/>
      <c r="AA643" s="211" t="s">
        <v>514</v>
      </c>
      <c r="AB643" s="211" t="s">
        <v>514</v>
      </c>
      <c r="AC643" s="211" t="s">
        <v>514</v>
      </c>
      <c r="AD643" s="211" t="s">
        <v>514</v>
      </c>
      <c r="AE643" s="287"/>
      <c r="AF643" s="287"/>
      <c r="AG643" s="287"/>
      <c r="AH643" s="211" t="s">
        <v>514</v>
      </c>
      <c r="AI643" s="211" t="s">
        <v>514</v>
      </c>
      <c r="AJ643" s="211" t="s">
        <v>514</v>
      </c>
      <c r="AK643" s="211" t="s">
        <v>514</v>
      </c>
      <c r="AL643" s="211" t="s">
        <v>514</v>
      </c>
      <c r="AM643" s="211" t="s">
        <v>514</v>
      </c>
      <c r="AN643" s="287"/>
      <c r="AO643" s="287"/>
      <c r="AP643" s="287"/>
      <c r="AQ643" s="287"/>
      <c r="AR643" s="287"/>
      <c r="AS643" s="287"/>
      <c r="AT643" s="211" t="s">
        <v>514</v>
      </c>
      <c r="AU643" s="211" t="s">
        <v>514</v>
      </c>
      <c r="AV643" s="211" t="s">
        <v>514</v>
      </c>
      <c r="AW643" s="211" t="s">
        <v>514</v>
      </c>
      <c r="AX643" s="211" t="s">
        <v>514</v>
      </c>
      <c r="AY643" s="211" t="s">
        <v>514</v>
      </c>
      <c r="AZ643" s="287"/>
      <c r="BA643" s="287"/>
      <c r="BB643" s="287"/>
      <c r="BC643" s="287"/>
      <c r="BD643" s="287"/>
      <c r="BE643" s="287"/>
      <c r="BF643" s="211" t="s">
        <v>514</v>
      </c>
      <c r="BG643" s="211" t="s">
        <v>514</v>
      </c>
      <c r="BH643" s="211" t="s">
        <v>514</v>
      </c>
      <c r="BI643" s="211" t="s">
        <v>514</v>
      </c>
      <c r="BJ643" s="211" t="s">
        <v>514</v>
      </c>
      <c r="BK643" s="211" t="s">
        <v>514</v>
      </c>
      <c r="BL643" s="287"/>
      <c r="BM643" s="287"/>
      <c r="BN643" s="287"/>
      <c r="BO643" s="211" t="s">
        <v>514</v>
      </c>
      <c r="BP643" s="211" t="s">
        <v>514</v>
      </c>
      <c r="BQ643" s="211">
        <v>0</v>
      </c>
      <c r="BR643" s="211" t="s">
        <v>514</v>
      </c>
      <c r="BS643" s="211" t="s">
        <v>514</v>
      </c>
      <c r="BT643" s="211" t="s">
        <v>514</v>
      </c>
      <c r="BU643" s="211" t="s">
        <v>514</v>
      </c>
      <c r="BV643" s="211" t="s">
        <v>514</v>
      </c>
      <c r="BW643" s="211" t="s">
        <v>514</v>
      </c>
      <c r="BX643" s="211" t="s">
        <v>514</v>
      </c>
      <c r="BY643" s="211" t="s">
        <v>514</v>
      </c>
      <c r="BZ643" s="211" t="s">
        <v>514</v>
      </c>
      <c r="CA643" s="211" t="s">
        <v>514</v>
      </c>
      <c r="CB643" s="211" t="s">
        <v>514</v>
      </c>
      <c r="CC643" s="211" t="s">
        <v>514</v>
      </c>
      <c r="CD643" s="211" t="s">
        <v>514</v>
      </c>
      <c r="CE643" s="211" t="s">
        <v>514</v>
      </c>
      <c r="CF643" s="211" t="s">
        <v>514</v>
      </c>
      <c r="CG643" s="211" t="s">
        <v>514</v>
      </c>
      <c r="CH643" s="287"/>
      <c r="CI643" s="287"/>
      <c r="CJ643" s="287"/>
      <c r="CK643" s="287"/>
      <c r="CL643" s="287"/>
      <c r="CM643" s="287"/>
      <c r="CN643" s="287"/>
      <c r="CO643" s="211" t="s">
        <v>514</v>
      </c>
    </row>
    <row r="644" spans="1:93">
      <c r="A644" s="286" t="s">
        <v>2354</v>
      </c>
      <c r="B644" s="211" t="s">
        <v>3711</v>
      </c>
      <c r="C644" s="211" t="s">
        <v>2484</v>
      </c>
      <c r="D644" s="211" t="s">
        <v>3712</v>
      </c>
      <c r="E644" s="211" t="s">
        <v>3713</v>
      </c>
      <c r="F644" s="211" t="s">
        <v>514</v>
      </c>
      <c r="G644" s="211" t="s">
        <v>514</v>
      </c>
      <c r="H644" s="211">
        <v>1</v>
      </c>
      <c r="I644" s="211" t="s">
        <v>514</v>
      </c>
      <c r="J644" s="211" t="s">
        <v>514</v>
      </c>
      <c r="K644" s="211" t="s">
        <v>514</v>
      </c>
      <c r="L644" s="211" t="s">
        <v>514</v>
      </c>
      <c r="M644" s="211" t="s">
        <v>514</v>
      </c>
      <c r="N644" s="211" t="s">
        <v>514</v>
      </c>
      <c r="O644" s="287"/>
      <c r="P644" s="287"/>
      <c r="Q644" s="287"/>
      <c r="R644" s="211" t="s">
        <v>514</v>
      </c>
      <c r="S644" s="211" t="s">
        <v>514</v>
      </c>
      <c r="T644" s="211" t="s">
        <v>514</v>
      </c>
      <c r="U644" s="211" t="s">
        <v>514</v>
      </c>
      <c r="V644" s="211" t="s">
        <v>514</v>
      </c>
      <c r="W644" s="211" t="s">
        <v>514</v>
      </c>
      <c r="X644" s="287"/>
      <c r="Y644" s="287"/>
      <c r="Z644" s="287"/>
      <c r="AA644" s="211">
        <v>2018</v>
      </c>
      <c r="AB644" s="211" t="b">
        <v>0</v>
      </c>
      <c r="AC644" s="211">
        <v>8870</v>
      </c>
      <c r="AD644" s="211">
        <v>8870</v>
      </c>
      <c r="AE644" s="287"/>
      <c r="AF644" s="287"/>
      <c r="AG644" s="287"/>
      <c r="AH644" s="211" t="b">
        <v>0</v>
      </c>
      <c r="AI644" s="211">
        <v>6650</v>
      </c>
      <c r="AJ644" s="211">
        <v>6650</v>
      </c>
      <c r="AK644" s="211" t="b">
        <v>0</v>
      </c>
      <c r="AL644" s="211">
        <v>6130</v>
      </c>
      <c r="AM644" s="211">
        <v>6130</v>
      </c>
      <c r="AN644" s="287"/>
      <c r="AO644" s="287"/>
      <c r="AP644" s="287"/>
      <c r="AQ644" s="287"/>
      <c r="AR644" s="287"/>
      <c r="AS644" s="287"/>
      <c r="AT644" s="211" t="s">
        <v>514</v>
      </c>
      <c r="AU644" s="211" t="s">
        <v>514</v>
      </c>
      <c r="AV644" s="211" t="s">
        <v>514</v>
      </c>
      <c r="AW644" s="211" t="s">
        <v>514</v>
      </c>
      <c r="AX644" s="211" t="s">
        <v>514</v>
      </c>
      <c r="AY644" s="211" t="s">
        <v>514</v>
      </c>
      <c r="AZ644" s="287"/>
      <c r="BA644" s="287"/>
      <c r="BB644" s="287"/>
      <c r="BC644" s="287"/>
      <c r="BD644" s="287"/>
      <c r="BE644" s="287"/>
      <c r="BF644" s="211" t="s">
        <v>514</v>
      </c>
      <c r="BG644" s="211" t="s">
        <v>514</v>
      </c>
      <c r="BH644" s="211" t="s">
        <v>514</v>
      </c>
      <c r="BI644" s="211" t="s">
        <v>514</v>
      </c>
      <c r="BJ644" s="211" t="s">
        <v>514</v>
      </c>
      <c r="BK644" s="211" t="s">
        <v>514</v>
      </c>
      <c r="BL644" s="287"/>
      <c r="BM644" s="287"/>
      <c r="BN644" s="287"/>
      <c r="BO644" s="211">
        <v>696</v>
      </c>
      <c r="BP644" s="211">
        <v>602</v>
      </c>
      <c r="BQ644" s="211">
        <v>0</v>
      </c>
      <c r="BR644" s="211" t="s">
        <v>514</v>
      </c>
      <c r="BS644" s="211" t="s">
        <v>514</v>
      </c>
      <c r="BT644" s="211" t="s">
        <v>514</v>
      </c>
      <c r="BU644" s="211" t="s">
        <v>514</v>
      </c>
      <c r="BV644" s="211" t="s">
        <v>514</v>
      </c>
      <c r="BW644" s="211" t="s">
        <v>514</v>
      </c>
      <c r="BX644" s="211" t="s">
        <v>514</v>
      </c>
      <c r="BY644" s="211" t="s">
        <v>514</v>
      </c>
      <c r="BZ644" s="211" t="s">
        <v>514</v>
      </c>
      <c r="CA644" s="211" t="s">
        <v>514</v>
      </c>
      <c r="CB644" s="211" t="s">
        <v>514</v>
      </c>
      <c r="CC644" s="211" t="s">
        <v>514</v>
      </c>
      <c r="CD644" s="211" t="s">
        <v>514</v>
      </c>
      <c r="CE644" s="211" t="s">
        <v>514</v>
      </c>
      <c r="CF644" s="211" t="s">
        <v>514</v>
      </c>
      <c r="CG644" s="211" t="s">
        <v>514</v>
      </c>
      <c r="CH644" s="287"/>
      <c r="CI644" s="287"/>
      <c r="CJ644" s="287"/>
      <c r="CK644" s="287"/>
      <c r="CL644" s="287"/>
      <c r="CM644" s="287"/>
      <c r="CN644" s="287"/>
      <c r="CO644" s="211" t="s">
        <v>5528</v>
      </c>
    </row>
    <row r="645" spans="1:93">
      <c r="A645" s="286" t="s">
        <v>2355</v>
      </c>
      <c r="B645" s="211" t="s">
        <v>3714</v>
      </c>
      <c r="C645" s="211" t="s">
        <v>2448</v>
      </c>
      <c r="D645" s="211" t="s">
        <v>6670</v>
      </c>
      <c r="E645" s="211" t="s">
        <v>3715</v>
      </c>
      <c r="F645" s="211">
        <v>1</v>
      </c>
      <c r="G645" s="211" t="s">
        <v>514</v>
      </c>
      <c r="H645" s="211" t="s">
        <v>514</v>
      </c>
      <c r="I645" s="211" t="s">
        <v>514</v>
      </c>
      <c r="J645" s="211" t="s">
        <v>514</v>
      </c>
      <c r="K645" s="211">
        <v>2018</v>
      </c>
      <c r="L645" s="211" t="b">
        <v>0</v>
      </c>
      <c r="M645" s="211">
        <v>8640</v>
      </c>
      <c r="N645" s="211">
        <v>8630</v>
      </c>
      <c r="O645" s="287"/>
      <c r="P645" s="287"/>
      <c r="Q645" s="287"/>
      <c r="R645" s="211" t="b">
        <v>0</v>
      </c>
      <c r="S645" s="211">
        <v>6720</v>
      </c>
      <c r="T645" s="211">
        <v>6000</v>
      </c>
      <c r="U645" s="211" t="b">
        <v>0</v>
      </c>
      <c r="V645" s="211">
        <v>6660</v>
      </c>
      <c r="W645" s="211">
        <v>6660</v>
      </c>
      <c r="X645" s="287"/>
      <c r="Y645" s="287"/>
      <c r="Z645" s="287"/>
      <c r="AA645" s="211" t="s">
        <v>514</v>
      </c>
      <c r="AB645" s="211" t="s">
        <v>514</v>
      </c>
      <c r="AC645" s="211" t="s">
        <v>514</v>
      </c>
      <c r="AD645" s="211" t="s">
        <v>514</v>
      </c>
      <c r="AE645" s="287"/>
      <c r="AF645" s="287"/>
      <c r="AG645" s="287"/>
      <c r="AH645" s="211" t="s">
        <v>514</v>
      </c>
      <c r="AI645" s="211" t="s">
        <v>514</v>
      </c>
      <c r="AJ645" s="211" t="s">
        <v>514</v>
      </c>
      <c r="AK645" s="211" t="s">
        <v>514</v>
      </c>
      <c r="AL645" s="211" t="s">
        <v>514</v>
      </c>
      <c r="AM645" s="211" t="s">
        <v>514</v>
      </c>
      <c r="AN645" s="287"/>
      <c r="AO645" s="287"/>
      <c r="AP645" s="287"/>
      <c r="AQ645" s="287"/>
      <c r="AR645" s="287"/>
      <c r="AS645" s="287"/>
      <c r="AT645" s="211" t="s">
        <v>514</v>
      </c>
      <c r="AU645" s="211" t="s">
        <v>514</v>
      </c>
      <c r="AV645" s="211" t="s">
        <v>514</v>
      </c>
      <c r="AW645" s="211" t="s">
        <v>514</v>
      </c>
      <c r="AX645" s="211" t="s">
        <v>514</v>
      </c>
      <c r="AY645" s="211" t="s">
        <v>514</v>
      </c>
      <c r="AZ645" s="287"/>
      <c r="BA645" s="287"/>
      <c r="BB645" s="287"/>
      <c r="BC645" s="287"/>
      <c r="BD645" s="287"/>
      <c r="BE645" s="287"/>
      <c r="BF645" s="211" t="s">
        <v>514</v>
      </c>
      <c r="BG645" s="211" t="s">
        <v>514</v>
      </c>
      <c r="BH645" s="211" t="s">
        <v>514</v>
      </c>
      <c r="BI645" s="211" t="s">
        <v>514</v>
      </c>
      <c r="BJ645" s="211" t="s">
        <v>514</v>
      </c>
      <c r="BK645" s="211" t="s">
        <v>514</v>
      </c>
      <c r="BL645" s="287"/>
      <c r="BM645" s="287"/>
      <c r="BN645" s="287"/>
      <c r="BO645" s="211" t="s">
        <v>514</v>
      </c>
      <c r="BP645" s="211" t="s">
        <v>514</v>
      </c>
      <c r="BQ645" s="211">
        <v>1</v>
      </c>
      <c r="BR645" s="211" t="s">
        <v>2480</v>
      </c>
      <c r="BS645" s="211" t="s">
        <v>514</v>
      </c>
      <c r="BT645" s="211" t="s">
        <v>514</v>
      </c>
      <c r="BU645" s="211" t="s">
        <v>514</v>
      </c>
      <c r="BV645" s="211" t="s">
        <v>514</v>
      </c>
      <c r="BW645" s="211" t="s">
        <v>514</v>
      </c>
      <c r="BX645" s="211" t="s">
        <v>514</v>
      </c>
      <c r="BY645" s="211" t="s">
        <v>514</v>
      </c>
      <c r="BZ645" s="211" t="s">
        <v>514</v>
      </c>
      <c r="CA645" s="211" t="s">
        <v>514</v>
      </c>
      <c r="CB645" s="211" t="s">
        <v>514</v>
      </c>
      <c r="CC645" s="211" t="s">
        <v>6434</v>
      </c>
      <c r="CD645" s="211" t="s">
        <v>5089</v>
      </c>
      <c r="CE645" s="211" t="s">
        <v>514</v>
      </c>
      <c r="CF645" s="211" t="s">
        <v>514</v>
      </c>
      <c r="CG645" s="211" t="s">
        <v>514</v>
      </c>
      <c r="CH645" s="287"/>
      <c r="CI645" s="287"/>
      <c r="CJ645" s="287"/>
      <c r="CK645" s="287"/>
      <c r="CL645" s="287"/>
      <c r="CM645" s="287"/>
      <c r="CN645" s="287"/>
      <c r="CO645" s="211" t="s">
        <v>5528</v>
      </c>
    </row>
    <row r="646" spans="1:93">
      <c r="A646" s="286" t="s">
        <v>2356</v>
      </c>
      <c r="B646" s="211" t="s">
        <v>3716</v>
      </c>
      <c r="C646" s="211" t="s">
        <v>2448</v>
      </c>
      <c r="D646" s="211" t="s">
        <v>3717</v>
      </c>
      <c r="E646" s="211" t="s">
        <v>3718</v>
      </c>
      <c r="F646" s="211">
        <v>1</v>
      </c>
      <c r="G646" s="211" t="s">
        <v>514</v>
      </c>
      <c r="H646" s="211" t="s">
        <v>514</v>
      </c>
      <c r="I646" s="211" t="s">
        <v>514</v>
      </c>
      <c r="J646" s="211" t="s">
        <v>514</v>
      </c>
      <c r="K646" s="211">
        <v>2018</v>
      </c>
      <c r="L646" s="211" t="b">
        <v>0</v>
      </c>
      <c r="M646" s="211">
        <v>3420</v>
      </c>
      <c r="N646" s="211">
        <v>3410</v>
      </c>
      <c r="O646" s="287"/>
      <c r="P646" s="287"/>
      <c r="Q646" s="287"/>
      <c r="R646" s="211" t="b">
        <v>0</v>
      </c>
      <c r="S646" s="211">
        <v>3560</v>
      </c>
      <c r="T646" s="211">
        <v>2420</v>
      </c>
      <c r="U646" s="211" t="b">
        <v>0</v>
      </c>
      <c r="V646" s="211">
        <v>1260</v>
      </c>
      <c r="W646" s="211">
        <v>1260</v>
      </c>
      <c r="X646" s="287"/>
      <c r="Y646" s="287"/>
      <c r="Z646" s="287"/>
      <c r="AA646" s="211" t="s">
        <v>514</v>
      </c>
      <c r="AB646" s="211" t="s">
        <v>514</v>
      </c>
      <c r="AC646" s="211" t="s">
        <v>514</v>
      </c>
      <c r="AD646" s="211" t="s">
        <v>514</v>
      </c>
      <c r="AE646" s="287"/>
      <c r="AF646" s="287"/>
      <c r="AG646" s="287"/>
      <c r="AH646" s="211" t="s">
        <v>514</v>
      </c>
      <c r="AI646" s="211" t="s">
        <v>514</v>
      </c>
      <c r="AJ646" s="211" t="s">
        <v>514</v>
      </c>
      <c r="AK646" s="211" t="s">
        <v>514</v>
      </c>
      <c r="AL646" s="211" t="s">
        <v>514</v>
      </c>
      <c r="AM646" s="211" t="s">
        <v>514</v>
      </c>
      <c r="AN646" s="287"/>
      <c r="AO646" s="287"/>
      <c r="AP646" s="287"/>
      <c r="AQ646" s="287"/>
      <c r="AR646" s="287"/>
      <c r="AS646" s="287"/>
      <c r="AT646" s="211" t="s">
        <v>514</v>
      </c>
      <c r="AU646" s="211" t="s">
        <v>514</v>
      </c>
      <c r="AV646" s="211" t="s">
        <v>514</v>
      </c>
      <c r="AW646" s="211" t="s">
        <v>514</v>
      </c>
      <c r="AX646" s="211" t="s">
        <v>514</v>
      </c>
      <c r="AY646" s="211" t="s">
        <v>514</v>
      </c>
      <c r="AZ646" s="287"/>
      <c r="BA646" s="287"/>
      <c r="BB646" s="287"/>
      <c r="BC646" s="287"/>
      <c r="BD646" s="287"/>
      <c r="BE646" s="287"/>
      <c r="BF646" s="211" t="s">
        <v>514</v>
      </c>
      <c r="BG646" s="211" t="s">
        <v>514</v>
      </c>
      <c r="BH646" s="211" t="s">
        <v>514</v>
      </c>
      <c r="BI646" s="211" t="s">
        <v>514</v>
      </c>
      <c r="BJ646" s="211" t="s">
        <v>514</v>
      </c>
      <c r="BK646" s="211" t="s">
        <v>514</v>
      </c>
      <c r="BL646" s="287"/>
      <c r="BM646" s="287"/>
      <c r="BN646" s="287"/>
      <c r="BO646" s="211" t="s">
        <v>514</v>
      </c>
      <c r="BP646" s="211" t="s">
        <v>514</v>
      </c>
      <c r="BQ646" s="211">
        <v>1</v>
      </c>
      <c r="BR646" s="211" t="s">
        <v>5502</v>
      </c>
      <c r="BS646" s="211" t="s">
        <v>514</v>
      </c>
      <c r="BT646" s="211" t="s">
        <v>514</v>
      </c>
      <c r="BU646" s="211" t="s">
        <v>514</v>
      </c>
      <c r="BV646" s="211" t="s">
        <v>514</v>
      </c>
      <c r="BW646" s="211" t="s">
        <v>514</v>
      </c>
      <c r="BX646" s="211" t="s">
        <v>514</v>
      </c>
      <c r="BY646" s="211" t="s">
        <v>514</v>
      </c>
      <c r="BZ646" s="211" t="s">
        <v>514</v>
      </c>
      <c r="CA646" s="211" t="s">
        <v>514</v>
      </c>
      <c r="CB646" s="211" t="s">
        <v>514</v>
      </c>
      <c r="CC646" s="211" t="s">
        <v>514</v>
      </c>
      <c r="CD646" s="211" t="s">
        <v>514</v>
      </c>
      <c r="CE646" s="211" t="s">
        <v>514</v>
      </c>
      <c r="CF646" s="211" t="s">
        <v>514</v>
      </c>
      <c r="CG646" s="211" t="s">
        <v>514</v>
      </c>
      <c r="CH646" s="287"/>
      <c r="CI646" s="287"/>
      <c r="CJ646" s="287"/>
      <c r="CK646" s="287"/>
      <c r="CL646" s="287"/>
      <c r="CM646" s="287"/>
      <c r="CN646" s="287"/>
      <c r="CO646" s="211" t="s">
        <v>5528</v>
      </c>
    </row>
    <row r="647" spans="1:93">
      <c r="A647" s="286" t="s">
        <v>2357</v>
      </c>
      <c r="B647" s="211" t="s">
        <v>3719</v>
      </c>
      <c r="C647" s="211" t="s">
        <v>2424</v>
      </c>
      <c r="D647" s="211" t="s">
        <v>6009</v>
      </c>
      <c r="E647" s="211" t="s">
        <v>6010</v>
      </c>
      <c r="F647" s="211">
        <v>1</v>
      </c>
      <c r="G647" s="211" t="s">
        <v>514</v>
      </c>
      <c r="H647" s="211" t="s">
        <v>514</v>
      </c>
      <c r="I647" s="211" t="s">
        <v>514</v>
      </c>
      <c r="J647" s="211" t="s">
        <v>514</v>
      </c>
      <c r="K647" s="211">
        <v>2019</v>
      </c>
      <c r="L647" s="211" t="b">
        <v>1</v>
      </c>
      <c r="M647" s="211">
        <v>3670</v>
      </c>
      <c r="N647" s="211">
        <v>3570</v>
      </c>
      <c r="O647" s="287"/>
      <c r="P647" s="287"/>
      <c r="Q647" s="287"/>
      <c r="R647" s="211" t="b">
        <v>1</v>
      </c>
      <c r="S647" s="211">
        <v>3200</v>
      </c>
      <c r="T647" s="211">
        <v>2740</v>
      </c>
      <c r="U647" s="211" t="b">
        <v>1</v>
      </c>
      <c r="V647" s="211">
        <v>2320</v>
      </c>
      <c r="W647" s="211">
        <v>2320</v>
      </c>
      <c r="X647" s="287"/>
      <c r="Y647" s="287"/>
      <c r="Z647" s="287"/>
      <c r="AA647" s="211" t="s">
        <v>514</v>
      </c>
      <c r="AB647" s="211" t="s">
        <v>514</v>
      </c>
      <c r="AC647" s="211" t="s">
        <v>514</v>
      </c>
      <c r="AD647" s="211" t="s">
        <v>514</v>
      </c>
      <c r="AE647" s="287"/>
      <c r="AF647" s="287"/>
      <c r="AG647" s="287"/>
      <c r="AH647" s="211" t="s">
        <v>514</v>
      </c>
      <c r="AI647" s="211" t="s">
        <v>514</v>
      </c>
      <c r="AJ647" s="211" t="s">
        <v>514</v>
      </c>
      <c r="AK647" s="211" t="s">
        <v>514</v>
      </c>
      <c r="AL647" s="211" t="s">
        <v>514</v>
      </c>
      <c r="AM647" s="211" t="s">
        <v>514</v>
      </c>
      <c r="AN647" s="287"/>
      <c r="AO647" s="287"/>
      <c r="AP647" s="287"/>
      <c r="AQ647" s="287"/>
      <c r="AR647" s="287"/>
      <c r="AS647" s="287"/>
      <c r="AT647" s="211" t="s">
        <v>514</v>
      </c>
      <c r="AU647" s="211" t="s">
        <v>514</v>
      </c>
      <c r="AV647" s="211" t="s">
        <v>514</v>
      </c>
      <c r="AW647" s="211" t="s">
        <v>514</v>
      </c>
      <c r="AX647" s="211" t="s">
        <v>514</v>
      </c>
      <c r="AY647" s="211" t="s">
        <v>514</v>
      </c>
      <c r="AZ647" s="287"/>
      <c r="BA647" s="287"/>
      <c r="BB647" s="287"/>
      <c r="BC647" s="287"/>
      <c r="BD647" s="287"/>
      <c r="BE647" s="287"/>
      <c r="BF647" s="211" t="s">
        <v>514</v>
      </c>
      <c r="BG647" s="211" t="s">
        <v>514</v>
      </c>
      <c r="BH647" s="211" t="s">
        <v>514</v>
      </c>
      <c r="BI647" s="211" t="s">
        <v>514</v>
      </c>
      <c r="BJ647" s="211" t="s">
        <v>514</v>
      </c>
      <c r="BK647" s="211" t="s">
        <v>514</v>
      </c>
      <c r="BL647" s="287"/>
      <c r="BM647" s="287"/>
      <c r="BN647" s="287"/>
      <c r="BO647" s="211" t="s">
        <v>514</v>
      </c>
      <c r="BP647" s="211" t="s">
        <v>514</v>
      </c>
      <c r="BQ647" s="211">
        <v>0</v>
      </c>
      <c r="BR647" s="211" t="s">
        <v>514</v>
      </c>
      <c r="BS647" s="211" t="s">
        <v>514</v>
      </c>
      <c r="BT647" s="211" t="s">
        <v>514</v>
      </c>
      <c r="BU647" s="211" t="s">
        <v>514</v>
      </c>
      <c r="BV647" s="211" t="s">
        <v>514</v>
      </c>
      <c r="BW647" s="211" t="s">
        <v>514</v>
      </c>
      <c r="BX647" s="211" t="s">
        <v>514</v>
      </c>
      <c r="BY647" s="211" t="s">
        <v>514</v>
      </c>
      <c r="BZ647" s="211" t="s">
        <v>514</v>
      </c>
      <c r="CA647" s="211" t="s">
        <v>514</v>
      </c>
      <c r="CB647" s="211" t="s">
        <v>514</v>
      </c>
      <c r="CC647" s="211" t="s">
        <v>514</v>
      </c>
      <c r="CD647" s="211" t="s">
        <v>514</v>
      </c>
      <c r="CE647" s="211" t="s">
        <v>514</v>
      </c>
      <c r="CF647" s="211" t="s">
        <v>514</v>
      </c>
      <c r="CG647" s="211" t="s">
        <v>514</v>
      </c>
      <c r="CH647" s="287"/>
      <c r="CI647" s="287"/>
      <c r="CJ647" s="287"/>
      <c r="CK647" s="287"/>
      <c r="CL647" s="287"/>
      <c r="CM647" s="287"/>
      <c r="CN647" s="287"/>
      <c r="CO647" s="211" t="s">
        <v>514</v>
      </c>
    </row>
    <row r="648" spans="1:93">
      <c r="A648" s="286" t="s">
        <v>2358</v>
      </c>
      <c r="B648" s="211" t="s">
        <v>3720</v>
      </c>
      <c r="C648" s="211" t="s">
        <v>3405</v>
      </c>
      <c r="D648" s="211" t="s">
        <v>6925</v>
      </c>
      <c r="E648" s="211" t="s">
        <v>3721</v>
      </c>
      <c r="F648" s="211">
        <v>1</v>
      </c>
      <c r="G648" s="211" t="s">
        <v>514</v>
      </c>
      <c r="H648" s="211" t="s">
        <v>514</v>
      </c>
      <c r="I648" s="211" t="s">
        <v>514</v>
      </c>
      <c r="J648" s="211" t="s">
        <v>514</v>
      </c>
      <c r="K648" s="211">
        <v>2019</v>
      </c>
      <c r="L648" s="211" t="b">
        <v>1</v>
      </c>
      <c r="M648" s="211">
        <v>3070</v>
      </c>
      <c r="N648" s="211">
        <v>3240</v>
      </c>
      <c r="O648" s="287"/>
      <c r="P648" s="287"/>
      <c r="Q648" s="287"/>
      <c r="R648" s="211" t="b">
        <v>1</v>
      </c>
      <c r="S648" s="211">
        <v>2470</v>
      </c>
      <c r="T648" s="211">
        <v>2440</v>
      </c>
      <c r="U648" s="211" t="b">
        <v>1</v>
      </c>
      <c r="V648" s="211">
        <v>2690</v>
      </c>
      <c r="W648" s="211">
        <v>2690</v>
      </c>
      <c r="X648" s="287"/>
      <c r="Y648" s="287"/>
      <c r="Z648" s="287"/>
      <c r="AA648" s="211" t="s">
        <v>514</v>
      </c>
      <c r="AB648" s="211" t="s">
        <v>514</v>
      </c>
      <c r="AC648" s="211" t="s">
        <v>514</v>
      </c>
      <c r="AD648" s="211" t="s">
        <v>514</v>
      </c>
      <c r="AE648" s="287"/>
      <c r="AF648" s="287"/>
      <c r="AG648" s="287"/>
      <c r="AH648" s="211" t="s">
        <v>514</v>
      </c>
      <c r="AI648" s="211" t="s">
        <v>514</v>
      </c>
      <c r="AJ648" s="211" t="s">
        <v>514</v>
      </c>
      <c r="AK648" s="211" t="s">
        <v>514</v>
      </c>
      <c r="AL648" s="211" t="s">
        <v>514</v>
      </c>
      <c r="AM648" s="211" t="s">
        <v>514</v>
      </c>
      <c r="AN648" s="287"/>
      <c r="AO648" s="287"/>
      <c r="AP648" s="287"/>
      <c r="AQ648" s="287"/>
      <c r="AR648" s="287"/>
      <c r="AS648" s="287"/>
      <c r="AT648" s="211" t="s">
        <v>514</v>
      </c>
      <c r="AU648" s="211" t="s">
        <v>514</v>
      </c>
      <c r="AV648" s="211" t="s">
        <v>514</v>
      </c>
      <c r="AW648" s="211" t="s">
        <v>514</v>
      </c>
      <c r="AX648" s="211" t="s">
        <v>514</v>
      </c>
      <c r="AY648" s="211" t="s">
        <v>514</v>
      </c>
      <c r="AZ648" s="287"/>
      <c r="BA648" s="287"/>
      <c r="BB648" s="287"/>
      <c r="BC648" s="287"/>
      <c r="BD648" s="287"/>
      <c r="BE648" s="287"/>
      <c r="BF648" s="211" t="s">
        <v>514</v>
      </c>
      <c r="BG648" s="211" t="s">
        <v>514</v>
      </c>
      <c r="BH648" s="211" t="s">
        <v>514</v>
      </c>
      <c r="BI648" s="211" t="s">
        <v>514</v>
      </c>
      <c r="BJ648" s="211" t="s">
        <v>514</v>
      </c>
      <c r="BK648" s="211" t="s">
        <v>514</v>
      </c>
      <c r="BL648" s="287"/>
      <c r="BM648" s="287"/>
      <c r="BN648" s="287"/>
      <c r="BO648" s="211" t="s">
        <v>514</v>
      </c>
      <c r="BP648" s="211" t="s">
        <v>514</v>
      </c>
      <c r="BQ648" s="211">
        <v>0</v>
      </c>
      <c r="BR648" s="211" t="s">
        <v>514</v>
      </c>
      <c r="BS648" s="211" t="s">
        <v>514</v>
      </c>
      <c r="BT648" s="211" t="s">
        <v>514</v>
      </c>
      <c r="BU648" s="211" t="s">
        <v>514</v>
      </c>
      <c r="BV648" s="211" t="s">
        <v>514</v>
      </c>
      <c r="BW648" s="211" t="s">
        <v>514</v>
      </c>
      <c r="BX648" s="211" t="s">
        <v>514</v>
      </c>
      <c r="BY648" s="211" t="s">
        <v>514</v>
      </c>
      <c r="BZ648" s="211" t="s">
        <v>514</v>
      </c>
      <c r="CA648" s="211" t="s">
        <v>514</v>
      </c>
      <c r="CB648" s="211" t="s">
        <v>514</v>
      </c>
      <c r="CC648" s="211" t="s">
        <v>514</v>
      </c>
      <c r="CD648" s="211" t="s">
        <v>514</v>
      </c>
      <c r="CE648" s="211" t="s">
        <v>514</v>
      </c>
      <c r="CF648" s="211" t="s">
        <v>514</v>
      </c>
      <c r="CG648" s="211" t="s">
        <v>514</v>
      </c>
      <c r="CH648" s="287"/>
      <c r="CI648" s="287"/>
      <c r="CJ648" s="287"/>
      <c r="CK648" s="287"/>
      <c r="CL648" s="287"/>
      <c r="CM648" s="287"/>
      <c r="CN648" s="287"/>
      <c r="CO648" s="211" t="s">
        <v>5528</v>
      </c>
    </row>
    <row r="649" spans="1:93">
      <c r="A649" s="286" t="s">
        <v>2359</v>
      </c>
      <c r="B649" s="211" t="s">
        <v>3722</v>
      </c>
      <c r="C649" s="211" t="s">
        <v>2424</v>
      </c>
      <c r="D649" s="211" t="s">
        <v>6011</v>
      </c>
      <c r="E649" s="211" t="s">
        <v>6012</v>
      </c>
      <c r="F649" s="211">
        <v>1</v>
      </c>
      <c r="G649" s="211" t="s">
        <v>514</v>
      </c>
      <c r="H649" s="211" t="s">
        <v>514</v>
      </c>
      <c r="I649" s="211" t="s">
        <v>514</v>
      </c>
      <c r="J649" s="211" t="s">
        <v>514</v>
      </c>
      <c r="K649" s="211">
        <v>2019</v>
      </c>
      <c r="L649" s="211" t="b">
        <v>1</v>
      </c>
      <c r="M649" s="211">
        <v>3760</v>
      </c>
      <c r="N649" s="211">
        <v>3800</v>
      </c>
      <c r="O649" s="287"/>
      <c r="P649" s="287"/>
      <c r="Q649" s="287"/>
      <c r="R649" s="211" t="b">
        <v>1</v>
      </c>
      <c r="S649" s="211">
        <v>3120</v>
      </c>
      <c r="T649" s="211">
        <v>2920</v>
      </c>
      <c r="U649" s="211" t="b">
        <v>1</v>
      </c>
      <c r="V649" s="211">
        <v>3180</v>
      </c>
      <c r="W649" s="211">
        <v>3180</v>
      </c>
      <c r="X649" s="287"/>
      <c r="Y649" s="287"/>
      <c r="Z649" s="287"/>
      <c r="AA649" s="211" t="s">
        <v>514</v>
      </c>
      <c r="AB649" s="211" t="s">
        <v>514</v>
      </c>
      <c r="AC649" s="211" t="s">
        <v>514</v>
      </c>
      <c r="AD649" s="211" t="s">
        <v>514</v>
      </c>
      <c r="AE649" s="287"/>
      <c r="AF649" s="287"/>
      <c r="AG649" s="287"/>
      <c r="AH649" s="211" t="s">
        <v>514</v>
      </c>
      <c r="AI649" s="211" t="s">
        <v>514</v>
      </c>
      <c r="AJ649" s="211" t="s">
        <v>514</v>
      </c>
      <c r="AK649" s="211" t="s">
        <v>514</v>
      </c>
      <c r="AL649" s="211" t="s">
        <v>514</v>
      </c>
      <c r="AM649" s="211" t="s">
        <v>514</v>
      </c>
      <c r="AN649" s="287"/>
      <c r="AO649" s="287"/>
      <c r="AP649" s="287"/>
      <c r="AQ649" s="287"/>
      <c r="AR649" s="287"/>
      <c r="AS649" s="287"/>
      <c r="AT649" s="211" t="s">
        <v>514</v>
      </c>
      <c r="AU649" s="211" t="s">
        <v>514</v>
      </c>
      <c r="AV649" s="211" t="s">
        <v>514</v>
      </c>
      <c r="AW649" s="211" t="s">
        <v>514</v>
      </c>
      <c r="AX649" s="211" t="s">
        <v>514</v>
      </c>
      <c r="AY649" s="211" t="s">
        <v>514</v>
      </c>
      <c r="AZ649" s="287"/>
      <c r="BA649" s="287"/>
      <c r="BB649" s="287"/>
      <c r="BC649" s="287"/>
      <c r="BD649" s="287"/>
      <c r="BE649" s="287"/>
      <c r="BF649" s="211" t="s">
        <v>514</v>
      </c>
      <c r="BG649" s="211" t="s">
        <v>514</v>
      </c>
      <c r="BH649" s="211" t="s">
        <v>514</v>
      </c>
      <c r="BI649" s="211" t="s">
        <v>514</v>
      </c>
      <c r="BJ649" s="211" t="s">
        <v>514</v>
      </c>
      <c r="BK649" s="211" t="s">
        <v>514</v>
      </c>
      <c r="BL649" s="287"/>
      <c r="BM649" s="287"/>
      <c r="BN649" s="287"/>
      <c r="BO649" s="211" t="s">
        <v>514</v>
      </c>
      <c r="BP649" s="211" t="s">
        <v>514</v>
      </c>
      <c r="BQ649" s="211">
        <v>0</v>
      </c>
      <c r="BR649" s="211" t="s">
        <v>514</v>
      </c>
      <c r="BS649" s="211" t="s">
        <v>514</v>
      </c>
      <c r="BT649" s="211" t="s">
        <v>514</v>
      </c>
      <c r="BU649" s="211" t="s">
        <v>514</v>
      </c>
      <c r="BV649" s="211" t="s">
        <v>514</v>
      </c>
      <c r="BW649" s="211" t="s">
        <v>514</v>
      </c>
      <c r="BX649" s="211" t="s">
        <v>514</v>
      </c>
      <c r="BY649" s="211" t="s">
        <v>514</v>
      </c>
      <c r="BZ649" s="211" t="s">
        <v>514</v>
      </c>
      <c r="CA649" s="211" t="s">
        <v>514</v>
      </c>
      <c r="CB649" s="211" t="s">
        <v>514</v>
      </c>
      <c r="CC649" s="211" t="s">
        <v>514</v>
      </c>
      <c r="CD649" s="211" t="s">
        <v>514</v>
      </c>
      <c r="CE649" s="211" t="s">
        <v>514</v>
      </c>
      <c r="CF649" s="211" t="s">
        <v>514</v>
      </c>
      <c r="CG649" s="211" t="s">
        <v>514</v>
      </c>
      <c r="CH649" s="287"/>
      <c r="CI649" s="287"/>
      <c r="CJ649" s="287"/>
      <c r="CK649" s="287"/>
      <c r="CL649" s="287"/>
      <c r="CM649" s="287"/>
      <c r="CN649" s="287"/>
      <c r="CO649" s="211" t="s">
        <v>5528</v>
      </c>
    </row>
    <row r="650" spans="1:93">
      <c r="A650" s="286" t="s">
        <v>2360</v>
      </c>
      <c r="B650" s="211" t="s">
        <v>6671</v>
      </c>
      <c r="C650" s="211" t="s">
        <v>2424</v>
      </c>
      <c r="D650" s="211" t="s">
        <v>6013</v>
      </c>
      <c r="E650" s="211" t="s">
        <v>3723</v>
      </c>
      <c r="F650" s="211">
        <v>1</v>
      </c>
      <c r="G650" s="211" t="s">
        <v>514</v>
      </c>
      <c r="H650" s="211" t="s">
        <v>514</v>
      </c>
      <c r="I650" s="211" t="s">
        <v>514</v>
      </c>
      <c r="J650" s="211" t="s">
        <v>514</v>
      </c>
      <c r="K650" s="211">
        <v>2019</v>
      </c>
      <c r="L650" s="211" t="b">
        <v>0</v>
      </c>
      <c r="M650" s="211">
        <v>1560</v>
      </c>
      <c r="N650" s="211">
        <v>1540</v>
      </c>
      <c r="O650" s="287"/>
      <c r="P650" s="287"/>
      <c r="Q650" s="287"/>
      <c r="R650" s="211" t="b">
        <v>0</v>
      </c>
      <c r="S650" s="211">
        <v>2360</v>
      </c>
      <c r="T650" s="211">
        <v>1030</v>
      </c>
      <c r="U650" s="211" t="b">
        <v>0</v>
      </c>
      <c r="V650" s="211">
        <v>970</v>
      </c>
      <c r="W650" s="211">
        <v>970</v>
      </c>
      <c r="X650" s="287"/>
      <c r="Y650" s="287"/>
      <c r="Z650" s="287"/>
      <c r="AA650" s="211" t="s">
        <v>514</v>
      </c>
      <c r="AB650" s="211" t="s">
        <v>514</v>
      </c>
      <c r="AC650" s="211" t="s">
        <v>514</v>
      </c>
      <c r="AD650" s="211" t="s">
        <v>514</v>
      </c>
      <c r="AE650" s="287"/>
      <c r="AF650" s="287"/>
      <c r="AG650" s="287"/>
      <c r="AH650" s="211" t="s">
        <v>514</v>
      </c>
      <c r="AI650" s="211" t="s">
        <v>514</v>
      </c>
      <c r="AJ650" s="211" t="s">
        <v>514</v>
      </c>
      <c r="AK650" s="211" t="s">
        <v>514</v>
      </c>
      <c r="AL650" s="211" t="s">
        <v>514</v>
      </c>
      <c r="AM650" s="211" t="s">
        <v>514</v>
      </c>
      <c r="AN650" s="287"/>
      <c r="AO650" s="287"/>
      <c r="AP650" s="287"/>
      <c r="AQ650" s="287"/>
      <c r="AR650" s="287"/>
      <c r="AS650" s="287"/>
      <c r="AT650" s="211" t="s">
        <v>514</v>
      </c>
      <c r="AU650" s="211" t="s">
        <v>514</v>
      </c>
      <c r="AV650" s="211" t="s">
        <v>514</v>
      </c>
      <c r="AW650" s="211" t="s">
        <v>514</v>
      </c>
      <c r="AX650" s="211" t="s">
        <v>514</v>
      </c>
      <c r="AY650" s="211" t="s">
        <v>514</v>
      </c>
      <c r="AZ650" s="287"/>
      <c r="BA650" s="287"/>
      <c r="BB650" s="287"/>
      <c r="BC650" s="287"/>
      <c r="BD650" s="287"/>
      <c r="BE650" s="287"/>
      <c r="BF650" s="211" t="s">
        <v>514</v>
      </c>
      <c r="BG650" s="211" t="s">
        <v>514</v>
      </c>
      <c r="BH650" s="211" t="s">
        <v>514</v>
      </c>
      <c r="BI650" s="211" t="s">
        <v>514</v>
      </c>
      <c r="BJ650" s="211" t="s">
        <v>514</v>
      </c>
      <c r="BK650" s="211" t="s">
        <v>514</v>
      </c>
      <c r="BL650" s="287"/>
      <c r="BM650" s="287"/>
      <c r="BN650" s="287"/>
      <c r="BO650" s="211" t="s">
        <v>514</v>
      </c>
      <c r="BP650" s="211" t="s">
        <v>514</v>
      </c>
      <c r="BQ650" s="211">
        <v>1</v>
      </c>
      <c r="BR650" s="211" t="s">
        <v>3724</v>
      </c>
      <c r="BS650" s="211" t="s">
        <v>514</v>
      </c>
      <c r="BT650" s="211" t="s">
        <v>514</v>
      </c>
      <c r="BU650" s="211" t="s">
        <v>514</v>
      </c>
      <c r="BV650" s="211" t="s">
        <v>514</v>
      </c>
      <c r="BW650" s="211" t="s">
        <v>514</v>
      </c>
      <c r="BX650" s="211" t="s">
        <v>514</v>
      </c>
      <c r="BY650" s="211" t="s">
        <v>514</v>
      </c>
      <c r="BZ650" s="211" t="s">
        <v>514</v>
      </c>
      <c r="CA650" s="211" t="s">
        <v>514</v>
      </c>
      <c r="CB650" s="211" t="s">
        <v>514</v>
      </c>
      <c r="CC650" s="211" t="s">
        <v>514</v>
      </c>
      <c r="CD650" s="211" t="s">
        <v>514</v>
      </c>
      <c r="CE650" s="211" t="s">
        <v>514</v>
      </c>
      <c r="CF650" s="211" t="s">
        <v>514</v>
      </c>
      <c r="CG650" s="211" t="s">
        <v>514</v>
      </c>
      <c r="CH650" s="287"/>
      <c r="CI650" s="287"/>
      <c r="CJ650" s="287"/>
      <c r="CK650" s="287"/>
      <c r="CL650" s="287"/>
      <c r="CM650" s="287"/>
      <c r="CN650" s="287"/>
      <c r="CO650" s="211" t="s">
        <v>5528</v>
      </c>
    </row>
    <row r="651" spans="1:93">
      <c r="A651" s="286" t="s">
        <v>2361</v>
      </c>
      <c r="B651" s="211" t="s">
        <v>3725</v>
      </c>
      <c r="C651" s="211" t="s">
        <v>2448</v>
      </c>
      <c r="D651" s="211" t="s">
        <v>6926</v>
      </c>
      <c r="E651" s="211" t="s">
        <v>3726</v>
      </c>
      <c r="F651" s="211">
        <v>1</v>
      </c>
      <c r="G651" s="211" t="s">
        <v>514</v>
      </c>
      <c r="H651" s="211" t="s">
        <v>514</v>
      </c>
      <c r="I651" s="211" t="s">
        <v>514</v>
      </c>
      <c r="J651" s="211" t="s">
        <v>514</v>
      </c>
      <c r="K651" s="211">
        <v>2019</v>
      </c>
      <c r="L651" s="211" t="b">
        <v>0</v>
      </c>
      <c r="M651" s="211">
        <v>3650</v>
      </c>
      <c r="N651" s="211">
        <v>3540</v>
      </c>
      <c r="O651" s="287"/>
      <c r="P651" s="287"/>
      <c r="Q651" s="287"/>
      <c r="R651" s="211" t="b">
        <v>0</v>
      </c>
      <c r="S651" s="211">
        <v>2340</v>
      </c>
      <c r="T651" s="211">
        <v>2090</v>
      </c>
      <c r="U651" s="211" t="b">
        <v>0</v>
      </c>
      <c r="V651" s="211">
        <v>2240</v>
      </c>
      <c r="W651" s="211">
        <v>2240</v>
      </c>
      <c r="X651" s="287"/>
      <c r="Y651" s="287"/>
      <c r="Z651" s="287"/>
      <c r="AA651" s="211" t="s">
        <v>514</v>
      </c>
      <c r="AB651" s="211" t="s">
        <v>514</v>
      </c>
      <c r="AC651" s="211" t="s">
        <v>514</v>
      </c>
      <c r="AD651" s="211" t="s">
        <v>514</v>
      </c>
      <c r="AE651" s="287"/>
      <c r="AF651" s="287"/>
      <c r="AG651" s="287"/>
      <c r="AH651" s="211" t="s">
        <v>514</v>
      </c>
      <c r="AI651" s="211" t="s">
        <v>514</v>
      </c>
      <c r="AJ651" s="211" t="s">
        <v>514</v>
      </c>
      <c r="AK651" s="211" t="s">
        <v>514</v>
      </c>
      <c r="AL651" s="211" t="s">
        <v>514</v>
      </c>
      <c r="AM651" s="211" t="s">
        <v>514</v>
      </c>
      <c r="AN651" s="287"/>
      <c r="AO651" s="287"/>
      <c r="AP651" s="287"/>
      <c r="AQ651" s="287"/>
      <c r="AR651" s="287"/>
      <c r="AS651" s="287"/>
      <c r="AT651" s="211" t="s">
        <v>514</v>
      </c>
      <c r="AU651" s="211" t="s">
        <v>514</v>
      </c>
      <c r="AV651" s="211" t="s">
        <v>514</v>
      </c>
      <c r="AW651" s="211" t="s">
        <v>514</v>
      </c>
      <c r="AX651" s="211" t="s">
        <v>514</v>
      </c>
      <c r="AY651" s="211" t="s">
        <v>514</v>
      </c>
      <c r="AZ651" s="287"/>
      <c r="BA651" s="287"/>
      <c r="BB651" s="287"/>
      <c r="BC651" s="287"/>
      <c r="BD651" s="287"/>
      <c r="BE651" s="287"/>
      <c r="BF651" s="211" t="s">
        <v>514</v>
      </c>
      <c r="BG651" s="211" t="s">
        <v>514</v>
      </c>
      <c r="BH651" s="211" t="s">
        <v>514</v>
      </c>
      <c r="BI651" s="211" t="s">
        <v>514</v>
      </c>
      <c r="BJ651" s="211" t="s">
        <v>514</v>
      </c>
      <c r="BK651" s="211" t="s">
        <v>514</v>
      </c>
      <c r="BL651" s="287"/>
      <c r="BM651" s="287"/>
      <c r="BN651" s="287"/>
      <c r="BO651" s="211" t="s">
        <v>514</v>
      </c>
      <c r="BP651" s="211" t="s">
        <v>514</v>
      </c>
      <c r="BQ651" s="211">
        <v>1</v>
      </c>
      <c r="BR651" s="211" t="s">
        <v>3727</v>
      </c>
      <c r="BS651" s="211" t="s">
        <v>514</v>
      </c>
      <c r="BT651" s="211" t="s">
        <v>514</v>
      </c>
      <c r="BU651" s="211" t="s">
        <v>514</v>
      </c>
      <c r="BV651" s="211" t="s">
        <v>514</v>
      </c>
      <c r="BW651" s="211" t="s">
        <v>514</v>
      </c>
      <c r="BX651" s="211" t="s">
        <v>514</v>
      </c>
      <c r="BY651" s="211" t="s">
        <v>514</v>
      </c>
      <c r="BZ651" s="211" t="s">
        <v>514</v>
      </c>
      <c r="CA651" s="211" t="s">
        <v>514</v>
      </c>
      <c r="CB651" s="211" t="s">
        <v>514</v>
      </c>
      <c r="CC651" s="211" t="s">
        <v>514</v>
      </c>
      <c r="CD651" s="211" t="s">
        <v>514</v>
      </c>
      <c r="CE651" s="211" t="s">
        <v>514</v>
      </c>
      <c r="CF651" s="211" t="s">
        <v>514</v>
      </c>
      <c r="CG651" s="211" t="s">
        <v>514</v>
      </c>
      <c r="CH651" s="287"/>
      <c r="CI651" s="287"/>
      <c r="CJ651" s="287"/>
      <c r="CK651" s="287"/>
      <c r="CL651" s="287"/>
      <c r="CM651" s="287"/>
      <c r="CN651" s="287"/>
      <c r="CO651" s="211" t="s">
        <v>5528</v>
      </c>
    </row>
    <row r="652" spans="1:93">
      <c r="A652" s="286" t="s">
        <v>2362</v>
      </c>
      <c r="B652" s="211" t="s">
        <v>3728</v>
      </c>
      <c r="C652" s="211" t="s">
        <v>2448</v>
      </c>
      <c r="D652" s="211" t="s">
        <v>3729</v>
      </c>
      <c r="E652" s="211" t="s">
        <v>3730</v>
      </c>
      <c r="F652" s="211">
        <v>1</v>
      </c>
      <c r="G652" s="211" t="s">
        <v>514</v>
      </c>
      <c r="H652" s="211" t="s">
        <v>514</v>
      </c>
      <c r="I652" s="211" t="s">
        <v>514</v>
      </c>
      <c r="J652" s="211" t="s">
        <v>514</v>
      </c>
      <c r="K652" s="211">
        <v>2019</v>
      </c>
      <c r="L652" s="211" t="b">
        <v>0</v>
      </c>
      <c r="M652" s="211">
        <v>5010</v>
      </c>
      <c r="N652" s="211">
        <v>4880</v>
      </c>
      <c r="O652" s="287"/>
      <c r="P652" s="287"/>
      <c r="Q652" s="287"/>
      <c r="R652" s="211" t="b">
        <v>0</v>
      </c>
      <c r="S652" s="211">
        <v>3980</v>
      </c>
      <c r="T652" s="211">
        <v>3480</v>
      </c>
      <c r="U652" s="211" t="b">
        <v>0</v>
      </c>
      <c r="V652" s="211">
        <v>3860</v>
      </c>
      <c r="W652" s="211">
        <v>3860</v>
      </c>
      <c r="X652" s="287"/>
      <c r="Y652" s="287"/>
      <c r="Z652" s="287"/>
      <c r="AA652" s="211" t="s">
        <v>514</v>
      </c>
      <c r="AB652" s="211" t="s">
        <v>514</v>
      </c>
      <c r="AC652" s="211" t="s">
        <v>514</v>
      </c>
      <c r="AD652" s="211" t="s">
        <v>514</v>
      </c>
      <c r="AE652" s="287"/>
      <c r="AF652" s="287"/>
      <c r="AG652" s="287"/>
      <c r="AH652" s="211" t="s">
        <v>514</v>
      </c>
      <c r="AI652" s="211" t="s">
        <v>514</v>
      </c>
      <c r="AJ652" s="211" t="s">
        <v>514</v>
      </c>
      <c r="AK652" s="211" t="s">
        <v>514</v>
      </c>
      <c r="AL652" s="211" t="s">
        <v>514</v>
      </c>
      <c r="AM652" s="211" t="s">
        <v>514</v>
      </c>
      <c r="AN652" s="287"/>
      <c r="AO652" s="287"/>
      <c r="AP652" s="287"/>
      <c r="AQ652" s="287"/>
      <c r="AR652" s="287"/>
      <c r="AS652" s="287"/>
      <c r="AT652" s="211" t="s">
        <v>514</v>
      </c>
      <c r="AU652" s="211" t="s">
        <v>514</v>
      </c>
      <c r="AV652" s="211" t="s">
        <v>514</v>
      </c>
      <c r="AW652" s="211" t="s">
        <v>514</v>
      </c>
      <c r="AX652" s="211" t="s">
        <v>514</v>
      </c>
      <c r="AY652" s="211" t="s">
        <v>514</v>
      </c>
      <c r="AZ652" s="287"/>
      <c r="BA652" s="287"/>
      <c r="BB652" s="287"/>
      <c r="BC652" s="287"/>
      <c r="BD652" s="287"/>
      <c r="BE652" s="287"/>
      <c r="BF652" s="211" t="s">
        <v>514</v>
      </c>
      <c r="BG652" s="211" t="s">
        <v>514</v>
      </c>
      <c r="BH652" s="211" t="s">
        <v>514</v>
      </c>
      <c r="BI652" s="211" t="s">
        <v>514</v>
      </c>
      <c r="BJ652" s="211" t="s">
        <v>514</v>
      </c>
      <c r="BK652" s="211" t="s">
        <v>514</v>
      </c>
      <c r="BL652" s="287"/>
      <c r="BM652" s="287"/>
      <c r="BN652" s="287"/>
      <c r="BO652" s="211" t="s">
        <v>514</v>
      </c>
      <c r="BP652" s="211" t="s">
        <v>514</v>
      </c>
      <c r="BQ652" s="211">
        <v>0</v>
      </c>
      <c r="BR652" s="211" t="s">
        <v>514</v>
      </c>
      <c r="BS652" s="211" t="s">
        <v>514</v>
      </c>
      <c r="BT652" s="211" t="s">
        <v>514</v>
      </c>
      <c r="BU652" s="211" t="s">
        <v>514</v>
      </c>
      <c r="BV652" s="211" t="s">
        <v>514</v>
      </c>
      <c r="BW652" s="211" t="s">
        <v>514</v>
      </c>
      <c r="BX652" s="211" t="s">
        <v>514</v>
      </c>
      <c r="BY652" s="211" t="s">
        <v>514</v>
      </c>
      <c r="BZ652" s="211" t="s">
        <v>514</v>
      </c>
      <c r="CA652" s="211" t="s">
        <v>514</v>
      </c>
      <c r="CB652" s="211" t="s">
        <v>514</v>
      </c>
      <c r="CC652" s="211" t="s">
        <v>514</v>
      </c>
      <c r="CD652" s="211" t="s">
        <v>514</v>
      </c>
      <c r="CE652" s="211" t="s">
        <v>514</v>
      </c>
      <c r="CF652" s="211" t="s">
        <v>514</v>
      </c>
      <c r="CG652" s="211" t="s">
        <v>514</v>
      </c>
      <c r="CH652" s="287"/>
      <c r="CI652" s="287"/>
      <c r="CJ652" s="287"/>
      <c r="CK652" s="287"/>
      <c r="CL652" s="287"/>
      <c r="CM652" s="287"/>
      <c r="CN652" s="287"/>
      <c r="CO652" s="211" t="s">
        <v>5528</v>
      </c>
    </row>
    <row r="653" spans="1:93">
      <c r="A653" s="286" t="s">
        <v>2363</v>
      </c>
      <c r="B653" s="211" t="s">
        <v>3731</v>
      </c>
      <c r="C653" s="211" t="s">
        <v>2424</v>
      </c>
      <c r="D653" s="211" t="s">
        <v>3732</v>
      </c>
      <c r="E653" s="211" t="s">
        <v>6672</v>
      </c>
      <c r="F653" s="211">
        <v>1</v>
      </c>
      <c r="G653" s="211" t="s">
        <v>514</v>
      </c>
      <c r="H653" s="211" t="s">
        <v>514</v>
      </c>
      <c r="I653" s="211" t="s">
        <v>514</v>
      </c>
      <c r="J653" s="211" t="s">
        <v>514</v>
      </c>
      <c r="K653" s="211">
        <v>2019</v>
      </c>
      <c r="L653" s="211" t="b">
        <v>1</v>
      </c>
      <c r="M653" s="211">
        <v>6950</v>
      </c>
      <c r="N653" s="211">
        <v>8060</v>
      </c>
      <c r="O653" s="287"/>
      <c r="P653" s="287"/>
      <c r="Q653" s="287"/>
      <c r="R653" s="211" t="b">
        <v>1</v>
      </c>
      <c r="S653" s="211">
        <v>3240</v>
      </c>
      <c r="T653" s="211">
        <v>3630</v>
      </c>
      <c r="U653" s="211" t="b">
        <v>1</v>
      </c>
      <c r="V653" s="211">
        <v>3620</v>
      </c>
      <c r="W653" s="211">
        <v>3620</v>
      </c>
      <c r="X653" s="287"/>
      <c r="Y653" s="287"/>
      <c r="Z653" s="287"/>
      <c r="AA653" s="211" t="s">
        <v>514</v>
      </c>
      <c r="AB653" s="211" t="s">
        <v>514</v>
      </c>
      <c r="AC653" s="211" t="s">
        <v>514</v>
      </c>
      <c r="AD653" s="211" t="s">
        <v>514</v>
      </c>
      <c r="AE653" s="287"/>
      <c r="AF653" s="287"/>
      <c r="AG653" s="287"/>
      <c r="AH653" s="211" t="s">
        <v>514</v>
      </c>
      <c r="AI653" s="211" t="s">
        <v>514</v>
      </c>
      <c r="AJ653" s="211" t="s">
        <v>514</v>
      </c>
      <c r="AK653" s="211" t="s">
        <v>514</v>
      </c>
      <c r="AL653" s="211" t="s">
        <v>514</v>
      </c>
      <c r="AM653" s="211" t="s">
        <v>514</v>
      </c>
      <c r="AN653" s="287"/>
      <c r="AO653" s="287"/>
      <c r="AP653" s="287"/>
      <c r="AQ653" s="287"/>
      <c r="AR653" s="287"/>
      <c r="AS653" s="287"/>
      <c r="AT653" s="211" t="s">
        <v>514</v>
      </c>
      <c r="AU653" s="211" t="s">
        <v>514</v>
      </c>
      <c r="AV653" s="211" t="s">
        <v>514</v>
      </c>
      <c r="AW653" s="211" t="s">
        <v>514</v>
      </c>
      <c r="AX653" s="211" t="s">
        <v>514</v>
      </c>
      <c r="AY653" s="211" t="s">
        <v>514</v>
      </c>
      <c r="AZ653" s="287"/>
      <c r="BA653" s="287"/>
      <c r="BB653" s="287"/>
      <c r="BC653" s="287"/>
      <c r="BD653" s="287"/>
      <c r="BE653" s="287"/>
      <c r="BF653" s="211" t="s">
        <v>514</v>
      </c>
      <c r="BG653" s="211" t="s">
        <v>514</v>
      </c>
      <c r="BH653" s="211" t="s">
        <v>514</v>
      </c>
      <c r="BI653" s="211" t="s">
        <v>514</v>
      </c>
      <c r="BJ653" s="211" t="s">
        <v>514</v>
      </c>
      <c r="BK653" s="211" t="s">
        <v>514</v>
      </c>
      <c r="BL653" s="287"/>
      <c r="BM653" s="287"/>
      <c r="BN653" s="287"/>
      <c r="BO653" s="211" t="s">
        <v>514</v>
      </c>
      <c r="BP653" s="211" t="s">
        <v>514</v>
      </c>
      <c r="BQ653" s="211">
        <v>0</v>
      </c>
      <c r="BR653" s="211" t="s">
        <v>514</v>
      </c>
      <c r="BS653" s="211" t="s">
        <v>514</v>
      </c>
      <c r="BT653" s="211" t="s">
        <v>514</v>
      </c>
      <c r="BU653" s="211" t="s">
        <v>514</v>
      </c>
      <c r="BV653" s="211" t="s">
        <v>514</v>
      </c>
      <c r="BW653" s="211" t="s">
        <v>514</v>
      </c>
      <c r="BX653" s="211" t="s">
        <v>514</v>
      </c>
      <c r="BY653" s="211" t="s">
        <v>514</v>
      </c>
      <c r="BZ653" s="211" t="s">
        <v>514</v>
      </c>
      <c r="CA653" s="211" t="s">
        <v>514</v>
      </c>
      <c r="CB653" s="211" t="s">
        <v>514</v>
      </c>
      <c r="CC653" s="211" t="s">
        <v>514</v>
      </c>
      <c r="CD653" s="211" t="s">
        <v>514</v>
      </c>
      <c r="CE653" s="211" t="s">
        <v>514</v>
      </c>
      <c r="CF653" s="211" t="s">
        <v>514</v>
      </c>
      <c r="CG653" s="211" t="s">
        <v>514</v>
      </c>
      <c r="CH653" s="287"/>
      <c r="CI653" s="287"/>
      <c r="CJ653" s="287"/>
      <c r="CK653" s="287"/>
      <c r="CL653" s="287"/>
      <c r="CM653" s="287"/>
      <c r="CN653" s="287"/>
      <c r="CO653" s="211" t="s">
        <v>5528</v>
      </c>
    </row>
    <row r="654" spans="1:93">
      <c r="A654" s="286" t="s">
        <v>2364</v>
      </c>
      <c r="B654" s="211" t="s">
        <v>5503</v>
      </c>
      <c r="C654" s="211" t="s">
        <v>3622</v>
      </c>
      <c r="D654" s="211" t="s">
        <v>5504</v>
      </c>
      <c r="E654" s="211" t="s">
        <v>5487</v>
      </c>
      <c r="F654" s="211">
        <v>1</v>
      </c>
      <c r="G654" s="211" t="s">
        <v>514</v>
      </c>
      <c r="H654" s="211" t="s">
        <v>514</v>
      </c>
      <c r="I654" s="211" t="s">
        <v>514</v>
      </c>
      <c r="J654" s="211" t="s">
        <v>514</v>
      </c>
      <c r="K654" s="211">
        <v>2019</v>
      </c>
      <c r="L654" s="211" t="b">
        <v>0</v>
      </c>
      <c r="M654" s="211">
        <v>2800</v>
      </c>
      <c r="N654" s="211">
        <v>2720</v>
      </c>
      <c r="O654" s="287"/>
      <c r="P654" s="287"/>
      <c r="Q654" s="287"/>
      <c r="R654" s="211" t="b">
        <v>0</v>
      </c>
      <c r="S654" s="211" t="s">
        <v>514</v>
      </c>
      <c r="T654" s="211" t="s">
        <v>514</v>
      </c>
      <c r="U654" s="211" t="s">
        <v>514</v>
      </c>
      <c r="V654" s="211" t="s">
        <v>514</v>
      </c>
      <c r="W654" s="211" t="s">
        <v>514</v>
      </c>
      <c r="X654" s="287"/>
      <c r="Y654" s="287"/>
      <c r="Z654" s="287"/>
      <c r="AA654" s="211" t="s">
        <v>514</v>
      </c>
      <c r="AB654" s="211" t="s">
        <v>514</v>
      </c>
      <c r="AC654" s="211" t="s">
        <v>514</v>
      </c>
      <c r="AD654" s="211" t="s">
        <v>514</v>
      </c>
      <c r="AE654" s="287"/>
      <c r="AF654" s="287"/>
      <c r="AG654" s="287"/>
      <c r="AH654" s="211" t="s">
        <v>514</v>
      </c>
      <c r="AI654" s="211" t="s">
        <v>514</v>
      </c>
      <c r="AJ654" s="211" t="s">
        <v>514</v>
      </c>
      <c r="AK654" s="211" t="s">
        <v>514</v>
      </c>
      <c r="AL654" s="211" t="s">
        <v>514</v>
      </c>
      <c r="AM654" s="211" t="s">
        <v>514</v>
      </c>
      <c r="AN654" s="287"/>
      <c r="AO654" s="287"/>
      <c r="AP654" s="287"/>
      <c r="AQ654" s="287"/>
      <c r="AR654" s="287"/>
      <c r="AS654" s="287"/>
      <c r="AT654" s="211" t="s">
        <v>514</v>
      </c>
      <c r="AU654" s="211" t="s">
        <v>514</v>
      </c>
      <c r="AV654" s="211" t="s">
        <v>514</v>
      </c>
      <c r="AW654" s="211" t="s">
        <v>514</v>
      </c>
      <c r="AX654" s="211" t="s">
        <v>514</v>
      </c>
      <c r="AY654" s="211" t="s">
        <v>514</v>
      </c>
      <c r="AZ654" s="287"/>
      <c r="BA654" s="287"/>
      <c r="BB654" s="287"/>
      <c r="BC654" s="287"/>
      <c r="BD654" s="287"/>
      <c r="BE654" s="287"/>
      <c r="BF654" s="211" t="s">
        <v>514</v>
      </c>
      <c r="BG654" s="211" t="s">
        <v>514</v>
      </c>
      <c r="BH654" s="211" t="s">
        <v>514</v>
      </c>
      <c r="BI654" s="211" t="s">
        <v>514</v>
      </c>
      <c r="BJ654" s="211" t="s">
        <v>514</v>
      </c>
      <c r="BK654" s="211" t="s">
        <v>514</v>
      </c>
      <c r="BL654" s="287"/>
      <c r="BM654" s="287"/>
      <c r="BN654" s="287"/>
      <c r="BO654" s="211" t="s">
        <v>514</v>
      </c>
      <c r="BP654" s="211" t="s">
        <v>514</v>
      </c>
      <c r="BQ654" s="211">
        <v>0</v>
      </c>
      <c r="BR654" s="211" t="s">
        <v>514</v>
      </c>
      <c r="BS654" s="211" t="s">
        <v>514</v>
      </c>
      <c r="BT654" s="211" t="s">
        <v>514</v>
      </c>
      <c r="BU654" s="211" t="s">
        <v>514</v>
      </c>
      <c r="BV654" s="211" t="s">
        <v>514</v>
      </c>
      <c r="BW654" s="211" t="s">
        <v>514</v>
      </c>
      <c r="BX654" s="211" t="s">
        <v>514</v>
      </c>
      <c r="BY654" s="211" t="s">
        <v>514</v>
      </c>
      <c r="BZ654" s="211" t="s">
        <v>514</v>
      </c>
      <c r="CA654" s="211" t="s">
        <v>514</v>
      </c>
      <c r="CB654" s="211" t="s">
        <v>514</v>
      </c>
      <c r="CC654" s="211" t="s">
        <v>514</v>
      </c>
      <c r="CD654" s="211" t="s">
        <v>514</v>
      </c>
      <c r="CE654" s="211" t="s">
        <v>514</v>
      </c>
      <c r="CF654" s="211" t="s">
        <v>514</v>
      </c>
      <c r="CG654" s="211" t="s">
        <v>514</v>
      </c>
      <c r="CH654" s="287"/>
      <c r="CI654" s="287"/>
      <c r="CJ654" s="287"/>
      <c r="CK654" s="287"/>
      <c r="CL654" s="287"/>
      <c r="CM654" s="287"/>
      <c r="CN654" s="287"/>
      <c r="CO654" s="211" t="s">
        <v>514</v>
      </c>
    </row>
    <row r="655" spans="1:93">
      <c r="A655" s="286" t="s">
        <v>2365</v>
      </c>
      <c r="B655" s="211" t="s">
        <v>3733</v>
      </c>
      <c r="C655" s="211" t="s">
        <v>2424</v>
      </c>
      <c r="D655" s="211" t="s">
        <v>5505</v>
      </c>
      <c r="E655" s="211" t="s">
        <v>5506</v>
      </c>
      <c r="F655" s="211">
        <v>1</v>
      </c>
      <c r="G655" s="211" t="s">
        <v>514</v>
      </c>
      <c r="H655" s="211" t="s">
        <v>514</v>
      </c>
      <c r="I655" s="211" t="s">
        <v>514</v>
      </c>
      <c r="J655" s="211" t="s">
        <v>514</v>
      </c>
      <c r="K655" s="211">
        <v>2019</v>
      </c>
      <c r="L655" s="211" t="b">
        <v>0</v>
      </c>
      <c r="M655" s="211">
        <v>315</v>
      </c>
      <c r="N655" s="211">
        <v>310</v>
      </c>
      <c r="O655" s="287"/>
      <c r="P655" s="287"/>
      <c r="Q655" s="287"/>
      <c r="R655" s="211" t="b">
        <v>0</v>
      </c>
      <c r="S655" s="211">
        <v>302</v>
      </c>
      <c r="T655" s="211">
        <v>279</v>
      </c>
      <c r="U655" s="211" t="b">
        <v>0</v>
      </c>
      <c r="V655" s="211">
        <v>295</v>
      </c>
      <c r="W655" s="211">
        <v>295</v>
      </c>
      <c r="X655" s="287"/>
      <c r="Y655" s="287"/>
      <c r="Z655" s="287"/>
      <c r="AA655" s="211" t="s">
        <v>514</v>
      </c>
      <c r="AB655" s="211" t="s">
        <v>514</v>
      </c>
      <c r="AC655" s="211" t="s">
        <v>514</v>
      </c>
      <c r="AD655" s="211" t="s">
        <v>514</v>
      </c>
      <c r="AE655" s="287"/>
      <c r="AF655" s="287"/>
      <c r="AG655" s="287"/>
      <c r="AH655" s="211" t="s">
        <v>514</v>
      </c>
      <c r="AI655" s="211" t="s">
        <v>514</v>
      </c>
      <c r="AJ655" s="211" t="s">
        <v>514</v>
      </c>
      <c r="AK655" s="211" t="s">
        <v>514</v>
      </c>
      <c r="AL655" s="211" t="s">
        <v>514</v>
      </c>
      <c r="AM655" s="211" t="s">
        <v>514</v>
      </c>
      <c r="AN655" s="287"/>
      <c r="AO655" s="287"/>
      <c r="AP655" s="287"/>
      <c r="AQ655" s="287"/>
      <c r="AR655" s="287"/>
      <c r="AS655" s="287"/>
      <c r="AT655" s="211" t="s">
        <v>514</v>
      </c>
      <c r="AU655" s="211" t="s">
        <v>514</v>
      </c>
      <c r="AV655" s="211" t="s">
        <v>514</v>
      </c>
      <c r="AW655" s="211" t="s">
        <v>514</v>
      </c>
      <c r="AX655" s="211" t="s">
        <v>514</v>
      </c>
      <c r="AY655" s="211" t="s">
        <v>514</v>
      </c>
      <c r="AZ655" s="287"/>
      <c r="BA655" s="287"/>
      <c r="BB655" s="287"/>
      <c r="BC655" s="287"/>
      <c r="BD655" s="287"/>
      <c r="BE655" s="287"/>
      <c r="BF655" s="211" t="s">
        <v>514</v>
      </c>
      <c r="BG655" s="211" t="s">
        <v>514</v>
      </c>
      <c r="BH655" s="211" t="s">
        <v>514</v>
      </c>
      <c r="BI655" s="211" t="s">
        <v>514</v>
      </c>
      <c r="BJ655" s="211" t="s">
        <v>514</v>
      </c>
      <c r="BK655" s="211" t="s">
        <v>514</v>
      </c>
      <c r="BL655" s="287"/>
      <c r="BM655" s="287"/>
      <c r="BN655" s="287"/>
      <c r="BO655" s="211" t="s">
        <v>514</v>
      </c>
      <c r="BP655" s="211" t="s">
        <v>514</v>
      </c>
      <c r="BQ655" s="211">
        <v>0</v>
      </c>
      <c r="BR655" s="211" t="s">
        <v>514</v>
      </c>
      <c r="BS655" s="211" t="s">
        <v>514</v>
      </c>
      <c r="BT655" s="211" t="s">
        <v>514</v>
      </c>
      <c r="BU655" s="211" t="s">
        <v>514</v>
      </c>
      <c r="BV655" s="211" t="s">
        <v>514</v>
      </c>
      <c r="BW655" s="211" t="s">
        <v>514</v>
      </c>
      <c r="BX655" s="211" t="s">
        <v>514</v>
      </c>
      <c r="BY655" s="211" t="s">
        <v>514</v>
      </c>
      <c r="BZ655" s="211" t="s">
        <v>514</v>
      </c>
      <c r="CA655" s="211" t="s">
        <v>514</v>
      </c>
      <c r="CB655" s="211" t="s">
        <v>514</v>
      </c>
      <c r="CC655" s="211" t="s">
        <v>514</v>
      </c>
      <c r="CD655" s="211" t="s">
        <v>514</v>
      </c>
      <c r="CE655" s="211" t="s">
        <v>514</v>
      </c>
      <c r="CF655" s="211" t="s">
        <v>514</v>
      </c>
      <c r="CG655" s="211" t="s">
        <v>514</v>
      </c>
      <c r="CH655" s="287"/>
      <c r="CI655" s="287"/>
      <c r="CJ655" s="287"/>
      <c r="CK655" s="287"/>
      <c r="CL655" s="287"/>
      <c r="CM655" s="287"/>
      <c r="CN655" s="287"/>
      <c r="CO655" s="211" t="s">
        <v>5528</v>
      </c>
    </row>
    <row r="656" spans="1:93">
      <c r="A656" s="286" t="s">
        <v>2366</v>
      </c>
      <c r="B656" s="211" t="s">
        <v>3734</v>
      </c>
      <c r="C656" s="211" t="s">
        <v>2424</v>
      </c>
      <c r="D656" s="211" t="s">
        <v>5507</v>
      </c>
      <c r="E656" s="211" t="s">
        <v>6014</v>
      </c>
      <c r="F656" s="211">
        <v>1</v>
      </c>
      <c r="G656" s="211" t="s">
        <v>514</v>
      </c>
      <c r="H656" s="211" t="s">
        <v>514</v>
      </c>
      <c r="I656" s="211" t="s">
        <v>514</v>
      </c>
      <c r="J656" s="211" t="s">
        <v>514</v>
      </c>
      <c r="K656" s="211">
        <v>2019</v>
      </c>
      <c r="L656" s="211" t="b">
        <v>0</v>
      </c>
      <c r="M656" s="211">
        <v>3130</v>
      </c>
      <c r="N656" s="211">
        <v>3040</v>
      </c>
      <c r="O656" s="287"/>
      <c r="P656" s="287"/>
      <c r="Q656" s="287"/>
      <c r="R656" s="211" t="s">
        <v>514</v>
      </c>
      <c r="S656" s="211" t="s">
        <v>514</v>
      </c>
      <c r="T656" s="211" t="s">
        <v>514</v>
      </c>
      <c r="U656" s="211" t="s">
        <v>514</v>
      </c>
      <c r="V656" s="211" t="s">
        <v>514</v>
      </c>
      <c r="W656" s="211" t="s">
        <v>514</v>
      </c>
      <c r="X656" s="287"/>
      <c r="Y656" s="287"/>
      <c r="Z656" s="287"/>
      <c r="AA656" s="211" t="s">
        <v>514</v>
      </c>
      <c r="AB656" s="211" t="s">
        <v>514</v>
      </c>
      <c r="AC656" s="211" t="s">
        <v>514</v>
      </c>
      <c r="AD656" s="211" t="s">
        <v>514</v>
      </c>
      <c r="AE656" s="287"/>
      <c r="AF656" s="287"/>
      <c r="AG656" s="287"/>
      <c r="AH656" s="211" t="s">
        <v>514</v>
      </c>
      <c r="AI656" s="211" t="s">
        <v>514</v>
      </c>
      <c r="AJ656" s="211" t="s">
        <v>514</v>
      </c>
      <c r="AK656" s="211" t="s">
        <v>514</v>
      </c>
      <c r="AL656" s="211" t="s">
        <v>514</v>
      </c>
      <c r="AM656" s="211" t="s">
        <v>514</v>
      </c>
      <c r="AN656" s="287"/>
      <c r="AO656" s="287"/>
      <c r="AP656" s="287"/>
      <c r="AQ656" s="287"/>
      <c r="AR656" s="287"/>
      <c r="AS656" s="287"/>
      <c r="AT656" s="211" t="s">
        <v>514</v>
      </c>
      <c r="AU656" s="211" t="s">
        <v>514</v>
      </c>
      <c r="AV656" s="211" t="s">
        <v>514</v>
      </c>
      <c r="AW656" s="211" t="s">
        <v>514</v>
      </c>
      <c r="AX656" s="211" t="s">
        <v>514</v>
      </c>
      <c r="AY656" s="211" t="s">
        <v>514</v>
      </c>
      <c r="AZ656" s="287"/>
      <c r="BA656" s="287"/>
      <c r="BB656" s="287"/>
      <c r="BC656" s="287"/>
      <c r="BD656" s="287"/>
      <c r="BE656" s="287"/>
      <c r="BF656" s="211" t="s">
        <v>514</v>
      </c>
      <c r="BG656" s="211" t="s">
        <v>514</v>
      </c>
      <c r="BH656" s="211" t="s">
        <v>514</v>
      </c>
      <c r="BI656" s="211" t="s">
        <v>514</v>
      </c>
      <c r="BJ656" s="211" t="s">
        <v>514</v>
      </c>
      <c r="BK656" s="211" t="s">
        <v>514</v>
      </c>
      <c r="BL656" s="287"/>
      <c r="BM656" s="287"/>
      <c r="BN656" s="287"/>
      <c r="BO656" s="211" t="s">
        <v>514</v>
      </c>
      <c r="BP656" s="211" t="s">
        <v>514</v>
      </c>
      <c r="BQ656" s="211">
        <v>0</v>
      </c>
      <c r="BR656" s="211" t="s">
        <v>514</v>
      </c>
      <c r="BS656" s="211" t="s">
        <v>514</v>
      </c>
      <c r="BT656" s="211" t="s">
        <v>514</v>
      </c>
      <c r="BU656" s="211" t="s">
        <v>514</v>
      </c>
      <c r="BV656" s="211" t="s">
        <v>514</v>
      </c>
      <c r="BW656" s="211" t="s">
        <v>514</v>
      </c>
      <c r="BX656" s="211" t="s">
        <v>514</v>
      </c>
      <c r="BY656" s="211" t="s">
        <v>514</v>
      </c>
      <c r="BZ656" s="211" t="s">
        <v>514</v>
      </c>
      <c r="CA656" s="211" t="s">
        <v>514</v>
      </c>
      <c r="CB656" s="211" t="s">
        <v>514</v>
      </c>
      <c r="CC656" s="211" t="s">
        <v>514</v>
      </c>
      <c r="CD656" s="211" t="s">
        <v>514</v>
      </c>
      <c r="CE656" s="211" t="s">
        <v>514</v>
      </c>
      <c r="CF656" s="211" t="s">
        <v>514</v>
      </c>
      <c r="CG656" s="211" t="s">
        <v>514</v>
      </c>
      <c r="CH656" s="287"/>
      <c r="CI656" s="287"/>
      <c r="CJ656" s="287"/>
      <c r="CK656" s="287"/>
      <c r="CL656" s="287"/>
      <c r="CM656" s="287"/>
      <c r="CN656" s="287"/>
      <c r="CO656" s="211" t="s">
        <v>514</v>
      </c>
    </row>
    <row r="657" spans="1:93">
      <c r="A657" s="286" t="s">
        <v>2367</v>
      </c>
      <c r="B657" s="211" t="s">
        <v>3735</v>
      </c>
      <c r="C657" s="211" t="s">
        <v>2448</v>
      </c>
      <c r="D657" s="211" t="s">
        <v>3736</v>
      </c>
      <c r="E657" s="211" t="s">
        <v>6015</v>
      </c>
      <c r="F657" s="211">
        <v>1</v>
      </c>
      <c r="G657" s="211" t="s">
        <v>514</v>
      </c>
      <c r="H657" s="211" t="s">
        <v>514</v>
      </c>
      <c r="I657" s="211" t="s">
        <v>514</v>
      </c>
      <c r="J657" s="211" t="s">
        <v>514</v>
      </c>
      <c r="K657" s="211">
        <v>2019</v>
      </c>
      <c r="L657" s="211" t="b">
        <v>1</v>
      </c>
      <c r="M657" s="211">
        <v>3990</v>
      </c>
      <c r="N657" s="211">
        <v>4210</v>
      </c>
      <c r="O657" s="287"/>
      <c r="P657" s="287"/>
      <c r="Q657" s="287"/>
      <c r="R657" s="211" t="b">
        <v>1</v>
      </c>
      <c r="S657" s="211">
        <v>3810</v>
      </c>
      <c r="T657" s="211">
        <v>3840</v>
      </c>
      <c r="U657" s="211" t="b">
        <v>1</v>
      </c>
      <c r="V657" s="211">
        <v>4330</v>
      </c>
      <c r="W657" s="211">
        <v>4330</v>
      </c>
      <c r="X657" s="287"/>
      <c r="Y657" s="287"/>
      <c r="Z657" s="287"/>
      <c r="AA657" s="211" t="s">
        <v>514</v>
      </c>
      <c r="AB657" s="211" t="s">
        <v>514</v>
      </c>
      <c r="AC657" s="211" t="s">
        <v>514</v>
      </c>
      <c r="AD657" s="211" t="s">
        <v>514</v>
      </c>
      <c r="AE657" s="287"/>
      <c r="AF657" s="287"/>
      <c r="AG657" s="287"/>
      <c r="AH657" s="211" t="s">
        <v>514</v>
      </c>
      <c r="AI657" s="211" t="s">
        <v>514</v>
      </c>
      <c r="AJ657" s="211" t="s">
        <v>514</v>
      </c>
      <c r="AK657" s="211" t="s">
        <v>514</v>
      </c>
      <c r="AL657" s="211" t="s">
        <v>514</v>
      </c>
      <c r="AM657" s="211" t="s">
        <v>514</v>
      </c>
      <c r="AN657" s="287"/>
      <c r="AO657" s="287"/>
      <c r="AP657" s="287"/>
      <c r="AQ657" s="287"/>
      <c r="AR657" s="287"/>
      <c r="AS657" s="287"/>
      <c r="AT657" s="211" t="s">
        <v>514</v>
      </c>
      <c r="AU657" s="211" t="s">
        <v>514</v>
      </c>
      <c r="AV657" s="211" t="s">
        <v>514</v>
      </c>
      <c r="AW657" s="211" t="s">
        <v>514</v>
      </c>
      <c r="AX657" s="211" t="s">
        <v>514</v>
      </c>
      <c r="AY657" s="211" t="s">
        <v>514</v>
      </c>
      <c r="AZ657" s="287"/>
      <c r="BA657" s="287"/>
      <c r="BB657" s="287"/>
      <c r="BC657" s="287"/>
      <c r="BD657" s="287"/>
      <c r="BE657" s="287"/>
      <c r="BF657" s="211" t="s">
        <v>514</v>
      </c>
      <c r="BG657" s="211" t="s">
        <v>514</v>
      </c>
      <c r="BH657" s="211" t="s">
        <v>514</v>
      </c>
      <c r="BI657" s="211" t="s">
        <v>514</v>
      </c>
      <c r="BJ657" s="211" t="s">
        <v>514</v>
      </c>
      <c r="BK657" s="211" t="s">
        <v>514</v>
      </c>
      <c r="BL657" s="287"/>
      <c r="BM657" s="287"/>
      <c r="BN657" s="287"/>
      <c r="BO657" s="211" t="s">
        <v>514</v>
      </c>
      <c r="BP657" s="211" t="s">
        <v>514</v>
      </c>
      <c r="BQ657" s="211">
        <v>0</v>
      </c>
      <c r="BR657" s="211" t="s">
        <v>514</v>
      </c>
      <c r="BS657" s="211" t="s">
        <v>514</v>
      </c>
      <c r="BT657" s="211" t="s">
        <v>514</v>
      </c>
      <c r="BU657" s="211" t="s">
        <v>514</v>
      </c>
      <c r="BV657" s="211" t="s">
        <v>514</v>
      </c>
      <c r="BW657" s="211" t="s">
        <v>514</v>
      </c>
      <c r="BX657" s="211" t="s">
        <v>514</v>
      </c>
      <c r="BY657" s="211" t="s">
        <v>514</v>
      </c>
      <c r="BZ657" s="211" t="s">
        <v>514</v>
      </c>
      <c r="CA657" s="211" t="s">
        <v>514</v>
      </c>
      <c r="CB657" s="211" t="s">
        <v>514</v>
      </c>
      <c r="CC657" s="211" t="s">
        <v>6444</v>
      </c>
      <c r="CD657" s="211" t="s">
        <v>6485</v>
      </c>
      <c r="CE657" s="211" t="s">
        <v>514</v>
      </c>
      <c r="CF657" s="211" t="s">
        <v>514</v>
      </c>
      <c r="CG657" s="211" t="s">
        <v>514</v>
      </c>
      <c r="CH657" s="287"/>
      <c r="CI657" s="287"/>
      <c r="CJ657" s="287"/>
      <c r="CK657" s="287"/>
      <c r="CL657" s="287"/>
      <c r="CM657" s="287"/>
      <c r="CN657" s="287"/>
      <c r="CO657" s="211" t="s">
        <v>5528</v>
      </c>
    </row>
    <row r="658" spans="1:93">
      <c r="A658" s="286" t="s">
        <v>2368</v>
      </c>
      <c r="B658" s="211" t="s">
        <v>3737</v>
      </c>
      <c r="C658" s="211" t="s">
        <v>2448</v>
      </c>
      <c r="D658" s="211" t="s">
        <v>6016</v>
      </c>
      <c r="E658" s="211" t="s">
        <v>3738</v>
      </c>
      <c r="F658" s="211">
        <v>1</v>
      </c>
      <c r="G658" s="211" t="s">
        <v>514</v>
      </c>
      <c r="H658" s="211" t="s">
        <v>514</v>
      </c>
      <c r="I658" s="211" t="s">
        <v>514</v>
      </c>
      <c r="J658" s="211" t="s">
        <v>514</v>
      </c>
      <c r="K658" s="211">
        <v>2019</v>
      </c>
      <c r="L658" s="211" t="b">
        <v>0</v>
      </c>
      <c r="M658" s="211">
        <v>4750</v>
      </c>
      <c r="N658" s="211">
        <v>4720</v>
      </c>
      <c r="O658" s="287"/>
      <c r="P658" s="287"/>
      <c r="Q658" s="287"/>
      <c r="R658" s="211" t="b">
        <v>0</v>
      </c>
      <c r="S658" s="211">
        <v>3870</v>
      </c>
      <c r="T658" s="211">
        <v>2880</v>
      </c>
      <c r="U658" s="211" t="b">
        <v>0</v>
      </c>
      <c r="V658" s="211">
        <v>2780</v>
      </c>
      <c r="W658" s="211">
        <v>2780</v>
      </c>
      <c r="X658" s="287"/>
      <c r="Y658" s="287"/>
      <c r="Z658" s="287"/>
      <c r="AA658" s="211" t="s">
        <v>514</v>
      </c>
      <c r="AB658" s="211" t="s">
        <v>514</v>
      </c>
      <c r="AC658" s="211" t="s">
        <v>514</v>
      </c>
      <c r="AD658" s="211" t="s">
        <v>514</v>
      </c>
      <c r="AE658" s="287"/>
      <c r="AF658" s="287"/>
      <c r="AG658" s="287"/>
      <c r="AH658" s="211" t="s">
        <v>514</v>
      </c>
      <c r="AI658" s="211" t="s">
        <v>514</v>
      </c>
      <c r="AJ658" s="211" t="s">
        <v>514</v>
      </c>
      <c r="AK658" s="211" t="s">
        <v>514</v>
      </c>
      <c r="AL658" s="211" t="s">
        <v>514</v>
      </c>
      <c r="AM658" s="211" t="s">
        <v>514</v>
      </c>
      <c r="AN658" s="287"/>
      <c r="AO658" s="287"/>
      <c r="AP658" s="287"/>
      <c r="AQ658" s="287"/>
      <c r="AR658" s="287"/>
      <c r="AS658" s="287"/>
      <c r="AT658" s="211" t="s">
        <v>514</v>
      </c>
      <c r="AU658" s="211" t="s">
        <v>514</v>
      </c>
      <c r="AV658" s="211" t="s">
        <v>514</v>
      </c>
      <c r="AW658" s="211" t="s">
        <v>514</v>
      </c>
      <c r="AX658" s="211" t="s">
        <v>514</v>
      </c>
      <c r="AY658" s="211" t="s">
        <v>514</v>
      </c>
      <c r="AZ658" s="287"/>
      <c r="BA658" s="287"/>
      <c r="BB658" s="287"/>
      <c r="BC658" s="287"/>
      <c r="BD658" s="287"/>
      <c r="BE658" s="287"/>
      <c r="BF658" s="211" t="s">
        <v>514</v>
      </c>
      <c r="BG658" s="211" t="s">
        <v>514</v>
      </c>
      <c r="BH658" s="211" t="s">
        <v>514</v>
      </c>
      <c r="BI658" s="211" t="s">
        <v>514</v>
      </c>
      <c r="BJ658" s="211" t="s">
        <v>514</v>
      </c>
      <c r="BK658" s="211" t="s">
        <v>514</v>
      </c>
      <c r="BL658" s="287"/>
      <c r="BM658" s="287"/>
      <c r="BN658" s="287"/>
      <c r="BO658" s="211" t="s">
        <v>514</v>
      </c>
      <c r="BP658" s="211" t="s">
        <v>514</v>
      </c>
      <c r="BQ658" s="211">
        <v>1</v>
      </c>
      <c r="BR658" s="211" t="s">
        <v>2653</v>
      </c>
      <c r="BS658" s="211" t="s">
        <v>514</v>
      </c>
      <c r="BT658" s="211" t="s">
        <v>514</v>
      </c>
      <c r="BU658" s="211" t="s">
        <v>514</v>
      </c>
      <c r="BV658" s="211" t="s">
        <v>514</v>
      </c>
      <c r="BW658" s="211" t="s">
        <v>514</v>
      </c>
      <c r="BX658" s="211" t="s">
        <v>514</v>
      </c>
      <c r="BY658" s="211" t="s">
        <v>514</v>
      </c>
      <c r="BZ658" s="211" t="s">
        <v>514</v>
      </c>
      <c r="CA658" s="211" t="s">
        <v>514</v>
      </c>
      <c r="CB658" s="211" t="s">
        <v>514</v>
      </c>
      <c r="CC658" s="211" t="s">
        <v>514</v>
      </c>
      <c r="CD658" s="211" t="s">
        <v>514</v>
      </c>
      <c r="CE658" s="211" t="s">
        <v>514</v>
      </c>
      <c r="CF658" s="211" t="s">
        <v>514</v>
      </c>
      <c r="CG658" s="211" t="s">
        <v>514</v>
      </c>
      <c r="CH658" s="287"/>
      <c r="CI658" s="287"/>
      <c r="CJ658" s="287"/>
      <c r="CK658" s="287"/>
      <c r="CL658" s="287"/>
      <c r="CM658" s="287"/>
      <c r="CN658" s="287"/>
      <c r="CO658" s="211" t="s">
        <v>5528</v>
      </c>
    </row>
    <row r="659" spans="1:93">
      <c r="A659" s="286" t="s">
        <v>2369</v>
      </c>
      <c r="B659" s="211" t="s">
        <v>3739</v>
      </c>
      <c r="C659" s="211" t="s">
        <v>2448</v>
      </c>
      <c r="D659" s="211" t="s">
        <v>3740</v>
      </c>
      <c r="E659" s="211" t="s">
        <v>3741</v>
      </c>
      <c r="F659" s="211">
        <v>1</v>
      </c>
      <c r="G659" s="211" t="s">
        <v>514</v>
      </c>
      <c r="H659" s="211" t="s">
        <v>514</v>
      </c>
      <c r="I659" s="211" t="s">
        <v>514</v>
      </c>
      <c r="J659" s="211" t="s">
        <v>514</v>
      </c>
      <c r="K659" s="211">
        <v>2019</v>
      </c>
      <c r="L659" s="211" t="b">
        <v>0</v>
      </c>
      <c r="M659" s="211">
        <v>3560</v>
      </c>
      <c r="N659" s="211">
        <v>3520</v>
      </c>
      <c r="O659" s="287"/>
      <c r="P659" s="287"/>
      <c r="Q659" s="287"/>
      <c r="R659" s="211" t="b">
        <v>0</v>
      </c>
      <c r="S659" s="211">
        <v>3800</v>
      </c>
      <c r="T659" s="211">
        <v>3390</v>
      </c>
      <c r="U659" s="211" t="b">
        <v>0</v>
      </c>
      <c r="V659" s="211">
        <v>3670</v>
      </c>
      <c r="W659" s="211">
        <v>3670</v>
      </c>
      <c r="X659" s="287"/>
      <c r="Y659" s="287"/>
      <c r="Z659" s="287"/>
      <c r="AA659" s="211" t="s">
        <v>514</v>
      </c>
      <c r="AB659" s="211" t="s">
        <v>514</v>
      </c>
      <c r="AC659" s="211" t="s">
        <v>514</v>
      </c>
      <c r="AD659" s="211" t="s">
        <v>514</v>
      </c>
      <c r="AE659" s="287"/>
      <c r="AF659" s="287"/>
      <c r="AG659" s="287"/>
      <c r="AH659" s="211" t="s">
        <v>514</v>
      </c>
      <c r="AI659" s="211" t="s">
        <v>514</v>
      </c>
      <c r="AJ659" s="211" t="s">
        <v>514</v>
      </c>
      <c r="AK659" s="211" t="s">
        <v>514</v>
      </c>
      <c r="AL659" s="211" t="s">
        <v>514</v>
      </c>
      <c r="AM659" s="211" t="s">
        <v>514</v>
      </c>
      <c r="AN659" s="287"/>
      <c r="AO659" s="287"/>
      <c r="AP659" s="287"/>
      <c r="AQ659" s="287"/>
      <c r="AR659" s="287"/>
      <c r="AS659" s="287"/>
      <c r="AT659" s="211" t="s">
        <v>514</v>
      </c>
      <c r="AU659" s="211" t="s">
        <v>514</v>
      </c>
      <c r="AV659" s="211" t="s">
        <v>514</v>
      </c>
      <c r="AW659" s="211" t="s">
        <v>514</v>
      </c>
      <c r="AX659" s="211" t="s">
        <v>514</v>
      </c>
      <c r="AY659" s="211" t="s">
        <v>514</v>
      </c>
      <c r="AZ659" s="287"/>
      <c r="BA659" s="287"/>
      <c r="BB659" s="287"/>
      <c r="BC659" s="287"/>
      <c r="BD659" s="287"/>
      <c r="BE659" s="287"/>
      <c r="BF659" s="211" t="s">
        <v>514</v>
      </c>
      <c r="BG659" s="211" t="s">
        <v>514</v>
      </c>
      <c r="BH659" s="211" t="s">
        <v>514</v>
      </c>
      <c r="BI659" s="211" t="s">
        <v>514</v>
      </c>
      <c r="BJ659" s="211" t="s">
        <v>514</v>
      </c>
      <c r="BK659" s="211" t="s">
        <v>514</v>
      </c>
      <c r="BL659" s="287"/>
      <c r="BM659" s="287"/>
      <c r="BN659" s="287"/>
      <c r="BO659" s="211" t="s">
        <v>514</v>
      </c>
      <c r="BP659" s="211" t="s">
        <v>514</v>
      </c>
      <c r="BQ659" s="211">
        <v>1</v>
      </c>
      <c r="BR659" s="211" t="s">
        <v>2957</v>
      </c>
      <c r="BS659" s="211" t="s">
        <v>514</v>
      </c>
      <c r="BT659" s="211" t="s">
        <v>514</v>
      </c>
      <c r="BU659" s="211" t="s">
        <v>514</v>
      </c>
      <c r="BV659" s="211" t="s">
        <v>514</v>
      </c>
      <c r="BW659" s="211" t="s">
        <v>514</v>
      </c>
      <c r="BX659" s="211" t="s">
        <v>514</v>
      </c>
      <c r="BY659" s="211" t="s">
        <v>514</v>
      </c>
      <c r="BZ659" s="211" t="s">
        <v>514</v>
      </c>
      <c r="CA659" s="211" t="s">
        <v>514</v>
      </c>
      <c r="CB659" s="211" t="s">
        <v>514</v>
      </c>
      <c r="CC659" s="211" t="s">
        <v>514</v>
      </c>
      <c r="CD659" s="211" t="s">
        <v>514</v>
      </c>
      <c r="CE659" s="211" t="s">
        <v>514</v>
      </c>
      <c r="CF659" s="211" t="s">
        <v>514</v>
      </c>
      <c r="CG659" s="211" t="s">
        <v>514</v>
      </c>
      <c r="CH659" s="287"/>
      <c r="CI659" s="287"/>
      <c r="CJ659" s="287"/>
      <c r="CK659" s="287"/>
      <c r="CL659" s="287"/>
      <c r="CM659" s="287"/>
      <c r="CN659" s="287"/>
      <c r="CO659" s="211" t="s">
        <v>5528</v>
      </c>
    </row>
    <row r="660" spans="1:93">
      <c r="A660" s="286" t="s">
        <v>2370</v>
      </c>
      <c r="B660" s="211" t="s">
        <v>3742</v>
      </c>
      <c r="C660" s="211" t="s">
        <v>2424</v>
      </c>
      <c r="D660" s="211" t="s">
        <v>6017</v>
      </c>
      <c r="E660" s="211" t="s">
        <v>3743</v>
      </c>
      <c r="F660" s="211">
        <v>1</v>
      </c>
      <c r="G660" s="211" t="s">
        <v>514</v>
      </c>
      <c r="H660" s="211" t="s">
        <v>514</v>
      </c>
      <c r="I660" s="211" t="s">
        <v>514</v>
      </c>
      <c r="J660" s="211" t="s">
        <v>514</v>
      </c>
      <c r="K660" s="211">
        <v>2019</v>
      </c>
      <c r="L660" s="211" t="b">
        <v>1</v>
      </c>
      <c r="M660" s="211">
        <v>6500</v>
      </c>
      <c r="N660" s="211">
        <v>6340</v>
      </c>
      <c r="O660" s="287"/>
      <c r="P660" s="287"/>
      <c r="Q660" s="287"/>
      <c r="R660" s="211" t="b">
        <v>1</v>
      </c>
      <c r="S660" s="211">
        <v>7430</v>
      </c>
      <c r="T660" s="211">
        <v>5880</v>
      </c>
      <c r="U660" s="211" t="b">
        <v>1</v>
      </c>
      <c r="V660" s="211">
        <v>7670</v>
      </c>
      <c r="W660" s="211">
        <v>7670</v>
      </c>
      <c r="X660" s="287"/>
      <c r="Y660" s="287"/>
      <c r="Z660" s="287"/>
      <c r="AA660" s="211" t="s">
        <v>514</v>
      </c>
      <c r="AB660" s="211" t="s">
        <v>514</v>
      </c>
      <c r="AC660" s="211" t="s">
        <v>514</v>
      </c>
      <c r="AD660" s="211" t="s">
        <v>514</v>
      </c>
      <c r="AE660" s="287"/>
      <c r="AF660" s="287"/>
      <c r="AG660" s="287"/>
      <c r="AH660" s="211" t="s">
        <v>514</v>
      </c>
      <c r="AI660" s="211" t="s">
        <v>514</v>
      </c>
      <c r="AJ660" s="211" t="s">
        <v>514</v>
      </c>
      <c r="AK660" s="211" t="s">
        <v>514</v>
      </c>
      <c r="AL660" s="211" t="s">
        <v>514</v>
      </c>
      <c r="AM660" s="211" t="s">
        <v>514</v>
      </c>
      <c r="AN660" s="287"/>
      <c r="AO660" s="287"/>
      <c r="AP660" s="287"/>
      <c r="AQ660" s="287"/>
      <c r="AR660" s="287"/>
      <c r="AS660" s="287"/>
      <c r="AT660" s="211" t="s">
        <v>514</v>
      </c>
      <c r="AU660" s="211" t="s">
        <v>514</v>
      </c>
      <c r="AV660" s="211" t="s">
        <v>514</v>
      </c>
      <c r="AW660" s="211" t="s">
        <v>514</v>
      </c>
      <c r="AX660" s="211" t="s">
        <v>514</v>
      </c>
      <c r="AY660" s="211" t="s">
        <v>514</v>
      </c>
      <c r="AZ660" s="287"/>
      <c r="BA660" s="287"/>
      <c r="BB660" s="287"/>
      <c r="BC660" s="287"/>
      <c r="BD660" s="287"/>
      <c r="BE660" s="287"/>
      <c r="BF660" s="211" t="s">
        <v>514</v>
      </c>
      <c r="BG660" s="211" t="s">
        <v>514</v>
      </c>
      <c r="BH660" s="211" t="s">
        <v>514</v>
      </c>
      <c r="BI660" s="211" t="s">
        <v>514</v>
      </c>
      <c r="BJ660" s="211" t="s">
        <v>514</v>
      </c>
      <c r="BK660" s="211" t="s">
        <v>514</v>
      </c>
      <c r="BL660" s="287"/>
      <c r="BM660" s="287"/>
      <c r="BN660" s="287"/>
      <c r="BO660" s="211" t="s">
        <v>514</v>
      </c>
      <c r="BP660" s="211" t="s">
        <v>514</v>
      </c>
      <c r="BQ660" s="211">
        <v>0</v>
      </c>
      <c r="BR660" s="211" t="s">
        <v>514</v>
      </c>
      <c r="BS660" s="211" t="s">
        <v>514</v>
      </c>
      <c r="BT660" s="211" t="s">
        <v>514</v>
      </c>
      <c r="BU660" s="211" t="s">
        <v>514</v>
      </c>
      <c r="BV660" s="211" t="s">
        <v>514</v>
      </c>
      <c r="BW660" s="211" t="s">
        <v>514</v>
      </c>
      <c r="BX660" s="211" t="s">
        <v>514</v>
      </c>
      <c r="BY660" s="211" t="s">
        <v>514</v>
      </c>
      <c r="BZ660" s="211" t="s">
        <v>514</v>
      </c>
      <c r="CA660" s="211" t="s">
        <v>514</v>
      </c>
      <c r="CB660" s="211" t="s">
        <v>514</v>
      </c>
      <c r="CC660" s="211" t="s">
        <v>6444</v>
      </c>
      <c r="CD660" s="211" t="s">
        <v>6445</v>
      </c>
      <c r="CE660" s="211" t="s">
        <v>514</v>
      </c>
      <c r="CF660" s="211" t="s">
        <v>514</v>
      </c>
      <c r="CG660" s="211" t="s">
        <v>514</v>
      </c>
      <c r="CH660" s="287"/>
      <c r="CI660" s="287"/>
      <c r="CJ660" s="287"/>
      <c r="CK660" s="287"/>
      <c r="CL660" s="287"/>
      <c r="CM660" s="287"/>
      <c r="CN660" s="287"/>
      <c r="CO660" s="211" t="s">
        <v>5528</v>
      </c>
    </row>
    <row r="661" spans="1:93">
      <c r="A661" s="286" t="s">
        <v>2371</v>
      </c>
      <c r="B661" s="211" t="s">
        <v>3744</v>
      </c>
      <c r="C661" s="211" t="s">
        <v>2448</v>
      </c>
      <c r="D661" s="211" t="s">
        <v>5508</v>
      </c>
      <c r="E661" s="211" t="s">
        <v>5509</v>
      </c>
      <c r="F661" s="211">
        <v>1</v>
      </c>
      <c r="G661" s="211" t="s">
        <v>514</v>
      </c>
      <c r="H661" s="211" t="s">
        <v>514</v>
      </c>
      <c r="I661" s="211" t="s">
        <v>514</v>
      </c>
      <c r="J661" s="211" t="s">
        <v>514</v>
      </c>
      <c r="K661" s="211">
        <v>2019</v>
      </c>
      <c r="L661" s="211" t="b">
        <v>0</v>
      </c>
      <c r="M661" s="211">
        <v>3350</v>
      </c>
      <c r="N661" s="211">
        <v>3250</v>
      </c>
      <c r="O661" s="287"/>
      <c r="P661" s="287"/>
      <c r="Q661" s="287"/>
      <c r="R661" s="211" t="b">
        <v>0</v>
      </c>
      <c r="S661" s="211">
        <v>2990</v>
      </c>
      <c r="T661" s="211">
        <v>3180</v>
      </c>
      <c r="U661" s="211" t="s">
        <v>514</v>
      </c>
      <c r="V661" s="211" t="s">
        <v>514</v>
      </c>
      <c r="W661" s="211" t="s">
        <v>514</v>
      </c>
      <c r="X661" s="287"/>
      <c r="Y661" s="287"/>
      <c r="Z661" s="287"/>
      <c r="AA661" s="211" t="s">
        <v>514</v>
      </c>
      <c r="AB661" s="211" t="s">
        <v>514</v>
      </c>
      <c r="AC661" s="211" t="s">
        <v>514</v>
      </c>
      <c r="AD661" s="211" t="s">
        <v>514</v>
      </c>
      <c r="AE661" s="287"/>
      <c r="AF661" s="287"/>
      <c r="AG661" s="287"/>
      <c r="AH661" s="211" t="s">
        <v>514</v>
      </c>
      <c r="AI661" s="211" t="s">
        <v>514</v>
      </c>
      <c r="AJ661" s="211" t="s">
        <v>514</v>
      </c>
      <c r="AK661" s="211" t="s">
        <v>514</v>
      </c>
      <c r="AL661" s="211" t="s">
        <v>514</v>
      </c>
      <c r="AM661" s="211" t="s">
        <v>514</v>
      </c>
      <c r="AN661" s="287"/>
      <c r="AO661" s="287"/>
      <c r="AP661" s="287"/>
      <c r="AQ661" s="287"/>
      <c r="AR661" s="287"/>
      <c r="AS661" s="287"/>
      <c r="AT661" s="211" t="s">
        <v>514</v>
      </c>
      <c r="AU661" s="211" t="s">
        <v>514</v>
      </c>
      <c r="AV661" s="211" t="s">
        <v>514</v>
      </c>
      <c r="AW661" s="211" t="s">
        <v>514</v>
      </c>
      <c r="AX661" s="211" t="s">
        <v>514</v>
      </c>
      <c r="AY661" s="211" t="s">
        <v>514</v>
      </c>
      <c r="AZ661" s="287"/>
      <c r="BA661" s="287"/>
      <c r="BB661" s="287"/>
      <c r="BC661" s="287"/>
      <c r="BD661" s="287"/>
      <c r="BE661" s="287"/>
      <c r="BF661" s="211" t="s">
        <v>514</v>
      </c>
      <c r="BG661" s="211" t="s">
        <v>514</v>
      </c>
      <c r="BH661" s="211" t="s">
        <v>514</v>
      </c>
      <c r="BI661" s="211" t="s">
        <v>514</v>
      </c>
      <c r="BJ661" s="211" t="s">
        <v>514</v>
      </c>
      <c r="BK661" s="211" t="s">
        <v>514</v>
      </c>
      <c r="BL661" s="287"/>
      <c r="BM661" s="287"/>
      <c r="BN661" s="287"/>
      <c r="BO661" s="211" t="s">
        <v>514</v>
      </c>
      <c r="BP661" s="211" t="s">
        <v>514</v>
      </c>
      <c r="BQ661" s="211">
        <v>0</v>
      </c>
      <c r="BR661" s="211" t="s">
        <v>514</v>
      </c>
      <c r="BS661" s="211" t="s">
        <v>514</v>
      </c>
      <c r="BT661" s="211" t="s">
        <v>514</v>
      </c>
      <c r="BU661" s="211" t="s">
        <v>514</v>
      </c>
      <c r="BV661" s="211" t="s">
        <v>514</v>
      </c>
      <c r="BW661" s="211" t="s">
        <v>514</v>
      </c>
      <c r="BX661" s="211" t="s">
        <v>514</v>
      </c>
      <c r="BY661" s="211" t="s">
        <v>514</v>
      </c>
      <c r="BZ661" s="211" t="s">
        <v>514</v>
      </c>
      <c r="CA661" s="211" t="s">
        <v>514</v>
      </c>
      <c r="CB661" s="211" t="s">
        <v>514</v>
      </c>
      <c r="CC661" s="211" t="s">
        <v>514</v>
      </c>
      <c r="CD661" s="211" t="s">
        <v>514</v>
      </c>
      <c r="CE661" s="211" t="s">
        <v>514</v>
      </c>
      <c r="CF661" s="211" t="s">
        <v>514</v>
      </c>
      <c r="CG661" s="211" t="s">
        <v>514</v>
      </c>
      <c r="CH661" s="287"/>
      <c r="CI661" s="287"/>
      <c r="CJ661" s="287"/>
      <c r="CK661" s="287"/>
      <c r="CL661" s="287"/>
      <c r="CM661" s="287"/>
      <c r="CN661" s="287"/>
      <c r="CO661" s="211" t="s">
        <v>514</v>
      </c>
    </row>
    <row r="662" spans="1:93">
      <c r="A662" s="286" t="s">
        <v>2372</v>
      </c>
      <c r="B662" s="211" t="s">
        <v>3745</v>
      </c>
      <c r="C662" s="211" t="s">
        <v>2424</v>
      </c>
      <c r="D662" s="211" t="s">
        <v>3746</v>
      </c>
      <c r="E662" s="211" t="s">
        <v>6018</v>
      </c>
      <c r="F662" s="211">
        <v>1</v>
      </c>
      <c r="G662" s="211" t="s">
        <v>514</v>
      </c>
      <c r="H662" s="211" t="s">
        <v>514</v>
      </c>
      <c r="I662" s="211" t="s">
        <v>514</v>
      </c>
      <c r="J662" s="211" t="s">
        <v>514</v>
      </c>
      <c r="K662" s="211">
        <v>2019</v>
      </c>
      <c r="L662" s="211" t="b">
        <v>0</v>
      </c>
      <c r="M662" s="211">
        <v>3220</v>
      </c>
      <c r="N662" s="211">
        <v>3230</v>
      </c>
      <c r="O662" s="287"/>
      <c r="P662" s="287"/>
      <c r="Q662" s="287"/>
      <c r="R662" s="211" t="b">
        <v>0</v>
      </c>
      <c r="S662" s="211">
        <v>2530</v>
      </c>
      <c r="T662" s="211">
        <v>2230</v>
      </c>
      <c r="U662" s="211" t="b">
        <v>0</v>
      </c>
      <c r="V662" s="211">
        <v>1450</v>
      </c>
      <c r="W662" s="211">
        <v>1450</v>
      </c>
      <c r="X662" s="287"/>
      <c r="Y662" s="287"/>
      <c r="Z662" s="287"/>
      <c r="AA662" s="211" t="s">
        <v>514</v>
      </c>
      <c r="AB662" s="211" t="s">
        <v>514</v>
      </c>
      <c r="AC662" s="211" t="s">
        <v>514</v>
      </c>
      <c r="AD662" s="211" t="s">
        <v>514</v>
      </c>
      <c r="AE662" s="287"/>
      <c r="AF662" s="287"/>
      <c r="AG662" s="287"/>
      <c r="AH662" s="211" t="s">
        <v>514</v>
      </c>
      <c r="AI662" s="211" t="s">
        <v>514</v>
      </c>
      <c r="AJ662" s="211" t="s">
        <v>514</v>
      </c>
      <c r="AK662" s="211" t="s">
        <v>514</v>
      </c>
      <c r="AL662" s="211" t="s">
        <v>514</v>
      </c>
      <c r="AM662" s="211" t="s">
        <v>514</v>
      </c>
      <c r="AN662" s="287"/>
      <c r="AO662" s="287"/>
      <c r="AP662" s="287"/>
      <c r="AQ662" s="287"/>
      <c r="AR662" s="287"/>
      <c r="AS662" s="287"/>
      <c r="AT662" s="211" t="s">
        <v>514</v>
      </c>
      <c r="AU662" s="211" t="s">
        <v>514</v>
      </c>
      <c r="AV662" s="211" t="s">
        <v>514</v>
      </c>
      <c r="AW662" s="211" t="s">
        <v>514</v>
      </c>
      <c r="AX662" s="211" t="s">
        <v>514</v>
      </c>
      <c r="AY662" s="211" t="s">
        <v>514</v>
      </c>
      <c r="AZ662" s="287"/>
      <c r="BA662" s="287"/>
      <c r="BB662" s="287"/>
      <c r="BC662" s="287"/>
      <c r="BD662" s="287"/>
      <c r="BE662" s="287"/>
      <c r="BF662" s="211" t="s">
        <v>514</v>
      </c>
      <c r="BG662" s="211" t="s">
        <v>514</v>
      </c>
      <c r="BH662" s="211" t="s">
        <v>514</v>
      </c>
      <c r="BI662" s="211" t="s">
        <v>514</v>
      </c>
      <c r="BJ662" s="211" t="s">
        <v>514</v>
      </c>
      <c r="BK662" s="211" t="s">
        <v>514</v>
      </c>
      <c r="BL662" s="287"/>
      <c r="BM662" s="287"/>
      <c r="BN662" s="287"/>
      <c r="BO662" s="211" t="s">
        <v>514</v>
      </c>
      <c r="BP662" s="211" t="s">
        <v>514</v>
      </c>
      <c r="BQ662" s="211">
        <v>0</v>
      </c>
      <c r="BR662" s="211" t="s">
        <v>514</v>
      </c>
      <c r="BS662" s="211" t="s">
        <v>514</v>
      </c>
      <c r="BT662" s="211" t="s">
        <v>514</v>
      </c>
      <c r="BU662" s="211" t="s">
        <v>514</v>
      </c>
      <c r="BV662" s="211" t="s">
        <v>514</v>
      </c>
      <c r="BW662" s="211" t="s">
        <v>514</v>
      </c>
      <c r="BX662" s="211" t="s">
        <v>514</v>
      </c>
      <c r="BY662" s="211" t="s">
        <v>514</v>
      </c>
      <c r="BZ662" s="211" t="s">
        <v>514</v>
      </c>
      <c r="CA662" s="211" t="s">
        <v>514</v>
      </c>
      <c r="CB662" s="211" t="s">
        <v>514</v>
      </c>
      <c r="CC662" s="211" t="s">
        <v>514</v>
      </c>
      <c r="CD662" s="211" t="s">
        <v>514</v>
      </c>
      <c r="CE662" s="211" t="s">
        <v>514</v>
      </c>
      <c r="CF662" s="211" t="s">
        <v>514</v>
      </c>
      <c r="CG662" s="211" t="s">
        <v>514</v>
      </c>
      <c r="CH662" s="287"/>
      <c r="CI662" s="287"/>
      <c r="CJ662" s="287"/>
      <c r="CK662" s="287"/>
      <c r="CL662" s="287"/>
      <c r="CM662" s="287"/>
      <c r="CN662" s="287"/>
      <c r="CO662" s="211" t="s">
        <v>5528</v>
      </c>
    </row>
    <row r="663" spans="1:93">
      <c r="A663" s="286" t="s">
        <v>2373</v>
      </c>
      <c r="B663" s="211" t="s">
        <v>3747</v>
      </c>
      <c r="C663" s="211" t="s">
        <v>2448</v>
      </c>
      <c r="D663" s="211" t="s">
        <v>3748</v>
      </c>
      <c r="E663" s="211" t="s">
        <v>6019</v>
      </c>
      <c r="F663" s="211">
        <v>1</v>
      </c>
      <c r="G663" s="211" t="s">
        <v>514</v>
      </c>
      <c r="H663" s="211" t="s">
        <v>514</v>
      </c>
      <c r="I663" s="211" t="s">
        <v>514</v>
      </c>
      <c r="J663" s="211" t="s">
        <v>514</v>
      </c>
      <c r="K663" s="211">
        <v>2019</v>
      </c>
      <c r="L663" s="211" t="b">
        <v>1</v>
      </c>
      <c r="M663" s="211">
        <v>4450</v>
      </c>
      <c r="N663" s="211">
        <v>4350</v>
      </c>
      <c r="O663" s="287"/>
      <c r="P663" s="287"/>
      <c r="Q663" s="287"/>
      <c r="R663" s="211" t="b">
        <v>1</v>
      </c>
      <c r="S663" s="211">
        <v>2990</v>
      </c>
      <c r="T663" s="211">
        <v>2640</v>
      </c>
      <c r="U663" s="211" t="b">
        <v>1</v>
      </c>
      <c r="V663" s="211">
        <v>2840</v>
      </c>
      <c r="W663" s="211">
        <v>2840</v>
      </c>
      <c r="X663" s="287"/>
      <c r="Y663" s="287"/>
      <c r="Z663" s="287"/>
      <c r="AA663" s="211" t="s">
        <v>514</v>
      </c>
      <c r="AB663" s="211" t="s">
        <v>514</v>
      </c>
      <c r="AC663" s="211" t="s">
        <v>514</v>
      </c>
      <c r="AD663" s="211" t="s">
        <v>514</v>
      </c>
      <c r="AE663" s="287"/>
      <c r="AF663" s="287"/>
      <c r="AG663" s="287"/>
      <c r="AH663" s="211" t="s">
        <v>514</v>
      </c>
      <c r="AI663" s="211" t="s">
        <v>514</v>
      </c>
      <c r="AJ663" s="211" t="s">
        <v>514</v>
      </c>
      <c r="AK663" s="211" t="s">
        <v>514</v>
      </c>
      <c r="AL663" s="211" t="s">
        <v>514</v>
      </c>
      <c r="AM663" s="211" t="s">
        <v>514</v>
      </c>
      <c r="AN663" s="287"/>
      <c r="AO663" s="287"/>
      <c r="AP663" s="287"/>
      <c r="AQ663" s="287"/>
      <c r="AR663" s="287"/>
      <c r="AS663" s="287"/>
      <c r="AT663" s="211" t="s">
        <v>514</v>
      </c>
      <c r="AU663" s="211" t="s">
        <v>514</v>
      </c>
      <c r="AV663" s="211" t="s">
        <v>514</v>
      </c>
      <c r="AW663" s="211" t="s">
        <v>514</v>
      </c>
      <c r="AX663" s="211" t="s">
        <v>514</v>
      </c>
      <c r="AY663" s="211" t="s">
        <v>514</v>
      </c>
      <c r="AZ663" s="287"/>
      <c r="BA663" s="287"/>
      <c r="BB663" s="287"/>
      <c r="BC663" s="287"/>
      <c r="BD663" s="287"/>
      <c r="BE663" s="287"/>
      <c r="BF663" s="211" t="s">
        <v>514</v>
      </c>
      <c r="BG663" s="211" t="s">
        <v>514</v>
      </c>
      <c r="BH663" s="211" t="s">
        <v>514</v>
      </c>
      <c r="BI663" s="211" t="s">
        <v>514</v>
      </c>
      <c r="BJ663" s="211" t="s">
        <v>514</v>
      </c>
      <c r="BK663" s="211" t="s">
        <v>514</v>
      </c>
      <c r="BL663" s="287"/>
      <c r="BM663" s="287"/>
      <c r="BN663" s="287"/>
      <c r="BO663" s="211" t="s">
        <v>514</v>
      </c>
      <c r="BP663" s="211" t="s">
        <v>514</v>
      </c>
      <c r="BQ663" s="211">
        <v>0</v>
      </c>
      <c r="BR663" s="211" t="s">
        <v>514</v>
      </c>
      <c r="BS663" s="211" t="s">
        <v>514</v>
      </c>
      <c r="BT663" s="211" t="s">
        <v>514</v>
      </c>
      <c r="BU663" s="211" t="s">
        <v>514</v>
      </c>
      <c r="BV663" s="211" t="s">
        <v>514</v>
      </c>
      <c r="BW663" s="211" t="s">
        <v>514</v>
      </c>
      <c r="BX663" s="211" t="s">
        <v>514</v>
      </c>
      <c r="BY663" s="211" t="s">
        <v>514</v>
      </c>
      <c r="BZ663" s="211" t="s">
        <v>514</v>
      </c>
      <c r="CA663" s="211" t="s">
        <v>514</v>
      </c>
      <c r="CB663" s="211" t="s">
        <v>514</v>
      </c>
      <c r="CC663" s="211" t="s">
        <v>6425</v>
      </c>
      <c r="CD663" s="211" t="s">
        <v>6426</v>
      </c>
      <c r="CE663" s="211" t="s">
        <v>514</v>
      </c>
      <c r="CF663" s="211" t="s">
        <v>514</v>
      </c>
      <c r="CG663" s="211" t="s">
        <v>514</v>
      </c>
      <c r="CH663" s="287"/>
      <c r="CI663" s="287"/>
      <c r="CJ663" s="287"/>
      <c r="CK663" s="287"/>
      <c r="CL663" s="287"/>
      <c r="CM663" s="287"/>
      <c r="CN663" s="287"/>
      <c r="CO663" s="211" t="s">
        <v>5528</v>
      </c>
    </row>
    <row r="664" spans="1:93">
      <c r="A664" s="286" t="s">
        <v>2374</v>
      </c>
      <c r="B664" s="211" t="s">
        <v>3749</v>
      </c>
      <c r="C664" s="211" t="s">
        <v>2448</v>
      </c>
      <c r="D664" s="211" t="s">
        <v>6673</v>
      </c>
      <c r="E664" s="211" t="s">
        <v>6020</v>
      </c>
      <c r="F664" s="211">
        <v>1</v>
      </c>
      <c r="G664" s="211" t="s">
        <v>514</v>
      </c>
      <c r="H664" s="211" t="s">
        <v>514</v>
      </c>
      <c r="I664" s="211" t="s">
        <v>514</v>
      </c>
      <c r="J664" s="211" t="s">
        <v>514</v>
      </c>
      <c r="K664" s="211">
        <v>2019</v>
      </c>
      <c r="L664" s="211" t="b">
        <v>0</v>
      </c>
      <c r="M664" s="211">
        <v>3440</v>
      </c>
      <c r="N664" s="211">
        <v>3340</v>
      </c>
      <c r="O664" s="287"/>
      <c r="P664" s="287"/>
      <c r="Q664" s="287"/>
      <c r="R664" s="211" t="b">
        <v>0</v>
      </c>
      <c r="S664" s="211">
        <v>2860</v>
      </c>
      <c r="T664" s="211">
        <v>2450</v>
      </c>
      <c r="U664" s="211" t="b">
        <v>0</v>
      </c>
      <c r="V664" s="211">
        <v>2710</v>
      </c>
      <c r="W664" s="211">
        <v>2710</v>
      </c>
      <c r="X664" s="287"/>
      <c r="Y664" s="287"/>
      <c r="Z664" s="287"/>
      <c r="AA664" s="211" t="s">
        <v>514</v>
      </c>
      <c r="AB664" s="211" t="s">
        <v>514</v>
      </c>
      <c r="AC664" s="211" t="s">
        <v>514</v>
      </c>
      <c r="AD664" s="211" t="s">
        <v>514</v>
      </c>
      <c r="AE664" s="287"/>
      <c r="AF664" s="287"/>
      <c r="AG664" s="287"/>
      <c r="AH664" s="211" t="s">
        <v>514</v>
      </c>
      <c r="AI664" s="211" t="s">
        <v>514</v>
      </c>
      <c r="AJ664" s="211" t="s">
        <v>514</v>
      </c>
      <c r="AK664" s="211" t="s">
        <v>514</v>
      </c>
      <c r="AL664" s="211" t="s">
        <v>514</v>
      </c>
      <c r="AM664" s="211" t="s">
        <v>514</v>
      </c>
      <c r="AN664" s="287"/>
      <c r="AO664" s="287"/>
      <c r="AP664" s="287"/>
      <c r="AQ664" s="287"/>
      <c r="AR664" s="287"/>
      <c r="AS664" s="287"/>
      <c r="AT664" s="211" t="s">
        <v>514</v>
      </c>
      <c r="AU664" s="211" t="s">
        <v>514</v>
      </c>
      <c r="AV664" s="211" t="s">
        <v>514</v>
      </c>
      <c r="AW664" s="211" t="s">
        <v>514</v>
      </c>
      <c r="AX664" s="211" t="s">
        <v>514</v>
      </c>
      <c r="AY664" s="211" t="s">
        <v>514</v>
      </c>
      <c r="AZ664" s="287"/>
      <c r="BA664" s="287"/>
      <c r="BB664" s="287"/>
      <c r="BC664" s="287"/>
      <c r="BD664" s="287"/>
      <c r="BE664" s="287"/>
      <c r="BF664" s="211" t="s">
        <v>514</v>
      </c>
      <c r="BG664" s="211" t="s">
        <v>514</v>
      </c>
      <c r="BH664" s="211" t="s">
        <v>514</v>
      </c>
      <c r="BI664" s="211" t="s">
        <v>514</v>
      </c>
      <c r="BJ664" s="211" t="s">
        <v>514</v>
      </c>
      <c r="BK664" s="211" t="s">
        <v>514</v>
      </c>
      <c r="BL664" s="287"/>
      <c r="BM664" s="287"/>
      <c r="BN664" s="287"/>
      <c r="BO664" s="211" t="s">
        <v>514</v>
      </c>
      <c r="BP664" s="211" t="s">
        <v>514</v>
      </c>
      <c r="BQ664" s="211">
        <v>0</v>
      </c>
      <c r="BR664" s="211" t="s">
        <v>514</v>
      </c>
      <c r="BS664" s="211" t="s">
        <v>514</v>
      </c>
      <c r="BT664" s="211" t="s">
        <v>514</v>
      </c>
      <c r="BU664" s="211" t="s">
        <v>514</v>
      </c>
      <c r="BV664" s="211" t="s">
        <v>514</v>
      </c>
      <c r="BW664" s="211" t="s">
        <v>514</v>
      </c>
      <c r="BX664" s="211" t="s">
        <v>514</v>
      </c>
      <c r="BY664" s="211" t="s">
        <v>514</v>
      </c>
      <c r="BZ664" s="211" t="s">
        <v>514</v>
      </c>
      <c r="CA664" s="211" t="s">
        <v>514</v>
      </c>
      <c r="CB664" s="211" t="s">
        <v>514</v>
      </c>
      <c r="CC664" s="211" t="s">
        <v>6444</v>
      </c>
      <c r="CD664" s="211" t="s">
        <v>6445</v>
      </c>
      <c r="CE664" s="211" t="s">
        <v>514</v>
      </c>
      <c r="CF664" s="211" t="s">
        <v>514</v>
      </c>
      <c r="CG664" s="211" t="s">
        <v>514</v>
      </c>
      <c r="CH664" s="287"/>
      <c r="CI664" s="287"/>
      <c r="CJ664" s="287"/>
      <c r="CK664" s="287"/>
      <c r="CL664" s="287"/>
      <c r="CM664" s="287"/>
      <c r="CN664" s="287"/>
      <c r="CO664" s="211" t="s">
        <v>5528</v>
      </c>
    </row>
    <row r="665" spans="1:93">
      <c r="A665" s="286" t="s">
        <v>2375</v>
      </c>
      <c r="B665" s="211" t="s">
        <v>3750</v>
      </c>
      <c r="C665" s="211" t="s">
        <v>2531</v>
      </c>
      <c r="D665" s="211" t="s">
        <v>3751</v>
      </c>
      <c r="E665" s="211" t="s">
        <v>3752</v>
      </c>
      <c r="F665" s="211">
        <v>1</v>
      </c>
      <c r="G665" s="211" t="s">
        <v>514</v>
      </c>
      <c r="H665" s="211" t="s">
        <v>514</v>
      </c>
      <c r="I665" s="211" t="s">
        <v>514</v>
      </c>
      <c r="J665" s="211" t="s">
        <v>514</v>
      </c>
      <c r="K665" s="211">
        <v>2019</v>
      </c>
      <c r="L665" s="211" t="b">
        <v>0</v>
      </c>
      <c r="M665" s="211">
        <v>6140</v>
      </c>
      <c r="N665" s="211">
        <v>6000</v>
      </c>
      <c r="O665" s="287"/>
      <c r="P665" s="287"/>
      <c r="Q665" s="287"/>
      <c r="R665" s="211" t="b">
        <v>0</v>
      </c>
      <c r="S665" s="211">
        <v>27300</v>
      </c>
      <c r="T665" s="211">
        <v>24400</v>
      </c>
      <c r="U665" s="211" t="b">
        <v>0</v>
      </c>
      <c r="V665" s="211">
        <v>25400</v>
      </c>
      <c r="W665" s="211">
        <v>25400</v>
      </c>
      <c r="X665" s="287"/>
      <c r="Y665" s="287"/>
      <c r="Z665" s="287"/>
      <c r="AA665" s="211" t="s">
        <v>514</v>
      </c>
      <c r="AB665" s="211" t="s">
        <v>514</v>
      </c>
      <c r="AC665" s="211" t="s">
        <v>514</v>
      </c>
      <c r="AD665" s="211" t="s">
        <v>514</v>
      </c>
      <c r="AE665" s="287"/>
      <c r="AF665" s="287"/>
      <c r="AG665" s="287"/>
      <c r="AH665" s="211" t="s">
        <v>514</v>
      </c>
      <c r="AI665" s="211" t="s">
        <v>514</v>
      </c>
      <c r="AJ665" s="211" t="s">
        <v>514</v>
      </c>
      <c r="AK665" s="211" t="s">
        <v>514</v>
      </c>
      <c r="AL665" s="211" t="s">
        <v>514</v>
      </c>
      <c r="AM665" s="211" t="s">
        <v>514</v>
      </c>
      <c r="AN665" s="287"/>
      <c r="AO665" s="287"/>
      <c r="AP665" s="287"/>
      <c r="AQ665" s="287"/>
      <c r="AR665" s="287"/>
      <c r="AS665" s="287"/>
      <c r="AT665" s="211" t="s">
        <v>514</v>
      </c>
      <c r="AU665" s="211" t="s">
        <v>514</v>
      </c>
      <c r="AV665" s="211" t="s">
        <v>514</v>
      </c>
      <c r="AW665" s="211" t="s">
        <v>514</v>
      </c>
      <c r="AX665" s="211" t="s">
        <v>514</v>
      </c>
      <c r="AY665" s="211" t="s">
        <v>514</v>
      </c>
      <c r="AZ665" s="287"/>
      <c r="BA665" s="287"/>
      <c r="BB665" s="287"/>
      <c r="BC665" s="287"/>
      <c r="BD665" s="287"/>
      <c r="BE665" s="287"/>
      <c r="BF665" s="211" t="s">
        <v>514</v>
      </c>
      <c r="BG665" s="211" t="s">
        <v>514</v>
      </c>
      <c r="BH665" s="211" t="s">
        <v>514</v>
      </c>
      <c r="BI665" s="211" t="s">
        <v>514</v>
      </c>
      <c r="BJ665" s="211" t="s">
        <v>514</v>
      </c>
      <c r="BK665" s="211" t="s">
        <v>514</v>
      </c>
      <c r="BL665" s="287"/>
      <c r="BM665" s="287"/>
      <c r="BN665" s="287"/>
      <c r="BO665" s="211" t="s">
        <v>514</v>
      </c>
      <c r="BP665" s="211" t="s">
        <v>514</v>
      </c>
      <c r="BQ665" s="211">
        <v>3</v>
      </c>
      <c r="BR665" s="211" t="s">
        <v>3753</v>
      </c>
      <c r="BS665" s="211" t="s">
        <v>3754</v>
      </c>
      <c r="BT665" s="211" t="s">
        <v>3755</v>
      </c>
      <c r="BU665" s="211" t="s">
        <v>514</v>
      </c>
      <c r="BV665" s="211" t="s">
        <v>514</v>
      </c>
      <c r="BW665" s="211" t="s">
        <v>514</v>
      </c>
      <c r="BX665" s="211" t="s">
        <v>514</v>
      </c>
      <c r="BY665" s="211" t="s">
        <v>514</v>
      </c>
      <c r="BZ665" s="211" t="s">
        <v>514</v>
      </c>
      <c r="CA665" s="211" t="s">
        <v>514</v>
      </c>
      <c r="CB665" s="211" t="s">
        <v>514</v>
      </c>
      <c r="CC665" s="211" t="s">
        <v>514</v>
      </c>
      <c r="CD665" s="211" t="s">
        <v>514</v>
      </c>
      <c r="CE665" s="211" t="s">
        <v>514</v>
      </c>
      <c r="CF665" s="211" t="s">
        <v>514</v>
      </c>
      <c r="CG665" s="211" t="s">
        <v>514</v>
      </c>
      <c r="CH665" s="287"/>
      <c r="CI665" s="287"/>
      <c r="CJ665" s="287"/>
      <c r="CK665" s="287"/>
      <c r="CL665" s="287"/>
      <c r="CM665" s="287"/>
      <c r="CN665" s="287"/>
      <c r="CO665" s="211" t="s">
        <v>5528</v>
      </c>
    </row>
    <row r="666" spans="1:93">
      <c r="A666" s="286" t="s">
        <v>2376</v>
      </c>
      <c r="B666" s="211" t="s">
        <v>3756</v>
      </c>
      <c r="C666" s="211" t="s">
        <v>2424</v>
      </c>
      <c r="D666" s="211" t="s">
        <v>6021</v>
      </c>
      <c r="E666" s="211" t="s">
        <v>3757</v>
      </c>
      <c r="F666" s="211" t="s">
        <v>514</v>
      </c>
      <c r="G666" s="211" t="s">
        <v>514</v>
      </c>
      <c r="H666" s="211">
        <v>1</v>
      </c>
      <c r="I666" s="211" t="s">
        <v>514</v>
      </c>
      <c r="J666" s="211" t="s">
        <v>514</v>
      </c>
      <c r="K666" s="211" t="s">
        <v>514</v>
      </c>
      <c r="L666" s="211" t="s">
        <v>514</v>
      </c>
      <c r="M666" s="211" t="s">
        <v>514</v>
      </c>
      <c r="N666" s="211" t="s">
        <v>514</v>
      </c>
      <c r="O666" s="287"/>
      <c r="P666" s="287"/>
      <c r="Q666" s="287"/>
      <c r="R666" s="211" t="s">
        <v>514</v>
      </c>
      <c r="S666" s="211" t="s">
        <v>514</v>
      </c>
      <c r="T666" s="211" t="s">
        <v>514</v>
      </c>
      <c r="U666" s="211" t="s">
        <v>514</v>
      </c>
      <c r="V666" s="211" t="s">
        <v>514</v>
      </c>
      <c r="W666" s="211" t="s">
        <v>514</v>
      </c>
      <c r="X666" s="287"/>
      <c r="Y666" s="287"/>
      <c r="Z666" s="287"/>
      <c r="AA666" s="211">
        <v>2020</v>
      </c>
      <c r="AB666" s="211" t="b">
        <v>0</v>
      </c>
      <c r="AC666" s="211">
        <v>1300</v>
      </c>
      <c r="AD666" s="211">
        <v>1300</v>
      </c>
      <c r="AE666" s="287"/>
      <c r="AF666" s="287"/>
      <c r="AG666" s="287"/>
      <c r="AH666" s="211" t="b">
        <v>0</v>
      </c>
      <c r="AI666" s="211">
        <v>1590</v>
      </c>
      <c r="AJ666" s="211">
        <v>1590</v>
      </c>
      <c r="AK666" s="211" t="b">
        <v>0</v>
      </c>
      <c r="AL666" s="211">
        <v>1690</v>
      </c>
      <c r="AM666" s="211">
        <v>1690</v>
      </c>
      <c r="AN666" s="287"/>
      <c r="AO666" s="287"/>
      <c r="AP666" s="287"/>
      <c r="AQ666" s="287"/>
      <c r="AR666" s="287"/>
      <c r="AS666" s="287"/>
      <c r="AT666" s="211" t="s">
        <v>514</v>
      </c>
      <c r="AU666" s="211" t="s">
        <v>514</v>
      </c>
      <c r="AV666" s="211" t="s">
        <v>514</v>
      </c>
      <c r="AW666" s="211" t="s">
        <v>514</v>
      </c>
      <c r="AX666" s="211" t="s">
        <v>514</v>
      </c>
      <c r="AY666" s="211" t="s">
        <v>514</v>
      </c>
      <c r="AZ666" s="287"/>
      <c r="BA666" s="287"/>
      <c r="BB666" s="287"/>
      <c r="BC666" s="287"/>
      <c r="BD666" s="287"/>
      <c r="BE666" s="287"/>
      <c r="BF666" s="211" t="s">
        <v>514</v>
      </c>
      <c r="BG666" s="211" t="s">
        <v>514</v>
      </c>
      <c r="BH666" s="211" t="s">
        <v>514</v>
      </c>
      <c r="BI666" s="211" t="s">
        <v>514</v>
      </c>
      <c r="BJ666" s="211" t="s">
        <v>514</v>
      </c>
      <c r="BK666" s="211" t="s">
        <v>514</v>
      </c>
      <c r="BL666" s="287"/>
      <c r="BM666" s="287"/>
      <c r="BN666" s="287"/>
      <c r="BO666" s="211">
        <v>129</v>
      </c>
      <c r="BP666" s="211">
        <v>61</v>
      </c>
      <c r="BQ666" s="211">
        <v>0</v>
      </c>
      <c r="BR666" s="211" t="s">
        <v>514</v>
      </c>
      <c r="BS666" s="211" t="s">
        <v>514</v>
      </c>
      <c r="BT666" s="211" t="s">
        <v>514</v>
      </c>
      <c r="BU666" s="211" t="s">
        <v>514</v>
      </c>
      <c r="BV666" s="211" t="s">
        <v>514</v>
      </c>
      <c r="BW666" s="211" t="s">
        <v>514</v>
      </c>
      <c r="BX666" s="211" t="s">
        <v>514</v>
      </c>
      <c r="BY666" s="211" t="s">
        <v>514</v>
      </c>
      <c r="BZ666" s="211" t="s">
        <v>514</v>
      </c>
      <c r="CA666" s="211" t="s">
        <v>514</v>
      </c>
      <c r="CB666" s="211" t="s">
        <v>514</v>
      </c>
      <c r="CC666" s="211" t="s">
        <v>514</v>
      </c>
      <c r="CD666" s="211" t="s">
        <v>514</v>
      </c>
      <c r="CE666" s="211" t="s">
        <v>514</v>
      </c>
      <c r="CF666" s="211" t="s">
        <v>514</v>
      </c>
      <c r="CG666" s="211" t="s">
        <v>514</v>
      </c>
      <c r="CH666" s="287"/>
      <c r="CI666" s="287"/>
      <c r="CJ666" s="287"/>
      <c r="CK666" s="287"/>
      <c r="CL666" s="287"/>
      <c r="CM666" s="287"/>
      <c r="CN666" s="287"/>
      <c r="CO666" s="211" t="s">
        <v>5528</v>
      </c>
    </row>
    <row r="667" spans="1:93">
      <c r="A667" s="286" t="s">
        <v>2377</v>
      </c>
      <c r="B667" s="211" t="s">
        <v>3758</v>
      </c>
      <c r="C667" s="211" t="s">
        <v>2448</v>
      </c>
      <c r="D667" s="211" t="s">
        <v>6022</v>
      </c>
      <c r="E667" s="211" t="s">
        <v>3759</v>
      </c>
      <c r="F667" s="211">
        <v>1</v>
      </c>
      <c r="G667" s="211" t="s">
        <v>514</v>
      </c>
      <c r="H667" s="211" t="s">
        <v>514</v>
      </c>
      <c r="I667" s="211" t="s">
        <v>514</v>
      </c>
      <c r="J667" s="211" t="s">
        <v>514</v>
      </c>
      <c r="K667" s="211">
        <v>2020</v>
      </c>
      <c r="L667" s="211" t="b">
        <v>1</v>
      </c>
      <c r="M667" s="211">
        <v>3910</v>
      </c>
      <c r="N667" s="211">
        <v>3830</v>
      </c>
      <c r="O667" s="287"/>
      <c r="P667" s="287"/>
      <c r="Q667" s="287"/>
      <c r="R667" s="211" t="b">
        <v>1</v>
      </c>
      <c r="S667" s="211">
        <v>4330</v>
      </c>
      <c r="T667" s="211">
        <v>4170</v>
      </c>
      <c r="U667" s="211" t="b">
        <v>1</v>
      </c>
      <c r="V667" s="211">
        <v>3530</v>
      </c>
      <c r="W667" s="211">
        <v>3530</v>
      </c>
      <c r="X667" s="287"/>
      <c r="Y667" s="287"/>
      <c r="Z667" s="287"/>
      <c r="AA667" s="211" t="s">
        <v>514</v>
      </c>
      <c r="AB667" s="211" t="s">
        <v>514</v>
      </c>
      <c r="AC667" s="211" t="s">
        <v>514</v>
      </c>
      <c r="AD667" s="211" t="s">
        <v>514</v>
      </c>
      <c r="AE667" s="287"/>
      <c r="AF667" s="287"/>
      <c r="AG667" s="287"/>
      <c r="AH667" s="211" t="s">
        <v>514</v>
      </c>
      <c r="AI667" s="211" t="s">
        <v>514</v>
      </c>
      <c r="AJ667" s="211" t="s">
        <v>514</v>
      </c>
      <c r="AK667" s="211" t="s">
        <v>514</v>
      </c>
      <c r="AL667" s="211" t="s">
        <v>514</v>
      </c>
      <c r="AM667" s="211" t="s">
        <v>514</v>
      </c>
      <c r="AN667" s="287"/>
      <c r="AO667" s="287"/>
      <c r="AP667" s="287"/>
      <c r="AQ667" s="287"/>
      <c r="AR667" s="287"/>
      <c r="AS667" s="287"/>
      <c r="AT667" s="211" t="s">
        <v>514</v>
      </c>
      <c r="AU667" s="211" t="s">
        <v>514</v>
      </c>
      <c r="AV667" s="211" t="s">
        <v>514</v>
      </c>
      <c r="AW667" s="211" t="s">
        <v>514</v>
      </c>
      <c r="AX667" s="211" t="s">
        <v>514</v>
      </c>
      <c r="AY667" s="211" t="s">
        <v>514</v>
      </c>
      <c r="AZ667" s="287"/>
      <c r="BA667" s="287"/>
      <c r="BB667" s="287"/>
      <c r="BC667" s="287"/>
      <c r="BD667" s="287"/>
      <c r="BE667" s="287"/>
      <c r="BF667" s="211" t="s">
        <v>514</v>
      </c>
      <c r="BG667" s="211" t="s">
        <v>514</v>
      </c>
      <c r="BH667" s="211" t="s">
        <v>514</v>
      </c>
      <c r="BI667" s="211" t="s">
        <v>514</v>
      </c>
      <c r="BJ667" s="211" t="s">
        <v>514</v>
      </c>
      <c r="BK667" s="211" t="s">
        <v>514</v>
      </c>
      <c r="BL667" s="287"/>
      <c r="BM667" s="287"/>
      <c r="BN667" s="287"/>
      <c r="BO667" s="211" t="s">
        <v>514</v>
      </c>
      <c r="BP667" s="211" t="s">
        <v>514</v>
      </c>
      <c r="BQ667" s="211">
        <v>0</v>
      </c>
      <c r="BR667" s="211" t="s">
        <v>514</v>
      </c>
      <c r="BS667" s="211" t="s">
        <v>514</v>
      </c>
      <c r="BT667" s="211" t="s">
        <v>514</v>
      </c>
      <c r="BU667" s="211" t="s">
        <v>514</v>
      </c>
      <c r="BV667" s="211" t="s">
        <v>514</v>
      </c>
      <c r="BW667" s="211" t="s">
        <v>514</v>
      </c>
      <c r="BX667" s="211" t="s">
        <v>514</v>
      </c>
      <c r="BY667" s="211" t="s">
        <v>514</v>
      </c>
      <c r="BZ667" s="211" t="s">
        <v>514</v>
      </c>
      <c r="CA667" s="211" t="s">
        <v>514</v>
      </c>
      <c r="CB667" s="211" t="s">
        <v>514</v>
      </c>
      <c r="CC667" s="211" t="s">
        <v>514</v>
      </c>
      <c r="CD667" s="211" t="s">
        <v>514</v>
      </c>
      <c r="CE667" s="211" t="s">
        <v>514</v>
      </c>
      <c r="CF667" s="211" t="s">
        <v>514</v>
      </c>
      <c r="CG667" s="211" t="s">
        <v>514</v>
      </c>
      <c r="CH667" s="287"/>
      <c r="CI667" s="287"/>
      <c r="CJ667" s="287"/>
      <c r="CK667" s="287"/>
      <c r="CL667" s="287"/>
      <c r="CM667" s="287"/>
      <c r="CN667" s="287"/>
      <c r="CO667" s="211" t="s">
        <v>5528</v>
      </c>
    </row>
    <row r="668" spans="1:93">
      <c r="A668" s="286" t="s">
        <v>2378</v>
      </c>
      <c r="B668" s="211" t="s">
        <v>3760</v>
      </c>
      <c r="C668" s="211" t="s">
        <v>2484</v>
      </c>
      <c r="D668" s="211" t="s">
        <v>6023</v>
      </c>
      <c r="E668" s="211" t="s">
        <v>3761</v>
      </c>
      <c r="F668" s="211">
        <v>1</v>
      </c>
      <c r="G668" s="211" t="s">
        <v>514</v>
      </c>
      <c r="H668" s="211" t="s">
        <v>514</v>
      </c>
      <c r="I668" s="211" t="s">
        <v>514</v>
      </c>
      <c r="J668" s="211" t="s">
        <v>514</v>
      </c>
      <c r="K668" s="211">
        <v>2020</v>
      </c>
      <c r="L668" s="211" t="b">
        <v>0</v>
      </c>
      <c r="M668" s="211">
        <v>927</v>
      </c>
      <c r="N668" s="211">
        <v>906</v>
      </c>
      <c r="O668" s="287"/>
      <c r="P668" s="287"/>
      <c r="Q668" s="287"/>
      <c r="R668" s="211" t="b">
        <v>0</v>
      </c>
      <c r="S668" s="211">
        <v>960</v>
      </c>
      <c r="T668" s="211">
        <v>861</v>
      </c>
      <c r="U668" s="211" t="b">
        <v>0</v>
      </c>
      <c r="V668" s="211">
        <v>947</v>
      </c>
      <c r="W668" s="211">
        <v>947</v>
      </c>
      <c r="X668" s="287"/>
      <c r="Y668" s="287"/>
      <c r="Z668" s="287"/>
      <c r="AA668" s="211" t="s">
        <v>514</v>
      </c>
      <c r="AB668" s="211" t="s">
        <v>514</v>
      </c>
      <c r="AC668" s="211" t="s">
        <v>514</v>
      </c>
      <c r="AD668" s="211" t="s">
        <v>514</v>
      </c>
      <c r="AE668" s="287"/>
      <c r="AF668" s="287"/>
      <c r="AG668" s="287"/>
      <c r="AH668" s="211" t="s">
        <v>514</v>
      </c>
      <c r="AI668" s="211" t="s">
        <v>514</v>
      </c>
      <c r="AJ668" s="211" t="s">
        <v>514</v>
      </c>
      <c r="AK668" s="211" t="s">
        <v>514</v>
      </c>
      <c r="AL668" s="211" t="s">
        <v>514</v>
      </c>
      <c r="AM668" s="211" t="s">
        <v>514</v>
      </c>
      <c r="AN668" s="287"/>
      <c r="AO668" s="287"/>
      <c r="AP668" s="287"/>
      <c r="AQ668" s="287"/>
      <c r="AR668" s="287"/>
      <c r="AS668" s="287"/>
      <c r="AT668" s="211" t="s">
        <v>514</v>
      </c>
      <c r="AU668" s="211" t="s">
        <v>514</v>
      </c>
      <c r="AV668" s="211" t="s">
        <v>514</v>
      </c>
      <c r="AW668" s="211" t="s">
        <v>514</v>
      </c>
      <c r="AX668" s="211" t="s">
        <v>514</v>
      </c>
      <c r="AY668" s="211" t="s">
        <v>514</v>
      </c>
      <c r="AZ668" s="287"/>
      <c r="BA668" s="287"/>
      <c r="BB668" s="287"/>
      <c r="BC668" s="287"/>
      <c r="BD668" s="287"/>
      <c r="BE668" s="287"/>
      <c r="BF668" s="211" t="s">
        <v>514</v>
      </c>
      <c r="BG668" s="211" t="s">
        <v>514</v>
      </c>
      <c r="BH668" s="211" t="s">
        <v>514</v>
      </c>
      <c r="BI668" s="211" t="s">
        <v>514</v>
      </c>
      <c r="BJ668" s="211" t="s">
        <v>514</v>
      </c>
      <c r="BK668" s="211" t="s">
        <v>514</v>
      </c>
      <c r="BL668" s="287"/>
      <c r="BM668" s="287"/>
      <c r="BN668" s="287"/>
      <c r="BO668" s="211" t="s">
        <v>514</v>
      </c>
      <c r="BP668" s="211" t="s">
        <v>514</v>
      </c>
      <c r="BQ668" s="211">
        <v>0</v>
      </c>
      <c r="BR668" s="211" t="s">
        <v>514</v>
      </c>
      <c r="BS668" s="211" t="s">
        <v>514</v>
      </c>
      <c r="BT668" s="211" t="s">
        <v>514</v>
      </c>
      <c r="BU668" s="211" t="s">
        <v>514</v>
      </c>
      <c r="BV668" s="211" t="s">
        <v>514</v>
      </c>
      <c r="BW668" s="211" t="s">
        <v>514</v>
      </c>
      <c r="BX668" s="211" t="s">
        <v>514</v>
      </c>
      <c r="BY668" s="211" t="s">
        <v>514</v>
      </c>
      <c r="BZ668" s="211" t="s">
        <v>514</v>
      </c>
      <c r="CA668" s="211" t="s">
        <v>514</v>
      </c>
      <c r="CB668" s="211" t="s">
        <v>514</v>
      </c>
      <c r="CC668" s="211" t="s">
        <v>514</v>
      </c>
      <c r="CD668" s="211" t="s">
        <v>514</v>
      </c>
      <c r="CE668" s="211" t="s">
        <v>514</v>
      </c>
      <c r="CF668" s="211" t="s">
        <v>514</v>
      </c>
      <c r="CG668" s="211" t="s">
        <v>514</v>
      </c>
      <c r="CH668" s="287"/>
      <c r="CI668" s="287"/>
      <c r="CJ668" s="287"/>
      <c r="CK668" s="287"/>
      <c r="CL668" s="287"/>
      <c r="CM668" s="287"/>
      <c r="CN668" s="287"/>
      <c r="CO668" s="211" t="s">
        <v>5528</v>
      </c>
    </row>
    <row r="669" spans="1:93">
      <c r="A669" s="286" t="s">
        <v>2379</v>
      </c>
      <c r="B669" s="211" t="s">
        <v>3762</v>
      </c>
      <c r="C669" s="211" t="s">
        <v>2424</v>
      </c>
      <c r="D669" s="211" t="s">
        <v>3763</v>
      </c>
      <c r="E669" s="211" t="s">
        <v>6024</v>
      </c>
      <c r="F669" s="211">
        <v>1</v>
      </c>
      <c r="G669" s="211" t="s">
        <v>514</v>
      </c>
      <c r="H669" s="211" t="s">
        <v>514</v>
      </c>
      <c r="I669" s="211" t="s">
        <v>514</v>
      </c>
      <c r="J669" s="211" t="s">
        <v>514</v>
      </c>
      <c r="K669" s="211">
        <v>2020</v>
      </c>
      <c r="L669" s="211" t="b">
        <v>0</v>
      </c>
      <c r="M669" s="211">
        <v>687</v>
      </c>
      <c r="N669" s="211">
        <v>664</v>
      </c>
      <c r="O669" s="287"/>
      <c r="P669" s="287"/>
      <c r="Q669" s="287"/>
      <c r="R669" s="211" t="b">
        <v>0</v>
      </c>
      <c r="S669" s="211">
        <v>1450</v>
      </c>
      <c r="T669" s="211">
        <v>1360</v>
      </c>
      <c r="U669" s="211" t="b">
        <v>0</v>
      </c>
      <c r="V669" s="211">
        <v>1450</v>
      </c>
      <c r="W669" s="211">
        <v>1450</v>
      </c>
      <c r="X669" s="287"/>
      <c r="Y669" s="287"/>
      <c r="Z669" s="287"/>
      <c r="AA669" s="211" t="s">
        <v>514</v>
      </c>
      <c r="AB669" s="211" t="s">
        <v>514</v>
      </c>
      <c r="AC669" s="211" t="s">
        <v>514</v>
      </c>
      <c r="AD669" s="211" t="s">
        <v>514</v>
      </c>
      <c r="AE669" s="287"/>
      <c r="AF669" s="287"/>
      <c r="AG669" s="287"/>
      <c r="AH669" s="211" t="s">
        <v>514</v>
      </c>
      <c r="AI669" s="211" t="s">
        <v>514</v>
      </c>
      <c r="AJ669" s="211" t="s">
        <v>514</v>
      </c>
      <c r="AK669" s="211" t="s">
        <v>514</v>
      </c>
      <c r="AL669" s="211" t="s">
        <v>514</v>
      </c>
      <c r="AM669" s="211" t="s">
        <v>514</v>
      </c>
      <c r="AN669" s="287"/>
      <c r="AO669" s="287"/>
      <c r="AP669" s="287"/>
      <c r="AQ669" s="287"/>
      <c r="AR669" s="287"/>
      <c r="AS669" s="287"/>
      <c r="AT669" s="211" t="s">
        <v>514</v>
      </c>
      <c r="AU669" s="211" t="s">
        <v>514</v>
      </c>
      <c r="AV669" s="211" t="s">
        <v>514</v>
      </c>
      <c r="AW669" s="211" t="s">
        <v>514</v>
      </c>
      <c r="AX669" s="211" t="s">
        <v>514</v>
      </c>
      <c r="AY669" s="211" t="s">
        <v>514</v>
      </c>
      <c r="AZ669" s="287"/>
      <c r="BA669" s="287"/>
      <c r="BB669" s="287"/>
      <c r="BC669" s="287"/>
      <c r="BD669" s="287"/>
      <c r="BE669" s="287"/>
      <c r="BF669" s="211" t="s">
        <v>514</v>
      </c>
      <c r="BG669" s="211" t="s">
        <v>514</v>
      </c>
      <c r="BH669" s="211" t="s">
        <v>514</v>
      </c>
      <c r="BI669" s="211" t="s">
        <v>514</v>
      </c>
      <c r="BJ669" s="211" t="s">
        <v>514</v>
      </c>
      <c r="BK669" s="211" t="s">
        <v>514</v>
      </c>
      <c r="BL669" s="287"/>
      <c r="BM669" s="287"/>
      <c r="BN669" s="287"/>
      <c r="BO669" s="211" t="s">
        <v>514</v>
      </c>
      <c r="BP669" s="211" t="s">
        <v>514</v>
      </c>
      <c r="BQ669" s="211">
        <v>0</v>
      </c>
      <c r="BR669" s="211" t="s">
        <v>514</v>
      </c>
      <c r="BS669" s="211" t="s">
        <v>514</v>
      </c>
      <c r="BT669" s="211" t="s">
        <v>514</v>
      </c>
      <c r="BU669" s="211" t="s">
        <v>514</v>
      </c>
      <c r="BV669" s="211" t="s">
        <v>514</v>
      </c>
      <c r="BW669" s="211" t="s">
        <v>514</v>
      </c>
      <c r="BX669" s="211" t="s">
        <v>514</v>
      </c>
      <c r="BY669" s="211" t="s">
        <v>514</v>
      </c>
      <c r="BZ669" s="211" t="s">
        <v>514</v>
      </c>
      <c r="CA669" s="211" t="s">
        <v>514</v>
      </c>
      <c r="CB669" s="211" t="s">
        <v>514</v>
      </c>
      <c r="CC669" s="211" t="s">
        <v>6444</v>
      </c>
      <c r="CD669" s="211" t="s">
        <v>6445</v>
      </c>
      <c r="CE669" s="211" t="s">
        <v>514</v>
      </c>
      <c r="CF669" s="211" t="s">
        <v>514</v>
      </c>
      <c r="CG669" s="211" t="s">
        <v>514</v>
      </c>
      <c r="CH669" s="287"/>
      <c r="CI669" s="287"/>
      <c r="CJ669" s="287"/>
      <c r="CK669" s="287"/>
      <c r="CL669" s="287"/>
      <c r="CM669" s="287"/>
      <c r="CN669" s="287"/>
      <c r="CO669" s="211" t="s">
        <v>5528</v>
      </c>
    </row>
    <row r="670" spans="1:93">
      <c r="A670" s="286" t="s">
        <v>2380</v>
      </c>
      <c r="B670" s="211" t="s">
        <v>5510</v>
      </c>
      <c r="C670" s="211" t="s">
        <v>2424</v>
      </c>
      <c r="D670" s="211" t="s">
        <v>6025</v>
      </c>
      <c r="E670" s="211" t="s">
        <v>6026</v>
      </c>
      <c r="F670" s="211">
        <v>1</v>
      </c>
      <c r="G670" s="211" t="s">
        <v>514</v>
      </c>
      <c r="H670" s="211" t="s">
        <v>514</v>
      </c>
      <c r="I670" s="211" t="s">
        <v>514</v>
      </c>
      <c r="J670" s="211" t="s">
        <v>514</v>
      </c>
      <c r="K670" s="211">
        <v>2020</v>
      </c>
      <c r="L670" s="211" t="b">
        <v>0</v>
      </c>
      <c r="M670" s="211">
        <v>3560</v>
      </c>
      <c r="N670" s="211">
        <v>3470</v>
      </c>
      <c r="O670" s="287"/>
      <c r="P670" s="287"/>
      <c r="Q670" s="287"/>
      <c r="R670" s="211" t="b">
        <v>0</v>
      </c>
      <c r="S670" s="211">
        <v>3960</v>
      </c>
      <c r="T670" s="211">
        <v>3410</v>
      </c>
      <c r="U670" s="211" t="b">
        <v>0</v>
      </c>
      <c r="V670" s="211">
        <v>3150</v>
      </c>
      <c r="W670" s="211">
        <v>3150</v>
      </c>
      <c r="X670" s="287"/>
      <c r="Y670" s="287"/>
      <c r="Z670" s="287"/>
      <c r="AA670" s="211" t="s">
        <v>514</v>
      </c>
      <c r="AB670" s="211" t="s">
        <v>514</v>
      </c>
      <c r="AC670" s="211" t="s">
        <v>514</v>
      </c>
      <c r="AD670" s="211" t="s">
        <v>514</v>
      </c>
      <c r="AE670" s="287"/>
      <c r="AF670" s="287"/>
      <c r="AG670" s="287"/>
      <c r="AH670" s="211" t="s">
        <v>514</v>
      </c>
      <c r="AI670" s="211" t="s">
        <v>514</v>
      </c>
      <c r="AJ670" s="211" t="s">
        <v>514</v>
      </c>
      <c r="AK670" s="211" t="s">
        <v>514</v>
      </c>
      <c r="AL670" s="211" t="s">
        <v>514</v>
      </c>
      <c r="AM670" s="211" t="s">
        <v>514</v>
      </c>
      <c r="AN670" s="287"/>
      <c r="AO670" s="287"/>
      <c r="AP670" s="287"/>
      <c r="AQ670" s="287"/>
      <c r="AR670" s="287"/>
      <c r="AS670" s="287"/>
      <c r="AT670" s="211" t="s">
        <v>514</v>
      </c>
      <c r="AU670" s="211" t="s">
        <v>514</v>
      </c>
      <c r="AV670" s="211" t="s">
        <v>514</v>
      </c>
      <c r="AW670" s="211" t="s">
        <v>514</v>
      </c>
      <c r="AX670" s="211" t="s">
        <v>514</v>
      </c>
      <c r="AY670" s="211" t="s">
        <v>514</v>
      </c>
      <c r="AZ670" s="287"/>
      <c r="BA670" s="287"/>
      <c r="BB670" s="287"/>
      <c r="BC670" s="287"/>
      <c r="BD670" s="287"/>
      <c r="BE670" s="287"/>
      <c r="BF670" s="211" t="s">
        <v>514</v>
      </c>
      <c r="BG670" s="211" t="s">
        <v>514</v>
      </c>
      <c r="BH670" s="211" t="s">
        <v>514</v>
      </c>
      <c r="BI670" s="211" t="s">
        <v>514</v>
      </c>
      <c r="BJ670" s="211" t="s">
        <v>514</v>
      </c>
      <c r="BK670" s="211" t="s">
        <v>514</v>
      </c>
      <c r="BL670" s="287"/>
      <c r="BM670" s="287"/>
      <c r="BN670" s="287"/>
      <c r="BO670" s="211" t="s">
        <v>514</v>
      </c>
      <c r="BP670" s="211" t="s">
        <v>514</v>
      </c>
      <c r="BQ670" s="211">
        <v>0</v>
      </c>
      <c r="BR670" s="211" t="s">
        <v>514</v>
      </c>
      <c r="BS670" s="211" t="s">
        <v>514</v>
      </c>
      <c r="BT670" s="211" t="s">
        <v>514</v>
      </c>
      <c r="BU670" s="211" t="s">
        <v>514</v>
      </c>
      <c r="BV670" s="211" t="s">
        <v>514</v>
      </c>
      <c r="BW670" s="211" t="s">
        <v>514</v>
      </c>
      <c r="BX670" s="211" t="s">
        <v>514</v>
      </c>
      <c r="BY670" s="211" t="s">
        <v>514</v>
      </c>
      <c r="BZ670" s="211" t="s">
        <v>514</v>
      </c>
      <c r="CA670" s="211" t="s">
        <v>514</v>
      </c>
      <c r="CB670" s="211" t="s">
        <v>514</v>
      </c>
      <c r="CC670" s="211" t="s">
        <v>514</v>
      </c>
      <c r="CD670" s="211" t="s">
        <v>514</v>
      </c>
      <c r="CE670" s="211" t="s">
        <v>514</v>
      </c>
      <c r="CF670" s="211" t="s">
        <v>514</v>
      </c>
      <c r="CG670" s="211" t="s">
        <v>514</v>
      </c>
      <c r="CH670" s="287"/>
      <c r="CI670" s="287"/>
      <c r="CJ670" s="287"/>
      <c r="CK670" s="287"/>
      <c r="CL670" s="287"/>
      <c r="CM670" s="287"/>
      <c r="CN670" s="287"/>
      <c r="CO670" s="211" t="s">
        <v>5528</v>
      </c>
    </row>
    <row r="671" spans="1:93">
      <c r="A671" s="286" t="s">
        <v>2381</v>
      </c>
      <c r="B671" s="211" t="s">
        <v>3764</v>
      </c>
      <c r="C671" s="211" t="s">
        <v>2424</v>
      </c>
      <c r="D671" s="211" t="s">
        <v>6927</v>
      </c>
      <c r="E671" s="211" t="s">
        <v>5511</v>
      </c>
      <c r="F671" s="211" t="s">
        <v>514</v>
      </c>
      <c r="G671" s="211" t="s">
        <v>514</v>
      </c>
      <c r="H671" s="211">
        <v>1</v>
      </c>
      <c r="I671" s="211" t="s">
        <v>514</v>
      </c>
      <c r="J671" s="211" t="s">
        <v>514</v>
      </c>
      <c r="K671" s="211" t="s">
        <v>514</v>
      </c>
      <c r="L671" s="211" t="s">
        <v>514</v>
      </c>
      <c r="M671" s="211" t="s">
        <v>514</v>
      </c>
      <c r="N671" s="211" t="s">
        <v>514</v>
      </c>
      <c r="O671" s="287"/>
      <c r="P671" s="287"/>
      <c r="Q671" s="287"/>
      <c r="R671" s="211" t="s">
        <v>514</v>
      </c>
      <c r="S671" s="211" t="s">
        <v>514</v>
      </c>
      <c r="T671" s="211" t="s">
        <v>514</v>
      </c>
      <c r="U671" s="211" t="s">
        <v>514</v>
      </c>
      <c r="V671" s="211" t="s">
        <v>514</v>
      </c>
      <c r="W671" s="211" t="s">
        <v>514</v>
      </c>
      <c r="X671" s="287"/>
      <c r="Y671" s="287"/>
      <c r="Z671" s="287"/>
      <c r="AA671" s="211">
        <v>2013</v>
      </c>
      <c r="AB671" s="211" t="b">
        <v>1</v>
      </c>
      <c r="AC671" s="211">
        <v>454</v>
      </c>
      <c r="AD671" s="211">
        <v>454</v>
      </c>
      <c r="AE671" s="287"/>
      <c r="AF671" s="287"/>
      <c r="AG671" s="287"/>
      <c r="AH671" s="211" t="b">
        <v>1</v>
      </c>
      <c r="AI671" s="211">
        <v>301</v>
      </c>
      <c r="AJ671" s="211">
        <v>301</v>
      </c>
      <c r="AK671" s="211" t="b">
        <v>1</v>
      </c>
      <c r="AL671" s="211">
        <v>290</v>
      </c>
      <c r="AM671" s="211">
        <v>290</v>
      </c>
      <c r="AN671" s="287"/>
      <c r="AO671" s="287"/>
      <c r="AP671" s="287"/>
      <c r="AQ671" s="287"/>
      <c r="AR671" s="287"/>
      <c r="AS671" s="287"/>
      <c r="AT671" s="211" t="s">
        <v>514</v>
      </c>
      <c r="AU671" s="211" t="s">
        <v>514</v>
      </c>
      <c r="AV671" s="211" t="s">
        <v>514</v>
      </c>
      <c r="AW671" s="211" t="s">
        <v>514</v>
      </c>
      <c r="AX671" s="211" t="s">
        <v>514</v>
      </c>
      <c r="AY671" s="211" t="s">
        <v>514</v>
      </c>
      <c r="AZ671" s="287"/>
      <c r="BA671" s="287"/>
      <c r="BB671" s="287"/>
      <c r="BC671" s="287"/>
      <c r="BD671" s="287"/>
      <c r="BE671" s="287"/>
      <c r="BF671" s="211" t="s">
        <v>514</v>
      </c>
      <c r="BG671" s="211" t="s">
        <v>514</v>
      </c>
      <c r="BH671" s="211" t="s">
        <v>514</v>
      </c>
      <c r="BI671" s="211" t="s">
        <v>514</v>
      </c>
      <c r="BJ671" s="211" t="s">
        <v>514</v>
      </c>
      <c r="BK671" s="211" t="s">
        <v>514</v>
      </c>
      <c r="BL671" s="287"/>
      <c r="BM671" s="287"/>
      <c r="BN671" s="287"/>
      <c r="BO671" s="211">
        <v>106</v>
      </c>
      <c r="BP671" s="211">
        <v>59</v>
      </c>
      <c r="BQ671" s="211">
        <v>0</v>
      </c>
      <c r="BR671" s="211" t="s">
        <v>514</v>
      </c>
      <c r="BS671" s="211" t="s">
        <v>514</v>
      </c>
      <c r="BT671" s="211" t="s">
        <v>514</v>
      </c>
      <c r="BU671" s="211" t="s">
        <v>514</v>
      </c>
      <c r="BV671" s="211" t="s">
        <v>514</v>
      </c>
      <c r="BW671" s="211" t="s">
        <v>514</v>
      </c>
      <c r="BX671" s="211" t="s">
        <v>514</v>
      </c>
      <c r="BY671" s="211" t="s">
        <v>514</v>
      </c>
      <c r="BZ671" s="211" t="s">
        <v>514</v>
      </c>
      <c r="CA671" s="211" t="s">
        <v>514</v>
      </c>
      <c r="CB671" s="211" t="s">
        <v>514</v>
      </c>
      <c r="CC671" s="211" t="s">
        <v>514</v>
      </c>
      <c r="CD671" s="211" t="s">
        <v>514</v>
      </c>
      <c r="CE671" s="211" t="s">
        <v>514</v>
      </c>
      <c r="CF671" s="211" t="s">
        <v>514</v>
      </c>
      <c r="CG671" s="211" t="s">
        <v>514</v>
      </c>
      <c r="CH671" s="287"/>
      <c r="CI671" s="287"/>
      <c r="CJ671" s="287"/>
      <c r="CK671" s="287"/>
      <c r="CL671" s="287"/>
      <c r="CM671" s="287"/>
      <c r="CN671" s="287"/>
      <c r="CO671" s="211" t="s">
        <v>5528</v>
      </c>
    </row>
    <row r="672" spans="1:93">
      <c r="A672" s="286" t="s">
        <v>2382</v>
      </c>
      <c r="B672" s="211" t="s">
        <v>3765</v>
      </c>
      <c r="C672" s="211" t="s">
        <v>2448</v>
      </c>
      <c r="D672" s="211" t="s">
        <v>6027</v>
      </c>
      <c r="E672" s="211" t="s">
        <v>3766</v>
      </c>
      <c r="F672" s="211">
        <v>1</v>
      </c>
      <c r="G672" s="211" t="s">
        <v>514</v>
      </c>
      <c r="H672" s="211" t="s">
        <v>514</v>
      </c>
      <c r="I672" s="211" t="s">
        <v>514</v>
      </c>
      <c r="J672" s="211" t="s">
        <v>514</v>
      </c>
      <c r="K672" s="211">
        <v>2020</v>
      </c>
      <c r="L672" s="211" t="b">
        <v>0</v>
      </c>
      <c r="M672" s="211">
        <v>3770</v>
      </c>
      <c r="N672" s="211">
        <v>3690</v>
      </c>
      <c r="O672" s="287"/>
      <c r="P672" s="287"/>
      <c r="Q672" s="287"/>
      <c r="R672" s="211" t="b">
        <v>0</v>
      </c>
      <c r="S672" s="211">
        <v>6140</v>
      </c>
      <c r="T672" s="211">
        <v>5460</v>
      </c>
      <c r="U672" s="211" t="b">
        <v>0</v>
      </c>
      <c r="V672" s="211">
        <v>1110</v>
      </c>
      <c r="W672" s="211">
        <v>1110</v>
      </c>
      <c r="X672" s="287"/>
      <c r="Y672" s="287"/>
      <c r="Z672" s="287"/>
      <c r="AA672" s="211" t="s">
        <v>514</v>
      </c>
      <c r="AB672" s="211" t="s">
        <v>514</v>
      </c>
      <c r="AC672" s="211" t="s">
        <v>514</v>
      </c>
      <c r="AD672" s="211" t="s">
        <v>514</v>
      </c>
      <c r="AE672" s="287"/>
      <c r="AF672" s="287"/>
      <c r="AG672" s="287"/>
      <c r="AH672" s="211" t="s">
        <v>514</v>
      </c>
      <c r="AI672" s="211" t="s">
        <v>514</v>
      </c>
      <c r="AJ672" s="211" t="s">
        <v>514</v>
      </c>
      <c r="AK672" s="211" t="s">
        <v>514</v>
      </c>
      <c r="AL672" s="211" t="s">
        <v>514</v>
      </c>
      <c r="AM672" s="211" t="s">
        <v>514</v>
      </c>
      <c r="AN672" s="287"/>
      <c r="AO672" s="287"/>
      <c r="AP672" s="287"/>
      <c r="AQ672" s="287"/>
      <c r="AR672" s="287"/>
      <c r="AS672" s="287"/>
      <c r="AT672" s="211" t="s">
        <v>514</v>
      </c>
      <c r="AU672" s="211" t="s">
        <v>514</v>
      </c>
      <c r="AV672" s="211" t="s">
        <v>514</v>
      </c>
      <c r="AW672" s="211" t="s">
        <v>514</v>
      </c>
      <c r="AX672" s="211" t="s">
        <v>514</v>
      </c>
      <c r="AY672" s="211" t="s">
        <v>514</v>
      </c>
      <c r="AZ672" s="287"/>
      <c r="BA672" s="287"/>
      <c r="BB672" s="287"/>
      <c r="BC672" s="287"/>
      <c r="BD672" s="287"/>
      <c r="BE672" s="287"/>
      <c r="BF672" s="211" t="s">
        <v>514</v>
      </c>
      <c r="BG672" s="211" t="s">
        <v>514</v>
      </c>
      <c r="BH672" s="211" t="s">
        <v>514</v>
      </c>
      <c r="BI672" s="211" t="s">
        <v>514</v>
      </c>
      <c r="BJ672" s="211" t="s">
        <v>514</v>
      </c>
      <c r="BK672" s="211" t="s">
        <v>514</v>
      </c>
      <c r="BL672" s="287"/>
      <c r="BM672" s="287"/>
      <c r="BN672" s="287"/>
      <c r="BO672" s="211" t="s">
        <v>514</v>
      </c>
      <c r="BP672" s="211" t="s">
        <v>514</v>
      </c>
      <c r="BQ672" s="211">
        <v>1</v>
      </c>
      <c r="BR672" s="211" t="s">
        <v>3767</v>
      </c>
      <c r="BS672" s="211" t="s">
        <v>514</v>
      </c>
      <c r="BT672" s="211" t="s">
        <v>514</v>
      </c>
      <c r="BU672" s="211" t="s">
        <v>514</v>
      </c>
      <c r="BV672" s="211" t="s">
        <v>514</v>
      </c>
      <c r="BW672" s="211" t="s">
        <v>514</v>
      </c>
      <c r="BX672" s="211" t="s">
        <v>514</v>
      </c>
      <c r="BY672" s="211" t="s">
        <v>514</v>
      </c>
      <c r="BZ672" s="211" t="s">
        <v>514</v>
      </c>
      <c r="CA672" s="211" t="s">
        <v>514</v>
      </c>
      <c r="CB672" s="211" t="s">
        <v>514</v>
      </c>
      <c r="CC672" s="211" t="s">
        <v>514</v>
      </c>
      <c r="CD672" s="211" t="s">
        <v>514</v>
      </c>
      <c r="CE672" s="211" t="s">
        <v>514</v>
      </c>
      <c r="CF672" s="211" t="s">
        <v>514</v>
      </c>
      <c r="CG672" s="211" t="s">
        <v>514</v>
      </c>
      <c r="CH672" s="287"/>
      <c r="CI672" s="287"/>
      <c r="CJ672" s="287"/>
      <c r="CK672" s="287"/>
      <c r="CL672" s="287"/>
      <c r="CM672" s="287"/>
      <c r="CN672" s="287"/>
      <c r="CO672" s="211" t="s">
        <v>5528</v>
      </c>
    </row>
    <row r="673" spans="1:93">
      <c r="A673" s="286" t="s">
        <v>2383</v>
      </c>
      <c r="B673" s="211" t="s">
        <v>3768</v>
      </c>
      <c r="C673" s="211" t="s">
        <v>2706</v>
      </c>
      <c r="D673" s="211" t="s">
        <v>6928</v>
      </c>
      <c r="E673" s="211" t="s">
        <v>6929</v>
      </c>
      <c r="F673" s="211">
        <v>1</v>
      </c>
      <c r="G673" s="211" t="s">
        <v>514</v>
      </c>
      <c r="H673" s="211" t="s">
        <v>514</v>
      </c>
      <c r="I673" s="211" t="s">
        <v>514</v>
      </c>
      <c r="J673" s="211" t="s">
        <v>514</v>
      </c>
      <c r="K673" s="211">
        <v>2020</v>
      </c>
      <c r="L673" s="211" t="b">
        <v>0</v>
      </c>
      <c r="M673" s="211">
        <v>7620</v>
      </c>
      <c r="N673" s="211">
        <v>5820</v>
      </c>
      <c r="O673" s="287"/>
      <c r="P673" s="287"/>
      <c r="Q673" s="287"/>
      <c r="R673" s="211" t="b">
        <v>0</v>
      </c>
      <c r="S673" s="211">
        <v>6820</v>
      </c>
      <c r="T673" s="211">
        <v>8580</v>
      </c>
      <c r="U673" s="211" t="b">
        <v>0</v>
      </c>
      <c r="V673" s="211">
        <v>10200</v>
      </c>
      <c r="W673" s="211">
        <v>10200</v>
      </c>
      <c r="X673" s="287"/>
      <c r="Y673" s="287"/>
      <c r="Z673" s="287"/>
      <c r="AA673" s="211" t="s">
        <v>514</v>
      </c>
      <c r="AB673" s="211" t="s">
        <v>514</v>
      </c>
      <c r="AC673" s="211" t="s">
        <v>514</v>
      </c>
      <c r="AD673" s="211" t="s">
        <v>514</v>
      </c>
      <c r="AE673" s="287"/>
      <c r="AF673" s="287"/>
      <c r="AG673" s="287"/>
      <c r="AH673" s="211" t="s">
        <v>514</v>
      </c>
      <c r="AI673" s="211" t="s">
        <v>514</v>
      </c>
      <c r="AJ673" s="211" t="s">
        <v>514</v>
      </c>
      <c r="AK673" s="211" t="s">
        <v>514</v>
      </c>
      <c r="AL673" s="211" t="s">
        <v>514</v>
      </c>
      <c r="AM673" s="211" t="s">
        <v>514</v>
      </c>
      <c r="AN673" s="287"/>
      <c r="AO673" s="287"/>
      <c r="AP673" s="287"/>
      <c r="AQ673" s="287"/>
      <c r="AR673" s="287"/>
      <c r="AS673" s="287"/>
      <c r="AT673" s="211" t="s">
        <v>514</v>
      </c>
      <c r="AU673" s="211" t="s">
        <v>514</v>
      </c>
      <c r="AV673" s="211" t="s">
        <v>514</v>
      </c>
      <c r="AW673" s="211" t="s">
        <v>514</v>
      </c>
      <c r="AX673" s="211" t="s">
        <v>514</v>
      </c>
      <c r="AY673" s="211" t="s">
        <v>514</v>
      </c>
      <c r="AZ673" s="287"/>
      <c r="BA673" s="287"/>
      <c r="BB673" s="287"/>
      <c r="BC673" s="287"/>
      <c r="BD673" s="287"/>
      <c r="BE673" s="287"/>
      <c r="BF673" s="211" t="s">
        <v>514</v>
      </c>
      <c r="BG673" s="211" t="s">
        <v>514</v>
      </c>
      <c r="BH673" s="211" t="s">
        <v>514</v>
      </c>
      <c r="BI673" s="211" t="s">
        <v>514</v>
      </c>
      <c r="BJ673" s="211" t="s">
        <v>514</v>
      </c>
      <c r="BK673" s="211" t="s">
        <v>514</v>
      </c>
      <c r="BL673" s="287"/>
      <c r="BM673" s="287"/>
      <c r="BN673" s="287"/>
      <c r="BO673" s="211" t="s">
        <v>514</v>
      </c>
      <c r="BP673" s="211" t="s">
        <v>514</v>
      </c>
      <c r="BQ673" s="211">
        <v>1</v>
      </c>
      <c r="BR673" s="211" t="s">
        <v>5513</v>
      </c>
      <c r="BS673" s="211" t="s">
        <v>514</v>
      </c>
      <c r="BT673" s="211" t="s">
        <v>514</v>
      </c>
      <c r="BU673" s="211" t="s">
        <v>514</v>
      </c>
      <c r="BV673" s="211" t="s">
        <v>514</v>
      </c>
      <c r="BW673" s="211" t="s">
        <v>514</v>
      </c>
      <c r="BX673" s="211" t="s">
        <v>514</v>
      </c>
      <c r="BY673" s="211" t="s">
        <v>514</v>
      </c>
      <c r="BZ673" s="211" t="s">
        <v>514</v>
      </c>
      <c r="CA673" s="211" t="s">
        <v>514</v>
      </c>
      <c r="CB673" s="211" t="s">
        <v>514</v>
      </c>
      <c r="CC673" s="211" t="s">
        <v>514</v>
      </c>
      <c r="CD673" s="211" t="s">
        <v>514</v>
      </c>
      <c r="CE673" s="211" t="s">
        <v>514</v>
      </c>
      <c r="CF673" s="211" t="s">
        <v>514</v>
      </c>
      <c r="CG673" s="211" t="s">
        <v>514</v>
      </c>
      <c r="CH673" s="287"/>
      <c r="CI673" s="287"/>
      <c r="CJ673" s="287"/>
      <c r="CK673" s="287"/>
      <c r="CL673" s="287"/>
      <c r="CM673" s="287"/>
      <c r="CN673" s="287"/>
      <c r="CO673" s="211" t="s">
        <v>5528</v>
      </c>
    </row>
    <row r="674" spans="1:93">
      <c r="A674" s="286" t="s">
        <v>2384</v>
      </c>
      <c r="B674" s="211" t="s">
        <v>3769</v>
      </c>
      <c r="C674" s="211" t="s">
        <v>6483</v>
      </c>
      <c r="D674" s="211" t="s">
        <v>6674</v>
      </c>
      <c r="E674" s="211" t="s">
        <v>6028</v>
      </c>
      <c r="F674" s="211">
        <v>1</v>
      </c>
      <c r="G674" s="211" t="s">
        <v>514</v>
      </c>
      <c r="H674" s="211" t="s">
        <v>514</v>
      </c>
      <c r="I674" s="211" t="s">
        <v>514</v>
      </c>
      <c r="J674" s="211" t="s">
        <v>514</v>
      </c>
      <c r="K674" s="211">
        <v>2021</v>
      </c>
      <c r="L674" s="211" t="b">
        <v>0</v>
      </c>
      <c r="M674" s="211">
        <v>5120</v>
      </c>
      <c r="N674" s="211">
        <v>5070</v>
      </c>
      <c r="O674" s="287"/>
      <c r="P674" s="287"/>
      <c r="Q674" s="287"/>
      <c r="R674" s="211" t="b">
        <v>0</v>
      </c>
      <c r="S674" s="211">
        <v>4540</v>
      </c>
      <c r="T674" s="211">
        <v>3870</v>
      </c>
      <c r="U674" s="211" t="b">
        <v>0</v>
      </c>
      <c r="V674" s="211">
        <v>4190</v>
      </c>
      <c r="W674" s="211">
        <v>4190</v>
      </c>
      <c r="X674" s="287"/>
      <c r="Y674" s="287"/>
      <c r="Z674" s="287"/>
      <c r="AA674" s="211" t="s">
        <v>514</v>
      </c>
      <c r="AB674" s="211" t="s">
        <v>514</v>
      </c>
      <c r="AC674" s="211" t="s">
        <v>514</v>
      </c>
      <c r="AD674" s="211" t="s">
        <v>514</v>
      </c>
      <c r="AE674" s="287"/>
      <c r="AF674" s="287"/>
      <c r="AG674" s="287"/>
      <c r="AH674" s="211" t="s">
        <v>514</v>
      </c>
      <c r="AI674" s="211" t="s">
        <v>514</v>
      </c>
      <c r="AJ674" s="211" t="s">
        <v>514</v>
      </c>
      <c r="AK674" s="211" t="s">
        <v>514</v>
      </c>
      <c r="AL674" s="211" t="s">
        <v>514</v>
      </c>
      <c r="AM674" s="211" t="s">
        <v>514</v>
      </c>
      <c r="AN674" s="287"/>
      <c r="AO674" s="287"/>
      <c r="AP674" s="287"/>
      <c r="AQ674" s="287"/>
      <c r="AR674" s="287"/>
      <c r="AS674" s="287"/>
      <c r="AT674" s="211" t="s">
        <v>514</v>
      </c>
      <c r="AU674" s="211" t="s">
        <v>514</v>
      </c>
      <c r="AV674" s="211" t="s">
        <v>514</v>
      </c>
      <c r="AW674" s="211" t="s">
        <v>514</v>
      </c>
      <c r="AX674" s="211" t="s">
        <v>514</v>
      </c>
      <c r="AY674" s="211" t="s">
        <v>514</v>
      </c>
      <c r="AZ674" s="287"/>
      <c r="BA674" s="287"/>
      <c r="BB674" s="287"/>
      <c r="BC674" s="287"/>
      <c r="BD674" s="287"/>
      <c r="BE674" s="287"/>
      <c r="BF674" s="211" t="s">
        <v>514</v>
      </c>
      <c r="BG674" s="211" t="s">
        <v>514</v>
      </c>
      <c r="BH674" s="211" t="s">
        <v>514</v>
      </c>
      <c r="BI674" s="211" t="s">
        <v>514</v>
      </c>
      <c r="BJ674" s="211" t="s">
        <v>514</v>
      </c>
      <c r="BK674" s="211" t="s">
        <v>514</v>
      </c>
      <c r="BL674" s="287"/>
      <c r="BM674" s="287"/>
      <c r="BN674" s="287"/>
      <c r="BO674" s="211" t="s">
        <v>514</v>
      </c>
      <c r="BP674" s="211" t="s">
        <v>514</v>
      </c>
      <c r="BQ674" s="211">
        <v>0</v>
      </c>
      <c r="BR674" s="211" t="s">
        <v>514</v>
      </c>
      <c r="BS674" s="211" t="s">
        <v>514</v>
      </c>
      <c r="BT674" s="211" t="s">
        <v>514</v>
      </c>
      <c r="BU674" s="211" t="s">
        <v>514</v>
      </c>
      <c r="BV674" s="211" t="s">
        <v>514</v>
      </c>
      <c r="BW674" s="211" t="s">
        <v>514</v>
      </c>
      <c r="BX674" s="211" t="s">
        <v>514</v>
      </c>
      <c r="BY674" s="211" t="s">
        <v>514</v>
      </c>
      <c r="BZ674" s="211" t="s">
        <v>514</v>
      </c>
      <c r="CA674" s="211" t="s">
        <v>514</v>
      </c>
      <c r="CB674" s="211" t="s">
        <v>514</v>
      </c>
      <c r="CC674" s="211" t="s">
        <v>6587</v>
      </c>
      <c r="CD674" s="211" t="s">
        <v>6467</v>
      </c>
      <c r="CE674" s="211" t="s">
        <v>514</v>
      </c>
      <c r="CF674" s="211" t="s">
        <v>514</v>
      </c>
      <c r="CG674" s="211" t="s">
        <v>514</v>
      </c>
      <c r="CH674" s="287"/>
      <c r="CI674" s="287"/>
      <c r="CJ674" s="287"/>
      <c r="CK674" s="287"/>
      <c r="CL674" s="287"/>
      <c r="CM674" s="287"/>
      <c r="CN674" s="287"/>
      <c r="CO674" s="211" t="s">
        <v>5528</v>
      </c>
    </row>
    <row r="675" spans="1:93">
      <c r="A675" s="286" t="s">
        <v>2385</v>
      </c>
      <c r="B675" s="211" t="s">
        <v>3770</v>
      </c>
      <c r="C675" s="211" t="s">
        <v>3622</v>
      </c>
      <c r="D675" s="211" t="s">
        <v>6930</v>
      </c>
      <c r="E675" s="211" t="s">
        <v>3771</v>
      </c>
      <c r="F675" s="211">
        <v>1</v>
      </c>
      <c r="G675" s="211" t="s">
        <v>514</v>
      </c>
      <c r="H675" s="211" t="s">
        <v>514</v>
      </c>
      <c r="I675" s="211" t="s">
        <v>514</v>
      </c>
      <c r="J675" s="211" t="s">
        <v>514</v>
      </c>
      <c r="K675" s="211">
        <v>2021</v>
      </c>
      <c r="L675" s="211" t="b">
        <v>1</v>
      </c>
      <c r="M675" s="211">
        <v>5260</v>
      </c>
      <c r="N675" s="211">
        <v>5450</v>
      </c>
      <c r="O675" s="287"/>
      <c r="P675" s="287"/>
      <c r="Q675" s="287"/>
      <c r="R675" s="211" t="b">
        <v>1</v>
      </c>
      <c r="S675" s="211">
        <v>5580</v>
      </c>
      <c r="T675" s="211">
        <v>5740</v>
      </c>
      <c r="U675" s="211" t="b">
        <v>1</v>
      </c>
      <c r="V675" s="211">
        <v>7790</v>
      </c>
      <c r="W675" s="211">
        <v>7790</v>
      </c>
      <c r="X675" s="287"/>
      <c r="Y675" s="287"/>
      <c r="Z675" s="287"/>
      <c r="AA675" s="211" t="s">
        <v>514</v>
      </c>
      <c r="AB675" s="211" t="s">
        <v>514</v>
      </c>
      <c r="AC675" s="211" t="s">
        <v>514</v>
      </c>
      <c r="AD675" s="211" t="s">
        <v>514</v>
      </c>
      <c r="AE675" s="287"/>
      <c r="AF675" s="287"/>
      <c r="AG675" s="287"/>
      <c r="AH675" s="211" t="s">
        <v>514</v>
      </c>
      <c r="AI675" s="211" t="s">
        <v>514</v>
      </c>
      <c r="AJ675" s="211" t="s">
        <v>514</v>
      </c>
      <c r="AK675" s="211" t="s">
        <v>514</v>
      </c>
      <c r="AL675" s="211" t="s">
        <v>514</v>
      </c>
      <c r="AM675" s="211" t="s">
        <v>514</v>
      </c>
      <c r="AN675" s="287"/>
      <c r="AO675" s="287"/>
      <c r="AP675" s="287"/>
      <c r="AQ675" s="287"/>
      <c r="AR675" s="287"/>
      <c r="AS675" s="287"/>
      <c r="AT675" s="211" t="s">
        <v>514</v>
      </c>
      <c r="AU675" s="211" t="s">
        <v>514</v>
      </c>
      <c r="AV675" s="211" t="s">
        <v>514</v>
      </c>
      <c r="AW675" s="211" t="s">
        <v>514</v>
      </c>
      <c r="AX675" s="211" t="s">
        <v>514</v>
      </c>
      <c r="AY675" s="211" t="s">
        <v>514</v>
      </c>
      <c r="AZ675" s="287"/>
      <c r="BA675" s="287"/>
      <c r="BB675" s="287"/>
      <c r="BC675" s="287"/>
      <c r="BD675" s="287"/>
      <c r="BE675" s="287"/>
      <c r="BF675" s="211" t="s">
        <v>514</v>
      </c>
      <c r="BG675" s="211" t="s">
        <v>514</v>
      </c>
      <c r="BH675" s="211" t="s">
        <v>514</v>
      </c>
      <c r="BI675" s="211" t="s">
        <v>514</v>
      </c>
      <c r="BJ675" s="211" t="s">
        <v>514</v>
      </c>
      <c r="BK675" s="211" t="s">
        <v>514</v>
      </c>
      <c r="BL675" s="287"/>
      <c r="BM675" s="287"/>
      <c r="BN675" s="287"/>
      <c r="BO675" s="211" t="s">
        <v>514</v>
      </c>
      <c r="BP675" s="211" t="s">
        <v>514</v>
      </c>
      <c r="BQ675" s="211">
        <v>0</v>
      </c>
      <c r="BR675" s="211" t="s">
        <v>514</v>
      </c>
      <c r="BS675" s="211" t="s">
        <v>514</v>
      </c>
      <c r="BT675" s="211" t="s">
        <v>514</v>
      </c>
      <c r="BU675" s="211" t="s">
        <v>514</v>
      </c>
      <c r="BV675" s="211" t="s">
        <v>514</v>
      </c>
      <c r="BW675" s="211" t="s">
        <v>514</v>
      </c>
      <c r="BX675" s="211" t="s">
        <v>514</v>
      </c>
      <c r="BY675" s="211" t="s">
        <v>514</v>
      </c>
      <c r="BZ675" s="211" t="s">
        <v>514</v>
      </c>
      <c r="CA675" s="211" t="s">
        <v>514</v>
      </c>
      <c r="CB675" s="211" t="s">
        <v>514</v>
      </c>
      <c r="CC675" s="211" t="s">
        <v>514</v>
      </c>
      <c r="CD675" s="211" t="s">
        <v>514</v>
      </c>
      <c r="CE675" s="211" t="s">
        <v>514</v>
      </c>
      <c r="CF675" s="211" t="s">
        <v>514</v>
      </c>
      <c r="CG675" s="211" t="s">
        <v>514</v>
      </c>
      <c r="CH675" s="287"/>
      <c r="CI675" s="287"/>
      <c r="CJ675" s="287"/>
      <c r="CK675" s="287"/>
      <c r="CL675" s="287"/>
      <c r="CM675" s="287"/>
      <c r="CN675" s="287"/>
      <c r="CO675" s="211" t="s">
        <v>5528</v>
      </c>
    </row>
    <row r="676" spans="1:93">
      <c r="A676" s="286" t="s">
        <v>2386</v>
      </c>
      <c r="B676" s="211" t="s">
        <v>3772</v>
      </c>
      <c r="C676" s="211" t="s">
        <v>3622</v>
      </c>
      <c r="D676" s="211" t="s">
        <v>3773</v>
      </c>
      <c r="E676" s="211" t="s">
        <v>3710</v>
      </c>
      <c r="F676" s="211">
        <v>1</v>
      </c>
      <c r="G676" s="211" t="s">
        <v>514</v>
      </c>
      <c r="H676" s="211" t="s">
        <v>514</v>
      </c>
      <c r="I676" s="211" t="s">
        <v>514</v>
      </c>
      <c r="J676" s="211" t="s">
        <v>514</v>
      </c>
      <c r="K676" s="211">
        <v>2021</v>
      </c>
      <c r="L676" s="211" t="b">
        <v>0</v>
      </c>
      <c r="M676" s="211">
        <v>804</v>
      </c>
      <c r="N676" s="211">
        <v>906</v>
      </c>
      <c r="O676" s="287"/>
      <c r="P676" s="287"/>
      <c r="Q676" s="287"/>
      <c r="R676" s="211" t="b">
        <v>0</v>
      </c>
      <c r="S676" s="211">
        <v>721</v>
      </c>
      <c r="T676" s="211">
        <v>615</v>
      </c>
      <c r="U676" s="211" t="b">
        <v>0</v>
      </c>
      <c r="V676" s="211">
        <v>742</v>
      </c>
      <c r="W676" s="211">
        <v>742</v>
      </c>
      <c r="X676" s="287"/>
      <c r="Y676" s="287"/>
      <c r="Z676" s="287"/>
      <c r="AA676" s="211" t="s">
        <v>514</v>
      </c>
      <c r="AB676" s="211" t="s">
        <v>514</v>
      </c>
      <c r="AC676" s="211" t="s">
        <v>514</v>
      </c>
      <c r="AD676" s="211" t="s">
        <v>514</v>
      </c>
      <c r="AE676" s="287"/>
      <c r="AF676" s="287"/>
      <c r="AG676" s="287"/>
      <c r="AH676" s="211" t="s">
        <v>514</v>
      </c>
      <c r="AI676" s="211" t="s">
        <v>514</v>
      </c>
      <c r="AJ676" s="211" t="s">
        <v>514</v>
      </c>
      <c r="AK676" s="211" t="s">
        <v>514</v>
      </c>
      <c r="AL676" s="211" t="s">
        <v>514</v>
      </c>
      <c r="AM676" s="211" t="s">
        <v>514</v>
      </c>
      <c r="AN676" s="287"/>
      <c r="AO676" s="287"/>
      <c r="AP676" s="287"/>
      <c r="AQ676" s="287"/>
      <c r="AR676" s="287"/>
      <c r="AS676" s="287"/>
      <c r="AT676" s="211" t="s">
        <v>514</v>
      </c>
      <c r="AU676" s="211" t="s">
        <v>514</v>
      </c>
      <c r="AV676" s="211" t="s">
        <v>514</v>
      </c>
      <c r="AW676" s="211" t="s">
        <v>514</v>
      </c>
      <c r="AX676" s="211" t="s">
        <v>514</v>
      </c>
      <c r="AY676" s="211" t="s">
        <v>514</v>
      </c>
      <c r="AZ676" s="287"/>
      <c r="BA676" s="287"/>
      <c r="BB676" s="287"/>
      <c r="BC676" s="287"/>
      <c r="BD676" s="287"/>
      <c r="BE676" s="287"/>
      <c r="BF676" s="211" t="s">
        <v>514</v>
      </c>
      <c r="BG676" s="211" t="s">
        <v>514</v>
      </c>
      <c r="BH676" s="211" t="s">
        <v>514</v>
      </c>
      <c r="BI676" s="211" t="s">
        <v>514</v>
      </c>
      <c r="BJ676" s="211" t="s">
        <v>514</v>
      </c>
      <c r="BK676" s="211" t="s">
        <v>514</v>
      </c>
      <c r="BL676" s="287"/>
      <c r="BM676" s="287"/>
      <c r="BN676" s="287"/>
      <c r="BO676" s="211" t="s">
        <v>514</v>
      </c>
      <c r="BP676" s="211" t="s">
        <v>514</v>
      </c>
      <c r="BQ676" s="211">
        <v>0</v>
      </c>
      <c r="BR676" s="211" t="s">
        <v>514</v>
      </c>
      <c r="BS676" s="211" t="s">
        <v>514</v>
      </c>
      <c r="BT676" s="211" t="s">
        <v>514</v>
      </c>
      <c r="BU676" s="211" t="s">
        <v>514</v>
      </c>
      <c r="BV676" s="211" t="s">
        <v>514</v>
      </c>
      <c r="BW676" s="211" t="s">
        <v>514</v>
      </c>
      <c r="BX676" s="211" t="s">
        <v>514</v>
      </c>
      <c r="BY676" s="211" t="s">
        <v>514</v>
      </c>
      <c r="BZ676" s="211" t="s">
        <v>514</v>
      </c>
      <c r="CA676" s="211" t="s">
        <v>514</v>
      </c>
      <c r="CB676" s="211" t="s">
        <v>514</v>
      </c>
      <c r="CC676" s="211" t="s">
        <v>514</v>
      </c>
      <c r="CD676" s="211" t="s">
        <v>514</v>
      </c>
      <c r="CE676" s="211" t="s">
        <v>514</v>
      </c>
      <c r="CF676" s="211" t="s">
        <v>514</v>
      </c>
      <c r="CG676" s="211" t="s">
        <v>514</v>
      </c>
      <c r="CH676" s="287"/>
      <c r="CI676" s="287"/>
      <c r="CJ676" s="287"/>
      <c r="CK676" s="287"/>
      <c r="CL676" s="287"/>
      <c r="CM676" s="287"/>
      <c r="CN676" s="287"/>
      <c r="CO676" s="211" t="s">
        <v>514</v>
      </c>
    </row>
    <row r="677" spans="1:93">
      <c r="A677" s="286" t="s">
        <v>2387</v>
      </c>
      <c r="B677" s="211" t="s">
        <v>3774</v>
      </c>
      <c r="C677" s="211" t="s">
        <v>2448</v>
      </c>
      <c r="D677" s="211" t="s">
        <v>3775</v>
      </c>
      <c r="E677" s="211" t="s">
        <v>6029</v>
      </c>
      <c r="F677" s="211">
        <v>1</v>
      </c>
      <c r="G677" s="211" t="s">
        <v>514</v>
      </c>
      <c r="H677" s="211" t="s">
        <v>514</v>
      </c>
      <c r="I677" s="211" t="s">
        <v>514</v>
      </c>
      <c r="J677" s="211" t="s">
        <v>514</v>
      </c>
      <c r="K677" s="211">
        <v>2021</v>
      </c>
      <c r="L677" s="211" t="b">
        <v>0</v>
      </c>
      <c r="M677" s="211">
        <v>11800</v>
      </c>
      <c r="N677" s="211">
        <v>11700</v>
      </c>
      <c r="O677" s="287"/>
      <c r="P677" s="287"/>
      <c r="Q677" s="287"/>
      <c r="R677" s="211" t="b">
        <v>0</v>
      </c>
      <c r="S677" s="211">
        <v>12800</v>
      </c>
      <c r="T677" s="211">
        <v>10900</v>
      </c>
      <c r="U677" s="211" t="b">
        <v>0</v>
      </c>
      <c r="V677" s="211">
        <v>12800</v>
      </c>
      <c r="W677" s="211">
        <v>12800</v>
      </c>
      <c r="X677" s="287"/>
      <c r="Y677" s="287"/>
      <c r="Z677" s="287"/>
      <c r="AA677" s="211" t="s">
        <v>514</v>
      </c>
      <c r="AB677" s="211" t="s">
        <v>514</v>
      </c>
      <c r="AC677" s="211" t="s">
        <v>514</v>
      </c>
      <c r="AD677" s="211" t="s">
        <v>514</v>
      </c>
      <c r="AE677" s="287"/>
      <c r="AF677" s="287"/>
      <c r="AG677" s="287"/>
      <c r="AH677" s="211" t="s">
        <v>514</v>
      </c>
      <c r="AI677" s="211" t="s">
        <v>514</v>
      </c>
      <c r="AJ677" s="211" t="s">
        <v>514</v>
      </c>
      <c r="AK677" s="211" t="s">
        <v>514</v>
      </c>
      <c r="AL677" s="211" t="s">
        <v>514</v>
      </c>
      <c r="AM677" s="211" t="s">
        <v>514</v>
      </c>
      <c r="AN677" s="287"/>
      <c r="AO677" s="287"/>
      <c r="AP677" s="287"/>
      <c r="AQ677" s="287"/>
      <c r="AR677" s="287"/>
      <c r="AS677" s="287"/>
      <c r="AT677" s="211" t="s">
        <v>514</v>
      </c>
      <c r="AU677" s="211" t="s">
        <v>514</v>
      </c>
      <c r="AV677" s="211" t="s">
        <v>514</v>
      </c>
      <c r="AW677" s="211" t="s">
        <v>514</v>
      </c>
      <c r="AX677" s="211" t="s">
        <v>514</v>
      </c>
      <c r="AY677" s="211" t="s">
        <v>514</v>
      </c>
      <c r="AZ677" s="287"/>
      <c r="BA677" s="287"/>
      <c r="BB677" s="287"/>
      <c r="BC677" s="287"/>
      <c r="BD677" s="287"/>
      <c r="BE677" s="287"/>
      <c r="BF677" s="211" t="s">
        <v>514</v>
      </c>
      <c r="BG677" s="211" t="s">
        <v>514</v>
      </c>
      <c r="BH677" s="211" t="s">
        <v>514</v>
      </c>
      <c r="BI677" s="211" t="s">
        <v>514</v>
      </c>
      <c r="BJ677" s="211" t="s">
        <v>514</v>
      </c>
      <c r="BK677" s="211" t="s">
        <v>514</v>
      </c>
      <c r="BL677" s="287"/>
      <c r="BM677" s="287"/>
      <c r="BN677" s="287"/>
      <c r="BO677" s="211" t="s">
        <v>514</v>
      </c>
      <c r="BP677" s="211" t="s">
        <v>514</v>
      </c>
      <c r="BQ677" s="211">
        <v>0</v>
      </c>
      <c r="BR677" s="211" t="s">
        <v>514</v>
      </c>
      <c r="BS677" s="211" t="s">
        <v>514</v>
      </c>
      <c r="BT677" s="211" t="s">
        <v>514</v>
      </c>
      <c r="BU677" s="211" t="s">
        <v>514</v>
      </c>
      <c r="BV677" s="211" t="s">
        <v>514</v>
      </c>
      <c r="BW677" s="211" t="s">
        <v>514</v>
      </c>
      <c r="BX677" s="211" t="s">
        <v>514</v>
      </c>
      <c r="BY677" s="211" t="s">
        <v>514</v>
      </c>
      <c r="BZ677" s="211" t="s">
        <v>514</v>
      </c>
      <c r="CA677" s="211" t="s">
        <v>514</v>
      </c>
      <c r="CB677" s="211" t="s">
        <v>514</v>
      </c>
      <c r="CC677" s="211" t="s">
        <v>514</v>
      </c>
      <c r="CD677" s="211" t="s">
        <v>514</v>
      </c>
      <c r="CE677" s="211" t="s">
        <v>514</v>
      </c>
      <c r="CF677" s="211" t="s">
        <v>514</v>
      </c>
      <c r="CG677" s="211" t="s">
        <v>514</v>
      </c>
      <c r="CH677" s="287"/>
      <c r="CI677" s="287"/>
      <c r="CJ677" s="287"/>
      <c r="CK677" s="287"/>
      <c r="CL677" s="287"/>
      <c r="CM677" s="287"/>
      <c r="CN677" s="287"/>
      <c r="CO677" s="211" t="s">
        <v>5528</v>
      </c>
    </row>
    <row r="678" spans="1:93">
      <c r="A678" s="286" t="s">
        <v>2388</v>
      </c>
      <c r="B678" s="211" t="s">
        <v>5514</v>
      </c>
      <c r="C678" s="211" t="s">
        <v>2448</v>
      </c>
      <c r="D678" s="211" t="s">
        <v>6030</v>
      </c>
      <c r="E678" s="211" t="s">
        <v>6031</v>
      </c>
      <c r="F678" s="211">
        <v>1</v>
      </c>
      <c r="G678" s="211" t="s">
        <v>514</v>
      </c>
      <c r="H678" s="211" t="s">
        <v>514</v>
      </c>
      <c r="I678" s="211" t="s">
        <v>514</v>
      </c>
      <c r="J678" s="211" t="s">
        <v>514</v>
      </c>
      <c r="K678" s="211">
        <v>2021</v>
      </c>
      <c r="L678" s="211" t="b">
        <v>0</v>
      </c>
      <c r="M678" s="211">
        <v>8730</v>
      </c>
      <c r="N678" s="211">
        <v>8030</v>
      </c>
      <c r="O678" s="287"/>
      <c r="P678" s="287"/>
      <c r="Q678" s="287"/>
      <c r="R678" s="211" t="b">
        <v>0</v>
      </c>
      <c r="S678" s="211">
        <v>7690</v>
      </c>
      <c r="T678" s="211">
        <v>7150</v>
      </c>
      <c r="U678" s="211" t="b">
        <v>0</v>
      </c>
      <c r="V678" s="211">
        <v>7850</v>
      </c>
      <c r="W678" s="211">
        <v>7850</v>
      </c>
      <c r="X678" s="287"/>
      <c r="Y678" s="287"/>
      <c r="Z678" s="287"/>
      <c r="AA678" s="211" t="s">
        <v>514</v>
      </c>
      <c r="AB678" s="211" t="s">
        <v>514</v>
      </c>
      <c r="AC678" s="211" t="s">
        <v>514</v>
      </c>
      <c r="AD678" s="211" t="s">
        <v>514</v>
      </c>
      <c r="AE678" s="287"/>
      <c r="AF678" s="287"/>
      <c r="AG678" s="287"/>
      <c r="AH678" s="211" t="s">
        <v>514</v>
      </c>
      <c r="AI678" s="211" t="s">
        <v>514</v>
      </c>
      <c r="AJ678" s="211" t="s">
        <v>514</v>
      </c>
      <c r="AK678" s="211" t="s">
        <v>514</v>
      </c>
      <c r="AL678" s="211" t="s">
        <v>514</v>
      </c>
      <c r="AM678" s="211" t="s">
        <v>514</v>
      </c>
      <c r="AN678" s="287"/>
      <c r="AO678" s="287"/>
      <c r="AP678" s="287"/>
      <c r="AQ678" s="287"/>
      <c r="AR678" s="287"/>
      <c r="AS678" s="287"/>
      <c r="AT678" s="211" t="s">
        <v>514</v>
      </c>
      <c r="AU678" s="211" t="s">
        <v>514</v>
      </c>
      <c r="AV678" s="211" t="s">
        <v>514</v>
      </c>
      <c r="AW678" s="211" t="s">
        <v>514</v>
      </c>
      <c r="AX678" s="211" t="s">
        <v>514</v>
      </c>
      <c r="AY678" s="211" t="s">
        <v>514</v>
      </c>
      <c r="AZ678" s="287"/>
      <c r="BA678" s="287"/>
      <c r="BB678" s="287"/>
      <c r="BC678" s="287"/>
      <c r="BD678" s="287"/>
      <c r="BE678" s="287"/>
      <c r="BF678" s="211" t="s">
        <v>514</v>
      </c>
      <c r="BG678" s="211" t="s">
        <v>514</v>
      </c>
      <c r="BH678" s="211" t="s">
        <v>514</v>
      </c>
      <c r="BI678" s="211" t="s">
        <v>514</v>
      </c>
      <c r="BJ678" s="211" t="s">
        <v>514</v>
      </c>
      <c r="BK678" s="211" t="s">
        <v>514</v>
      </c>
      <c r="BL678" s="287"/>
      <c r="BM678" s="287"/>
      <c r="BN678" s="287"/>
      <c r="BO678" s="211" t="s">
        <v>514</v>
      </c>
      <c r="BP678" s="211" t="s">
        <v>514</v>
      </c>
      <c r="BQ678" s="211">
        <v>1</v>
      </c>
      <c r="BR678" s="211" t="s">
        <v>2811</v>
      </c>
      <c r="BS678" s="211" t="s">
        <v>514</v>
      </c>
      <c r="BT678" s="211" t="s">
        <v>514</v>
      </c>
      <c r="BU678" s="211" t="s">
        <v>514</v>
      </c>
      <c r="BV678" s="211" t="s">
        <v>514</v>
      </c>
      <c r="BW678" s="211" t="s">
        <v>514</v>
      </c>
      <c r="BX678" s="211" t="s">
        <v>514</v>
      </c>
      <c r="BY678" s="211" t="s">
        <v>514</v>
      </c>
      <c r="BZ678" s="211" t="s">
        <v>514</v>
      </c>
      <c r="CA678" s="211" t="s">
        <v>514</v>
      </c>
      <c r="CB678" s="211" t="s">
        <v>5528</v>
      </c>
      <c r="CC678" s="211" t="s">
        <v>514</v>
      </c>
      <c r="CD678" s="211" t="s">
        <v>514</v>
      </c>
      <c r="CE678" s="211" t="s">
        <v>514</v>
      </c>
      <c r="CF678" s="211" t="s">
        <v>514</v>
      </c>
      <c r="CG678" s="211" t="s">
        <v>514</v>
      </c>
      <c r="CH678" s="287"/>
      <c r="CI678" s="287"/>
      <c r="CJ678" s="287"/>
      <c r="CK678" s="287"/>
      <c r="CL678" s="287"/>
      <c r="CM678" s="287"/>
      <c r="CN678" s="287"/>
      <c r="CO678" s="211" t="s">
        <v>5528</v>
      </c>
    </row>
    <row r="679" spans="1:93">
      <c r="A679" s="286" t="s">
        <v>2389</v>
      </c>
      <c r="B679" s="211" t="s">
        <v>3776</v>
      </c>
      <c r="C679" s="211" t="s">
        <v>3622</v>
      </c>
      <c r="D679" s="211" t="s">
        <v>6675</v>
      </c>
      <c r="E679" s="211" t="s">
        <v>3777</v>
      </c>
      <c r="F679" s="211">
        <v>1</v>
      </c>
      <c r="G679" s="211" t="s">
        <v>514</v>
      </c>
      <c r="H679" s="211" t="s">
        <v>514</v>
      </c>
      <c r="I679" s="211" t="s">
        <v>514</v>
      </c>
      <c r="J679" s="211" t="s">
        <v>514</v>
      </c>
      <c r="K679" s="211">
        <v>2021</v>
      </c>
      <c r="L679" s="211" t="b">
        <v>1</v>
      </c>
      <c r="M679" s="211">
        <v>9500</v>
      </c>
      <c r="N679" s="211">
        <v>4980</v>
      </c>
      <c r="O679" s="287"/>
      <c r="P679" s="287"/>
      <c r="Q679" s="287"/>
      <c r="R679" s="211" t="b">
        <v>1</v>
      </c>
      <c r="S679" s="211">
        <v>9300</v>
      </c>
      <c r="T679" s="211">
        <v>15900</v>
      </c>
      <c r="U679" s="211" t="b">
        <v>1</v>
      </c>
      <c r="V679" s="211">
        <v>239</v>
      </c>
      <c r="W679" s="211">
        <v>239</v>
      </c>
      <c r="X679" s="287"/>
      <c r="Y679" s="287"/>
      <c r="Z679" s="287"/>
      <c r="AA679" s="211" t="s">
        <v>514</v>
      </c>
      <c r="AB679" s="211" t="s">
        <v>514</v>
      </c>
      <c r="AC679" s="211" t="s">
        <v>514</v>
      </c>
      <c r="AD679" s="211" t="s">
        <v>514</v>
      </c>
      <c r="AE679" s="287"/>
      <c r="AF679" s="287"/>
      <c r="AG679" s="287"/>
      <c r="AH679" s="211" t="s">
        <v>514</v>
      </c>
      <c r="AI679" s="211" t="s">
        <v>514</v>
      </c>
      <c r="AJ679" s="211" t="s">
        <v>514</v>
      </c>
      <c r="AK679" s="211" t="s">
        <v>514</v>
      </c>
      <c r="AL679" s="211" t="s">
        <v>514</v>
      </c>
      <c r="AM679" s="211" t="s">
        <v>514</v>
      </c>
      <c r="AN679" s="287"/>
      <c r="AO679" s="287"/>
      <c r="AP679" s="287"/>
      <c r="AQ679" s="287"/>
      <c r="AR679" s="287"/>
      <c r="AS679" s="287"/>
      <c r="AT679" s="211" t="s">
        <v>514</v>
      </c>
      <c r="AU679" s="211" t="s">
        <v>514</v>
      </c>
      <c r="AV679" s="211" t="s">
        <v>514</v>
      </c>
      <c r="AW679" s="211" t="s">
        <v>514</v>
      </c>
      <c r="AX679" s="211" t="s">
        <v>514</v>
      </c>
      <c r="AY679" s="211" t="s">
        <v>514</v>
      </c>
      <c r="AZ679" s="287"/>
      <c r="BA679" s="287"/>
      <c r="BB679" s="287"/>
      <c r="BC679" s="287"/>
      <c r="BD679" s="287"/>
      <c r="BE679" s="287"/>
      <c r="BF679" s="211" t="s">
        <v>514</v>
      </c>
      <c r="BG679" s="211" t="s">
        <v>514</v>
      </c>
      <c r="BH679" s="211" t="s">
        <v>514</v>
      </c>
      <c r="BI679" s="211" t="s">
        <v>514</v>
      </c>
      <c r="BJ679" s="211" t="s">
        <v>514</v>
      </c>
      <c r="BK679" s="211" t="s">
        <v>514</v>
      </c>
      <c r="BL679" s="287"/>
      <c r="BM679" s="287"/>
      <c r="BN679" s="287"/>
      <c r="BO679" s="211" t="s">
        <v>514</v>
      </c>
      <c r="BP679" s="211" t="s">
        <v>514</v>
      </c>
      <c r="BQ679" s="211">
        <v>0</v>
      </c>
      <c r="BR679" s="211" t="s">
        <v>514</v>
      </c>
      <c r="BS679" s="211" t="s">
        <v>514</v>
      </c>
      <c r="BT679" s="211" t="s">
        <v>514</v>
      </c>
      <c r="BU679" s="211" t="s">
        <v>514</v>
      </c>
      <c r="BV679" s="211" t="s">
        <v>514</v>
      </c>
      <c r="BW679" s="211" t="s">
        <v>514</v>
      </c>
      <c r="BX679" s="211" t="s">
        <v>514</v>
      </c>
      <c r="BY679" s="211" t="s">
        <v>514</v>
      </c>
      <c r="BZ679" s="211" t="s">
        <v>514</v>
      </c>
      <c r="CA679" s="211" t="s">
        <v>514</v>
      </c>
      <c r="CB679" s="211" t="s">
        <v>514</v>
      </c>
      <c r="CC679" s="211" t="s">
        <v>6676</v>
      </c>
      <c r="CD679" s="211" t="s">
        <v>6445</v>
      </c>
      <c r="CE679" s="211" t="s">
        <v>514</v>
      </c>
      <c r="CF679" s="211" t="s">
        <v>514</v>
      </c>
      <c r="CG679" s="211" t="s">
        <v>514</v>
      </c>
      <c r="CH679" s="287"/>
      <c r="CI679" s="287"/>
      <c r="CJ679" s="287"/>
      <c r="CK679" s="287"/>
      <c r="CL679" s="287"/>
      <c r="CM679" s="287"/>
      <c r="CN679" s="287"/>
      <c r="CO679" s="211" t="s">
        <v>5528</v>
      </c>
    </row>
    <row r="680" spans="1:93">
      <c r="A680" s="286" t="s">
        <v>2390</v>
      </c>
      <c r="B680" s="211" t="s">
        <v>3778</v>
      </c>
      <c r="C680" s="211" t="s">
        <v>3622</v>
      </c>
      <c r="D680" s="211" t="s">
        <v>6032</v>
      </c>
      <c r="E680" s="211" t="s">
        <v>6033</v>
      </c>
      <c r="F680" s="211">
        <v>1</v>
      </c>
      <c r="G680" s="211" t="s">
        <v>514</v>
      </c>
      <c r="H680" s="211" t="s">
        <v>514</v>
      </c>
      <c r="I680" s="211" t="s">
        <v>514</v>
      </c>
      <c r="J680" s="211" t="s">
        <v>514</v>
      </c>
      <c r="K680" s="211">
        <v>2021</v>
      </c>
      <c r="L680" s="211" t="b">
        <v>0</v>
      </c>
      <c r="M680" s="211">
        <v>56200</v>
      </c>
      <c r="N680" s="211">
        <v>37500</v>
      </c>
      <c r="O680" s="287"/>
      <c r="P680" s="287"/>
      <c r="Q680" s="287"/>
      <c r="R680" s="211" t="b">
        <v>0</v>
      </c>
      <c r="S680" s="211">
        <v>55700</v>
      </c>
      <c r="T680" s="211">
        <v>24900</v>
      </c>
      <c r="U680" s="211" t="b">
        <v>0</v>
      </c>
      <c r="V680" s="211">
        <v>24400</v>
      </c>
      <c r="W680" s="211">
        <v>24400</v>
      </c>
      <c r="X680" s="287"/>
      <c r="Y680" s="287"/>
      <c r="Z680" s="287"/>
      <c r="AA680" s="211" t="s">
        <v>514</v>
      </c>
      <c r="AB680" s="211" t="s">
        <v>514</v>
      </c>
      <c r="AC680" s="211" t="s">
        <v>514</v>
      </c>
      <c r="AD680" s="211" t="s">
        <v>514</v>
      </c>
      <c r="AE680" s="287"/>
      <c r="AF680" s="287"/>
      <c r="AG680" s="287"/>
      <c r="AH680" s="211" t="s">
        <v>514</v>
      </c>
      <c r="AI680" s="211" t="s">
        <v>514</v>
      </c>
      <c r="AJ680" s="211" t="s">
        <v>514</v>
      </c>
      <c r="AK680" s="211" t="s">
        <v>514</v>
      </c>
      <c r="AL680" s="211" t="s">
        <v>514</v>
      </c>
      <c r="AM680" s="211" t="s">
        <v>514</v>
      </c>
      <c r="AN680" s="287"/>
      <c r="AO680" s="287"/>
      <c r="AP680" s="287"/>
      <c r="AQ680" s="287"/>
      <c r="AR680" s="287"/>
      <c r="AS680" s="287"/>
      <c r="AT680" s="211" t="s">
        <v>514</v>
      </c>
      <c r="AU680" s="211" t="s">
        <v>514</v>
      </c>
      <c r="AV680" s="211" t="s">
        <v>514</v>
      </c>
      <c r="AW680" s="211" t="s">
        <v>514</v>
      </c>
      <c r="AX680" s="211" t="s">
        <v>514</v>
      </c>
      <c r="AY680" s="211" t="s">
        <v>514</v>
      </c>
      <c r="AZ680" s="287"/>
      <c r="BA680" s="287"/>
      <c r="BB680" s="287"/>
      <c r="BC680" s="287"/>
      <c r="BD680" s="287"/>
      <c r="BE680" s="287"/>
      <c r="BF680" s="211" t="s">
        <v>514</v>
      </c>
      <c r="BG680" s="211" t="s">
        <v>514</v>
      </c>
      <c r="BH680" s="211" t="s">
        <v>514</v>
      </c>
      <c r="BI680" s="211" t="s">
        <v>514</v>
      </c>
      <c r="BJ680" s="211" t="s">
        <v>514</v>
      </c>
      <c r="BK680" s="211" t="s">
        <v>514</v>
      </c>
      <c r="BL680" s="287"/>
      <c r="BM680" s="287"/>
      <c r="BN680" s="287"/>
      <c r="BO680" s="211" t="s">
        <v>514</v>
      </c>
      <c r="BP680" s="211" t="s">
        <v>514</v>
      </c>
      <c r="BQ680" s="211">
        <v>1</v>
      </c>
      <c r="BR680" s="211" t="s">
        <v>3779</v>
      </c>
      <c r="BS680" s="211" t="s">
        <v>514</v>
      </c>
      <c r="BT680" s="211" t="s">
        <v>514</v>
      </c>
      <c r="BU680" s="211" t="s">
        <v>514</v>
      </c>
      <c r="BV680" s="211" t="s">
        <v>514</v>
      </c>
      <c r="BW680" s="211" t="s">
        <v>514</v>
      </c>
      <c r="BX680" s="211" t="s">
        <v>514</v>
      </c>
      <c r="BY680" s="211" t="s">
        <v>514</v>
      </c>
      <c r="BZ680" s="211" t="s">
        <v>514</v>
      </c>
      <c r="CA680" s="211" t="s">
        <v>514</v>
      </c>
      <c r="CB680" s="211" t="s">
        <v>514</v>
      </c>
      <c r="CC680" s="211" t="s">
        <v>514</v>
      </c>
      <c r="CD680" s="211" t="s">
        <v>514</v>
      </c>
      <c r="CE680" s="211" t="s">
        <v>514</v>
      </c>
      <c r="CF680" s="211" t="s">
        <v>514</v>
      </c>
      <c r="CG680" s="211" t="s">
        <v>514</v>
      </c>
      <c r="CH680" s="287"/>
      <c r="CI680" s="287"/>
      <c r="CJ680" s="287"/>
      <c r="CK680" s="287"/>
      <c r="CL680" s="287"/>
      <c r="CM680" s="287"/>
      <c r="CN680" s="287"/>
      <c r="CO680" s="211" t="s">
        <v>5528</v>
      </c>
    </row>
    <row r="681" spans="1:93">
      <c r="A681" s="286" t="s">
        <v>2391</v>
      </c>
      <c r="B681" s="211" t="s">
        <v>3780</v>
      </c>
      <c r="C681" s="211" t="s">
        <v>2448</v>
      </c>
      <c r="D681" s="211" t="s">
        <v>3781</v>
      </c>
      <c r="E681" s="211" t="s">
        <v>3782</v>
      </c>
      <c r="F681" s="211">
        <v>1</v>
      </c>
      <c r="G681" s="211" t="s">
        <v>514</v>
      </c>
      <c r="H681" s="211" t="s">
        <v>514</v>
      </c>
      <c r="I681" s="211" t="s">
        <v>514</v>
      </c>
      <c r="J681" s="211" t="s">
        <v>514</v>
      </c>
      <c r="K681" s="211">
        <v>2013</v>
      </c>
      <c r="L681" s="211" t="b">
        <v>0</v>
      </c>
      <c r="M681" s="211">
        <v>1090</v>
      </c>
      <c r="N681" s="211">
        <v>867</v>
      </c>
      <c r="O681" s="287"/>
      <c r="P681" s="287"/>
      <c r="Q681" s="287"/>
      <c r="R681" s="211" t="b">
        <v>1</v>
      </c>
      <c r="S681" s="211">
        <v>2820</v>
      </c>
      <c r="T681" s="211">
        <v>2470</v>
      </c>
      <c r="U681" s="211" t="b">
        <v>1</v>
      </c>
      <c r="V681" s="211">
        <v>2860</v>
      </c>
      <c r="W681" s="211">
        <v>2860</v>
      </c>
      <c r="X681" s="287"/>
      <c r="Y681" s="287"/>
      <c r="Z681" s="287"/>
      <c r="AA681" s="211" t="s">
        <v>514</v>
      </c>
      <c r="AB681" s="211" t="s">
        <v>514</v>
      </c>
      <c r="AC681" s="211" t="s">
        <v>514</v>
      </c>
      <c r="AD681" s="211" t="s">
        <v>514</v>
      </c>
      <c r="AE681" s="287"/>
      <c r="AF681" s="287"/>
      <c r="AG681" s="287"/>
      <c r="AH681" s="211" t="s">
        <v>514</v>
      </c>
      <c r="AI681" s="211" t="s">
        <v>514</v>
      </c>
      <c r="AJ681" s="211" t="s">
        <v>514</v>
      </c>
      <c r="AK681" s="211" t="s">
        <v>514</v>
      </c>
      <c r="AL681" s="211" t="s">
        <v>514</v>
      </c>
      <c r="AM681" s="211" t="s">
        <v>514</v>
      </c>
      <c r="AN681" s="287"/>
      <c r="AO681" s="287"/>
      <c r="AP681" s="287"/>
      <c r="AQ681" s="287"/>
      <c r="AR681" s="287"/>
      <c r="AS681" s="287"/>
      <c r="AT681" s="211" t="s">
        <v>514</v>
      </c>
      <c r="AU681" s="211" t="s">
        <v>514</v>
      </c>
      <c r="AV681" s="211" t="s">
        <v>514</v>
      </c>
      <c r="AW681" s="211" t="s">
        <v>514</v>
      </c>
      <c r="AX681" s="211" t="s">
        <v>514</v>
      </c>
      <c r="AY681" s="211" t="s">
        <v>514</v>
      </c>
      <c r="AZ681" s="287"/>
      <c r="BA681" s="287"/>
      <c r="BB681" s="287"/>
      <c r="BC681" s="287"/>
      <c r="BD681" s="287"/>
      <c r="BE681" s="287"/>
      <c r="BF681" s="211" t="s">
        <v>514</v>
      </c>
      <c r="BG681" s="211" t="s">
        <v>514</v>
      </c>
      <c r="BH681" s="211" t="s">
        <v>514</v>
      </c>
      <c r="BI681" s="211" t="s">
        <v>514</v>
      </c>
      <c r="BJ681" s="211" t="s">
        <v>514</v>
      </c>
      <c r="BK681" s="211" t="s">
        <v>514</v>
      </c>
      <c r="BL681" s="287"/>
      <c r="BM681" s="287"/>
      <c r="BN681" s="287"/>
      <c r="BO681" s="211" t="s">
        <v>514</v>
      </c>
      <c r="BP681" s="211" t="s">
        <v>514</v>
      </c>
      <c r="BQ681" s="211">
        <v>0</v>
      </c>
      <c r="BR681" s="211" t="s">
        <v>514</v>
      </c>
      <c r="BS681" s="211" t="s">
        <v>514</v>
      </c>
      <c r="BT681" s="211" t="s">
        <v>514</v>
      </c>
      <c r="BU681" s="211" t="s">
        <v>514</v>
      </c>
      <c r="BV681" s="211" t="s">
        <v>514</v>
      </c>
      <c r="BW681" s="211" t="s">
        <v>514</v>
      </c>
      <c r="BX681" s="211" t="s">
        <v>514</v>
      </c>
      <c r="BY681" s="211" t="s">
        <v>514</v>
      </c>
      <c r="BZ681" s="211" t="s">
        <v>514</v>
      </c>
      <c r="CA681" s="211" t="s">
        <v>514</v>
      </c>
      <c r="CB681" s="211" t="s">
        <v>514</v>
      </c>
      <c r="CC681" s="211" t="s">
        <v>514</v>
      </c>
      <c r="CD681" s="211" t="s">
        <v>514</v>
      </c>
      <c r="CE681" s="211" t="s">
        <v>514</v>
      </c>
      <c r="CF681" s="211" t="s">
        <v>514</v>
      </c>
      <c r="CG681" s="211" t="s">
        <v>514</v>
      </c>
      <c r="CH681" s="287"/>
      <c r="CI681" s="287"/>
      <c r="CJ681" s="287"/>
      <c r="CK681" s="287"/>
      <c r="CL681" s="287"/>
      <c r="CM681" s="287"/>
      <c r="CN681" s="287"/>
      <c r="CO681" s="211" t="s">
        <v>5528</v>
      </c>
    </row>
    <row r="682" spans="1:93">
      <c r="A682" s="286" t="s">
        <v>2392</v>
      </c>
      <c r="B682" s="211" t="s">
        <v>3783</v>
      </c>
      <c r="C682" s="211" t="s">
        <v>2448</v>
      </c>
      <c r="D682" s="211" t="s">
        <v>3784</v>
      </c>
      <c r="E682" s="211" t="s">
        <v>3785</v>
      </c>
      <c r="F682" s="211">
        <v>1</v>
      </c>
      <c r="G682" s="211" t="s">
        <v>514</v>
      </c>
      <c r="H682" s="211" t="s">
        <v>514</v>
      </c>
      <c r="I682" s="211" t="s">
        <v>514</v>
      </c>
      <c r="J682" s="211" t="s">
        <v>514</v>
      </c>
      <c r="K682" s="211">
        <v>2021</v>
      </c>
      <c r="L682" s="211" t="b">
        <v>1</v>
      </c>
      <c r="M682" s="211">
        <v>4590</v>
      </c>
      <c r="N682" s="211">
        <v>4710</v>
      </c>
      <c r="O682" s="287"/>
      <c r="P682" s="287"/>
      <c r="Q682" s="287"/>
      <c r="R682" s="211" t="b">
        <v>1</v>
      </c>
      <c r="S682" s="211">
        <v>5160</v>
      </c>
      <c r="T682" s="211">
        <v>5060</v>
      </c>
      <c r="U682" s="211" t="b">
        <v>1</v>
      </c>
      <c r="V682" s="211">
        <v>5560</v>
      </c>
      <c r="W682" s="211">
        <v>5560</v>
      </c>
      <c r="X682" s="287"/>
      <c r="Y682" s="287"/>
      <c r="Z682" s="287"/>
      <c r="AA682" s="211" t="s">
        <v>514</v>
      </c>
      <c r="AB682" s="211" t="s">
        <v>514</v>
      </c>
      <c r="AC682" s="211" t="s">
        <v>514</v>
      </c>
      <c r="AD682" s="211" t="s">
        <v>514</v>
      </c>
      <c r="AE682" s="287"/>
      <c r="AF682" s="287"/>
      <c r="AG682" s="287"/>
      <c r="AH682" s="211" t="s">
        <v>514</v>
      </c>
      <c r="AI682" s="211" t="s">
        <v>514</v>
      </c>
      <c r="AJ682" s="211" t="s">
        <v>514</v>
      </c>
      <c r="AK682" s="211" t="s">
        <v>514</v>
      </c>
      <c r="AL682" s="211" t="s">
        <v>514</v>
      </c>
      <c r="AM682" s="211" t="s">
        <v>514</v>
      </c>
      <c r="AN682" s="287"/>
      <c r="AO682" s="287"/>
      <c r="AP682" s="287"/>
      <c r="AQ682" s="287"/>
      <c r="AR682" s="287"/>
      <c r="AS682" s="287"/>
      <c r="AT682" s="211" t="s">
        <v>514</v>
      </c>
      <c r="AU682" s="211" t="s">
        <v>514</v>
      </c>
      <c r="AV682" s="211" t="s">
        <v>514</v>
      </c>
      <c r="AW682" s="211" t="s">
        <v>514</v>
      </c>
      <c r="AX682" s="211" t="s">
        <v>514</v>
      </c>
      <c r="AY682" s="211" t="s">
        <v>514</v>
      </c>
      <c r="AZ682" s="287"/>
      <c r="BA682" s="287"/>
      <c r="BB682" s="287"/>
      <c r="BC682" s="287"/>
      <c r="BD682" s="287"/>
      <c r="BE682" s="287"/>
      <c r="BF682" s="211" t="s">
        <v>514</v>
      </c>
      <c r="BG682" s="211" t="s">
        <v>514</v>
      </c>
      <c r="BH682" s="211" t="s">
        <v>514</v>
      </c>
      <c r="BI682" s="211" t="s">
        <v>514</v>
      </c>
      <c r="BJ682" s="211" t="s">
        <v>514</v>
      </c>
      <c r="BK682" s="211" t="s">
        <v>514</v>
      </c>
      <c r="BL682" s="287"/>
      <c r="BM682" s="287"/>
      <c r="BN682" s="287"/>
      <c r="BO682" s="211" t="s">
        <v>514</v>
      </c>
      <c r="BP682" s="211" t="s">
        <v>514</v>
      </c>
      <c r="BQ682" s="211">
        <v>0</v>
      </c>
      <c r="BR682" s="211" t="s">
        <v>514</v>
      </c>
      <c r="BS682" s="211" t="s">
        <v>514</v>
      </c>
      <c r="BT682" s="211" t="s">
        <v>514</v>
      </c>
      <c r="BU682" s="211" t="s">
        <v>514</v>
      </c>
      <c r="BV682" s="211" t="s">
        <v>514</v>
      </c>
      <c r="BW682" s="211" t="s">
        <v>514</v>
      </c>
      <c r="BX682" s="211" t="s">
        <v>514</v>
      </c>
      <c r="BY682" s="211" t="s">
        <v>514</v>
      </c>
      <c r="BZ682" s="211" t="s">
        <v>514</v>
      </c>
      <c r="CA682" s="211" t="s">
        <v>514</v>
      </c>
      <c r="CB682" s="211" t="s">
        <v>514</v>
      </c>
      <c r="CC682" s="211" t="s">
        <v>6677</v>
      </c>
      <c r="CD682" s="211" t="s">
        <v>6426</v>
      </c>
      <c r="CE682" s="211" t="s">
        <v>514</v>
      </c>
      <c r="CF682" s="211" t="s">
        <v>514</v>
      </c>
      <c r="CG682" s="211" t="s">
        <v>514</v>
      </c>
      <c r="CH682" s="287"/>
      <c r="CI682" s="287"/>
      <c r="CJ682" s="287"/>
      <c r="CK682" s="287"/>
      <c r="CL682" s="287"/>
      <c r="CM682" s="287"/>
      <c r="CN682" s="287"/>
      <c r="CO682" s="211" t="s">
        <v>5528</v>
      </c>
    </row>
    <row r="683" spans="1:93">
      <c r="A683" s="286" t="s">
        <v>2393</v>
      </c>
      <c r="B683" s="211" t="s">
        <v>3786</v>
      </c>
      <c r="C683" s="211" t="s">
        <v>2448</v>
      </c>
      <c r="D683" s="211" t="s">
        <v>5516</v>
      </c>
      <c r="E683" s="211" t="s">
        <v>5517</v>
      </c>
      <c r="F683" s="211">
        <v>1</v>
      </c>
      <c r="G683" s="211" t="s">
        <v>514</v>
      </c>
      <c r="H683" s="211">
        <v>1</v>
      </c>
      <c r="I683" s="211" t="s">
        <v>514</v>
      </c>
      <c r="J683" s="211" t="s">
        <v>514</v>
      </c>
      <c r="K683" s="211">
        <v>2022</v>
      </c>
      <c r="L683" s="211" t="b">
        <v>0</v>
      </c>
      <c r="M683" s="211">
        <v>517</v>
      </c>
      <c r="N683" s="211">
        <v>486</v>
      </c>
      <c r="O683" s="287"/>
      <c r="P683" s="287"/>
      <c r="Q683" s="287"/>
      <c r="R683" s="211" t="b">
        <v>0</v>
      </c>
      <c r="S683" s="211">
        <v>265</v>
      </c>
      <c r="T683" s="211">
        <v>97</v>
      </c>
      <c r="U683" s="211" t="b">
        <v>0</v>
      </c>
      <c r="V683" s="211">
        <v>176</v>
      </c>
      <c r="W683" s="211">
        <v>176</v>
      </c>
      <c r="X683" s="287"/>
      <c r="Y683" s="287"/>
      <c r="Z683" s="287"/>
      <c r="AA683" s="211">
        <v>2022</v>
      </c>
      <c r="AB683" s="211" t="b">
        <v>0</v>
      </c>
      <c r="AC683" s="211">
        <v>100</v>
      </c>
      <c r="AD683" s="211">
        <v>100</v>
      </c>
      <c r="AE683" s="287"/>
      <c r="AF683" s="287"/>
      <c r="AG683" s="287"/>
      <c r="AH683" s="211" t="b">
        <v>0</v>
      </c>
      <c r="AI683" s="211">
        <v>101</v>
      </c>
      <c r="AJ683" s="211">
        <v>101</v>
      </c>
      <c r="AK683" s="211" t="b">
        <v>0</v>
      </c>
      <c r="AL683" s="211">
        <v>98</v>
      </c>
      <c r="AM683" s="211">
        <v>98</v>
      </c>
      <c r="AN683" s="287"/>
      <c r="AO683" s="287"/>
      <c r="AP683" s="287"/>
      <c r="AQ683" s="287"/>
      <c r="AR683" s="287"/>
      <c r="AS683" s="287"/>
      <c r="AT683" s="211" t="s">
        <v>514</v>
      </c>
      <c r="AU683" s="211" t="s">
        <v>514</v>
      </c>
      <c r="AV683" s="211" t="s">
        <v>514</v>
      </c>
      <c r="AW683" s="211" t="s">
        <v>514</v>
      </c>
      <c r="AX683" s="211" t="s">
        <v>514</v>
      </c>
      <c r="AY683" s="211" t="s">
        <v>514</v>
      </c>
      <c r="AZ683" s="287"/>
      <c r="BA683" s="287"/>
      <c r="BB683" s="287"/>
      <c r="BC683" s="287"/>
      <c r="BD683" s="287"/>
      <c r="BE683" s="287"/>
      <c r="BF683" s="211" t="s">
        <v>514</v>
      </c>
      <c r="BG683" s="211" t="s">
        <v>514</v>
      </c>
      <c r="BH683" s="211" t="s">
        <v>514</v>
      </c>
      <c r="BI683" s="211" t="s">
        <v>514</v>
      </c>
      <c r="BJ683" s="211" t="s">
        <v>514</v>
      </c>
      <c r="BK683" s="211" t="s">
        <v>514</v>
      </c>
      <c r="BL683" s="287"/>
      <c r="BM683" s="287"/>
      <c r="BN683" s="287"/>
      <c r="BO683" s="211">
        <v>181</v>
      </c>
      <c r="BP683" s="211">
        <v>33</v>
      </c>
      <c r="BQ683" s="211">
        <v>0</v>
      </c>
      <c r="BR683" s="211" t="s">
        <v>514</v>
      </c>
      <c r="BS683" s="211" t="s">
        <v>514</v>
      </c>
      <c r="BT683" s="211" t="s">
        <v>514</v>
      </c>
      <c r="BU683" s="211" t="s">
        <v>514</v>
      </c>
      <c r="BV683" s="211" t="s">
        <v>514</v>
      </c>
      <c r="BW683" s="211" t="s">
        <v>514</v>
      </c>
      <c r="BX683" s="211" t="s">
        <v>514</v>
      </c>
      <c r="BY683" s="211" t="s">
        <v>514</v>
      </c>
      <c r="BZ683" s="211" t="s">
        <v>514</v>
      </c>
      <c r="CA683" s="211" t="s">
        <v>514</v>
      </c>
      <c r="CB683" s="211" t="s">
        <v>514</v>
      </c>
      <c r="CC683" s="211" t="s">
        <v>514</v>
      </c>
      <c r="CD683" s="211" t="s">
        <v>514</v>
      </c>
      <c r="CE683" s="211" t="s">
        <v>514</v>
      </c>
      <c r="CF683" s="211" t="s">
        <v>514</v>
      </c>
      <c r="CG683" s="211" t="s">
        <v>514</v>
      </c>
      <c r="CH683" s="287"/>
      <c r="CI683" s="287"/>
      <c r="CJ683" s="287"/>
      <c r="CK683" s="287"/>
      <c r="CL683" s="287"/>
      <c r="CM683" s="287"/>
      <c r="CN683" s="287"/>
      <c r="CO683" s="211" t="s">
        <v>5528</v>
      </c>
    </row>
    <row r="684" spans="1:93">
      <c r="A684" s="286" t="s">
        <v>2394</v>
      </c>
      <c r="B684" s="211" t="s">
        <v>3787</v>
      </c>
      <c r="C684" s="211" t="s">
        <v>2448</v>
      </c>
      <c r="D684" s="211" t="s">
        <v>6931</v>
      </c>
      <c r="E684" s="211" t="s">
        <v>3788</v>
      </c>
      <c r="F684" s="211">
        <v>1</v>
      </c>
      <c r="G684" s="211" t="s">
        <v>514</v>
      </c>
      <c r="H684" s="211" t="s">
        <v>514</v>
      </c>
      <c r="I684" s="211" t="s">
        <v>514</v>
      </c>
      <c r="J684" s="211" t="s">
        <v>514</v>
      </c>
      <c r="K684" s="211">
        <v>2022</v>
      </c>
      <c r="L684" s="211" t="b">
        <v>0</v>
      </c>
      <c r="M684" s="211">
        <v>2770</v>
      </c>
      <c r="N684" s="211">
        <v>2390</v>
      </c>
      <c r="O684" s="287"/>
      <c r="P684" s="287"/>
      <c r="Q684" s="287"/>
      <c r="R684" s="211" t="b">
        <v>0</v>
      </c>
      <c r="S684" s="211">
        <v>3030</v>
      </c>
      <c r="T684" s="211">
        <v>2730</v>
      </c>
      <c r="U684" s="211" t="b">
        <v>0</v>
      </c>
      <c r="V684" s="211">
        <v>2510</v>
      </c>
      <c r="W684" s="211">
        <v>2510</v>
      </c>
      <c r="X684" s="287"/>
      <c r="Y684" s="287"/>
      <c r="Z684" s="287"/>
      <c r="AA684" s="211" t="s">
        <v>514</v>
      </c>
      <c r="AB684" s="211" t="s">
        <v>514</v>
      </c>
      <c r="AC684" s="211" t="s">
        <v>514</v>
      </c>
      <c r="AD684" s="211" t="s">
        <v>514</v>
      </c>
      <c r="AE684" s="287"/>
      <c r="AF684" s="287"/>
      <c r="AG684" s="287"/>
      <c r="AH684" s="211" t="s">
        <v>514</v>
      </c>
      <c r="AI684" s="211" t="s">
        <v>514</v>
      </c>
      <c r="AJ684" s="211" t="s">
        <v>514</v>
      </c>
      <c r="AK684" s="211" t="s">
        <v>514</v>
      </c>
      <c r="AL684" s="211" t="s">
        <v>514</v>
      </c>
      <c r="AM684" s="211" t="s">
        <v>514</v>
      </c>
      <c r="AN684" s="287"/>
      <c r="AO684" s="287"/>
      <c r="AP684" s="287"/>
      <c r="AQ684" s="287"/>
      <c r="AR684" s="287"/>
      <c r="AS684" s="287"/>
      <c r="AT684" s="211" t="s">
        <v>514</v>
      </c>
      <c r="AU684" s="211" t="s">
        <v>514</v>
      </c>
      <c r="AV684" s="211" t="s">
        <v>514</v>
      </c>
      <c r="AW684" s="211" t="s">
        <v>514</v>
      </c>
      <c r="AX684" s="211" t="s">
        <v>514</v>
      </c>
      <c r="AY684" s="211" t="s">
        <v>514</v>
      </c>
      <c r="AZ684" s="287"/>
      <c r="BA684" s="287"/>
      <c r="BB684" s="287"/>
      <c r="BC684" s="287"/>
      <c r="BD684" s="287"/>
      <c r="BE684" s="287"/>
      <c r="BF684" s="211" t="s">
        <v>514</v>
      </c>
      <c r="BG684" s="211" t="s">
        <v>514</v>
      </c>
      <c r="BH684" s="211" t="s">
        <v>514</v>
      </c>
      <c r="BI684" s="211" t="s">
        <v>514</v>
      </c>
      <c r="BJ684" s="211" t="s">
        <v>514</v>
      </c>
      <c r="BK684" s="211" t="s">
        <v>514</v>
      </c>
      <c r="BL684" s="287"/>
      <c r="BM684" s="287"/>
      <c r="BN684" s="287"/>
      <c r="BO684" s="211" t="s">
        <v>514</v>
      </c>
      <c r="BP684" s="211" t="s">
        <v>514</v>
      </c>
      <c r="BQ684" s="211">
        <v>1</v>
      </c>
      <c r="BR684" s="211" t="s">
        <v>2451</v>
      </c>
      <c r="BS684" s="211" t="s">
        <v>514</v>
      </c>
      <c r="BT684" s="211" t="s">
        <v>514</v>
      </c>
      <c r="BU684" s="211" t="s">
        <v>514</v>
      </c>
      <c r="BV684" s="211" t="s">
        <v>514</v>
      </c>
      <c r="BW684" s="211" t="s">
        <v>514</v>
      </c>
      <c r="BX684" s="211" t="s">
        <v>514</v>
      </c>
      <c r="BY684" s="211" t="s">
        <v>514</v>
      </c>
      <c r="BZ684" s="211" t="s">
        <v>514</v>
      </c>
      <c r="CA684" s="211" t="s">
        <v>514</v>
      </c>
      <c r="CB684" s="211" t="s">
        <v>514</v>
      </c>
      <c r="CC684" s="211" t="s">
        <v>514</v>
      </c>
      <c r="CD684" s="211" t="s">
        <v>514</v>
      </c>
      <c r="CE684" s="211" t="s">
        <v>514</v>
      </c>
      <c r="CF684" s="211" t="s">
        <v>514</v>
      </c>
      <c r="CG684" s="211" t="s">
        <v>514</v>
      </c>
      <c r="CH684" s="287"/>
      <c r="CI684" s="287"/>
      <c r="CJ684" s="287"/>
      <c r="CK684" s="287"/>
      <c r="CL684" s="287"/>
      <c r="CM684" s="287"/>
      <c r="CN684" s="287"/>
      <c r="CO684" s="211" t="s">
        <v>5528</v>
      </c>
    </row>
    <row r="685" spans="1:93">
      <c r="A685" s="286" t="s">
        <v>2395</v>
      </c>
      <c r="B685" s="211" t="s">
        <v>3789</v>
      </c>
      <c r="C685" s="211" t="s">
        <v>2448</v>
      </c>
      <c r="D685" s="211" t="s">
        <v>6932</v>
      </c>
      <c r="E685" s="211" t="s">
        <v>6034</v>
      </c>
      <c r="F685" s="211">
        <v>1</v>
      </c>
      <c r="G685" s="211" t="s">
        <v>514</v>
      </c>
      <c r="H685" s="211" t="s">
        <v>514</v>
      </c>
      <c r="I685" s="211" t="s">
        <v>514</v>
      </c>
      <c r="J685" s="211" t="s">
        <v>514</v>
      </c>
      <c r="K685" s="211">
        <v>2022</v>
      </c>
      <c r="L685" s="211" t="b">
        <v>0</v>
      </c>
      <c r="M685" s="211">
        <v>778</v>
      </c>
      <c r="N685" s="211">
        <v>777</v>
      </c>
      <c r="O685" s="287"/>
      <c r="P685" s="287"/>
      <c r="Q685" s="287"/>
      <c r="R685" s="211" t="b">
        <v>0</v>
      </c>
      <c r="S685" s="211">
        <v>788</v>
      </c>
      <c r="T685" s="211">
        <v>672</v>
      </c>
      <c r="U685" s="211" t="b">
        <v>0</v>
      </c>
      <c r="V685" s="211">
        <v>660</v>
      </c>
      <c r="W685" s="211">
        <v>660</v>
      </c>
      <c r="X685" s="287"/>
      <c r="Y685" s="287"/>
      <c r="Z685" s="287"/>
      <c r="AA685" s="211" t="s">
        <v>514</v>
      </c>
      <c r="AB685" s="211" t="s">
        <v>514</v>
      </c>
      <c r="AC685" s="211" t="s">
        <v>514</v>
      </c>
      <c r="AD685" s="211" t="s">
        <v>514</v>
      </c>
      <c r="AE685" s="287"/>
      <c r="AF685" s="287"/>
      <c r="AG685" s="287"/>
      <c r="AH685" s="211" t="s">
        <v>514</v>
      </c>
      <c r="AI685" s="211" t="s">
        <v>514</v>
      </c>
      <c r="AJ685" s="211" t="s">
        <v>514</v>
      </c>
      <c r="AK685" s="211" t="s">
        <v>514</v>
      </c>
      <c r="AL685" s="211" t="s">
        <v>514</v>
      </c>
      <c r="AM685" s="211" t="s">
        <v>514</v>
      </c>
      <c r="AN685" s="287"/>
      <c r="AO685" s="287"/>
      <c r="AP685" s="287"/>
      <c r="AQ685" s="287"/>
      <c r="AR685" s="287"/>
      <c r="AS685" s="287"/>
      <c r="AT685" s="211" t="s">
        <v>514</v>
      </c>
      <c r="AU685" s="211" t="s">
        <v>514</v>
      </c>
      <c r="AV685" s="211" t="s">
        <v>514</v>
      </c>
      <c r="AW685" s="211" t="s">
        <v>514</v>
      </c>
      <c r="AX685" s="211" t="s">
        <v>514</v>
      </c>
      <c r="AY685" s="211" t="s">
        <v>514</v>
      </c>
      <c r="AZ685" s="287"/>
      <c r="BA685" s="287"/>
      <c r="BB685" s="287"/>
      <c r="BC685" s="287"/>
      <c r="BD685" s="287"/>
      <c r="BE685" s="287"/>
      <c r="BF685" s="211" t="s">
        <v>514</v>
      </c>
      <c r="BG685" s="211" t="s">
        <v>514</v>
      </c>
      <c r="BH685" s="211" t="s">
        <v>514</v>
      </c>
      <c r="BI685" s="211" t="s">
        <v>514</v>
      </c>
      <c r="BJ685" s="211" t="s">
        <v>514</v>
      </c>
      <c r="BK685" s="211" t="s">
        <v>514</v>
      </c>
      <c r="BL685" s="287"/>
      <c r="BM685" s="287"/>
      <c r="BN685" s="287"/>
      <c r="BO685" s="211" t="s">
        <v>514</v>
      </c>
      <c r="BP685" s="211" t="s">
        <v>514</v>
      </c>
      <c r="BQ685" s="211">
        <v>0</v>
      </c>
      <c r="BR685" s="211" t="s">
        <v>514</v>
      </c>
      <c r="BS685" s="211" t="s">
        <v>514</v>
      </c>
      <c r="BT685" s="211" t="s">
        <v>514</v>
      </c>
      <c r="BU685" s="211" t="s">
        <v>514</v>
      </c>
      <c r="BV685" s="211" t="s">
        <v>514</v>
      </c>
      <c r="BW685" s="211" t="s">
        <v>514</v>
      </c>
      <c r="BX685" s="211" t="s">
        <v>514</v>
      </c>
      <c r="BY685" s="211" t="s">
        <v>514</v>
      </c>
      <c r="BZ685" s="211" t="s">
        <v>514</v>
      </c>
      <c r="CA685" s="211" t="s">
        <v>514</v>
      </c>
      <c r="CB685" s="211" t="s">
        <v>514</v>
      </c>
      <c r="CC685" s="211" t="s">
        <v>514</v>
      </c>
      <c r="CD685" s="211" t="s">
        <v>514</v>
      </c>
      <c r="CE685" s="211" t="s">
        <v>514</v>
      </c>
      <c r="CF685" s="211" t="s">
        <v>514</v>
      </c>
      <c r="CG685" s="211" t="s">
        <v>514</v>
      </c>
      <c r="CH685" s="287"/>
      <c r="CI685" s="287"/>
      <c r="CJ685" s="287"/>
      <c r="CK685" s="287"/>
      <c r="CL685" s="287"/>
      <c r="CM685" s="287"/>
      <c r="CN685" s="287"/>
      <c r="CO685" s="211" t="s">
        <v>5528</v>
      </c>
    </row>
    <row r="686" spans="1:93">
      <c r="A686" s="286" t="s">
        <v>2396</v>
      </c>
      <c r="B686" s="211" t="s">
        <v>3790</v>
      </c>
      <c r="C686" s="211" t="s">
        <v>2424</v>
      </c>
      <c r="D686" s="211" t="s">
        <v>6035</v>
      </c>
      <c r="E686" s="211" t="s">
        <v>6036</v>
      </c>
      <c r="F686" s="211">
        <v>1</v>
      </c>
      <c r="G686" s="211" t="s">
        <v>514</v>
      </c>
      <c r="H686" s="211" t="s">
        <v>514</v>
      </c>
      <c r="I686" s="211" t="s">
        <v>514</v>
      </c>
      <c r="J686" s="211" t="s">
        <v>514</v>
      </c>
      <c r="K686" s="211">
        <v>2022</v>
      </c>
      <c r="L686" s="211" t="b">
        <v>1</v>
      </c>
      <c r="M686" s="211">
        <v>3910</v>
      </c>
      <c r="N686" s="211">
        <v>3910</v>
      </c>
      <c r="O686" s="287"/>
      <c r="P686" s="287"/>
      <c r="Q686" s="287"/>
      <c r="R686" s="211" t="b">
        <v>1</v>
      </c>
      <c r="S686" s="211">
        <v>3680</v>
      </c>
      <c r="T686" s="211">
        <v>3150</v>
      </c>
      <c r="U686" s="211" t="b">
        <v>1</v>
      </c>
      <c r="V686" s="211">
        <v>2970</v>
      </c>
      <c r="W686" s="211">
        <v>2970</v>
      </c>
      <c r="X686" s="287"/>
      <c r="Y686" s="287"/>
      <c r="Z686" s="287"/>
      <c r="AA686" s="211" t="s">
        <v>514</v>
      </c>
      <c r="AB686" s="211" t="s">
        <v>514</v>
      </c>
      <c r="AC686" s="211" t="s">
        <v>514</v>
      </c>
      <c r="AD686" s="211" t="s">
        <v>514</v>
      </c>
      <c r="AE686" s="287"/>
      <c r="AF686" s="287"/>
      <c r="AG686" s="287"/>
      <c r="AH686" s="211" t="s">
        <v>514</v>
      </c>
      <c r="AI686" s="211" t="s">
        <v>514</v>
      </c>
      <c r="AJ686" s="211" t="s">
        <v>514</v>
      </c>
      <c r="AK686" s="211" t="s">
        <v>514</v>
      </c>
      <c r="AL686" s="211" t="s">
        <v>514</v>
      </c>
      <c r="AM686" s="211" t="s">
        <v>514</v>
      </c>
      <c r="AN686" s="287"/>
      <c r="AO686" s="287"/>
      <c r="AP686" s="287"/>
      <c r="AQ686" s="287"/>
      <c r="AR686" s="287"/>
      <c r="AS686" s="287"/>
      <c r="AT686" s="211" t="s">
        <v>514</v>
      </c>
      <c r="AU686" s="211" t="s">
        <v>514</v>
      </c>
      <c r="AV686" s="211" t="s">
        <v>514</v>
      </c>
      <c r="AW686" s="211" t="s">
        <v>514</v>
      </c>
      <c r="AX686" s="211" t="s">
        <v>514</v>
      </c>
      <c r="AY686" s="211" t="s">
        <v>514</v>
      </c>
      <c r="AZ686" s="287"/>
      <c r="BA686" s="287"/>
      <c r="BB686" s="287"/>
      <c r="BC686" s="287"/>
      <c r="BD686" s="287"/>
      <c r="BE686" s="287"/>
      <c r="BF686" s="211" t="s">
        <v>514</v>
      </c>
      <c r="BG686" s="211" t="s">
        <v>514</v>
      </c>
      <c r="BH686" s="211" t="s">
        <v>514</v>
      </c>
      <c r="BI686" s="211" t="s">
        <v>514</v>
      </c>
      <c r="BJ686" s="211" t="s">
        <v>514</v>
      </c>
      <c r="BK686" s="211" t="s">
        <v>514</v>
      </c>
      <c r="BL686" s="287"/>
      <c r="BM686" s="287"/>
      <c r="BN686" s="287"/>
      <c r="BO686" s="211" t="s">
        <v>514</v>
      </c>
      <c r="BP686" s="211" t="s">
        <v>514</v>
      </c>
      <c r="BQ686" s="211">
        <v>1</v>
      </c>
      <c r="BR686" s="211" t="s">
        <v>5144</v>
      </c>
      <c r="BS686" s="211" t="s">
        <v>514</v>
      </c>
      <c r="BT686" s="211" t="s">
        <v>514</v>
      </c>
      <c r="BU686" s="211" t="s">
        <v>514</v>
      </c>
      <c r="BV686" s="211" t="s">
        <v>514</v>
      </c>
      <c r="BW686" s="211" t="s">
        <v>514</v>
      </c>
      <c r="BX686" s="211" t="s">
        <v>514</v>
      </c>
      <c r="BY686" s="211" t="s">
        <v>514</v>
      </c>
      <c r="BZ686" s="211" t="s">
        <v>514</v>
      </c>
      <c r="CA686" s="211" t="s">
        <v>514</v>
      </c>
      <c r="CB686" s="211" t="s">
        <v>514</v>
      </c>
      <c r="CC686" s="211" t="s">
        <v>514</v>
      </c>
      <c r="CD686" s="211" t="s">
        <v>514</v>
      </c>
      <c r="CE686" s="211" t="s">
        <v>514</v>
      </c>
      <c r="CF686" s="211" t="s">
        <v>514</v>
      </c>
      <c r="CG686" s="211" t="s">
        <v>514</v>
      </c>
      <c r="CH686" s="287"/>
      <c r="CI686" s="287"/>
      <c r="CJ686" s="287"/>
      <c r="CK686" s="287"/>
      <c r="CL686" s="287"/>
      <c r="CM686" s="287"/>
      <c r="CN686" s="287"/>
      <c r="CO686" s="211" t="s">
        <v>5528</v>
      </c>
    </row>
    <row r="687" spans="1:93">
      <c r="A687" s="286" t="s">
        <v>2397</v>
      </c>
      <c r="B687" s="211" t="s">
        <v>3791</v>
      </c>
      <c r="C687" s="211" t="s">
        <v>2706</v>
      </c>
      <c r="D687" s="211" t="s">
        <v>6037</v>
      </c>
      <c r="E687" s="211" t="s">
        <v>3792</v>
      </c>
      <c r="F687" s="211">
        <v>1</v>
      </c>
      <c r="G687" s="211" t="s">
        <v>514</v>
      </c>
      <c r="H687" s="211" t="s">
        <v>514</v>
      </c>
      <c r="I687" s="211" t="s">
        <v>514</v>
      </c>
      <c r="J687" s="211" t="s">
        <v>514</v>
      </c>
      <c r="K687" s="211">
        <v>2022</v>
      </c>
      <c r="L687" s="211" t="b">
        <v>0</v>
      </c>
      <c r="M687" s="211">
        <v>20700</v>
      </c>
      <c r="N687" s="211">
        <v>20700</v>
      </c>
      <c r="O687" s="287"/>
      <c r="P687" s="287"/>
      <c r="Q687" s="287"/>
      <c r="R687" s="211" t="b">
        <v>0</v>
      </c>
      <c r="S687" s="211">
        <v>51500</v>
      </c>
      <c r="T687" s="211">
        <v>44000</v>
      </c>
      <c r="U687" s="211" t="b">
        <v>0</v>
      </c>
      <c r="V687" s="211">
        <v>733</v>
      </c>
      <c r="W687" s="211">
        <v>733</v>
      </c>
      <c r="X687" s="287"/>
      <c r="Y687" s="287"/>
      <c r="Z687" s="287"/>
      <c r="AA687" s="211" t="s">
        <v>514</v>
      </c>
      <c r="AB687" s="211" t="s">
        <v>514</v>
      </c>
      <c r="AC687" s="211" t="s">
        <v>514</v>
      </c>
      <c r="AD687" s="211" t="s">
        <v>514</v>
      </c>
      <c r="AE687" s="287"/>
      <c r="AF687" s="287"/>
      <c r="AG687" s="287"/>
      <c r="AH687" s="211" t="s">
        <v>514</v>
      </c>
      <c r="AI687" s="211" t="s">
        <v>514</v>
      </c>
      <c r="AJ687" s="211" t="s">
        <v>514</v>
      </c>
      <c r="AK687" s="211" t="s">
        <v>514</v>
      </c>
      <c r="AL687" s="211" t="s">
        <v>514</v>
      </c>
      <c r="AM687" s="211" t="s">
        <v>514</v>
      </c>
      <c r="AN687" s="287"/>
      <c r="AO687" s="287"/>
      <c r="AP687" s="287"/>
      <c r="AQ687" s="287"/>
      <c r="AR687" s="287"/>
      <c r="AS687" s="287"/>
      <c r="AT687" s="211" t="s">
        <v>514</v>
      </c>
      <c r="AU687" s="211" t="s">
        <v>514</v>
      </c>
      <c r="AV687" s="211" t="s">
        <v>514</v>
      </c>
      <c r="AW687" s="211" t="s">
        <v>514</v>
      </c>
      <c r="AX687" s="211" t="s">
        <v>514</v>
      </c>
      <c r="AY687" s="211" t="s">
        <v>514</v>
      </c>
      <c r="AZ687" s="287"/>
      <c r="BA687" s="287"/>
      <c r="BB687" s="287"/>
      <c r="BC687" s="287"/>
      <c r="BD687" s="287"/>
      <c r="BE687" s="287"/>
      <c r="BF687" s="211" t="s">
        <v>514</v>
      </c>
      <c r="BG687" s="211" t="s">
        <v>514</v>
      </c>
      <c r="BH687" s="211" t="s">
        <v>514</v>
      </c>
      <c r="BI687" s="211" t="s">
        <v>514</v>
      </c>
      <c r="BJ687" s="211" t="s">
        <v>514</v>
      </c>
      <c r="BK687" s="211" t="s">
        <v>514</v>
      </c>
      <c r="BL687" s="287"/>
      <c r="BM687" s="287"/>
      <c r="BN687" s="287"/>
      <c r="BO687" s="211" t="s">
        <v>514</v>
      </c>
      <c r="BP687" s="211" t="s">
        <v>514</v>
      </c>
      <c r="BQ687" s="211">
        <v>0</v>
      </c>
      <c r="BR687" s="211" t="s">
        <v>514</v>
      </c>
      <c r="BS687" s="211" t="s">
        <v>514</v>
      </c>
      <c r="BT687" s="211" t="s">
        <v>514</v>
      </c>
      <c r="BU687" s="211" t="s">
        <v>514</v>
      </c>
      <c r="BV687" s="211" t="s">
        <v>514</v>
      </c>
      <c r="BW687" s="211" t="s">
        <v>514</v>
      </c>
      <c r="BX687" s="211" t="s">
        <v>514</v>
      </c>
      <c r="BY687" s="211" t="s">
        <v>514</v>
      </c>
      <c r="BZ687" s="211" t="s">
        <v>514</v>
      </c>
      <c r="CA687" s="211" t="s">
        <v>514</v>
      </c>
      <c r="CB687" s="211" t="s">
        <v>514</v>
      </c>
      <c r="CC687" s="211" t="s">
        <v>514</v>
      </c>
      <c r="CD687" s="211" t="s">
        <v>514</v>
      </c>
      <c r="CE687" s="211" t="s">
        <v>514</v>
      </c>
      <c r="CF687" s="211" t="s">
        <v>514</v>
      </c>
      <c r="CG687" s="211" t="s">
        <v>514</v>
      </c>
      <c r="CH687" s="287"/>
      <c r="CI687" s="287"/>
      <c r="CJ687" s="287"/>
      <c r="CK687" s="287"/>
      <c r="CL687" s="287"/>
      <c r="CM687" s="287"/>
      <c r="CN687" s="287"/>
      <c r="CO687" s="211" t="s">
        <v>5528</v>
      </c>
    </row>
    <row r="688" spans="1:93">
      <c r="A688" s="286" t="s">
        <v>2398</v>
      </c>
      <c r="B688" s="211" t="s">
        <v>3793</v>
      </c>
      <c r="C688" s="211" t="s">
        <v>2424</v>
      </c>
      <c r="D688" s="211" t="s">
        <v>3794</v>
      </c>
      <c r="E688" s="211" t="s">
        <v>3795</v>
      </c>
      <c r="F688" s="211">
        <v>1</v>
      </c>
      <c r="G688" s="211" t="s">
        <v>514</v>
      </c>
      <c r="H688" s="211" t="s">
        <v>514</v>
      </c>
      <c r="I688" s="211" t="s">
        <v>514</v>
      </c>
      <c r="J688" s="211" t="s">
        <v>514</v>
      </c>
      <c r="K688" s="211">
        <v>2022</v>
      </c>
      <c r="L688" s="211" t="b">
        <v>0</v>
      </c>
      <c r="M688" s="211">
        <v>3440</v>
      </c>
      <c r="N688" s="211">
        <v>3430</v>
      </c>
      <c r="O688" s="287"/>
      <c r="P688" s="287"/>
      <c r="Q688" s="287"/>
      <c r="R688" s="211" t="b">
        <v>0</v>
      </c>
      <c r="S688" s="211">
        <v>3430</v>
      </c>
      <c r="T688" s="211">
        <v>3040</v>
      </c>
      <c r="U688" s="211" t="b">
        <v>0</v>
      </c>
      <c r="V688" s="211">
        <v>1860</v>
      </c>
      <c r="W688" s="211">
        <v>1860</v>
      </c>
      <c r="X688" s="287"/>
      <c r="Y688" s="287"/>
      <c r="Z688" s="287"/>
      <c r="AA688" s="211" t="s">
        <v>514</v>
      </c>
      <c r="AB688" s="211" t="s">
        <v>514</v>
      </c>
      <c r="AC688" s="211" t="s">
        <v>514</v>
      </c>
      <c r="AD688" s="211" t="s">
        <v>514</v>
      </c>
      <c r="AE688" s="287"/>
      <c r="AF688" s="287"/>
      <c r="AG688" s="287"/>
      <c r="AH688" s="211" t="s">
        <v>514</v>
      </c>
      <c r="AI688" s="211" t="s">
        <v>514</v>
      </c>
      <c r="AJ688" s="211" t="s">
        <v>514</v>
      </c>
      <c r="AK688" s="211" t="s">
        <v>514</v>
      </c>
      <c r="AL688" s="211" t="s">
        <v>514</v>
      </c>
      <c r="AM688" s="211" t="s">
        <v>514</v>
      </c>
      <c r="AN688" s="287"/>
      <c r="AO688" s="287"/>
      <c r="AP688" s="287"/>
      <c r="AQ688" s="287"/>
      <c r="AR688" s="287"/>
      <c r="AS688" s="287"/>
      <c r="AT688" s="211" t="s">
        <v>514</v>
      </c>
      <c r="AU688" s="211" t="s">
        <v>514</v>
      </c>
      <c r="AV688" s="211" t="s">
        <v>514</v>
      </c>
      <c r="AW688" s="211" t="s">
        <v>514</v>
      </c>
      <c r="AX688" s="211" t="s">
        <v>514</v>
      </c>
      <c r="AY688" s="211" t="s">
        <v>514</v>
      </c>
      <c r="AZ688" s="287"/>
      <c r="BA688" s="287"/>
      <c r="BB688" s="287"/>
      <c r="BC688" s="287"/>
      <c r="BD688" s="287"/>
      <c r="BE688" s="287"/>
      <c r="BF688" s="211" t="s">
        <v>514</v>
      </c>
      <c r="BG688" s="211" t="s">
        <v>514</v>
      </c>
      <c r="BH688" s="211" t="s">
        <v>514</v>
      </c>
      <c r="BI688" s="211" t="s">
        <v>514</v>
      </c>
      <c r="BJ688" s="211" t="s">
        <v>514</v>
      </c>
      <c r="BK688" s="211" t="s">
        <v>514</v>
      </c>
      <c r="BL688" s="287"/>
      <c r="BM688" s="287"/>
      <c r="BN688" s="287"/>
      <c r="BO688" s="211" t="s">
        <v>514</v>
      </c>
      <c r="BP688" s="211" t="s">
        <v>514</v>
      </c>
      <c r="BQ688" s="211">
        <v>0</v>
      </c>
      <c r="BR688" s="211" t="s">
        <v>514</v>
      </c>
      <c r="BS688" s="211" t="s">
        <v>514</v>
      </c>
      <c r="BT688" s="211" t="s">
        <v>514</v>
      </c>
      <c r="BU688" s="211" t="s">
        <v>514</v>
      </c>
      <c r="BV688" s="211" t="s">
        <v>514</v>
      </c>
      <c r="BW688" s="211" t="s">
        <v>514</v>
      </c>
      <c r="BX688" s="211" t="s">
        <v>514</v>
      </c>
      <c r="BY688" s="211" t="s">
        <v>514</v>
      </c>
      <c r="BZ688" s="211" t="s">
        <v>514</v>
      </c>
      <c r="CA688" s="211" t="s">
        <v>514</v>
      </c>
      <c r="CB688" s="211" t="s">
        <v>514</v>
      </c>
      <c r="CC688" s="211" t="s">
        <v>514</v>
      </c>
      <c r="CD688" s="211" t="s">
        <v>514</v>
      </c>
      <c r="CE688" s="211" t="s">
        <v>514</v>
      </c>
      <c r="CF688" s="211" t="s">
        <v>514</v>
      </c>
      <c r="CG688" s="211" t="s">
        <v>514</v>
      </c>
      <c r="CH688" s="287"/>
      <c r="CI688" s="287"/>
      <c r="CJ688" s="287"/>
      <c r="CK688" s="287"/>
      <c r="CL688" s="287"/>
      <c r="CM688" s="287"/>
      <c r="CN688" s="287"/>
      <c r="CO688" s="211" t="s">
        <v>5528</v>
      </c>
    </row>
    <row r="689" spans="1:93">
      <c r="A689" s="286" t="s">
        <v>2399</v>
      </c>
      <c r="B689" s="211" t="s">
        <v>3796</v>
      </c>
      <c r="C689" s="211" t="s">
        <v>2448</v>
      </c>
      <c r="D689" s="211" t="s">
        <v>3797</v>
      </c>
      <c r="E689" s="211" t="s">
        <v>3798</v>
      </c>
      <c r="F689" s="211">
        <v>1</v>
      </c>
      <c r="G689" s="211" t="s">
        <v>514</v>
      </c>
      <c r="H689" s="211" t="s">
        <v>514</v>
      </c>
      <c r="I689" s="211" t="s">
        <v>514</v>
      </c>
      <c r="J689" s="211" t="s">
        <v>514</v>
      </c>
      <c r="K689" s="211">
        <v>2022</v>
      </c>
      <c r="L689" s="211" t="b">
        <v>0</v>
      </c>
      <c r="M689" s="211">
        <v>13500</v>
      </c>
      <c r="N689" s="211">
        <v>13500</v>
      </c>
      <c r="O689" s="287"/>
      <c r="P689" s="287"/>
      <c r="Q689" s="287"/>
      <c r="R689" s="211" t="b">
        <v>0</v>
      </c>
      <c r="S689" s="211">
        <v>13200</v>
      </c>
      <c r="T689" s="211">
        <v>11800</v>
      </c>
      <c r="U689" s="211" t="b">
        <v>0</v>
      </c>
      <c r="V689" s="211">
        <v>12500</v>
      </c>
      <c r="W689" s="211">
        <v>12500</v>
      </c>
      <c r="X689" s="287"/>
      <c r="Y689" s="287"/>
      <c r="Z689" s="287"/>
      <c r="AA689" s="211" t="s">
        <v>514</v>
      </c>
      <c r="AB689" s="211" t="s">
        <v>514</v>
      </c>
      <c r="AC689" s="211" t="s">
        <v>514</v>
      </c>
      <c r="AD689" s="211" t="s">
        <v>514</v>
      </c>
      <c r="AE689" s="287"/>
      <c r="AF689" s="287"/>
      <c r="AG689" s="287"/>
      <c r="AH689" s="211" t="s">
        <v>514</v>
      </c>
      <c r="AI689" s="211" t="s">
        <v>514</v>
      </c>
      <c r="AJ689" s="211" t="s">
        <v>514</v>
      </c>
      <c r="AK689" s="211" t="s">
        <v>514</v>
      </c>
      <c r="AL689" s="211" t="s">
        <v>514</v>
      </c>
      <c r="AM689" s="211" t="s">
        <v>514</v>
      </c>
      <c r="AN689" s="287"/>
      <c r="AO689" s="287"/>
      <c r="AP689" s="287"/>
      <c r="AQ689" s="287"/>
      <c r="AR689" s="287"/>
      <c r="AS689" s="287"/>
      <c r="AT689" s="211" t="s">
        <v>514</v>
      </c>
      <c r="AU689" s="211" t="s">
        <v>514</v>
      </c>
      <c r="AV689" s="211" t="s">
        <v>514</v>
      </c>
      <c r="AW689" s="211" t="s">
        <v>514</v>
      </c>
      <c r="AX689" s="211" t="s">
        <v>514</v>
      </c>
      <c r="AY689" s="211" t="s">
        <v>514</v>
      </c>
      <c r="AZ689" s="287"/>
      <c r="BA689" s="287"/>
      <c r="BB689" s="287"/>
      <c r="BC689" s="287"/>
      <c r="BD689" s="287"/>
      <c r="BE689" s="287"/>
      <c r="BF689" s="211" t="s">
        <v>514</v>
      </c>
      <c r="BG689" s="211" t="s">
        <v>514</v>
      </c>
      <c r="BH689" s="211" t="s">
        <v>514</v>
      </c>
      <c r="BI689" s="211" t="s">
        <v>514</v>
      </c>
      <c r="BJ689" s="211" t="s">
        <v>514</v>
      </c>
      <c r="BK689" s="211" t="s">
        <v>514</v>
      </c>
      <c r="BL689" s="287"/>
      <c r="BM689" s="287"/>
      <c r="BN689" s="287"/>
      <c r="BO689" s="211" t="s">
        <v>514</v>
      </c>
      <c r="BP689" s="211" t="s">
        <v>514</v>
      </c>
      <c r="BQ689" s="211">
        <v>1</v>
      </c>
      <c r="BR689" s="211" t="s">
        <v>3796</v>
      </c>
      <c r="BS689" s="211" t="s">
        <v>514</v>
      </c>
      <c r="BT689" s="211" t="s">
        <v>514</v>
      </c>
      <c r="BU689" s="211" t="s">
        <v>514</v>
      </c>
      <c r="BV689" s="211" t="s">
        <v>514</v>
      </c>
      <c r="BW689" s="211" t="s">
        <v>514</v>
      </c>
      <c r="BX689" s="211" t="s">
        <v>514</v>
      </c>
      <c r="BY689" s="211" t="s">
        <v>514</v>
      </c>
      <c r="BZ689" s="211" t="s">
        <v>514</v>
      </c>
      <c r="CA689" s="211" t="s">
        <v>514</v>
      </c>
      <c r="CB689" s="211" t="s">
        <v>514</v>
      </c>
      <c r="CC689" s="211" t="s">
        <v>6425</v>
      </c>
      <c r="CD689" s="211" t="s">
        <v>6442</v>
      </c>
      <c r="CE689" s="211" t="s">
        <v>514</v>
      </c>
      <c r="CF689" s="211" t="s">
        <v>514</v>
      </c>
      <c r="CG689" s="211" t="s">
        <v>514</v>
      </c>
      <c r="CH689" s="287"/>
      <c r="CI689" s="287"/>
      <c r="CJ689" s="287"/>
      <c r="CK689" s="287"/>
      <c r="CL689" s="287"/>
      <c r="CM689" s="287"/>
      <c r="CN689" s="287"/>
      <c r="CO689" s="211" t="s">
        <v>5528</v>
      </c>
    </row>
    <row r="690" spans="1:93">
      <c r="A690" s="286" t="s">
        <v>2400</v>
      </c>
      <c r="B690" s="211" t="s">
        <v>514</v>
      </c>
      <c r="C690" s="211" t="s">
        <v>514</v>
      </c>
      <c r="D690" s="211" t="s">
        <v>514</v>
      </c>
      <c r="E690" s="211" t="s">
        <v>514</v>
      </c>
      <c r="F690" s="211" t="e">
        <v>#N/A</v>
      </c>
      <c r="G690" s="211" t="e">
        <v>#N/A</v>
      </c>
      <c r="H690" s="211" t="e">
        <v>#N/A</v>
      </c>
      <c r="I690" s="211" t="s">
        <v>514</v>
      </c>
      <c r="J690" s="211" t="s">
        <v>514</v>
      </c>
      <c r="K690" s="211" t="s">
        <v>514</v>
      </c>
      <c r="L690" s="211" t="s">
        <v>514</v>
      </c>
      <c r="M690" s="211" t="s">
        <v>514</v>
      </c>
      <c r="N690" s="211" t="s">
        <v>514</v>
      </c>
      <c r="O690" s="287"/>
      <c r="P690" s="287"/>
      <c r="Q690" s="287"/>
      <c r="R690" s="211" t="s">
        <v>514</v>
      </c>
      <c r="S690" s="211" t="s">
        <v>514</v>
      </c>
      <c r="T690" s="211" t="s">
        <v>514</v>
      </c>
      <c r="U690" s="211" t="s">
        <v>514</v>
      </c>
      <c r="V690" s="211" t="s">
        <v>514</v>
      </c>
      <c r="W690" s="211" t="s">
        <v>514</v>
      </c>
      <c r="X690" s="287"/>
      <c r="Y690" s="287"/>
      <c r="Z690" s="287"/>
      <c r="AA690" s="211" t="e">
        <v>#N/A</v>
      </c>
      <c r="AB690" s="211" t="e">
        <v>#N/A</v>
      </c>
      <c r="AC690" s="211" t="s">
        <v>514</v>
      </c>
      <c r="AD690" s="211" t="s">
        <v>514</v>
      </c>
      <c r="AE690" s="287"/>
      <c r="AF690" s="287"/>
      <c r="AG690" s="287"/>
      <c r="AH690" s="211" t="s">
        <v>514</v>
      </c>
      <c r="AI690" s="211" t="s">
        <v>514</v>
      </c>
      <c r="AJ690" s="211" t="s">
        <v>514</v>
      </c>
      <c r="AK690" s="211" t="s">
        <v>514</v>
      </c>
      <c r="AL690" s="211" t="s">
        <v>514</v>
      </c>
      <c r="AM690" s="211" t="s">
        <v>514</v>
      </c>
      <c r="AN690" s="287"/>
      <c r="AO690" s="287"/>
      <c r="AP690" s="287"/>
      <c r="AQ690" s="287"/>
      <c r="AR690" s="287"/>
      <c r="AS690" s="287"/>
      <c r="AT690" s="211" t="s">
        <v>514</v>
      </c>
      <c r="AU690" s="211" t="s">
        <v>514</v>
      </c>
      <c r="AV690" s="211" t="s">
        <v>514</v>
      </c>
      <c r="AW690" s="211" t="s">
        <v>514</v>
      </c>
      <c r="AX690" s="211" t="s">
        <v>514</v>
      </c>
      <c r="AY690" s="211" t="s">
        <v>514</v>
      </c>
      <c r="AZ690" s="287"/>
      <c r="BA690" s="287"/>
      <c r="BB690" s="287"/>
      <c r="BC690" s="287"/>
      <c r="BD690" s="287"/>
      <c r="BE690" s="287"/>
      <c r="BF690" s="211" t="s">
        <v>514</v>
      </c>
      <c r="BG690" s="211" t="s">
        <v>514</v>
      </c>
      <c r="BH690" s="211" t="s">
        <v>514</v>
      </c>
      <c r="BI690" s="211" t="s">
        <v>514</v>
      </c>
      <c r="BJ690" s="211" t="s">
        <v>514</v>
      </c>
      <c r="BK690" s="211" t="s">
        <v>514</v>
      </c>
      <c r="BL690" s="287"/>
      <c r="BM690" s="287"/>
      <c r="BN690" s="287"/>
      <c r="BO690" s="211" t="s">
        <v>514</v>
      </c>
      <c r="BP690" s="211" t="s">
        <v>514</v>
      </c>
      <c r="BQ690" s="211">
        <v>0</v>
      </c>
      <c r="BR690" s="211" t="s">
        <v>514</v>
      </c>
      <c r="BS690" s="211" t="s">
        <v>514</v>
      </c>
      <c r="BT690" s="211" t="s">
        <v>514</v>
      </c>
      <c r="BU690" s="211" t="s">
        <v>514</v>
      </c>
      <c r="BV690" s="211" t="s">
        <v>514</v>
      </c>
      <c r="BW690" s="211" t="s">
        <v>514</v>
      </c>
      <c r="BX690" s="211" t="s">
        <v>514</v>
      </c>
      <c r="BY690" s="211" t="s">
        <v>514</v>
      </c>
      <c r="BZ690" s="211" t="s">
        <v>514</v>
      </c>
      <c r="CA690" s="211" t="s">
        <v>514</v>
      </c>
      <c r="CB690" s="211" t="s">
        <v>514</v>
      </c>
      <c r="CC690" s="211" t="s">
        <v>514</v>
      </c>
      <c r="CD690" s="211" t="s">
        <v>514</v>
      </c>
      <c r="CE690" s="211" t="s">
        <v>514</v>
      </c>
      <c r="CF690" s="211" t="s">
        <v>514</v>
      </c>
      <c r="CG690" s="211" t="s">
        <v>514</v>
      </c>
      <c r="CH690" s="287"/>
      <c r="CI690" s="287"/>
      <c r="CJ690" s="287"/>
      <c r="CK690" s="287"/>
      <c r="CL690" s="287"/>
      <c r="CM690" s="287"/>
      <c r="CN690" s="287"/>
      <c r="CO690" s="211" t="s">
        <v>514</v>
      </c>
    </row>
    <row r="691" spans="1:93">
      <c r="A691" s="286" t="s">
        <v>2401</v>
      </c>
      <c r="B691" s="211" t="s">
        <v>3799</v>
      </c>
      <c r="C691" s="211" t="s">
        <v>2448</v>
      </c>
      <c r="D691" s="211" t="s">
        <v>3800</v>
      </c>
      <c r="E691" s="211" t="s">
        <v>3801</v>
      </c>
      <c r="F691" s="211">
        <v>1</v>
      </c>
      <c r="G691" s="211" t="s">
        <v>514</v>
      </c>
      <c r="H691" s="211" t="s">
        <v>514</v>
      </c>
      <c r="I691" s="211" t="s">
        <v>514</v>
      </c>
      <c r="J691" s="211" t="s">
        <v>514</v>
      </c>
      <c r="K691" s="211">
        <v>2022</v>
      </c>
      <c r="L691" s="211" t="b">
        <v>0</v>
      </c>
      <c r="M691" s="211">
        <v>9160</v>
      </c>
      <c r="N691" s="211">
        <v>7760</v>
      </c>
      <c r="O691" s="287"/>
      <c r="P691" s="287"/>
      <c r="Q691" s="287"/>
      <c r="R691" s="211" t="b">
        <v>0</v>
      </c>
      <c r="S691" s="211">
        <v>9510</v>
      </c>
      <c r="T691" s="211">
        <v>8440</v>
      </c>
      <c r="U691" s="211" t="b">
        <v>0</v>
      </c>
      <c r="V691" s="211">
        <v>9020</v>
      </c>
      <c r="W691" s="211">
        <v>9020</v>
      </c>
      <c r="X691" s="287"/>
      <c r="Y691" s="287"/>
      <c r="Z691" s="287"/>
      <c r="AA691" s="211" t="s">
        <v>514</v>
      </c>
      <c r="AB691" s="211" t="s">
        <v>514</v>
      </c>
      <c r="AC691" s="211" t="s">
        <v>514</v>
      </c>
      <c r="AD691" s="211" t="s">
        <v>514</v>
      </c>
      <c r="AE691" s="287"/>
      <c r="AF691" s="287"/>
      <c r="AG691" s="287"/>
      <c r="AH691" s="211" t="s">
        <v>514</v>
      </c>
      <c r="AI691" s="211" t="s">
        <v>514</v>
      </c>
      <c r="AJ691" s="211" t="s">
        <v>514</v>
      </c>
      <c r="AK691" s="211" t="s">
        <v>514</v>
      </c>
      <c r="AL691" s="211" t="s">
        <v>514</v>
      </c>
      <c r="AM691" s="211" t="s">
        <v>514</v>
      </c>
      <c r="AN691" s="287"/>
      <c r="AO691" s="287"/>
      <c r="AP691" s="287"/>
      <c r="AQ691" s="287"/>
      <c r="AR691" s="287"/>
      <c r="AS691" s="287"/>
      <c r="AT691" s="211" t="s">
        <v>514</v>
      </c>
      <c r="AU691" s="211" t="s">
        <v>514</v>
      </c>
      <c r="AV691" s="211" t="s">
        <v>514</v>
      </c>
      <c r="AW691" s="211" t="s">
        <v>514</v>
      </c>
      <c r="AX691" s="211" t="s">
        <v>514</v>
      </c>
      <c r="AY691" s="211" t="s">
        <v>514</v>
      </c>
      <c r="AZ691" s="287"/>
      <c r="BA691" s="287"/>
      <c r="BB691" s="287"/>
      <c r="BC691" s="287"/>
      <c r="BD691" s="287"/>
      <c r="BE691" s="287"/>
      <c r="BF691" s="211" t="s">
        <v>514</v>
      </c>
      <c r="BG691" s="211" t="s">
        <v>514</v>
      </c>
      <c r="BH691" s="211" t="s">
        <v>514</v>
      </c>
      <c r="BI691" s="211" t="s">
        <v>514</v>
      </c>
      <c r="BJ691" s="211" t="s">
        <v>514</v>
      </c>
      <c r="BK691" s="211" t="s">
        <v>514</v>
      </c>
      <c r="BL691" s="287"/>
      <c r="BM691" s="287"/>
      <c r="BN691" s="287"/>
      <c r="BO691" s="211" t="s">
        <v>514</v>
      </c>
      <c r="BP691" s="211" t="s">
        <v>514</v>
      </c>
      <c r="BQ691" s="211">
        <v>1</v>
      </c>
      <c r="BR691" s="211" t="s">
        <v>3802</v>
      </c>
      <c r="BS691" s="211" t="s">
        <v>514</v>
      </c>
      <c r="BT691" s="211" t="s">
        <v>514</v>
      </c>
      <c r="BU691" s="211" t="s">
        <v>514</v>
      </c>
      <c r="BV691" s="211" t="s">
        <v>514</v>
      </c>
      <c r="BW691" s="211" t="s">
        <v>514</v>
      </c>
      <c r="BX691" s="211" t="s">
        <v>514</v>
      </c>
      <c r="BY691" s="211" t="s">
        <v>514</v>
      </c>
      <c r="BZ691" s="211" t="s">
        <v>514</v>
      </c>
      <c r="CA691" s="211" t="s">
        <v>514</v>
      </c>
      <c r="CB691" s="211" t="s">
        <v>514</v>
      </c>
      <c r="CC691" s="211" t="s">
        <v>514</v>
      </c>
      <c r="CD691" s="211" t="s">
        <v>514</v>
      </c>
      <c r="CE691" s="211" t="s">
        <v>514</v>
      </c>
      <c r="CF691" s="211" t="s">
        <v>514</v>
      </c>
      <c r="CG691" s="211" t="s">
        <v>514</v>
      </c>
      <c r="CH691" s="287"/>
      <c r="CI691" s="287"/>
      <c r="CJ691" s="287"/>
      <c r="CK691" s="287"/>
      <c r="CL691" s="287"/>
      <c r="CM691" s="287"/>
      <c r="CN691" s="287"/>
      <c r="CO691" s="211" t="s">
        <v>5528</v>
      </c>
    </row>
    <row r="692" spans="1:93">
      <c r="A692" s="286" t="s">
        <v>2402</v>
      </c>
      <c r="B692" s="211" t="s">
        <v>6678</v>
      </c>
      <c r="C692" s="211" t="s">
        <v>3622</v>
      </c>
      <c r="D692" s="211" t="s">
        <v>6038</v>
      </c>
      <c r="E692" s="211" t="s">
        <v>2566</v>
      </c>
      <c r="F692" s="211">
        <v>1</v>
      </c>
      <c r="G692" s="211" t="s">
        <v>514</v>
      </c>
      <c r="H692" s="211" t="s">
        <v>514</v>
      </c>
      <c r="I692" s="211" t="s">
        <v>514</v>
      </c>
      <c r="J692" s="211" t="s">
        <v>514</v>
      </c>
      <c r="K692" s="211">
        <v>2022</v>
      </c>
      <c r="L692" s="211" t="b">
        <v>1</v>
      </c>
      <c r="M692" s="211">
        <v>6050</v>
      </c>
      <c r="N692" s="211">
        <v>6070</v>
      </c>
      <c r="O692" s="287"/>
      <c r="P692" s="287"/>
      <c r="Q692" s="287"/>
      <c r="R692" s="211" t="b">
        <v>1</v>
      </c>
      <c r="S692" s="211">
        <v>6800</v>
      </c>
      <c r="T692" s="211">
        <v>6100</v>
      </c>
      <c r="U692" s="211" t="b">
        <v>1</v>
      </c>
      <c r="V692" s="211">
        <v>6460</v>
      </c>
      <c r="W692" s="211">
        <v>6460</v>
      </c>
      <c r="X692" s="287"/>
      <c r="Y692" s="287"/>
      <c r="Z692" s="287"/>
      <c r="AA692" s="211" t="s">
        <v>514</v>
      </c>
      <c r="AB692" s="211" t="s">
        <v>514</v>
      </c>
      <c r="AC692" s="211" t="s">
        <v>514</v>
      </c>
      <c r="AD692" s="211" t="s">
        <v>514</v>
      </c>
      <c r="AE692" s="287"/>
      <c r="AF692" s="287"/>
      <c r="AG692" s="287"/>
      <c r="AH692" s="211" t="s">
        <v>514</v>
      </c>
      <c r="AI692" s="211" t="s">
        <v>514</v>
      </c>
      <c r="AJ692" s="211" t="s">
        <v>514</v>
      </c>
      <c r="AK692" s="211" t="s">
        <v>514</v>
      </c>
      <c r="AL692" s="211" t="s">
        <v>514</v>
      </c>
      <c r="AM692" s="211" t="s">
        <v>514</v>
      </c>
      <c r="AN692" s="287"/>
      <c r="AO692" s="287"/>
      <c r="AP692" s="287"/>
      <c r="AQ692" s="287"/>
      <c r="AR692" s="287"/>
      <c r="AS692" s="287"/>
      <c r="AT692" s="211" t="s">
        <v>514</v>
      </c>
      <c r="AU692" s="211" t="s">
        <v>514</v>
      </c>
      <c r="AV692" s="211" t="s">
        <v>514</v>
      </c>
      <c r="AW692" s="211" t="s">
        <v>514</v>
      </c>
      <c r="AX692" s="211" t="s">
        <v>514</v>
      </c>
      <c r="AY692" s="211" t="s">
        <v>514</v>
      </c>
      <c r="AZ692" s="287"/>
      <c r="BA692" s="287"/>
      <c r="BB692" s="287"/>
      <c r="BC692" s="287"/>
      <c r="BD692" s="287"/>
      <c r="BE692" s="287"/>
      <c r="BF692" s="211" t="s">
        <v>514</v>
      </c>
      <c r="BG692" s="211" t="s">
        <v>514</v>
      </c>
      <c r="BH692" s="211" t="s">
        <v>514</v>
      </c>
      <c r="BI692" s="211" t="s">
        <v>514</v>
      </c>
      <c r="BJ692" s="211" t="s">
        <v>514</v>
      </c>
      <c r="BK692" s="211" t="s">
        <v>514</v>
      </c>
      <c r="BL692" s="287"/>
      <c r="BM692" s="287"/>
      <c r="BN692" s="287"/>
      <c r="BO692" s="211" t="s">
        <v>514</v>
      </c>
      <c r="BP692" s="211" t="s">
        <v>514</v>
      </c>
      <c r="BQ692" s="211">
        <v>0</v>
      </c>
      <c r="BR692" s="211" t="s">
        <v>514</v>
      </c>
      <c r="BS692" s="211" t="s">
        <v>514</v>
      </c>
      <c r="BT692" s="211" t="s">
        <v>514</v>
      </c>
      <c r="BU692" s="211" t="s">
        <v>514</v>
      </c>
      <c r="BV692" s="211" t="s">
        <v>514</v>
      </c>
      <c r="BW692" s="211" t="s">
        <v>514</v>
      </c>
      <c r="BX692" s="211" t="s">
        <v>514</v>
      </c>
      <c r="BY692" s="211" t="s">
        <v>514</v>
      </c>
      <c r="BZ692" s="211" t="s">
        <v>514</v>
      </c>
      <c r="CA692" s="211" t="s">
        <v>514</v>
      </c>
      <c r="CB692" s="211" t="s">
        <v>514</v>
      </c>
      <c r="CC692" s="211" t="s">
        <v>514</v>
      </c>
      <c r="CD692" s="211" t="s">
        <v>514</v>
      </c>
      <c r="CE692" s="211" t="s">
        <v>514</v>
      </c>
      <c r="CF692" s="211" t="s">
        <v>514</v>
      </c>
      <c r="CG692" s="211" t="s">
        <v>514</v>
      </c>
      <c r="CH692" s="287"/>
      <c r="CI692" s="287"/>
      <c r="CJ692" s="287"/>
      <c r="CK692" s="287"/>
      <c r="CL692" s="287"/>
      <c r="CM692" s="287"/>
      <c r="CN692" s="287"/>
      <c r="CO692" s="211" t="s">
        <v>5528</v>
      </c>
    </row>
    <row r="693" spans="1:93">
      <c r="A693" s="286" t="s">
        <v>2403</v>
      </c>
      <c r="B693" s="211" t="s">
        <v>3803</v>
      </c>
      <c r="C693" s="211" t="s">
        <v>3804</v>
      </c>
      <c r="D693" s="211" t="s">
        <v>3805</v>
      </c>
      <c r="E693" s="211" t="s">
        <v>2566</v>
      </c>
      <c r="F693" s="211">
        <v>1</v>
      </c>
      <c r="G693" s="211" t="s">
        <v>514</v>
      </c>
      <c r="H693" s="211" t="s">
        <v>514</v>
      </c>
      <c r="I693" s="211" t="s">
        <v>514</v>
      </c>
      <c r="J693" s="211" t="s">
        <v>514</v>
      </c>
      <c r="K693" s="211">
        <v>2022</v>
      </c>
      <c r="L693" s="211" t="b">
        <v>0</v>
      </c>
      <c r="M693" s="211">
        <v>5140</v>
      </c>
      <c r="N693" s="211">
        <v>5130</v>
      </c>
      <c r="O693" s="287"/>
      <c r="P693" s="287"/>
      <c r="Q693" s="287"/>
      <c r="R693" s="211" t="b">
        <v>0</v>
      </c>
      <c r="S693" s="211">
        <v>17400</v>
      </c>
      <c r="T693" s="211">
        <v>14800</v>
      </c>
      <c r="U693" s="211" t="b">
        <v>0</v>
      </c>
      <c r="V693" s="211">
        <v>4970</v>
      </c>
      <c r="W693" s="211">
        <v>4970</v>
      </c>
      <c r="X693" s="287"/>
      <c r="Y693" s="287"/>
      <c r="Z693" s="287"/>
      <c r="AA693" s="211" t="s">
        <v>514</v>
      </c>
      <c r="AB693" s="211" t="s">
        <v>514</v>
      </c>
      <c r="AC693" s="211" t="s">
        <v>514</v>
      </c>
      <c r="AD693" s="211" t="s">
        <v>514</v>
      </c>
      <c r="AE693" s="287"/>
      <c r="AF693" s="287"/>
      <c r="AG693" s="287"/>
      <c r="AH693" s="211" t="s">
        <v>514</v>
      </c>
      <c r="AI693" s="211" t="s">
        <v>514</v>
      </c>
      <c r="AJ693" s="211" t="s">
        <v>514</v>
      </c>
      <c r="AK693" s="211" t="s">
        <v>514</v>
      </c>
      <c r="AL693" s="211" t="s">
        <v>514</v>
      </c>
      <c r="AM693" s="211" t="s">
        <v>514</v>
      </c>
      <c r="AN693" s="287"/>
      <c r="AO693" s="287"/>
      <c r="AP693" s="287"/>
      <c r="AQ693" s="287"/>
      <c r="AR693" s="287"/>
      <c r="AS693" s="287"/>
      <c r="AT693" s="211" t="s">
        <v>514</v>
      </c>
      <c r="AU693" s="211" t="s">
        <v>514</v>
      </c>
      <c r="AV693" s="211" t="s">
        <v>514</v>
      </c>
      <c r="AW693" s="211" t="s">
        <v>514</v>
      </c>
      <c r="AX693" s="211" t="s">
        <v>514</v>
      </c>
      <c r="AY693" s="211" t="s">
        <v>514</v>
      </c>
      <c r="AZ693" s="287"/>
      <c r="BA693" s="287"/>
      <c r="BB693" s="287"/>
      <c r="BC693" s="287"/>
      <c r="BD693" s="287"/>
      <c r="BE693" s="287"/>
      <c r="BF693" s="211" t="s">
        <v>514</v>
      </c>
      <c r="BG693" s="211" t="s">
        <v>514</v>
      </c>
      <c r="BH693" s="211" t="s">
        <v>514</v>
      </c>
      <c r="BI693" s="211" t="s">
        <v>514</v>
      </c>
      <c r="BJ693" s="211" t="s">
        <v>514</v>
      </c>
      <c r="BK693" s="211" t="s">
        <v>514</v>
      </c>
      <c r="BL693" s="287"/>
      <c r="BM693" s="287"/>
      <c r="BN693" s="287"/>
      <c r="BO693" s="211" t="s">
        <v>514</v>
      </c>
      <c r="BP693" s="211" t="s">
        <v>514</v>
      </c>
      <c r="BQ693" s="211">
        <v>0</v>
      </c>
      <c r="BR693" s="211" t="s">
        <v>514</v>
      </c>
      <c r="BS693" s="211" t="s">
        <v>514</v>
      </c>
      <c r="BT693" s="211" t="s">
        <v>514</v>
      </c>
      <c r="BU693" s="211" t="s">
        <v>514</v>
      </c>
      <c r="BV693" s="211" t="s">
        <v>514</v>
      </c>
      <c r="BW693" s="211" t="s">
        <v>514</v>
      </c>
      <c r="BX693" s="211" t="s">
        <v>514</v>
      </c>
      <c r="BY693" s="211" t="s">
        <v>514</v>
      </c>
      <c r="BZ693" s="211" t="s">
        <v>514</v>
      </c>
      <c r="CA693" s="211" t="s">
        <v>514</v>
      </c>
      <c r="CB693" s="211" t="s">
        <v>514</v>
      </c>
      <c r="CC693" s="211" t="s">
        <v>514</v>
      </c>
      <c r="CD693" s="211" t="s">
        <v>514</v>
      </c>
      <c r="CE693" s="211" t="s">
        <v>514</v>
      </c>
      <c r="CF693" s="211" t="s">
        <v>514</v>
      </c>
      <c r="CG693" s="211" t="s">
        <v>514</v>
      </c>
      <c r="CH693" s="287"/>
      <c r="CI693" s="287"/>
      <c r="CJ693" s="287"/>
      <c r="CK693" s="287"/>
      <c r="CL693" s="287"/>
      <c r="CM693" s="287"/>
      <c r="CN693" s="287"/>
      <c r="CO693" s="211" t="s">
        <v>5528</v>
      </c>
    </row>
    <row r="694" spans="1:93">
      <c r="A694" s="286" t="s">
        <v>2404</v>
      </c>
      <c r="B694" s="211" t="s">
        <v>3806</v>
      </c>
      <c r="C694" s="211" t="s">
        <v>2424</v>
      </c>
      <c r="D694" s="211" t="s">
        <v>3807</v>
      </c>
      <c r="E694" s="211" t="s">
        <v>3808</v>
      </c>
      <c r="F694" s="211">
        <v>1</v>
      </c>
      <c r="G694" s="211" t="s">
        <v>514</v>
      </c>
      <c r="H694" s="211">
        <v>1</v>
      </c>
      <c r="I694" s="211" t="s">
        <v>514</v>
      </c>
      <c r="J694" s="211" t="s">
        <v>514</v>
      </c>
      <c r="K694" s="211">
        <v>2022</v>
      </c>
      <c r="L694" s="211" t="b">
        <v>1</v>
      </c>
      <c r="M694" s="211">
        <v>10100</v>
      </c>
      <c r="N694" s="211">
        <v>10100</v>
      </c>
      <c r="O694" s="287"/>
      <c r="P694" s="287"/>
      <c r="Q694" s="287"/>
      <c r="R694" s="211" t="b">
        <v>1</v>
      </c>
      <c r="S694" s="211">
        <v>10300</v>
      </c>
      <c r="T694" s="211">
        <v>8970</v>
      </c>
      <c r="U694" s="211" t="b">
        <v>1</v>
      </c>
      <c r="V694" s="211">
        <v>10100</v>
      </c>
      <c r="W694" s="211">
        <v>10100</v>
      </c>
      <c r="X694" s="287"/>
      <c r="Y694" s="287"/>
      <c r="Z694" s="287"/>
      <c r="AA694" s="211">
        <v>2022</v>
      </c>
      <c r="AB694" s="211" t="b">
        <v>1</v>
      </c>
      <c r="AC694" s="211">
        <v>1710</v>
      </c>
      <c r="AD694" s="211">
        <v>1710</v>
      </c>
      <c r="AE694" s="287"/>
      <c r="AF694" s="287"/>
      <c r="AG694" s="287"/>
      <c r="AH694" s="211" t="b">
        <v>1</v>
      </c>
      <c r="AI694" s="211">
        <v>1300</v>
      </c>
      <c r="AJ694" s="211">
        <v>1300</v>
      </c>
      <c r="AK694" s="211" t="b">
        <v>1</v>
      </c>
      <c r="AL694" s="211">
        <v>1700</v>
      </c>
      <c r="AM694" s="211">
        <v>1700</v>
      </c>
      <c r="AN694" s="287"/>
      <c r="AO694" s="287"/>
      <c r="AP694" s="287"/>
      <c r="AQ694" s="287"/>
      <c r="AR694" s="287"/>
      <c r="AS694" s="287"/>
      <c r="AT694" s="211" t="s">
        <v>514</v>
      </c>
      <c r="AU694" s="211" t="s">
        <v>514</v>
      </c>
      <c r="AV694" s="211" t="s">
        <v>514</v>
      </c>
      <c r="AW694" s="211" t="s">
        <v>514</v>
      </c>
      <c r="AX694" s="211" t="s">
        <v>514</v>
      </c>
      <c r="AY694" s="211" t="s">
        <v>514</v>
      </c>
      <c r="AZ694" s="287"/>
      <c r="BA694" s="287"/>
      <c r="BB694" s="287"/>
      <c r="BC694" s="287"/>
      <c r="BD694" s="287"/>
      <c r="BE694" s="287"/>
      <c r="BF694" s="211" t="s">
        <v>514</v>
      </c>
      <c r="BG694" s="211" t="s">
        <v>514</v>
      </c>
      <c r="BH694" s="211" t="s">
        <v>514</v>
      </c>
      <c r="BI694" s="211" t="s">
        <v>514</v>
      </c>
      <c r="BJ694" s="211" t="s">
        <v>514</v>
      </c>
      <c r="BK694" s="211" t="s">
        <v>514</v>
      </c>
      <c r="BL694" s="287"/>
      <c r="BM694" s="287"/>
      <c r="BN694" s="287"/>
      <c r="BO694" s="211">
        <v>1843</v>
      </c>
      <c r="BP694" s="211">
        <v>750</v>
      </c>
      <c r="BQ694" s="211">
        <v>0</v>
      </c>
      <c r="BR694" s="211" t="s">
        <v>514</v>
      </c>
      <c r="BS694" s="211" t="s">
        <v>514</v>
      </c>
      <c r="BT694" s="211" t="s">
        <v>514</v>
      </c>
      <c r="BU694" s="211" t="s">
        <v>514</v>
      </c>
      <c r="BV694" s="211" t="s">
        <v>514</v>
      </c>
      <c r="BW694" s="211" t="s">
        <v>514</v>
      </c>
      <c r="BX694" s="211" t="s">
        <v>514</v>
      </c>
      <c r="BY694" s="211" t="s">
        <v>514</v>
      </c>
      <c r="BZ694" s="211" t="s">
        <v>514</v>
      </c>
      <c r="CA694" s="211" t="s">
        <v>514</v>
      </c>
      <c r="CB694" s="211" t="s">
        <v>514</v>
      </c>
      <c r="CC694" s="211" t="s">
        <v>514</v>
      </c>
      <c r="CD694" s="211" t="s">
        <v>514</v>
      </c>
      <c r="CE694" s="211" t="s">
        <v>514</v>
      </c>
      <c r="CF694" s="211" t="s">
        <v>514</v>
      </c>
      <c r="CG694" s="211" t="s">
        <v>514</v>
      </c>
      <c r="CH694" s="287"/>
      <c r="CI694" s="287"/>
      <c r="CJ694" s="287"/>
      <c r="CK694" s="287"/>
      <c r="CL694" s="287"/>
      <c r="CM694" s="287"/>
      <c r="CN694" s="287"/>
      <c r="CO694" s="211" t="s">
        <v>5528</v>
      </c>
    </row>
    <row r="695" spans="1:93">
      <c r="A695" s="286" t="s">
        <v>2405</v>
      </c>
      <c r="B695" s="211" t="s">
        <v>3809</v>
      </c>
      <c r="C695" s="211" t="s">
        <v>2448</v>
      </c>
      <c r="D695" s="211" t="s">
        <v>3810</v>
      </c>
      <c r="E695" s="211" t="s">
        <v>6039</v>
      </c>
      <c r="F695" s="211">
        <v>1</v>
      </c>
      <c r="G695" s="211" t="s">
        <v>514</v>
      </c>
      <c r="H695" s="211" t="s">
        <v>514</v>
      </c>
      <c r="I695" s="211" t="s">
        <v>514</v>
      </c>
      <c r="J695" s="211" t="s">
        <v>514</v>
      </c>
      <c r="K695" s="211">
        <v>2022</v>
      </c>
      <c r="L695" s="211" t="b">
        <v>0</v>
      </c>
      <c r="M695" s="211">
        <v>7250</v>
      </c>
      <c r="N695" s="211">
        <v>5710</v>
      </c>
      <c r="O695" s="287"/>
      <c r="P695" s="287"/>
      <c r="Q695" s="287"/>
      <c r="R695" s="211" t="b">
        <v>0</v>
      </c>
      <c r="S695" s="211">
        <v>7430</v>
      </c>
      <c r="T695" s="211">
        <v>5630</v>
      </c>
      <c r="U695" s="211" t="b">
        <v>0</v>
      </c>
      <c r="V695" s="211">
        <v>8200</v>
      </c>
      <c r="W695" s="211">
        <v>8200</v>
      </c>
      <c r="X695" s="287"/>
      <c r="Y695" s="287"/>
      <c r="Z695" s="287"/>
      <c r="AA695" s="211" t="s">
        <v>514</v>
      </c>
      <c r="AB695" s="211" t="s">
        <v>514</v>
      </c>
      <c r="AC695" s="211" t="s">
        <v>514</v>
      </c>
      <c r="AD695" s="211" t="s">
        <v>514</v>
      </c>
      <c r="AE695" s="287"/>
      <c r="AF695" s="287"/>
      <c r="AG695" s="287"/>
      <c r="AH695" s="211" t="s">
        <v>514</v>
      </c>
      <c r="AI695" s="211" t="s">
        <v>514</v>
      </c>
      <c r="AJ695" s="211" t="s">
        <v>514</v>
      </c>
      <c r="AK695" s="211" t="s">
        <v>514</v>
      </c>
      <c r="AL695" s="211" t="s">
        <v>514</v>
      </c>
      <c r="AM695" s="211" t="s">
        <v>514</v>
      </c>
      <c r="AN695" s="287"/>
      <c r="AO695" s="287"/>
      <c r="AP695" s="287"/>
      <c r="AQ695" s="287"/>
      <c r="AR695" s="287"/>
      <c r="AS695" s="287"/>
      <c r="AT695" s="211" t="s">
        <v>514</v>
      </c>
      <c r="AU695" s="211" t="s">
        <v>514</v>
      </c>
      <c r="AV695" s="211" t="s">
        <v>514</v>
      </c>
      <c r="AW695" s="211" t="s">
        <v>514</v>
      </c>
      <c r="AX695" s="211" t="s">
        <v>514</v>
      </c>
      <c r="AY695" s="211" t="s">
        <v>514</v>
      </c>
      <c r="AZ695" s="287"/>
      <c r="BA695" s="287"/>
      <c r="BB695" s="287"/>
      <c r="BC695" s="287"/>
      <c r="BD695" s="287"/>
      <c r="BE695" s="287"/>
      <c r="BF695" s="211" t="s">
        <v>514</v>
      </c>
      <c r="BG695" s="211" t="s">
        <v>514</v>
      </c>
      <c r="BH695" s="211" t="s">
        <v>514</v>
      </c>
      <c r="BI695" s="211" t="s">
        <v>514</v>
      </c>
      <c r="BJ695" s="211" t="s">
        <v>514</v>
      </c>
      <c r="BK695" s="211" t="s">
        <v>514</v>
      </c>
      <c r="BL695" s="287"/>
      <c r="BM695" s="287"/>
      <c r="BN695" s="287"/>
      <c r="BO695" s="211" t="s">
        <v>514</v>
      </c>
      <c r="BP695" s="211" t="s">
        <v>514</v>
      </c>
      <c r="BQ695" s="211">
        <v>1</v>
      </c>
      <c r="BR695" s="211" t="s">
        <v>3811</v>
      </c>
      <c r="BS695" s="211" t="s">
        <v>514</v>
      </c>
      <c r="BT695" s="211" t="s">
        <v>514</v>
      </c>
      <c r="BU695" s="211" t="s">
        <v>514</v>
      </c>
      <c r="BV695" s="211" t="s">
        <v>514</v>
      </c>
      <c r="BW695" s="211" t="s">
        <v>514</v>
      </c>
      <c r="BX695" s="211" t="s">
        <v>514</v>
      </c>
      <c r="BY695" s="211" t="s">
        <v>514</v>
      </c>
      <c r="BZ695" s="211" t="s">
        <v>514</v>
      </c>
      <c r="CA695" s="211" t="s">
        <v>514</v>
      </c>
      <c r="CB695" s="211" t="s">
        <v>514</v>
      </c>
      <c r="CC695" s="211" t="s">
        <v>514</v>
      </c>
      <c r="CD695" s="211" t="s">
        <v>514</v>
      </c>
      <c r="CE695" s="211" t="s">
        <v>514</v>
      </c>
      <c r="CF695" s="211" t="s">
        <v>514</v>
      </c>
      <c r="CG695" s="211" t="s">
        <v>514</v>
      </c>
      <c r="CH695" s="287"/>
      <c r="CI695" s="287"/>
      <c r="CJ695" s="287"/>
      <c r="CK695" s="287"/>
      <c r="CL695" s="287"/>
      <c r="CM695" s="287"/>
      <c r="CN695" s="287"/>
      <c r="CO695" s="211" t="s">
        <v>5528</v>
      </c>
    </row>
    <row r="696" spans="1:93">
      <c r="A696" s="286" t="s">
        <v>2406</v>
      </c>
      <c r="B696" s="211" t="s">
        <v>3812</v>
      </c>
      <c r="C696" s="211" t="s">
        <v>2448</v>
      </c>
      <c r="D696" s="211" t="s">
        <v>6040</v>
      </c>
      <c r="E696" s="211" t="s">
        <v>3813</v>
      </c>
      <c r="F696" s="211">
        <v>1</v>
      </c>
      <c r="G696" s="211" t="s">
        <v>514</v>
      </c>
      <c r="H696" s="211" t="s">
        <v>514</v>
      </c>
      <c r="I696" s="211" t="s">
        <v>514</v>
      </c>
      <c r="J696" s="211" t="s">
        <v>514</v>
      </c>
      <c r="K696" s="211">
        <v>2022</v>
      </c>
      <c r="L696" s="211" t="b">
        <v>1</v>
      </c>
      <c r="M696" s="211">
        <v>7110</v>
      </c>
      <c r="N696" s="211">
        <v>6050</v>
      </c>
      <c r="O696" s="287"/>
      <c r="P696" s="287"/>
      <c r="Q696" s="287"/>
      <c r="R696" s="211" t="b">
        <v>1</v>
      </c>
      <c r="S696" s="211">
        <v>6380</v>
      </c>
      <c r="T696" s="211">
        <v>4540</v>
      </c>
      <c r="U696" s="211" t="b">
        <v>1</v>
      </c>
      <c r="V696" s="211">
        <v>3350</v>
      </c>
      <c r="W696" s="211">
        <v>3350</v>
      </c>
      <c r="X696" s="287"/>
      <c r="Y696" s="287"/>
      <c r="Z696" s="287"/>
      <c r="AA696" s="211" t="s">
        <v>514</v>
      </c>
      <c r="AB696" s="211" t="s">
        <v>514</v>
      </c>
      <c r="AC696" s="211" t="s">
        <v>514</v>
      </c>
      <c r="AD696" s="211" t="s">
        <v>514</v>
      </c>
      <c r="AE696" s="287"/>
      <c r="AF696" s="287"/>
      <c r="AG696" s="287"/>
      <c r="AH696" s="211" t="s">
        <v>514</v>
      </c>
      <c r="AI696" s="211" t="s">
        <v>514</v>
      </c>
      <c r="AJ696" s="211" t="s">
        <v>514</v>
      </c>
      <c r="AK696" s="211" t="s">
        <v>514</v>
      </c>
      <c r="AL696" s="211" t="s">
        <v>514</v>
      </c>
      <c r="AM696" s="211" t="s">
        <v>514</v>
      </c>
      <c r="AN696" s="287"/>
      <c r="AO696" s="287"/>
      <c r="AP696" s="287"/>
      <c r="AQ696" s="287"/>
      <c r="AR696" s="287"/>
      <c r="AS696" s="287"/>
      <c r="AT696" s="211" t="s">
        <v>514</v>
      </c>
      <c r="AU696" s="211" t="s">
        <v>514</v>
      </c>
      <c r="AV696" s="211" t="s">
        <v>514</v>
      </c>
      <c r="AW696" s="211" t="s">
        <v>514</v>
      </c>
      <c r="AX696" s="211" t="s">
        <v>514</v>
      </c>
      <c r="AY696" s="211" t="s">
        <v>514</v>
      </c>
      <c r="AZ696" s="287"/>
      <c r="BA696" s="287"/>
      <c r="BB696" s="287"/>
      <c r="BC696" s="287"/>
      <c r="BD696" s="287"/>
      <c r="BE696" s="287"/>
      <c r="BF696" s="211" t="s">
        <v>514</v>
      </c>
      <c r="BG696" s="211" t="s">
        <v>514</v>
      </c>
      <c r="BH696" s="211" t="s">
        <v>514</v>
      </c>
      <c r="BI696" s="211" t="s">
        <v>514</v>
      </c>
      <c r="BJ696" s="211" t="s">
        <v>514</v>
      </c>
      <c r="BK696" s="211" t="s">
        <v>514</v>
      </c>
      <c r="BL696" s="287"/>
      <c r="BM696" s="287"/>
      <c r="BN696" s="287"/>
      <c r="BO696" s="211" t="s">
        <v>514</v>
      </c>
      <c r="BP696" s="211" t="s">
        <v>514</v>
      </c>
      <c r="BQ696" s="211">
        <v>0</v>
      </c>
      <c r="BR696" s="211" t="s">
        <v>514</v>
      </c>
      <c r="BS696" s="211" t="s">
        <v>514</v>
      </c>
      <c r="BT696" s="211" t="s">
        <v>514</v>
      </c>
      <c r="BU696" s="211" t="s">
        <v>514</v>
      </c>
      <c r="BV696" s="211" t="s">
        <v>514</v>
      </c>
      <c r="BW696" s="211" t="s">
        <v>514</v>
      </c>
      <c r="BX696" s="211" t="s">
        <v>514</v>
      </c>
      <c r="BY696" s="211" t="s">
        <v>514</v>
      </c>
      <c r="BZ696" s="211" t="s">
        <v>514</v>
      </c>
      <c r="CA696" s="211" t="s">
        <v>514</v>
      </c>
      <c r="CB696" s="211" t="s">
        <v>514</v>
      </c>
      <c r="CC696" s="211" t="s">
        <v>514</v>
      </c>
      <c r="CD696" s="211" t="s">
        <v>514</v>
      </c>
      <c r="CE696" s="211" t="s">
        <v>514</v>
      </c>
      <c r="CF696" s="211" t="s">
        <v>514</v>
      </c>
      <c r="CG696" s="211" t="s">
        <v>514</v>
      </c>
      <c r="CH696" s="287"/>
      <c r="CI696" s="287"/>
      <c r="CJ696" s="287"/>
      <c r="CK696" s="287"/>
      <c r="CL696" s="287"/>
      <c r="CM696" s="287"/>
      <c r="CN696" s="287"/>
      <c r="CO696" s="211" t="s">
        <v>5528</v>
      </c>
    </row>
    <row r="697" spans="1:93">
      <c r="A697" s="286" t="s">
        <v>2407</v>
      </c>
      <c r="B697" s="211" t="s">
        <v>3814</v>
      </c>
      <c r="C697" s="211" t="s">
        <v>2424</v>
      </c>
      <c r="D697" s="211" t="s">
        <v>3815</v>
      </c>
      <c r="E697" s="211" t="s">
        <v>3816</v>
      </c>
      <c r="F697" s="211" t="s">
        <v>514</v>
      </c>
      <c r="G697" s="211" t="s">
        <v>514</v>
      </c>
      <c r="H697" s="211" t="s">
        <v>514</v>
      </c>
      <c r="I697" s="211">
        <v>1</v>
      </c>
      <c r="J697" s="211" t="s">
        <v>514</v>
      </c>
      <c r="K697" s="211" t="s">
        <v>514</v>
      </c>
      <c r="L697" s="211" t="s">
        <v>514</v>
      </c>
      <c r="M697" s="211" t="s">
        <v>514</v>
      </c>
      <c r="N697" s="211" t="s">
        <v>514</v>
      </c>
      <c r="O697" s="287"/>
      <c r="P697" s="287"/>
      <c r="Q697" s="287"/>
      <c r="R697" s="211" t="s">
        <v>514</v>
      </c>
      <c r="S697" s="211"/>
      <c r="T697" s="211"/>
      <c r="U697" s="211"/>
      <c r="V697" s="211"/>
      <c r="W697" s="211"/>
      <c r="X697" s="287"/>
      <c r="Y697" s="287"/>
      <c r="Z697" s="287"/>
      <c r="AA697" s="211" t="s">
        <v>514</v>
      </c>
      <c r="AB697" s="211" t="s">
        <v>514</v>
      </c>
      <c r="AC697" s="211" t="s">
        <v>514</v>
      </c>
      <c r="AD697" s="211" t="s">
        <v>514</v>
      </c>
      <c r="AE697" s="287"/>
      <c r="AF697" s="287"/>
      <c r="AG697" s="287"/>
      <c r="AH697" s="211" t="s">
        <v>514</v>
      </c>
      <c r="AI697" s="211" t="s">
        <v>514</v>
      </c>
      <c r="AJ697" s="211" t="s">
        <v>514</v>
      </c>
      <c r="AK697" s="211" t="s">
        <v>514</v>
      </c>
      <c r="AL697" s="211" t="s">
        <v>514</v>
      </c>
      <c r="AM697" s="211" t="s">
        <v>514</v>
      </c>
      <c r="AN697" s="287"/>
      <c r="AO697" s="287"/>
      <c r="AP697" s="287"/>
      <c r="AQ697" s="287"/>
      <c r="AR697" s="287"/>
      <c r="AS697" s="287"/>
      <c r="AT697" s="211" t="b">
        <v>1</v>
      </c>
      <c r="AU697" s="211">
        <v>220</v>
      </c>
      <c r="AV697" s="211">
        <v>190</v>
      </c>
      <c r="AW697" s="211" t="b">
        <v>1</v>
      </c>
      <c r="AX697" s="211">
        <v>212</v>
      </c>
      <c r="AY697" s="211">
        <v>212</v>
      </c>
      <c r="AZ697" s="287"/>
      <c r="BA697" s="287"/>
      <c r="BB697" s="287"/>
      <c r="BC697" s="287"/>
      <c r="BD697" s="287"/>
      <c r="BE697" s="287"/>
      <c r="BF697" s="211" t="s">
        <v>514</v>
      </c>
      <c r="BG697" s="211" t="s">
        <v>514</v>
      </c>
      <c r="BH697" s="211" t="s">
        <v>514</v>
      </c>
      <c r="BI697" s="211" t="s">
        <v>514</v>
      </c>
      <c r="BJ697" s="211" t="s">
        <v>514</v>
      </c>
      <c r="BK697" s="211" t="s">
        <v>514</v>
      </c>
      <c r="BL697" s="287"/>
      <c r="BM697" s="287"/>
      <c r="BN697" s="287"/>
      <c r="BO697" s="211" t="s">
        <v>514</v>
      </c>
      <c r="BP697" s="211" t="s">
        <v>514</v>
      </c>
      <c r="BQ697" s="211">
        <v>0</v>
      </c>
      <c r="BR697" s="211" t="s">
        <v>514</v>
      </c>
      <c r="BS697" s="211" t="s">
        <v>514</v>
      </c>
      <c r="BT697" s="211" t="s">
        <v>514</v>
      </c>
      <c r="BU697" s="211" t="s">
        <v>514</v>
      </c>
      <c r="BV697" s="211" t="s">
        <v>514</v>
      </c>
      <c r="BW697" s="211" t="s">
        <v>514</v>
      </c>
      <c r="BX697" s="211" t="s">
        <v>514</v>
      </c>
      <c r="BY697" s="211" t="s">
        <v>514</v>
      </c>
      <c r="BZ697" s="211" t="s">
        <v>514</v>
      </c>
      <c r="CA697" s="211" t="s">
        <v>514</v>
      </c>
      <c r="CB697" s="211" t="s">
        <v>514</v>
      </c>
      <c r="CC697" s="211" t="s">
        <v>514</v>
      </c>
      <c r="CD697" s="211" t="s">
        <v>514</v>
      </c>
      <c r="CE697" s="211" t="s">
        <v>514</v>
      </c>
      <c r="CF697" s="211" t="s">
        <v>514</v>
      </c>
      <c r="CG697" s="211" t="s">
        <v>514</v>
      </c>
      <c r="CH697" s="287"/>
      <c r="CI697" s="287"/>
      <c r="CJ697" s="287"/>
      <c r="CK697" s="287"/>
      <c r="CL697" s="287"/>
      <c r="CM697" s="287"/>
      <c r="CN697" s="287"/>
      <c r="CO697" s="211" t="s">
        <v>5528</v>
      </c>
    </row>
    <row r="698" spans="1:93">
      <c r="A698" s="286" t="s">
        <v>2408</v>
      </c>
      <c r="B698" s="211" t="s">
        <v>3817</v>
      </c>
      <c r="C698" s="211" t="s">
        <v>2424</v>
      </c>
      <c r="D698" s="211" t="s">
        <v>5518</v>
      </c>
      <c r="E698" s="211" t="s">
        <v>5519</v>
      </c>
      <c r="F698" s="211" t="s">
        <v>514</v>
      </c>
      <c r="G698" s="211" t="s">
        <v>514</v>
      </c>
      <c r="H698" s="211" t="s">
        <v>514</v>
      </c>
      <c r="I698" s="211">
        <v>1</v>
      </c>
      <c r="J698" s="211" t="s">
        <v>514</v>
      </c>
      <c r="K698" s="211" t="s">
        <v>514</v>
      </c>
      <c r="L698" s="211" t="s">
        <v>514</v>
      </c>
      <c r="M698" s="211" t="s">
        <v>514</v>
      </c>
      <c r="N698" s="211" t="s">
        <v>514</v>
      </c>
      <c r="O698" s="287"/>
      <c r="P698" s="287"/>
      <c r="Q698" s="287"/>
      <c r="R698" s="211" t="s">
        <v>514</v>
      </c>
      <c r="S698" s="211"/>
      <c r="T698" s="211"/>
      <c r="U698" s="211"/>
      <c r="V698" s="211"/>
      <c r="W698" s="211"/>
      <c r="X698" s="287"/>
      <c r="Y698" s="287"/>
      <c r="Z698" s="287"/>
      <c r="AA698" s="211" t="s">
        <v>514</v>
      </c>
      <c r="AB698" s="211" t="s">
        <v>514</v>
      </c>
      <c r="AC698" s="211" t="s">
        <v>514</v>
      </c>
      <c r="AD698" s="211" t="s">
        <v>514</v>
      </c>
      <c r="AE698" s="287"/>
      <c r="AF698" s="287"/>
      <c r="AG698" s="287"/>
      <c r="AH698" s="211" t="s">
        <v>514</v>
      </c>
      <c r="AI698" s="211" t="s">
        <v>514</v>
      </c>
      <c r="AJ698" s="211" t="s">
        <v>514</v>
      </c>
      <c r="AK698" s="211" t="s">
        <v>514</v>
      </c>
      <c r="AL698" s="211" t="s">
        <v>514</v>
      </c>
      <c r="AM698" s="211" t="s">
        <v>514</v>
      </c>
      <c r="AN698" s="287"/>
      <c r="AO698" s="287"/>
      <c r="AP698" s="287"/>
      <c r="AQ698" s="287"/>
      <c r="AR698" s="287"/>
      <c r="AS698" s="287"/>
      <c r="AT698" s="211" t="b">
        <v>1</v>
      </c>
      <c r="AU698" s="211">
        <v>312</v>
      </c>
      <c r="AV698" s="211">
        <v>324</v>
      </c>
      <c r="AW698" s="211" t="b">
        <v>1</v>
      </c>
      <c r="AX698" s="211">
        <v>383</v>
      </c>
      <c r="AY698" s="211">
        <v>383</v>
      </c>
      <c r="AZ698" s="287"/>
      <c r="BA698" s="287"/>
      <c r="BB698" s="287"/>
      <c r="BC698" s="287"/>
      <c r="BD698" s="287"/>
      <c r="BE698" s="287"/>
      <c r="BF698" s="211" t="s">
        <v>514</v>
      </c>
      <c r="BG698" s="211" t="s">
        <v>514</v>
      </c>
      <c r="BH698" s="211" t="s">
        <v>514</v>
      </c>
      <c r="BI698" s="211" t="s">
        <v>514</v>
      </c>
      <c r="BJ698" s="211" t="s">
        <v>514</v>
      </c>
      <c r="BK698" s="211" t="s">
        <v>514</v>
      </c>
      <c r="BL698" s="287"/>
      <c r="BM698" s="287"/>
      <c r="BN698" s="287"/>
      <c r="BO698" s="211" t="s">
        <v>514</v>
      </c>
      <c r="BP698" s="211" t="s">
        <v>514</v>
      </c>
      <c r="BQ698" s="211">
        <v>0</v>
      </c>
      <c r="BR698" s="211" t="s">
        <v>514</v>
      </c>
      <c r="BS698" s="211" t="s">
        <v>514</v>
      </c>
      <c r="BT698" s="211" t="s">
        <v>514</v>
      </c>
      <c r="BU698" s="211" t="s">
        <v>514</v>
      </c>
      <c r="BV698" s="211" t="s">
        <v>514</v>
      </c>
      <c r="BW698" s="211" t="s">
        <v>514</v>
      </c>
      <c r="BX698" s="211" t="s">
        <v>514</v>
      </c>
      <c r="BY698" s="211" t="s">
        <v>514</v>
      </c>
      <c r="BZ698" s="211" t="s">
        <v>514</v>
      </c>
      <c r="CA698" s="211" t="s">
        <v>514</v>
      </c>
      <c r="CB698" s="211" t="s">
        <v>514</v>
      </c>
      <c r="CC698" s="211" t="s">
        <v>514</v>
      </c>
      <c r="CD698" s="211" t="s">
        <v>514</v>
      </c>
      <c r="CE698" s="211" t="s">
        <v>514</v>
      </c>
      <c r="CF698" s="211" t="s">
        <v>514</v>
      </c>
      <c r="CG698" s="211" t="s">
        <v>514</v>
      </c>
      <c r="CH698" s="287"/>
      <c r="CI698" s="287"/>
      <c r="CJ698" s="287"/>
      <c r="CK698" s="287"/>
      <c r="CL698" s="287"/>
      <c r="CM698" s="287"/>
      <c r="CN698" s="287"/>
      <c r="CO698" s="211" t="s">
        <v>5528</v>
      </c>
    </row>
    <row r="699" spans="1:93">
      <c r="A699" s="286" t="s">
        <v>2409</v>
      </c>
      <c r="B699" s="211" t="s">
        <v>3818</v>
      </c>
      <c r="C699" s="211" t="s">
        <v>2424</v>
      </c>
      <c r="D699" s="211" t="s">
        <v>3819</v>
      </c>
      <c r="E699" s="211" t="s">
        <v>3820</v>
      </c>
      <c r="F699" s="211" t="s">
        <v>514</v>
      </c>
      <c r="G699" s="211" t="s">
        <v>514</v>
      </c>
      <c r="H699" s="211" t="s">
        <v>514</v>
      </c>
      <c r="I699" s="211">
        <v>1</v>
      </c>
      <c r="J699" s="211" t="s">
        <v>514</v>
      </c>
      <c r="K699" s="211" t="s">
        <v>514</v>
      </c>
      <c r="L699" s="211" t="s">
        <v>514</v>
      </c>
      <c r="M699" s="211" t="s">
        <v>514</v>
      </c>
      <c r="N699" s="211" t="s">
        <v>514</v>
      </c>
      <c r="O699" s="287"/>
      <c r="P699" s="287"/>
      <c r="Q699" s="287"/>
      <c r="R699" s="211" t="s">
        <v>514</v>
      </c>
      <c r="S699" s="211"/>
      <c r="T699" s="211"/>
      <c r="U699" s="211"/>
      <c r="V699" s="211"/>
      <c r="W699" s="211"/>
      <c r="X699" s="287"/>
      <c r="Y699" s="287"/>
      <c r="Z699" s="287"/>
      <c r="AA699" s="211" t="s">
        <v>514</v>
      </c>
      <c r="AB699" s="211" t="s">
        <v>514</v>
      </c>
      <c r="AC699" s="211" t="s">
        <v>514</v>
      </c>
      <c r="AD699" s="211" t="s">
        <v>514</v>
      </c>
      <c r="AE699" s="287"/>
      <c r="AF699" s="287"/>
      <c r="AG699" s="287"/>
      <c r="AH699" s="211" t="s">
        <v>514</v>
      </c>
      <c r="AI699" s="211" t="s">
        <v>514</v>
      </c>
      <c r="AJ699" s="211" t="s">
        <v>514</v>
      </c>
      <c r="AK699" s="211" t="s">
        <v>514</v>
      </c>
      <c r="AL699" s="211" t="s">
        <v>514</v>
      </c>
      <c r="AM699" s="211" t="s">
        <v>514</v>
      </c>
      <c r="AN699" s="287"/>
      <c r="AO699" s="287"/>
      <c r="AP699" s="287"/>
      <c r="AQ699" s="287"/>
      <c r="AR699" s="287"/>
      <c r="AS699" s="287"/>
      <c r="AT699" s="211" t="b">
        <v>1</v>
      </c>
      <c r="AU699" s="211">
        <v>98</v>
      </c>
      <c r="AV699" s="211">
        <v>139</v>
      </c>
      <c r="AW699" s="211" t="b">
        <v>1</v>
      </c>
      <c r="AX699" s="211">
        <v>253</v>
      </c>
      <c r="AY699" s="211">
        <v>253</v>
      </c>
      <c r="AZ699" s="287"/>
      <c r="BA699" s="287"/>
      <c r="BB699" s="287"/>
      <c r="BC699" s="287"/>
      <c r="BD699" s="287"/>
      <c r="BE699" s="287"/>
      <c r="BF699" s="211" t="s">
        <v>514</v>
      </c>
      <c r="BG699" s="211" t="s">
        <v>514</v>
      </c>
      <c r="BH699" s="211" t="s">
        <v>514</v>
      </c>
      <c r="BI699" s="211" t="s">
        <v>514</v>
      </c>
      <c r="BJ699" s="211" t="s">
        <v>514</v>
      </c>
      <c r="BK699" s="211" t="s">
        <v>514</v>
      </c>
      <c r="BL699" s="287"/>
      <c r="BM699" s="287"/>
      <c r="BN699" s="287"/>
      <c r="BO699" s="211" t="s">
        <v>514</v>
      </c>
      <c r="BP699" s="211" t="s">
        <v>514</v>
      </c>
      <c r="BQ699" s="211">
        <v>0</v>
      </c>
      <c r="BR699" s="211" t="s">
        <v>514</v>
      </c>
      <c r="BS699" s="211" t="s">
        <v>514</v>
      </c>
      <c r="BT699" s="211" t="s">
        <v>514</v>
      </c>
      <c r="BU699" s="211" t="s">
        <v>514</v>
      </c>
      <c r="BV699" s="211" t="s">
        <v>514</v>
      </c>
      <c r="BW699" s="211" t="s">
        <v>514</v>
      </c>
      <c r="BX699" s="211" t="s">
        <v>514</v>
      </c>
      <c r="BY699" s="211" t="s">
        <v>514</v>
      </c>
      <c r="BZ699" s="211" t="s">
        <v>514</v>
      </c>
      <c r="CA699" s="211" t="s">
        <v>514</v>
      </c>
      <c r="CB699" s="211" t="s">
        <v>514</v>
      </c>
      <c r="CC699" s="211" t="s">
        <v>514</v>
      </c>
      <c r="CD699" s="211" t="s">
        <v>514</v>
      </c>
      <c r="CE699" s="211" t="s">
        <v>514</v>
      </c>
      <c r="CF699" s="211" t="s">
        <v>514</v>
      </c>
      <c r="CG699" s="211" t="s">
        <v>514</v>
      </c>
      <c r="CH699" s="287"/>
      <c r="CI699" s="287"/>
      <c r="CJ699" s="287"/>
      <c r="CK699" s="287"/>
      <c r="CL699" s="287"/>
      <c r="CM699" s="287"/>
      <c r="CN699" s="287"/>
      <c r="CO699" s="211" t="s">
        <v>5528</v>
      </c>
    </row>
    <row r="700" spans="1:93">
      <c r="A700" s="286" t="s">
        <v>2410</v>
      </c>
      <c r="B700" s="211" t="s">
        <v>5520</v>
      </c>
      <c r="C700" s="211" t="s">
        <v>2448</v>
      </c>
      <c r="D700" s="211" t="s">
        <v>6041</v>
      </c>
      <c r="E700" s="211" t="s">
        <v>3821</v>
      </c>
      <c r="F700" s="211">
        <v>1</v>
      </c>
      <c r="G700" s="211" t="s">
        <v>514</v>
      </c>
      <c r="H700" s="211" t="s">
        <v>514</v>
      </c>
      <c r="I700" s="211" t="s">
        <v>514</v>
      </c>
      <c r="J700" s="211" t="s">
        <v>514</v>
      </c>
      <c r="K700" s="211">
        <v>2022</v>
      </c>
      <c r="L700" s="211" t="b">
        <v>0</v>
      </c>
      <c r="M700" s="211">
        <v>4680</v>
      </c>
      <c r="N700" s="211">
        <v>4670</v>
      </c>
      <c r="O700" s="287"/>
      <c r="P700" s="287"/>
      <c r="Q700" s="287"/>
      <c r="R700" s="211" t="b">
        <v>0</v>
      </c>
      <c r="S700" s="211">
        <v>4800</v>
      </c>
      <c r="T700" s="211">
        <v>4140</v>
      </c>
      <c r="U700" s="211" t="b">
        <v>0</v>
      </c>
      <c r="V700" s="211">
        <v>4040</v>
      </c>
      <c r="W700" s="211">
        <v>4040</v>
      </c>
      <c r="X700" s="287"/>
      <c r="Y700" s="287"/>
      <c r="Z700" s="287"/>
      <c r="AA700" s="211" t="s">
        <v>514</v>
      </c>
      <c r="AB700" s="211" t="s">
        <v>514</v>
      </c>
      <c r="AC700" s="211" t="s">
        <v>514</v>
      </c>
      <c r="AD700" s="211" t="s">
        <v>514</v>
      </c>
      <c r="AE700" s="287"/>
      <c r="AF700" s="287"/>
      <c r="AG700" s="287"/>
      <c r="AH700" s="211" t="s">
        <v>514</v>
      </c>
      <c r="AI700" s="211" t="s">
        <v>514</v>
      </c>
      <c r="AJ700" s="211" t="s">
        <v>514</v>
      </c>
      <c r="AK700" s="211" t="s">
        <v>514</v>
      </c>
      <c r="AL700" s="211" t="s">
        <v>514</v>
      </c>
      <c r="AM700" s="211" t="s">
        <v>514</v>
      </c>
      <c r="AN700" s="287"/>
      <c r="AO700" s="287"/>
      <c r="AP700" s="287"/>
      <c r="AQ700" s="287"/>
      <c r="AR700" s="287"/>
      <c r="AS700" s="287"/>
      <c r="AT700" s="211" t="s">
        <v>514</v>
      </c>
      <c r="AU700" s="211" t="s">
        <v>514</v>
      </c>
      <c r="AV700" s="211" t="s">
        <v>514</v>
      </c>
      <c r="AW700" s="211" t="s">
        <v>514</v>
      </c>
      <c r="AX700" s="211" t="s">
        <v>514</v>
      </c>
      <c r="AY700" s="211" t="s">
        <v>514</v>
      </c>
      <c r="AZ700" s="287"/>
      <c r="BA700" s="287"/>
      <c r="BB700" s="287"/>
      <c r="BC700" s="287"/>
      <c r="BD700" s="287"/>
      <c r="BE700" s="287"/>
      <c r="BF700" s="211" t="s">
        <v>514</v>
      </c>
      <c r="BG700" s="211" t="s">
        <v>514</v>
      </c>
      <c r="BH700" s="211" t="s">
        <v>514</v>
      </c>
      <c r="BI700" s="211" t="s">
        <v>514</v>
      </c>
      <c r="BJ700" s="211" t="s">
        <v>514</v>
      </c>
      <c r="BK700" s="211" t="s">
        <v>514</v>
      </c>
      <c r="BL700" s="287"/>
      <c r="BM700" s="287"/>
      <c r="BN700" s="287"/>
      <c r="BO700" s="211" t="s">
        <v>514</v>
      </c>
      <c r="BP700" s="211" t="s">
        <v>514</v>
      </c>
      <c r="BQ700" s="211">
        <v>1</v>
      </c>
      <c r="BR700" s="211" t="s">
        <v>3822</v>
      </c>
      <c r="BS700" s="211" t="s">
        <v>514</v>
      </c>
      <c r="BT700" s="211" t="s">
        <v>514</v>
      </c>
      <c r="BU700" s="211" t="s">
        <v>514</v>
      </c>
      <c r="BV700" s="211" t="s">
        <v>514</v>
      </c>
      <c r="BW700" s="211" t="s">
        <v>514</v>
      </c>
      <c r="BX700" s="211" t="s">
        <v>514</v>
      </c>
      <c r="BY700" s="211" t="s">
        <v>514</v>
      </c>
      <c r="BZ700" s="211" t="s">
        <v>514</v>
      </c>
      <c r="CA700" s="211" t="s">
        <v>514</v>
      </c>
      <c r="CB700" s="211" t="s">
        <v>514</v>
      </c>
      <c r="CC700" s="211" t="s">
        <v>514</v>
      </c>
      <c r="CD700" s="211" t="s">
        <v>514</v>
      </c>
      <c r="CE700" s="211" t="s">
        <v>514</v>
      </c>
      <c r="CF700" s="211" t="s">
        <v>514</v>
      </c>
      <c r="CG700" s="211" t="s">
        <v>514</v>
      </c>
      <c r="CH700" s="287"/>
      <c r="CI700" s="287"/>
      <c r="CJ700" s="287"/>
      <c r="CK700" s="287"/>
      <c r="CL700" s="287"/>
      <c r="CM700" s="287"/>
      <c r="CN700" s="287"/>
      <c r="CO700" s="211" t="s">
        <v>5528</v>
      </c>
    </row>
    <row r="701" spans="1:93">
      <c r="A701" s="286" t="s">
        <v>2411</v>
      </c>
      <c r="B701" s="211" t="s">
        <v>3823</v>
      </c>
      <c r="C701" s="211" t="s">
        <v>3824</v>
      </c>
      <c r="D701" s="211" t="s">
        <v>3825</v>
      </c>
      <c r="E701" s="211" t="s">
        <v>3826</v>
      </c>
      <c r="F701" s="211">
        <v>1</v>
      </c>
      <c r="G701" s="211" t="s">
        <v>514</v>
      </c>
      <c r="H701" s="211" t="s">
        <v>514</v>
      </c>
      <c r="I701" s="211" t="s">
        <v>514</v>
      </c>
      <c r="J701" s="211" t="s">
        <v>514</v>
      </c>
      <c r="K701" s="211">
        <v>2022</v>
      </c>
      <c r="L701" s="211" t="b">
        <v>0</v>
      </c>
      <c r="M701" s="211">
        <v>3820</v>
      </c>
      <c r="N701" s="211">
        <v>3820</v>
      </c>
      <c r="O701" s="287"/>
      <c r="P701" s="287"/>
      <c r="Q701" s="287"/>
      <c r="R701" s="211" t="b">
        <v>0</v>
      </c>
      <c r="S701" s="211">
        <v>5860</v>
      </c>
      <c r="T701" s="211">
        <v>1360</v>
      </c>
      <c r="U701" s="211" t="b">
        <v>0</v>
      </c>
      <c r="V701" s="211">
        <v>1270</v>
      </c>
      <c r="W701" s="211">
        <v>1270</v>
      </c>
      <c r="X701" s="287"/>
      <c r="Y701" s="287"/>
      <c r="Z701" s="287"/>
      <c r="AA701" s="211" t="s">
        <v>514</v>
      </c>
      <c r="AB701" s="211" t="s">
        <v>514</v>
      </c>
      <c r="AC701" s="211" t="s">
        <v>514</v>
      </c>
      <c r="AD701" s="211" t="s">
        <v>514</v>
      </c>
      <c r="AE701" s="287"/>
      <c r="AF701" s="287"/>
      <c r="AG701" s="287"/>
      <c r="AH701" s="211" t="s">
        <v>514</v>
      </c>
      <c r="AI701" s="211" t="s">
        <v>514</v>
      </c>
      <c r="AJ701" s="211" t="s">
        <v>514</v>
      </c>
      <c r="AK701" s="211" t="s">
        <v>514</v>
      </c>
      <c r="AL701" s="211" t="s">
        <v>514</v>
      </c>
      <c r="AM701" s="211" t="s">
        <v>514</v>
      </c>
      <c r="AN701" s="287"/>
      <c r="AO701" s="287"/>
      <c r="AP701" s="287"/>
      <c r="AQ701" s="287"/>
      <c r="AR701" s="287"/>
      <c r="AS701" s="287"/>
      <c r="AT701" s="211" t="s">
        <v>514</v>
      </c>
      <c r="AU701" s="211" t="s">
        <v>514</v>
      </c>
      <c r="AV701" s="211" t="s">
        <v>514</v>
      </c>
      <c r="AW701" s="211" t="s">
        <v>514</v>
      </c>
      <c r="AX701" s="211" t="s">
        <v>514</v>
      </c>
      <c r="AY701" s="211" t="s">
        <v>514</v>
      </c>
      <c r="AZ701" s="287"/>
      <c r="BA701" s="287"/>
      <c r="BB701" s="287"/>
      <c r="BC701" s="287"/>
      <c r="BD701" s="287"/>
      <c r="BE701" s="287"/>
      <c r="BF701" s="211" t="s">
        <v>514</v>
      </c>
      <c r="BG701" s="211" t="s">
        <v>514</v>
      </c>
      <c r="BH701" s="211" t="s">
        <v>514</v>
      </c>
      <c r="BI701" s="211" t="s">
        <v>514</v>
      </c>
      <c r="BJ701" s="211" t="s">
        <v>514</v>
      </c>
      <c r="BK701" s="211" t="s">
        <v>514</v>
      </c>
      <c r="BL701" s="287"/>
      <c r="BM701" s="287"/>
      <c r="BN701" s="287"/>
      <c r="BO701" s="211" t="s">
        <v>514</v>
      </c>
      <c r="BP701" s="211" t="s">
        <v>514</v>
      </c>
      <c r="BQ701" s="211">
        <v>1</v>
      </c>
      <c r="BR701" s="211" t="s">
        <v>3823</v>
      </c>
      <c r="BS701" s="211" t="s">
        <v>514</v>
      </c>
      <c r="BT701" s="211" t="s">
        <v>514</v>
      </c>
      <c r="BU701" s="211" t="s">
        <v>514</v>
      </c>
      <c r="BV701" s="211" t="s">
        <v>514</v>
      </c>
      <c r="BW701" s="211" t="s">
        <v>514</v>
      </c>
      <c r="BX701" s="211" t="s">
        <v>514</v>
      </c>
      <c r="BY701" s="211" t="s">
        <v>514</v>
      </c>
      <c r="BZ701" s="211" t="s">
        <v>514</v>
      </c>
      <c r="CA701" s="211" t="s">
        <v>514</v>
      </c>
      <c r="CB701" s="211" t="s">
        <v>514</v>
      </c>
      <c r="CC701" s="211" t="s">
        <v>514</v>
      </c>
      <c r="CD701" s="211" t="s">
        <v>514</v>
      </c>
      <c r="CE701" s="211" t="s">
        <v>514</v>
      </c>
      <c r="CF701" s="211" t="s">
        <v>514</v>
      </c>
      <c r="CG701" s="211" t="s">
        <v>514</v>
      </c>
      <c r="CH701" s="287"/>
      <c r="CI701" s="287"/>
      <c r="CJ701" s="287"/>
      <c r="CK701" s="287"/>
      <c r="CL701" s="287"/>
      <c r="CM701" s="287"/>
      <c r="CN701" s="287"/>
      <c r="CO701" s="211" t="s">
        <v>5528</v>
      </c>
    </row>
    <row r="702" spans="1:93">
      <c r="A702" s="286" t="s">
        <v>2412</v>
      </c>
      <c r="B702" s="211" t="s">
        <v>6679</v>
      </c>
      <c r="C702" s="211" t="s">
        <v>2436</v>
      </c>
      <c r="D702" s="211" t="s">
        <v>6933</v>
      </c>
      <c r="E702" s="211" t="s">
        <v>3827</v>
      </c>
      <c r="F702" s="211">
        <v>1</v>
      </c>
      <c r="G702" s="211" t="s">
        <v>514</v>
      </c>
      <c r="H702" s="211" t="s">
        <v>514</v>
      </c>
      <c r="I702" s="211" t="s">
        <v>514</v>
      </c>
      <c r="J702" s="211" t="s">
        <v>514</v>
      </c>
      <c r="K702" s="211">
        <v>2022</v>
      </c>
      <c r="L702" s="211" t="b">
        <v>0</v>
      </c>
      <c r="M702" s="211">
        <v>2530</v>
      </c>
      <c r="N702" s="211">
        <v>135</v>
      </c>
      <c r="O702" s="287"/>
      <c r="P702" s="287"/>
      <c r="Q702" s="287"/>
      <c r="R702" s="211" t="b">
        <v>0</v>
      </c>
      <c r="S702" s="211">
        <v>2880</v>
      </c>
      <c r="T702" s="211">
        <v>144</v>
      </c>
      <c r="U702" s="211" t="b">
        <v>0</v>
      </c>
      <c r="V702" s="211">
        <v>202</v>
      </c>
      <c r="W702" s="211">
        <v>202</v>
      </c>
      <c r="X702" s="287"/>
      <c r="Y702" s="287"/>
      <c r="Z702" s="287"/>
      <c r="AA702" s="211" t="s">
        <v>514</v>
      </c>
      <c r="AB702" s="211" t="s">
        <v>514</v>
      </c>
      <c r="AC702" s="211" t="s">
        <v>514</v>
      </c>
      <c r="AD702" s="211" t="s">
        <v>514</v>
      </c>
      <c r="AE702" s="287"/>
      <c r="AF702" s="287"/>
      <c r="AG702" s="287"/>
      <c r="AH702" s="211" t="s">
        <v>514</v>
      </c>
      <c r="AI702" s="211" t="s">
        <v>514</v>
      </c>
      <c r="AJ702" s="211" t="s">
        <v>514</v>
      </c>
      <c r="AK702" s="211" t="s">
        <v>514</v>
      </c>
      <c r="AL702" s="211" t="s">
        <v>514</v>
      </c>
      <c r="AM702" s="211" t="s">
        <v>514</v>
      </c>
      <c r="AN702" s="287"/>
      <c r="AO702" s="287"/>
      <c r="AP702" s="287"/>
      <c r="AQ702" s="287"/>
      <c r="AR702" s="287"/>
      <c r="AS702" s="287"/>
      <c r="AT702" s="211" t="s">
        <v>514</v>
      </c>
      <c r="AU702" s="211" t="s">
        <v>514</v>
      </c>
      <c r="AV702" s="211" t="s">
        <v>514</v>
      </c>
      <c r="AW702" s="211" t="s">
        <v>514</v>
      </c>
      <c r="AX702" s="211" t="s">
        <v>514</v>
      </c>
      <c r="AY702" s="211" t="s">
        <v>514</v>
      </c>
      <c r="AZ702" s="287"/>
      <c r="BA702" s="287"/>
      <c r="BB702" s="287"/>
      <c r="BC702" s="287"/>
      <c r="BD702" s="287"/>
      <c r="BE702" s="287"/>
      <c r="BF702" s="211" t="s">
        <v>514</v>
      </c>
      <c r="BG702" s="211" t="s">
        <v>514</v>
      </c>
      <c r="BH702" s="211" t="s">
        <v>514</v>
      </c>
      <c r="BI702" s="211" t="s">
        <v>514</v>
      </c>
      <c r="BJ702" s="211" t="s">
        <v>514</v>
      </c>
      <c r="BK702" s="211" t="s">
        <v>514</v>
      </c>
      <c r="BL702" s="287"/>
      <c r="BM702" s="287"/>
      <c r="BN702" s="287"/>
      <c r="BO702" s="211" t="s">
        <v>514</v>
      </c>
      <c r="BP702" s="211" t="s">
        <v>514</v>
      </c>
      <c r="BQ702" s="211">
        <v>1</v>
      </c>
      <c r="BR702" s="211" t="s">
        <v>3828</v>
      </c>
      <c r="BS702" s="211" t="s">
        <v>514</v>
      </c>
      <c r="BT702" s="211" t="s">
        <v>514</v>
      </c>
      <c r="BU702" s="211" t="s">
        <v>514</v>
      </c>
      <c r="BV702" s="211" t="s">
        <v>514</v>
      </c>
      <c r="BW702" s="211" t="s">
        <v>514</v>
      </c>
      <c r="BX702" s="211" t="s">
        <v>514</v>
      </c>
      <c r="BY702" s="211" t="s">
        <v>514</v>
      </c>
      <c r="BZ702" s="211" t="s">
        <v>514</v>
      </c>
      <c r="CA702" s="211" t="s">
        <v>514</v>
      </c>
      <c r="CB702" s="211" t="s">
        <v>514</v>
      </c>
      <c r="CC702" s="211" t="s">
        <v>514</v>
      </c>
      <c r="CD702" s="211" t="s">
        <v>514</v>
      </c>
      <c r="CE702" s="211" t="s">
        <v>514</v>
      </c>
      <c r="CF702" s="211" t="s">
        <v>514</v>
      </c>
      <c r="CG702" s="211" t="s">
        <v>514</v>
      </c>
      <c r="CH702" s="287"/>
      <c r="CI702" s="287"/>
      <c r="CJ702" s="287"/>
      <c r="CK702" s="287"/>
      <c r="CL702" s="287"/>
      <c r="CM702" s="287"/>
      <c r="CN702" s="287"/>
      <c r="CO702" s="211" t="s">
        <v>5528</v>
      </c>
    </row>
    <row r="703" spans="1:93">
      <c r="A703" s="286" t="s">
        <v>2413</v>
      </c>
      <c r="B703" s="211" t="s">
        <v>3829</v>
      </c>
      <c r="C703" s="211" t="s">
        <v>2448</v>
      </c>
      <c r="D703" s="211" t="s">
        <v>3830</v>
      </c>
      <c r="E703" s="211" t="s">
        <v>3831</v>
      </c>
      <c r="F703" s="211" t="s">
        <v>514</v>
      </c>
      <c r="G703" s="211" t="s">
        <v>514</v>
      </c>
      <c r="H703" s="211">
        <v>1</v>
      </c>
      <c r="I703" s="211" t="s">
        <v>514</v>
      </c>
      <c r="J703" s="211" t="s">
        <v>514</v>
      </c>
      <c r="K703" s="211" t="s">
        <v>514</v>
      </c>
      <c r="L703" s="211" t="s">
        <v>514</v>
      </c>
      <c r="M703" s="211" t="s">
        <v>514</v>
      </c>
      <c r="N703" s="211" t="s">
        <v>514</v>
      </c>
      <c r="O703" s="287"/>
      <c r="P703" s="287"/>
      <c r="Q703" s="287"/>
      <c r="R703" s="211" t="s">
        <v>514</v>
      </c>
      <c r="S703" s="211" t="s">
        <v>514</v>
      </c>
      <c r="T703" s="211" t="s">
        <v>514</v>
      </c>
      <c r="U703" s="211" t="s">
        <v>514</v>
      </c>
      <c r="V703" s="211" t="s">
        <v>514</v>
      </c>
      <c r="W703" s="211" t="s">
        <v>514</v>
      </c>
      <c r="X703" s="287"/>
      <c r="Y703" s="287"/>
      <c r="Z703" s="287"/>
      <c r="AA703" s="211">
        <v>2023</v>
      </c>
      <c r="AB703" s="211" t="b">
        <v>0</v>
      </c>
      <c r="AC703" s="211">
        <v>160</v>
      </c>
      <c r="AD703" s="211">
        <v>160</v>
      </c>
      <c r="AE703" s="287"/>
      <c r="AF703" s="287"/>
      <c r="AG703" s="287"/>
      <c r="AH703" s="211" t="b">
        <v>0</v>
      </c>
      <c r="AI703" s="211">
        <v>160</v>
      </c>
      <c r="AJ703" s="211">
        <v>160</v>
      </c>
      <c r="AK703" s="211" t="b">
        <v>0</v>
      </c>
      <c r="AL703" s="211">
        <v>157</v>
      </c>
      <c r="AM703" s="211">
        <v>157</v>
      </c>
      <c r="AN703" s="287"/>
      <c r="AO703" s="287"/>
      <c r="AP703" s="287"/>
      <c r="AQ703" s="287"/>
      <c r="AR703" s="287"/>
      <c r="AS703" s="287"/>
      <c r="AT703" s="211" t="s">
        <v>514</v>
      </c>
      <c r="AU703" s="211" t="s">
        <v>514</v>
      </c>
      <c r="AV703" s="211" t="s">
        <v>514</v>
      </c>
      <c r="AW703" s="211" t="s">
        <v>514</v>
      </c>
      <c r="AX703" s="211" t="s">
        <v>514</v>
      </c>
      <c r="AY703" s="211" t="s">
        <v>514</v>
      </c>
      <c r="AZ703" s="287"/>
      <c r="BA703" s="287"/>
      <c r="BB703" s="287"/>
      <c r="BC703" s="287"/>
      <c r="BD703" s="287"/>
      <c r="BE703" s="287"/>
      <c r="BF703" s="211" t="s">
        <v>514</v>
      </c>
      <c r="BG703" s="211" t="s">
        <v>514</v>
      </c>
      <c r="BH703" s="211" t="s">
        <v>514</v>
      </c>
      <c r="BI703" s="211" t="s">
        <v>514</v>
      </c>
      <c r="BJ703" s="211" t="s">
        <v>514</v>
      </c>
      <c r="BK703" s="211" t="s">
        <v>514</v>
      </c>
      <c r="BL703" s="287"/>
      <c r="BM703" s="287"/>
      <c r="BN703" s="287"/>
      <c r="BO703" s="211">
        <v>311</v>
      </c>
      <c r="BP703" s="211">
        <v>102</v>
      </c>
      <c r="BQ703" s="211">
        <v>0</v>
      </c>
      <c r="BR703" s="211" t="s">
        <v>514</v>
      </c>
      <c r="BS703" s="211" t="s">
        <v>514</v>
      </c>
      <c r="BT703" s="211" t="s">
        <v>514</v>
      </c>
      <c r="BU703" s="211" t="s">
        <v>514</v>
      </c>
      <c r="BV703" s="211" t="s">
        <v>514</v>
      </c>
      <c r="BW703" s="211" t="s">
        <v>514</v>
      </c>
      <c r="BX703" s="211" t="s">
        <v>514</v>
      </c>
      <c r="BY703" s="211" t="s">
        <v>514</v>
      </c>
      <c r="BZ703" s="211" t="s">
        <v>514</v>
      </c>
      <c r="CA703" s="211" t="s">
        <v>514</v>
      </c>
      <c r="CB703" s="211" t="s">
        <v>514</v>
      </c>
      <c r="CC703" s="211" t="s">
        <v>514</v>
      </c>
      <c r="CD703" s="211" t="s">
        <v>514</v>
      </c>
      <c r="CE703" s="211" t="s">
        <v>514</v>
      </c>
      <c r="CF703" s="211" t="s">
        <v>514</v>
      </c>
      <c r="CG703" s="211" t="s">
        <v>514</v>
      </c>
      <c r="CH703" s="287"/>
      <c r="CI703" s="287"/>
      <c r="CJ703" s="287"/>
      <c r="CK703" s="287"/>
      <c r="CL703" s="287"/>
      <c r="CM703" s="287"/>
      <c r="CN703" s="287"/>
      <c r="CO703" s="211" t="s">
        <v>5528</v>
      </c>
    </row>
    <row r="704" spans="1:93">
      <c r="A704" s="286" t="s">
        <v>3832</v>
      </c>
      <c r="B704" s="211" t="s">
        <v>3833</v>
      </c>
      <c r="C704" s="211" t="s">
        <v>2436</v>
      </c>
      <c r="D704" s="211" t="s">
        <v>3834</v>
      </c>
      <c r="E704" s="211" t="s">
        <v>3835</v>
      </c>
      <c r="F704" s="211">
        <v>1</v>
      </c>
      <c r="G704" s="211" t="s">
        <v>514</v>
      </c>
      <c r="H704" s="211" t="s">
        <v>514</v>
      </c>
      <c r="I704" s="211" t="s">
        <v>514</v>
      </c>
      <c r="J704" s="211" t="s">
        <v>514</v>
      </c>
      <c r="K704" s="211">
        <v>2023</v>
      </c>
      <c r="L704" s="211" t="b">
        <v>0</v>
      </c>
      <c r="M704" s="211">
        <v>84</v>
      </c>
      <c r="N704" s="211">
        <v>38</v>
      </c>
      <c r="O704" s="287"/>
      <c r="P704" s="287"/>
      <c r="Q704" s="287"/>
      <c r="R704" s="211" t="b">
        <v>0</v>
      </c>
      <c r="S704" s="211">
        <v>84</v>
      </c>
      <c r="T704" s="211">
        <v>38</v>
      </c>
      <c r="U704" s="211" t="b">
        <v>0</v>
      </c>
      <c r="V704" s="211">
        <v>34</v>
      </c>
      <c r="W704" s="211">
        <v>34</v>
      </c>
      <c r="X704" s="287"/>
      <c r="Y704" s="287"/>
      <c r="Z704" s="287"/>
      <c r="AA704" s="211" t="s">
        <v>514</v>
      </c>
      <c r="AB704" s="211" t="s">
        <v>514</v>
      </c>
      <c r="AC704" s="211" t="s">
        <v>514</v>
      </c>
      <c r="AD704" s="211" t="s">
        <v>514</v>
      </c>
      <c r="AE704" s="287"/>
      <c r="AF704" s="287"/>
      <c r="AG704" s="287"/>
      <c r="AH704" s="211" t="s">
        <v>514</v>
      </c>
      <c r="AI704" s="211" t="s">
        <v>514</v>
      </c>
      <c r="AJ704" s="211" t="s">
        <v>514</v>
      </c>
      <c r="AK704" s="211" t="s">
        <v>514</v>
      </c>
      <c r="AL704" s="211" t="s">
        <v>514</v>
      </c>
      <c r="AM704" s="211" t="s">
        <v>514</v>
      </c>
      <c r="AN704" s="287"/>
      <c r="AO704" s="287"/>
      <c r="AP704" s="287"/>
      <c r="AQ704" s="287"/>
      <c r="AR704" s="287"/>
      <c r="AS704" s="287"/>
      <c r="AT704" s="211" t="s">
        <v>514</v>
      </c>
      <c r="AU704" s="211" t="s">
        <v>514</v>
      </c>
      <c r="AV704" s="211" t="s">
        <v>514</v>
      </c>
      <c r="AW704" s="211" t="s">
        <v>514</v>
      </c>
      <c r="AX704" s="211" t="s">
        <v>514</v>
      </c>
      <c r="AY704" s="211" t="s">
        <v>514</v>
      </c>
      <c r="AZ704" s="287"/>
      <c r="BA704" s="287"/>
      <c r="BB704" s="287"/>
      <c r="BC704" s="287"/>
      <c r="BD704" s="287"/>
      <c r="BE704" s="287"/>
      <c r="BF704" s="211" t="s">
        <v>514</v>
      </c>
      <c r="BG704" s="211" t="s">
        <v>514</v>
      </c>
      <c r="BH704" s="211" t="s">
        <v>514</v>
      </c>
      <c r="BI704" s="211" t="s">
        <v>514</v>
      </c>
      <c r="BJ704" s="211" t="s">
        <v>514</v>
      </c>
      <c r="BK704" s="211" t="s">
        <v>514</v>
      </c>
      <c r="BL704" s="287"/>
      <c r="BM704" s="287"/>
      <c r="BN704" s="287"/>
      <c r="BO704" s="211" t="s">
        <v>514</v>
      </c>
      <c r="BP704" s="211" t="s">
        <v>514</v>
      </c>
      <c r="BQ704" s="211">
        <v>0</v>
      </c>
      <c r="BR704" s="211" t="s">
        <v>514</v>
      </c>
      <c r="BS704" s="211" t="s">
        <v>514</v>
      </c>
      <c r="BT704" s="211" t="s">
        <v>514</v>
      </c>
      <c r="BU704" s="211" t="s">
        <v>514</v>
      </c>
      <c r="BV704" s="211" t="s">
        <v>514</v>
      </c>
      <c r="BW704" s="211" t="s">
        <v>514</v>
      </c>
      <c r="BX704" s="211" t="s">
        <v>514</v>
      </c>
      <c r="BY704" s="211" t="s">
        <v>514</v>
      </c>
      <c r="BZ704" s="211" t="s">
        <v>514</v>
      </c>
      <c r="CA704" s="211" t="s">
        <v>514</v>
      </c>
      <c r="CB704" s="211" t="s">
        <v>514</v>
      </c>
      <c r="CC704" s="211" t="s">
        <v>514</v>
      </c>
      <c r="CD704" s="211" t="s">
        <v>514</v>
      </c>
      <c r="CE704" s="211" t="s">
        <v>514</v>
      </c>
      <c r="CF704" s="211" t="s">
        <v>514</v>
      </c>
      <c r="CG704" s="211" t="s">
        <v>514</v>
      </c>
      <c r="CH704" s="287"/>
      <c r="CI704" s="287"/>
      <c r="CJ704" s="287"/>
      <c r="CK704" s="287"/>
      <c r="CL704" s="287"/>
      <c r="CM704" s="287"/>
      <c r="CN704" s="287"/>
      <c r="CO704" s="211" t="s">
        <v>5528</v>
      </c>
    </row>
    <row r="705" spans="1:93">
      <c r="A705" s="286" t="s">
        <v>3836</v>
      </c>
      <c r="B705" s="211" t="s">
        <v>5521</v>
      </c>
      <c r="C705" s="211" t="s">
        <v>2424</v>
      </c>
      <c r="D705" s="211" t="s">
        <v>3837</v>
      </c>
      <c r="E705" s="211" t="s">
        <v>3838</v>
      </c>
      <c r="F705" s="211">
        <v>1</v>
      </c>
      <c r="G705" s="211" t="s">
        <v>514</v>
      </c>
      <c r="H705" s="211" t="s">
        <v>514</v>
      </c>
      <c r="I705" s="211" t="s">
        <v>514</v>
      </c>
      <c r="J705" s="211" t="s">
        <v>514</v>
      </c>
      <c r="K705" s="211">
        <v>2023</v>
      </c>
      <c r="L705" s="211" t="b">
        <v>1</v>
      </c>
      <c r="M705" s="211">
        <v>4460</v>
      </c>
      <c r="N705" s="211">
        <v>531</v>
      </c>
      <c r="O705" s="287"/>
      <c r="P705" s="287"/>
      <c r="Q705" s="287"/>
      <c r="R705" s="211" t="b">
        <v>1</v>
      </c>
      <c r="S705" s="211">
        <v>4460</v>
      </c>
      <c r="T705" s="211">
        <v>531</v>
      </c>
      <c r="U705" s="211" t="b">
        <v>1</v>
      </c>
      <c r="V705" s="211">
        <v>450</v>
      </c>
      <c r="W705" s="211">
        <v>450</v>
      </c>
      <c r="X705" s="287"/>
      <c r="Y705" s="287"/>
      <c r="Z705" s="287"/>
      <c r="AA705" s="211" t="s">
        <v>514</v>
      </c>
      <c r="AB705" s="211" t="s">
        <v>514</v>
      </c>
      <c r="AC705" s="211" t="s">
        <v>514</v>
      </c>
      <c r="AD705" s="211" t="s">
        <v>514</v>
      </c>
      <c r="AE705" s="287"/>
      <c r="AF705" s="287"/>
      <c r="AG705" s="287"/>
      <c r="AH705" s="211" t="s">
        <v>514</v>
      </c>
      <c r="AI705" s="211" t="s">
        <v>514</v>
      </c>
      <c r="AJ705" s="211" t="s">
        <v>514</v>
      </c>
      <c r="AK705" s="211" t="s">
        <v>514</v>
      </c>
      <c r="AL705" s="211" t="s">
        <v>514</v>
      </c>
      <c r="AM705" s="211" t="s">
        <v>514</v>
      </c>
      <c r="AN705" s="287"/>
      <c r="AO705" s="287"/>
      <c r="AP705" s="287"/>
      <c r="AQ705" s="287"/>
      <c r="AR705" s="287"/>
      <c r="AS705" s="287"/>
      <c r="AT705" s="211" t="s">
        <v>514</v>
      </c>
      <c r="AU705" s="211" t="s">
        <v>514</v>
      </c>
      <c r="AV705" s="211" t="s">
        <v>514</v>
      </c>
      <c r="AW705" s="211" t="s">
        <v>514</v>
      </c>
      <c r="AX705" s="211" t="s">
        <v>514</v>
      </c>
      <c r="AY705" s="211" t="s">
        <v>514</v>
      </c>
      <c r="AZ705" s="287"/>
      <c r="BA705" s="287"/>
      <c r="BB705" s="287"/>
      <c r="BC705" s="287"/>
      <c r="BD705" s="287"/>
      <c r="BE705" s="287"/>
      <c r="BF705" s="211" t="s">
        <v>514</v>
      </c>
      <c r="BG705" s="211" t="s">
        <v>514</v>
      </c>
      <c r="BH705" s="211" t="s">
        <v>514</v>
      </c>
      <c r="BI705" s="211" t="s">
        <v>514</v>
      </c>
      <c r="BJ705" s="211" t="s">
        <v>514</v>
      </c>
      <c r="BK705" s="211" t="s">
        <v>514</v>
      </c>
      <c r="BL705" s="287"/>
      <c r="BM705" s="287"/>
      <c r="BN705" s="287"/>
      <c r="BO705" s="211" t="s">
        <v>514</v>
      </c>
      <c r="BP705" s="211" t="s">
        <v>514</v>
      </c>
      <c r="BQ705" s="211">
        <v>0</v>
      </c>
      <c r="BR705" s="211" t="s">
        <v>514</v>
      </c>
      <c r="BS705" s="211" t="s">
        <v>514</v>
      </c>
      <c r="BT705" s="211" t="s">
        <v>514</v>
      </c>
      <c r="BU705" s="211" t="s">
        <v>514</v>
      </c>
      <c r="BV705" s="211" t="s">
        <v>514</v>
      </c>
      <c r="BW705" s="211" t="s">
        <v>514</v>
      </c>
      <c r="BX705" s="211" t="s">
        <v>514</v>
      </c>
      <c r="BY705" s="211" t="s">
        <v>514</v>
      </c>
      <c r="BZ705" s="211" t="s">
        <v>514</v>
      </c>
      <c r="CA705" s="211" t="s">
        <v>514</v>
      </c>
      <c r="CB705" s="211" t="s">
        <v>514</v>
      </c>
      <c r="CC705" s="211" t="s">
        <v>514</v>
      </c>
      <c r="CD705" s="211" t="s">
        <v>514</v>
      </c>
      <c r="CE705" s="211" t="s">
        <v>514</v>
      </c>
      <c r="CF705" s="211" t="s">
        <v>514</v>
      </c>
      <c r="CG705" s="211" t="s">
        <v>514</v>
      </c>
      <c r="CH705" s="287"/>
      <c r="CI705" s="287"/>
      <c r="CJ705" s="287"/>
      <c r="CK705" s="287"/>
      <c r="CL705" s="287"/>
      <c r="CM705" s="287"/>
      <c r="CN705" s="287"/>
      <c r="CO705" s="211" t="s">
        <v>5528</v>
      </c>
    </row>
    <row r="706" spans="1:93">
      <c r="A706" s="286" t="s">
        <v>3839</v>
      </c>
      <c r="B706" s="211" t="s">
        <v>5522</v>
      </c>
      <c r="C706" s="211" t="s">
        <v>2484</v>
      </c>
      <c r="D706" s="211" t="s">
        <v>3840</v>
      </c>
      <c r="E706" s="211" t="s">
        <v>3841</v>
      </c>
      <c r="F706" s="211" t="s">
        <v>514</v>
      </c>
      <c r="G706" s="211" t="s">
        <v>514</v>
      </c>
      <c r="H706" s="211">
        <v>1</v>
      </c>
      <c r="I706" s="211" t="s">
        <v>514</v>
      </c>
      <c r="J706" s="211" t="s">
        <v>514</v>
      </c>
      <c r="K706" s="211" t="s">
        <v>514</v>
      </c>
      <c r="L706" s="211" t="s">
        <v>514</v>
      </c>
      <c r="M706" s="211" t="s">
        <v>514</v>
      </c>
      <c r="N706" s="211" t="s">
        <v>514</v>
      </c>
      <c r="O706" s="287"/>
      <c r="P706" s="287"/>
      <c r="Q706" s="287"/>
      <c r="R706" s="211" t="s">
        <v>514</v>
      </c>
      <c r="S706" s="211" t="s">
        <v>514</v>
      </c>
      <c r="T706" s="211" t="s">
        <v>514</v>
      </c>
      <c r="U706" s="211" t="s">
        <v>514</v>
      </c>
      <c r="V706" s="211" t="s">
        <v>514</v>
      </c>
      <c r="W706" s="211" t="s">
        <v>514</v>
      </c>
      <c r="X706" s="287"/>
      <c r="Y706" s="287"/>
      <c r="Z706" s="287"/>
      <c r="AA706" s="211">
        <v>2023</v>
      </c>
      <c r="AB706" s="211" t="b">
        <v>1</v>
      </c>
      <c r="AC706" s="211">
        <v>107</v>
      </c>
      <c r="AD706" s="211">
        <v>107</v>
      </c>
      <c r="AE706" s="287"/>
      <c r="AF706" s="287"/>
      <c r="AG706" s="287"/>
      <c r="AH706" s="211" t="b">
        <v>1</v>
      </c>
      <c r="AI706" s="211">
        <v>107</v>
      </c>
      <c r="AJ706" s="211">
        <v>107</v>
      </c>
      <c r="AK706" s="211" t="b">
        <v>1</v>
      </c>
      <c r="AL706" s="211">
        <v>69</v>
      </c>
      <c r="AM706" s="211">
        <v>69</v>
      </c>
      <c r="AN706" s="287"/>
      <c r="AO706" s="287"/>
      <c r="AP706" s="287"/>
      <c r="AQ706" s="287"/>
      <c r="AR706" s="287"/>
      <c r="AS706" s="287"/>
      <c r="AT706" s="211" t="s">
        <v>514</v>
      </c>
      <c r="AU706" s="211" t="s">
        <v>514</v>
      </c>
      <c r="AV706" s="211" t="s">
        <v>514</v>
      </c>
      <c r="AW706" s="211" t="s">
        <v>514</v>
      </c>
      <c r="AX706" s="211" t="s">
        <v>514</v>
      </c>
      <c r="AY706" s="211" t="s">
        <v>514</v>
      </c>
      <c r="AZ706" s="287"/>
      <c r="BA706" s="287"/>
      <c r="BB706" s="287"/>
      <c r="BC706" s="287"/>
      <c r="BD706" s="287"/>
      <c r="BE706" s="287"/>
      <c r="BF706" s="211" t="s">
        <v>514</v>
      </c>
      <c r="BG706" s="211" t="s">
        <v>514</v>
      </c>
      <c r="BH706" s="211" t="s">
        <v>514</v>
      </c>
      <c r="BI706" s="211" t="s">
        <v>514</v>
      </c>
      <c r="BJ706" s="211" t="s">
        <v>514</v>
      </c>
      <c r="BK706" s="211" t="s">
        <v>514</v>
      </c>
      <c r="BL706" s="287"/>
      <c r="BM706" s="287"/>
      <c r="BN706" s="287"/>
      <c r="BO706" s="211">
        <v>103</v>
      </c>
      <c r="BP706" s="211">
        <v>20</v>
      </c>
      <c r="BQ706" s="211">
        <v>0</v>
      </c>
      <c r="BR706" s="211" t="s">
        <v>514</v>
      </c>
      <c r="BS706" s="211" t="s">
        <v>514</v>
      </c>
      <c r="BT706" s="211" t="s">
        <v>514</v>
      </c>
      <c r="BU706" s="211" t="s">
        <v>514</v>
      </c>
      <c r="BV706" s="211" t="s">
        <v>514</v>
      </c>
      <c r="BW706" s="211" t="s">
        <v>514</v>
      </c>
      <c r="BX706" s="211" t="s">
        <v>514</v>
      </c>
      <c r="BY706" s="211" t="s">
        <v>514</v>
      </c>
      <c r="BZ706" s="211" t="s">
        <v>514</v>
      </c>
      <c r="CA706" s="211" t="s">
        <v>514</v>
      </c>
      <c r="CB706" s="211" t="s">
        <v>514</v>
      </c>
      <c r="CC706" s="211" t="s">
        <v>514</v>
      </c>
      <c r="CD706" s="211" t="s">
        <v>514</v>
      </c>
      <c r="CE706" s="211" t="s">
        <v>514</v>
      </c>
      <c r="CF706" s="211" t="s">
        <v>514</v>
      </c>
      <c r="CG706" s="211" t="s">
        <v>514</v>
      </c>
      <c r="CH706" s="287"/>
      <c r="CI706" s="287"/>
      <c r="CJ706" s="287"/>
      <c r="CK706" s="287"/>
      <c r="CL706" s="287"/>
      <c r="CM706" s="287"/>
      <c r="CN706" s="287"/>
      <c r="CO706" s="211" t="s">
        <v>5528</v>
      </c>
    </row>
    <row r="707" spans="1:93">
      <c r="A707" s="286" t="s">
        <v>3842</v>
      </c>
      <c r="B707" s="211" t="s">
        <v>3846</v>
      </c>
      <c r="C707" s="211" t="s">
        <v>2424</v>
      </c>
      <c r="D707" s="211" t="s">
        <v>5523</v>
      </c>
      <c r="E707" s="211" t="s">
        <v>6934</v>
      </c>
      <c r="F707" s="211">
        <v>1</v>
      </c>
      <c r="G707" s="211" t="s">
        <v>514</v>
      </c>
      <c r="H707" s="211" t="s">
        <v>514</v>
      </c>
      <c r="I707" s="211" t="s">
        <v>514</v>
      </c>
      <c r="J707" s="211" t="s">
        <v>514</v>
      </c>
      <c r="K707" s="211">
        <v>2023</v>
      </c>
      <c r="L707" s="211" t="b">
        <v>0</v>
      </c>
      <c r="M707" s="211">
        <v>7480</v>
      </c>
      <c r="N707" s="211">
        <v>7140</v>
      </c>
      <c r="O707" s="287"/>
      <c r="P707" s="287"/>
      <c r="Q707" s="287"/>
      <c r="R707" s="211" t="b">
        <v>0</v>
      </c>
      <c r="S707" s="211">
        <v>7480</v>
      </c>
      <c r="T707" s="211">
        <v>7140</v>
      </c>
      <c r="U707" s="211" t="b">
        <v>0</v>
      </c>
      <c r="V707" s="211">
        <v>7610</v>
      </c>
      <c r="W707" s="211">
        <v>7610</v>
      </c>
      <c r="X707" s="287"/>
      <c r="Y707" s="287"/>
      <c r="Z707" s="287"/>
      <c r="AA707" s="211" t="s">
        <v>514</v>
      </c>
      <c r="AB707" s="211" t="s">
        <v>514</v>
      </c>
      <c r="AC707" s="211" t="s">
        <v>514</v>
      </c>
      <c r="AD707" s="211" t="s">
        <v>514</v>
      </c>
      <c r="AE707" s="287"/>
      <c r="AF707" s="287"/>
      <c r="AG707" s="287"/>
      <c r="AH707" s="211" t="s">
        <v>514</v>
      </c>
      <c r="AI707" s="211" t="s">
        <v>514</v>
      </c>
      <c r="AJ707" s="211" t="s">
        <v>514</v>
      </c>
      <c r="AK707" s="211" t="s">
        <v>514</v>
      </c>
      <c r="AL707" s="211" t="s">
        <v>514</v>
      </c>
      <c r="AM707" s="211" t="s">
        <v>514</v>
      </c>
      <c r="AN707" s="287"/>
      <c r="AO707" s="287"/>
      <c r="AP707" s="287"/>
      <c r="AQ707" s="287"/>
      <c r="AR707" s="287"/>
      <c r="AS707" s="287"/>
      <c r="AT707" s="211" t="s">
        <v>514</v>
      </c>
      <c r="AU707" s="211" t="s">
        <v>514</v>
      </c>
      <c r="AV707" s="211" t="s">
        <v>514</v>
      </c>
      <c r="AW707" s="211" t="s">
        <v>514</v>
      </c>
      <c r="AX707" s="211" t="s">
        <v>514</v>
      </c>
      <c r="AY707" s="211" t="s">
        <v>514</v>
      </c>
      <c r="AZ707" s="287"/>
      <c r="BA707" s="287"/>
      <c r="BB707" s="287"/>
      <c r="BC707" s="287"/>
      <c r="BD707" s="287"/>
      <c r="BE707" s="287"/>
      <c r="BF707" s="211" t="s">
        <v>514</v>
      </c>
      <c r="BG707" s="211" t="s">
        <v>514</v>
      </c>
      <c r="BH707" s="211" t="s">
        <v>514</v>
      </c>
      <c r="BI707" s="211" t="s">
        <v>514</v>
      </c>
      <c r="BJ707" s="211" t="s">
        <v>514</v>
      </c>
      <c r="BK707" s="211" t="s">
        <v>514</v>
      </c>
      <c r="BL707" s="287"/>
      <c r="BM707" s="287"/>
      <c r="BN707" s="287"/>
      <c r="BO707" s="211" t="s">
        <v>514</v>
      </c>
      <c r="BP707" s="211" t="s">
        <v>514</v>
      </c>
      <c r="BQ707" s="211">
        <v>1</v>
      </c>
      <c r="BR707" s="211" t="s">
        <v>3767</v>
      </c>
      <c r="BS707" s="211" t="s">
        <v>514</v>
      </c>
      <c r="BT707" s="211" t="s">
        <v>514</v>
      </c>
      <c r="BU707" s="211" t="s">
        <v>514</v>
      </c>
      <c r="BV707" s="211" t="s">
        <v>514</v>
      </c>
      <c r="BW707" s="211" t="s">
        <v>514</v>
      </c>
      <c r="BX707" s="211" t="s">
        <v>514</v>
      </c>
      <c r="BY707" s="211" t="s">
        <v>514</v>
      </c>
      <c r="BZ707" s="211" t="s">
        <v>514</v>
      </c>
      <c r="CA707" s="211" t="s">
        <v>514</v>
      </c>
      <c r="CB707" s="211" t="s">
        <v>514</v>
      </c>
      <c r="CC707" s="211" t="s">
        <v>514</v>
      </c>
      <c r="CD707" s="211" t="s">
        <v>514</v>
      </c>
      <c r="CE707" s="211" t="s">
        <v>514</v>
      </c>
      <c r="CF707" s="211" t="s">
        <v>514</v>
      </c>
      <c r="CG707" s="211" t="s">
        <v>514</v>
      </c>
      <c r="CH707" s="287"/>
      <c r="CI707" s="287"/>
      <c r="CJ707" s="287"/>
      <c r="CK707" s="287"/>
      <c r="CL707" s="287"/>
      <c r="CM707" s="287"/>
      <c r="CN707" s="287"/>
      <c r="CO707" s="211" t="s">
        <v>5528</v>
      </c>
    </row>
    <row r="708" spans="1:93">
      <c r="A708" s="286" t="s">
        <v>3845</v>
      </c>
      <c r="B708" s="211" t="s">
        <v>6680</v>
      </c>
      <c r="C708" s="211" t="s">
        <v>5524</v>
      </c>
      <c r="D708" s="211" t="s">
        <v>5525</v>
      </c>
      <c r="E708" s="211" t="s">
        <v>5526</v>
      </c>
      <c r="F708" s="211">
        <v>1</v>
      </c>
      <c r="G708" s="211" t="s">
        <v>514</v>
      </c>
      <c r="H708" s="211" t="s">
        <v>514</v>
      </c>
      <c r="I708" s="211" t="s">
        <v>514</v>
      </c>
      <c r="J708" s="211" t="s">
        <v>514</v>
      </c>
      <c r="K708" s="211">
        <v>2023</v>
      </c>
      <c r="L708" s="211" t="b">
        <v>0</v>
      </c>
      <c r="M708" s="211">
        <v>277000</v>
      </c>
      <c r="N708" s="211">
        <v>277000</v>
      </c>
      <c r="O708" s="287"/>
      <c r="P708" s="287"/>
      <c r="Q708" s="287"/>
      <c r="R708" s="211" t="b">
        <v>0</v>
      </c>
      <c r="S708" s="211">
        <v>277000</v>
      </c>
      <c r="T708" s="211">
        <v>277000</v>
      </c>
      <c r="U708" s="211" t="b">
        <v>0</v>
      </c>
      <c r="V708" s="211">
        <v>332000</v>
      </c>
      <c r="W708" s="211">
        <v>332000</v>
      </c>
      <c r="X708" s="287"/>
      <c r="Y708" s="287"/>
      <c r="Z708" s="287"/>
      <c r="AA708" s="211" t="s">
        <v>514</v>
      </c>
      <c r="AB708" s="211" t="s">
        <v>514</v>
      </c>
      <c r="AC708" s="211" t="s">
        <v>514</v>
      </c>
      <c r="AD708" s="211" t="s">
        <v>514</v>
      </c>
      <c r="AE708" s="287"/>
      <c r="AF708" s="287"/>
      <c r="AG708" s="287"/>
      <c r="AH708" s="211" t="s">
        <v>514</v>
      </c>
      <c r="AI708" s="211" t="s">
        <v>514</v>
      </c>
      <c r="AJ708" s="211" t="s">
        <v>514</v>
      </c>
      <c r="AK708" s="211" t="s">
        <v>514</v>
      </c>
      <c r="AL708" s="211" t="s">
        <v>514</v>
      </c>
      <c r="AM708" s="211" t="s">
        <v>514</v>
      </c>
      <c r="AN708" s="287"/>
      <c r="AO708" s="287"/>
      <c r="AP708" s="287"/>
      <c r="AQ708" s="287"/>
      <c r="AR708" s="287"/>
      <c r="AS708" s="287"/>
      <c r="AT708" s="211" t="s">
        <v>514</v>
      </c>
      <c r="AU708" s="211" t="s">
        <v>514</v>
      </c>
      <c r="AV708" s="211" t="s">
        <v>514</v>
      </c>
      <c r="AW708" s="211" t="s">
        <v>514</v>
      </c>
      <c r="AX708" s="211" t="s">
        <v>514</v>
      </c>
      <c r="AY708" s="211" t="s">
        <v>514</v>
      </c>
      <c r="AZ708" s="287"/>
      <c r="BA708" s="287"/>
      <c r="BB708" s="287"/>
      <c r="BC708" s="287"/>
      <c r="BD708" s="287"/>
      <c r="BE708" s="287"/>
      <c r="BF708" s="211" t="s">
        <v>514</v>
      </c>
      <c r="BG708" s="211" t="s">
        <v>514</v>
      </c>
      <c r="BH708" s="211" t="s">
        <v>514</v>
      </c>
      <c r="BI708" s="211" t="s">
        <v>514</v>
      </c>
      <c r="BJ708" s="211" t="s">
        <v>514</v>
      </c>
      <c r="BK708" s="211" t="s">
        <v>514</v>
      </c>
      <c r="BL708" s="287"/>
      <c r="BM708" s="287"/>
      <c r="BN708" s="287"/>
      <c r="BO708" s="211" t="s">
        <v>514</v>
      </c>
      <c r="BP708" s="211" t="s">
        <v>514</v>
      </c>
      <c r="BQ708" s="211">
        <v>1</v>
      </c>
      <c r="BR708" s="211" t="s">
        <v>5212</v>
      </c>
      <c r="BS708" s="211" t="s">
        <v>514</v>
      </c>
      <c r="BT708" s="211" t="s">
        <v>514</v>
      </c>
      <c r="BU708" s="211" t="s">
        <v>514</v>
      </c>
      <c r="BV708" s="211" t="s">
        <v>514</v>
      </c>
      <c r="BW708" s="211" t="s">
        <v>514</v>
      </c>
      <c r="BX708" s="211" t="s">
        <v>514</v>
      </c>
      <c r="BY708" s="211" t="s">
        <v>514</v>
      </c>
      <c r="BZ708" s="211" t="s">
        <v>514</v>
      </c>
      <c r="CA708" s="211" t="s">
        <v>514</v>
      </c>
      <c r="CB708" s="211" t="s">
        <v>514</v>
      </c>
      <c r="CC708" s="211" t="s">
        <v>514</v>
      </c>
      <c r="CD708" s="211" t="s">
        <v>514</v>
      </c>
      <c r="CE708" s="211" t="s">
        <v>514</v>
      </c>
      <c r="CF708" s="211" t="s">
        <v>514</v>
      </c>
      <c r="CG708" s="211" t="s">
        <v>514</v>
      </c>
      <c r="CH708" s="287"/>
      <c r="CI708" s="287"/>
      <c r="CJ708" s="287"/>
      <c r="CK708" s="287"/>
      <c r="CL708" s="287"/>
      <c r="CM708" s="287"/>
      <c r="CN708" s="287"/>
      <c r="CO708" s="211" t="s">
        <v>5528</v>
      </c>
    </row>
    <row r="709" spans="1:93">
      <c r="A709" s="286" t="s">
        <v>3847</v>
      </c>
      <c r="B709" s="211" t="s">
        <v>3849</v>
      </c>
      <c r="C709" s="211" t="s">
        <v>2424</v>
      </c>
      <c r="D709" s="211" t="s">
        <v>3850</v>
      </c>
      <c r="E709" s="211" t="s">
        <v>3851</v>
      </c>
      <c r="F709" s="211" t="s">
        <v>514</v>
      </c>
      <c r="G709" s="211" t="s">
        <v>514</v>
      </c>
      <c r="H709" s="211" t="s">
        <v>514</v>
      </c>
      <c r="I709" s="211">
        <v>1</v>
      </c>
      <c r="J709" s="211" t="s">
        <v>514</v>
      </c>
      <c r="K709" s="211" t="s">
        <v>514</v>
      </c>
      <c r="L709" s="211" t="s">
        <v>514</v>
      </c>
      <c r="M709" s="211" t="s">
        <v>514</v>
      </c>
      <c r="N709" s="211" t="s">
        <v>514</v>
      </c>
      <c r="O709" s="287"/>
      <c r="P709" s="287"/>
      <c r="Q709" s="287"/>
      <c r="R709" s="211" t="s">
        <v>514</v>
      </c>
      <c r="S709" s="211"/>
      <c r="T709" s="211"/>
      <c r="U709" s="211"/>
      <c r="V709" s="211"/>
      <c r="W709" s="211"/>
      <c r="X709" s="287"/>
      <c r="Y709" s="287"/>
      <c r="Z709" s="287"/>
      <c r="AA709" s="211" t="s">
        <v>514</v>
      </c>
      <c r="AB709" s="211" t="s">
        <v>514</v>
      </c>
      <c r="AC709" s="211" t="s">
        <v>514</v>
      </c>
      <c r="AD709" s="211" t="s">
        <v>514</v>
      </c>
      <c r="AE709" s="287"/>
      <c r="AF709" s="287"/>
      <c r="AG709" s="287"/>
      <c r="AH709" s="211" t="s">
        <v>514</v>
      </c>
      <c r="AI709" s="211" t="s">
        <v>514</v>
      </c>
      <c r="AJ709" s="211" t="s">
        <v>514</v>
      </c>
      <c r="AK709" s="211" t="s">
        <v>514</v>
      </c>
      <c r="AL709" s="211" t="s">
        <v>514</v>
      </c>
      <c r="AM709" s="211" t="s">
        <v>514</v>
      </c>
      <c r="AN709" s="287"/>
      <c r="AO709" s="287"/>
      <c r="AP709" s="287"/>
      <c r="AQ709" s="287"/>
      <c r="AR709" s="287"/>
      <c r="AS709" s="287"/>
      <c r="AT709" s="211" t="b">
        <v>1</v>
      </c>
      <c r="AU709" s="211">
        <v>176</v>
      </c>
      <c r="AV709" s="211">
        <v>161</v>
      </c>
      <c r="AW709" s="211" t="b">
        <v>1</v>
      </c>
      <c r="AX709" s="211">
        <v>190</v>
      </c>
      <c r="AY709" s="211">
        <v>190</v>
      </c>
      <c r="AZ709" s="287"/>
      <c r="BA709" s="287"/>
      <c r="BB709" s="287"/>
      <c r="BC709" s="287"/>
      <c r="BD709" s="287"/>
      <c r="BE709" s="287"/>
      <c r="BF709" s="211" t="s">
        <v>514</v>
      </c>
      <c r="BG709" s="211" t="s">
        <v>514</v>
      </c>
      <c r="BH709" s="211" t="s">
        <v>514</v>
      </c>
      <c r="BI709" s="211" t="s">
        <v>514</v>
      </c>
      <c r="BJ709" s="211" t="s">
        <v>514</v>
      </c>
      <c r="BK709" s="211" t="s">
        <v>514</v>
      </c>
      <c r="BL709" s="287"/>
      <c r="BM709" s="287"/>
      <c r="BN709" s="287"/>
      <c r="BO709" s="211" t="s">
        <v>514</v>
      </c>
      <c r="BP709" s="211" t="s">
        <v>514</v>
      </c>
      <c r="BQ709" s="211">
        <v>0</v>
      </c>
      <c r="BR709" s="211" t="s">
        <v>514</v>
      </c>
      <c r="BS709" s="211" t="s">
        <v>514</v>
      </c>
      <c r="BT709" s="211" t="s">
        <v>514</v>
      </c>
      <c r="BU709" s="211" t="s">
        <v>514</v>
      </c>
      <c r="BV709" s="211" t="s">
        <v>514</v>
      </c>
      <c r="BW709" s="211" t="s">
        <v>514</v>
      </c>
      <c r="BX709" s="211" t="s">
        <v>514</v>
      </c>
      <c r="BY709" s="211" t="s">
        <v>514</v>
      </c>
      <c r="BZ709" s="211" t="s">
        <v>514</v>
      </c>
      <c r="CA709" s="211" t="s">
        <v>514</v>
      </c>
      <c r="CB709" s="211" t="s">
        <v>514</v>
      </c>
      <c r="CC709" s="211" t="s">
        <v>514</v>
      </c>
      <c r="CD709" s="211" t="s">
        <v>514</v>
      </c>
      <c r="CE709" s="211" t="s">
        <v>514</v>
      </c>
      <c r="CF709" s="211" t="s">
        <v>514</v>
      </c>
      <c r="CG709" s="211" t="s">
        <v>514</v>
      </c>
      <c r="CH709" s="287"/>
      <c r="CI709" s="287"/>
      <c r="CJ709" s="287"/>
      <c r="CK709" s="287"/>
      <c r="CL709" s="287"/>
      <c r="CM709" s="287"/>
      <c r="CN709" s="287"/>
      <c r="CO709" s="211" t="s">
        <v>5528</v>
      </c>
    </row>
    <row r="710" spans="1:93">
      <c r="A710" s="286" t="s">
        <v>3848</v>
      </c>
      <c r="B710" s="211" t="s">
        <v>3853</v>
      </c>
      <c r="C710" s="211" t="s">
        <v>2448</v>
      </c>
      <c r="D710" s="211" t="s">
        <v>3854</v>
      </c>
      <c r="E710" s="211" t="s">
        <v>3855</v>
      </c>
      <c r="F710" s="211" t="s">
        <v>514</v>
      </c>
      <c r="G710" s="211" t="s">
        <v>514</v>
      </c>
      <c r="H710" s="211" t="s">
        <v>514</v>
      </c>
      <c r="I710" s="211">
        <v>1</v>
      </c>
      <c r="J710" s="211" t="s">
        <v>514</v>
      </c>
      <c r="K710" s="211" t="s">
        <v>514</v>
      </c>
      <c r="L710" s="211" t="s">
        <v>514</v>
      </c>
      <c r="M710" s="211" t="s">
        <v>514</v>
      </c>
      <c r="N710" s="211" t="s">
        <v>514</v>
      </c>
      <c r="O710" s="287"/>
      <c r="P710" s="287"/>
      <c r="Q710" s="287"/>
      <c r="R710" s="211" t="s">
        <v>514</v>
      </c>
      <c r="S710" s="211"/>
      <c r="T710" s="211"/>
      <c r="U710" s="211"/>
      <c r="V710" s="211"/>
      <c r="W710" s="211"/>
      <c r="X710" s="287"/>
      <c r="Y710" s="287"/>
      <c r="Z710" s="287"/>
      <c r="AA710" s="211" t="s">
        <v>514</v>
      </c>
      <c r="AB710" s="211" t="s">
        <v>514</v>
      </c>
      <c r="AC710" s="211" t="s">
        <v>514</v>
      </c>
      <c r="AD710" s="211" t="s">
        <v>514</v>
      </c>
      <c r="AE710" s="287"/>
      <c r="AF710" s="287"/>
      <c r="AG710" s="287"/>
      <c r="AH710" s="211" t="s">
        <v>514</v>
      </c>
      <c r="AI710" s="211" t="s">
        <v>514</v>
      </c>
      <c r="AJ710" s="211" t="s">
        <v>514</v>
      </c>
      <c r="AK710" s="211" t="s">
        <v>514</v>
      </c>
      <c r="AL710" s="211" t="s">
        <v>514</v>
      </c>
      <c r="AM710" s="211" t="s">
        <v>514</v>
      </c>
      <c r="AN710" s="287"/>
      <c r="AO710" s="287"/>
      <c r="AP710" s="287"/>
      <c r="AQ710" s="287"/>
      <c r="AR710" s="287"/>
      <c r="AS710" s="287"/>
      <c r="AT710" s="211" t="b">
        <v>1</v>
      </c>
      <c r="AU710" s="211">
        <v>44</v>
      </c>
      <c r="AV710" s="211">
        <v>0</v>
      </c>
      <c r="AW710" s="211" t="b">
        <v>1</v>
      </c>
      <c r="AX710" s="211">
        <v>2</v>
      </c>
      <c r="AY710" s="211">
        <v>2</v>
      </c>
      <c r="AZ710" s="287"/>
      <c r="BA710" s="287"/>
      <c r="BB710" s="287"/>
      <c r="BC710" s="287"/>
      <c r="BD710" s="287"/>
      <c r="BE710" s="287"/>
      <c r="BF710" s="211" t="s">
        <v>514</v>
      </c>
      <c r="BG710" s="211" t="s">
        <v>514</v>
      </c>
      <c r="BH710" s="211" t="s">
        <v>514</v>
      </c>
      <c r="BI710" s="211" t="s">
        <v>514</v>
      </c>
      <c r="BJ710" s="211" t="s">
        <v>514</v>
      </c>
      <c r="BK710" s="211" t="s">
        <v>514</v>
      </c>
      <c r="BL710" s="287"/>
      <c r="BM710" s="287"/>
      <c r="BN710" s="287"/>
      <c r="BO710" s="211" t="s">
        <v>514</v>
      </c>
      <c r="BP710" s="211" t="s">
        <v>514</v>
      </c>
      <c r="BQ710" s="211">
        <v>0</v>
      </c>
      <c r="BR710" s="211" t="s">
        <v>514</v>
      </c>
      <c r="BS710" s="211" t="s">
        <v>514</v>
      </c>
      <c r="BT710" s="211" t="s">
        <v>514</v>
      </c>
      <c r="BU710" s="211" t="s">
        <v>514</v>
      </c>
      <c r="BV710" s="211" t="s">
        <v>514</v>
      </c>
      <c r="BW710" s="211" t="s">
        <v>514</v>
      </c>
      <c r="BX710" s="211" t="s">
        <v>514</v>
      </c>
      <c r="BY710" s="211" t="s">
        <v>514</v>
      </c>
      <c r="BZ710" s="211" t="s">
        <v>514</v>
      </c>
      <c r="CA710" s="211" t="s">
        <v>514</v>
      </c>
      <c r="CB710" s="211" t="s">
        <v>514</v>
      </c>
      <c r="CC710" s="211" t="s">
        <v>514</v>
      </c>
      <c r="CD710" s="211" t="s">
        <v>514</v>
      </c>
      <c r="CE710" s="211" t="s">
        <v>514</v>
      </c>
      <c r="CF710" s="211" t="s">
        <v>514</v>
      </c>
      <c r="CG710" s="211" t="s">
        <v>514</v>
      </c>
      <c r="CH710" s="287"/>
      <c r="CI710" s="287"/>
      <c r="CJ710" s="287"/>
      <c r="CK710" s="287"/>
      <c r="CL710" s="287"/>
      <c r="CM710" s="287"/>
      <c r="CN710" s="287"/>
      <c r="CO710" s="211" t="s">
        <v>5528</v>
      </c>
    </row>
    <row r="711" spans="1:93">
      <c r="A711" s="286" t="s">
        <v>3852</v>
      </c>
      <c r="B711" s="211" t="s">
        <v>6681</v>
      </c>
      <c r="C711" s="211" t="s">
        <v>2531</v>
      </c>
      <c r="D711" s="211" t="s">
        <v>3857</v>
      </c>
      <c r="E711" s="211" t="s">
        <v>3858</v>
      </c>
      <c r="F711" s="211" t="s">
        <v>514</v>
      </c>
      <c r="G711" s="211" t="s">
        <v>514</v>
      </c>
      <c r="H711" s="211" t="s">
        <v>514</v>
      </c>
      <c r="I711" s="211">
        <v>1</v>
      </c>
      <c r="J711" s="211" t="s">
        <v>514</v>
      </c>
      <c r="K711" s="211" t="s">
        <v>514</v>
      </c>
      <c r="L711" s="211" t="s">
        <v>514</v>
      </c>
      <c r="M711" s="211" t="s">
        <v>514</v>
      </c>
      <c r="N711" s="211" t="s">
        <v>514</v>
      </c>
      <c r="O711" s="287"/>
      <c r="P711" s="287"/>
      <c r="Q711" s="287"/>
      <c r="R711" s="211" t="s">
        <v>514</v>
      </c>
      <c r="S711" s="211"/>
      <c r="T711" s="211"/>
      <c r="U711" s="211"/>
      <c r="V711" s="211"/>
      <c r="W711" s="211"/>
      <c r="X711" s="287"/>
      <c r="Y711" s="287"/>
      <c r="Z711" s="287"/>
      <c r="AA711" s="211" t="s">
        <v>514</v>
      </c>
      <c r="AB711" s="211" t="s">
        <v>514</v>
      </c>
      <c r="AC711" s="211" t="s">
        <v>514</v>
      </c>
      <c r="AD711" s="211" t="s">
        <v>514</v>
      </c>
      <c r="AE711" s="287"/>
      <c r="AF711" s="287"/>
      <c r="AG711" s="287"/>
      <c r="AH711" s="211" t="s">
        <v>514</v>
      </c>
      <c r="AI711" s="211" t="s">
        <v>514</v>
      </c>
      <c r="AJ711" s="211" t="s">
        <v>514</v>
      </c>
      <c r="AK711" s="211" t="s">
        <v>514</v>
      </c>
      <c r="AL711" s="211" t="s">
        <v>514</v>
      </c>
      <c r="AM711" s="211" t="s">
        <v>514</v>
      </c>
      <c r="AN711" s="287"/>
      <c r="AO711" s="287"/>
      <c r="AP711" s="287"/>
      <c r="AQ711" s="287"/>
      <c r="AR711" s="287"/>
      <c r="AS711" s="287"/>
      <c r="AT711" s="211" t="b">
        <v>1</v>
      </c>
      <c r="AU711" s="211">
        <v>188</v>
      </c>
      <c r="AV711" s="211">
        <v>160</v>
      </c>
      <c r="AW711" s="211" t="b">
        <v>1</v>
      </c>
      <c r="AX711" s="211">
        <v>197</v>
      </c>
      <c r="AY711" s="211">
        <v>197</v>
      </c>
      <c r="AZ711" s="287"/>
      <c r="BA711" s="287"/>
      <c r="BB711" s="287"/>
      <c r="BC711" s="287"/>
      <c r="BD711" s="287"/>
      <c r="BE711" s="287"/>
      <c r="BF711" s="211" t="s">
        <v>514</v>
      </c>
      <c r="BG711" s="211" t="s">
        <v>514</v>
      </c>
      <c r="BH711" s="211" t="s">
        <v>514</v>
      </c>
      <c r="BI711" s="211" t="s">
        <v>514</v>
      </c>
      <c r="BJ711" s="211" t="s">
        <v>514</v>
      </c>
      <c r="BK711" s="211" t="s">
        <v>514</v>
      </c>
      <c r="BL711" s="287"/>
      <c r="BM711" s="287"/>
      <c r="BN711" s="287"/>
      <c r="BO711" s="211" t="s">
        <v>514</v>
      </c>
      <c r="BP711" s="211" t="s">
        <v>514</v>
      </c>
      <c r="BQ711" s="211">
        <v>0</v>
      </c>
      <c r="BR711" s="211" t="s">
        <v>514</v>
      </c>
      <c r="BS711" s="211" t="s">
        <v>514</v>
      </c>
      <c r="BT711" s="211" t="s">
        <v>514</v>
      </c>
      <c r="BU711" s="211" t="s">
        <v>514</v>
      </c>
      <c r="BV711" s="211" t="s">
        <v>514</v>
      </c>
      <c r="BW711" s="211" t="s">
        <v>514</v>
      </c>
      <c r="BX711" s="211" t="s">
        <v>514</v>
      </c>
      <c r="BY711" s="211" t="s">
        <v>514</v>
      </c>
      <c r="BZ711" s="211" t="s">
        <v>514</v>
      </c>
      <c r="CA711" s="211" t="s">
        <v>514</v>
      </c>
      <c r="CB711" s="211" t="s">
        <v>514</v>
      </c>
      <c r="CC711" s="211" t="s">
        <v>514</v>
      </c>
      <c r="CD711" s="211" t="s">
        <v>514</v>
      </c>
      <c r="CE711" s="211" t="s">
        <v>514</v>
      </c>
      <c r="CF711" s="211" t="s">
        <v>514</v>
      </c>
      <c r="CG711" s="211" t="s">
        <v>514</v>
      </c>
      <c r="CH711" s="287"/>
      <c r="CI711" s="287"/>
      <c r="CJ711" s="287"/>
      <c r="CK711" s="287"/>
      <c r="CL711" s="287"/>
      <c r="CM711" s="287"/>
      <c r="CN711" s="287"/>
      <c r="CO711" s="211" t="s">
        <v>5528</v>
      </c>
    </row>
    <row r="712" spans="1:93">
      <c r="A712" s="286" t="s">
        <v>3856</v>
      </c>
      <c r="B712" s="211" t="s">
        <v>3860</v>
      </c>
      <c r="C712" s="211" t="s">
        <v>2424</v>
      </c>
      <c r="D712" s="211" t="s">
        <v>3861</v>
      </c>
      <c r="E712" s="211" t="s">
        <v>3862</v>
      </c>
      <c r="F712" s="211" t="s">
        <v>514</v>
      </c>
      <c r="G712" s="211" t="s">
        <v>514</v>
      </c>
      <c r="H712" s="211" t="s">
        <v>514</v>
      </c>
      <c r="I712" s="211">
        <v>1</v>
      </c>
      <c r="J712" s="211">
        <v>1</v>
      </c>
      <c r="K712" s="211" t="s">
        <v>514</v>
      </c>
      <c r="L712" s="211" t="s">
        <v>514</v>
      </c>
      <c r="M712" s="211" t="s">
        <v>514</v>
      </c>
      <c r="N712" s="211" t="s">
        <v>514</v>
      </c>
      <c r="O712" s="287"/>
      <c r="P712" s="287"/>
      <c r="Q712" s="287"/>
      <c r="R712" s="211" t="s">
        <v>514</v>
      </c>
      <c r="S712" s="211"/>
      <c r="T712" s="211"/>
      <c r="U712" s="211"/>
      <c r="V712" s="211"/>
      <c r="W712" s="211"/>
      <c r="X712" s="287"/>
      <c r="Y712" s="287"/>
      <c r="Z712" s="287"/>
      <c r="AA712" s="211" t="s">
        <v>514</v>
      </c>
      <c r="AB712" s="211" t="s">
        <v>514</v>
      </c>
      <c r="AC712" s="211" t="s">
        <v>514</v>
      </c>
      <c r="AD712" s="211" t="s">
        <v>514</v>
      </c>
      <c r="AE712" s="287"/>
      <c r="AF712" s="287"/>
      <c r="AG712" s="287"/>
      <c r="AH712" s="211" t="s">
        <v>514</v>
      </c>
      <c r="AI712" s="211"/>
      <c r="AJ712" s="211"/>
      <c r="AK712" s="211"/>
      <c r="AL712" s="211"/>
      <c r="AM712" s="211"/>
      <c r="AN712" s="287"/>
      <c r="AO712" s="287"/>
      <c r="AP712" s="287"/>
      <c r="AQ712" s="287"/>
      <c r="AR712" s="287"/>
      <c r="AS712" s="287"/>
      <c r="AT712" s="211" t="b">
        <v>1</v>
      </c>
      <c r="AU712" s="211">
        <v>8</v>
      </c>
      <c r="AV712" s="211">
        <v>7</v>
      </c>
      <c r="AW712" s="211" t="b">
        <v>1</v>
      </c>
      <c r="AX712" s="211">
        <v>8</v>
      </c>
      <c r="AY712" s="211">
        <v>8</v>
      </c>
      <c r="AZ712" s="287"/>
      <c r="BA712" s="287"/>
      <c r="BB712" s="287"/>
      <c r="BC712" s="287"/>
      <c r="BD712" s="287"/>
      <c r="BE712" s="287"/>
      <c r="BF712" s="211" t="b">
        <v>1</v>
      </c>
      <c r="BG712" s="211">
        <v>3</v>
      </c>
      <c r="BH712" s="211">
        <v>3</v>
      </c>
      <c r="BI712" s="211" t="b">
        <v>1</v>
      </c>
      <c r="BJ712" s="211">
        <v>3</v>
      </c>
      <c r="BK712" s="211">
        <v>3</v>
      </c>
      <c r="BL712" s="287"/>
      <c r="BM712" s="287"/>
      <c r="BN712" s="287"/>
      <c r="BO712" s="211">
        <v>3</v>
      </c>
      <c r="BP712" s="211" t="s">
        <v>514</v>
      </c>
      <c r="BQ712" s="211">
        <v>0</v>
      </c>
      <c r="BR712" s="211" t="s">
        <v>514</v>
      </c>
      <c r="BS712" s="211" t="s">
        <v>514</v>
      </c>
      <c r="BT712" s="211" t="s">
        <v>514</v>
      </c>
      <c r="BU712" s="211" t="s">
        <v>514</v>
      </c>
      <c r="BV712" s="211" t="s">
        <v>514</v>
      </c>
      <c r="BW712" s="211" t="s">
        <v>514</v>
      </c>
      <c r="BX712" s="211" t="s">
        <v>514</v>
      </c>
      <c r="BY712" s="211" t="s">
        <v>514</v>
      </c>
      <c r="BZ712" s="211" t="s">
        <v>514</v>
      </c>
      <c r="CA712" s="211" t="s">
        <v>514</v>
      </c>
      <c r="CB712" s="211" t="s">
        <v>514</v>
      </c>
      <c r="CC712" s="211" t="s">
        <v>514</v>
      </c>
      <c r="CD712" s="211" t="s">
        <v>514</v>
      </c>
      <c r="CE712" s="211" t="s">
        <v>514</v>
      </c>
      <c r="CF712" s="211" t="s">
        <v>514</v>
      </c>
      <c r="CG712" s="211" t="s">
        <v>514</v>
      </c>
      <c r="CH712" s="287"/>
      <c r="CI712" s="287"/>
      <c r="CJ712" s="287"/>
      <c r="CK712" s="287"/>
      <c r="CL712" s="287"/>
      <c r="CM712" s="287"/>
      <c r="CN712" s="287"/>
      <c r="CO712" s="211" t="s">
        <v>5528</v>
      </c>
    </row>
    <row r="713" spans="1:93">
      <c r="A713" s="286" t="s">
        <v>3859</v>
      </c>
      <c r="B713" s="211" t="s">
        <v>3864</v>
      </c>
      <c r="C713" s="211" t="s">
        <v>2424</v>
      </c>
      <c r="D713" s="211" t="s">
        <v>3865</v>
      </c>
      <c r="E713" s="211" t="s">
        <v>3866</v>
      </c>
      <c r="F713" s="211" t="s">
        <v>514</v>
      </c>
      <c r="G713" s="211" t="s">
        <v>514</v>
      </c>
      <c r="H713" s="211" t="s">
        <v>514</v>
      </c>
      <c r="I713" s="211" t="s">
        <v>514</v>
      </c>
      <c r="J713" s="211">
        <v>1</v>
      </c>
      <c r="K713" s="211" t="s">
        <v>514</v>
      </c>
      <c r="L713" s="211" t="s">
        <v>514</v>
      </c>
      <c r="M713" s="211" t="s">
        <v>514</v>
      </c>
      <c r="N713" s="211" t="s">
        <v>514</v>
      </c>
      <c r="O713" s="287"/>
      <c r="P713" s="287"/>
      <c r="Q713" s="287"/>
      <c r="R713" s="211" t="s">
        <v>514</v>
      </c>
      <c r="S713" s="211"/>
      <c r="T713" s="211"/>
      <c r="U713" s="211"/>
      <c r="V713" s="211"/>
      <c r="W713" s="211"/>
      <c r="X713" s="287"/>
      <c r="Y713" s="287"/>
      <c r="Z713" s="287"/>
      <c r="AA713" s="211" t="s">
        <v>514</v>
      </c>
      <c r="AB713" s="211" t="s">
        <v>514</v>
      </c>
      <c r="AC713" s="211" t="s">
        <v>514</v>
      </c>
      <c r="AD713" s="211" t="s">
        <v>514</v>
      </c>
      <c r="AE713" s="287"/>
      <c r="AF713" s="287"/>
      <c r="AG713" s="287"/>
      <c r="AH713" s="211" t="s">
        <v>514</v>
      </c>
      <c r="AI713" s="211"/>
      <c r="AJ713" s="211"/>
      <c r="AK713" s="211"/>
      <c r="AL713" s="211"/>
      <c r="AM713" s="211"/>
      <c r="AN713" s="287"/>
      <c r="AO713" s="287"/>
      <c r="AP713" s="287"/>
      <c r="AQ713" s="287"/>
      <c r="AR713" s="287"/>
      <c r="AS713" s="287"/>
      <c r="AT713" s="211" t="s">
        <v>514</v>
      </c>
      <c r="AU713" s="211" t="s">
        <v>514</v>
      </c>
      <c r="AV713" s="211" t="s">
        <v>514</v>
      </c>
      <c r="AW713" s="211" t="s">
        <v>514</v>
      </c>
      <c r="AX713" s="211" t="s">
        <v>514</v>
      </c>
      <c r="AY713" s="211" t="s">
        <v>514</v>
      </c>
      <c r="AZ713" s="287"/>
      <c r="BA713" s="287"/>
      <c r="BB713" s="287"/>
      <c r="BC713" s="287"/>
      <c r="BD713" s="287"/>
      <c r="BE713" s="287"/>
      <c r="BF713" s="211" t="b">
        <v>1</v>
      </c>
      <c r="BG713" s="211">
        <v>340</v>
      </c>
      <c r="BH713" s="211">
        <v>340</v>
      </c>
      <c r="BI713" s="211" t="b">
        <v>1</v>
      </c>
      <c r="BJ713" s="211">
        <v>742</v>
      </c>
      <c r="BK713" s="211">
        <v>742</v>
      </c>
      <c r="BL713" s="287"/>
      <c r="BM713" s="287"/>
      <c r="BN713" s="287"/>
      <c r="BO713" s="211">
        <v>23</v>
      </c>
      <c r="BP713" s="211" t="s">
        <v>514</v>
      </c>
      <c r="BQ713" s="211">
        <v>0</v>
      </c>
      <c r="BR713" s="211" t="s">
        <v>514</v>
      </c>
      <c r="BS713" s="211" t="s">
        <v>514</v>
      </c>
      <c r="BT713" s="211" t="s">
        <v>514</v>
      </c>
      <c r="BU713" s="211" t="s">
        <v>514</v>
      </c>
      <c r="BV713" s="211" t="s">
        <v>514</v>
      </c>
      <c r="BW713" s="211" t="s">
        <v>514</v>
      </c>
      <c r="BX713" s="211" t="s">
        <v>514</v>
      </c>
      <c r="BY713" s="211" t="s">
        <v>514</v>
      </c>
      <c r="BZ713" s="211" t="s">
        <v>514</v>
      </c>
      <c r="CA713" s="211" t="s">
        <v>514</v>
      </c>
      <c r="CB713" s="211" t="s">
        <v>514</v>
      </c>
      <c r="CC713" s="211" t="s">
        <v>514</v>
      </c>
      <c r="CD713" s="211" t="s">
        <v>514</v>
      </c>
      <c r="CE713" s="211" t="s">
        <v>514</v>
      </c>
      <c r="CF713" s="211" t="s">
        <v>514</v>
      </c>
      <c r="CG713" s="211" t="s">
        <v>514</v>
      </c>
      <c r="CH713" s="287"/>
      <c r="CI713" s="287"/>
      <c r="CJ713" s="287"/>
      <c r="CK713" s="287"/>
      <c r="CL713" s="287"/>
      <c r="CM713" s="287"/>
      <c r="CN713" s="287"/>
      <c r="CO713" s="211" t="s">
        <v>5528</v>
      </c>
    </row>
    <row r="714" spans="1:93">
      <c r="A714" s="286" t="s">
        <v>3863</v>
      </c>
      <c r="B714" s="211" t="s">
        <v>3868</v>
      </c>
      <c r="C714" s="211" t="s">
        <v>2424</v>
      </c>
      <c r="D714" s="211" t="s">
        <v>3869</v>
      </c>
      <c r="E714" s="211" t="s">
        <v>3870</v>
      </c>
      <c r="F714" s="211" t="s">
        <v>514</v>
      </c>
      <c r="G714" s="211" t="s">
        <v>514</v>
      </c>
      <c r="H714" s="211" t="s">
        <v>514</v>
      </c>
      <c r="I714" s="211" t="s">
        <v>514</v>
      </c>
      <c r="J714" s="211">
        <v>1</v>
      </c>
      <c r="K714" s="211" t="s">
        <v>514</v>
      </c>
      <c r="L714" s="211" t="s">
        <v>514</v>
      </c>
      <c r="M714" s="211" t="s">
        <v>514</v>
      </c>
      <c r="N714" s="211" t="s">
        <v>514</v>
      </c>
      <c r="O714" s="287"/>
      <c r="P714" s="287"/>
      <c r="Q714" s="287"/>
      <c r="R714" s="211" t="s">
        <v>514</v>
      </c>
      <c r="S714" s="211"/>
      <c r="T714" s="211"/>
      <c r="U714" s="211"/>
      <c r="V714" s="211"/>
      <c r="W714" s="211"/>
      <c r="X714" s="287"/>
      <c r="Y714" s="287"/>
      <c r="Z714" s="287"/>
      <c r="AA714" s="211" t="s">
        <v>514</v>
      </c>
      <c r="AB714" s="211" t="s">
        <v>514</v>
      </c>
      <c r="AC714" s="211" t="s">
        <v>514</v>
      </c>
      <c r="AD714" s="211" t="s">
        <v>514</v>
      </c>
      <c r="AE714" s="287"/>
      <c r="AF714" s="287"/>
      <c r="AG714" s="287"/>
      <c r="AH714" s="211" t="s">
        <v>514</v>
      </c>
      <c r="AI714" s="211"/>
      <c r="AJ714" s="211"/>
      <c r="AK714" s="211"/>
      <c r="AL714" s="211"/>
      <c r="AM714" s="211"/>
      <c r="AN714" s="287"/>
      <c r="AO714" s="287"/>
      <c r="AP714" s="287"/>
      <c r="AQ714" s="287"/>
      <c r="AR714" s="287"/>
      <c r="AS714" s="287"/>
      <c r="AT714" s="211" t="s">
        <v>514</v>
      </c>
      <c r="AU714" s="211" t="s">
        <v>514</v>
      </c>
      <c r="AV714" s="211" t="s">
        <v>514</v>
      </c>
      <c r="AW714" s="211" t="s">
        <v>514</v>
      </c>
      <c r="AX714" s="211" t="s">
        <v>514</v>
      </c>
      <c r="AY714" s="211" t="s">
        <v>514</v>
      </c>
      <c r="AZ714" s="287"/>
      <c r="BA714" s="287"/>
      <c r="BB714" s="287"/>
      <c r="BC714" s="287"/>
      <c r="BD714" s="287"/>
      <c r="BE714" s="287"/>
      <c r="BF714" s="211" t="b">
        <v>1</v>
      </c>
      <c r="BG714" s="211">
        <v>135</v>
      </c>
      <c r="BH714" s="211">
        <v>135</v>
      </c>
      <c r="BI714" s="211" t="b">
        <v>1</v>
      </c>
      <c r="BJ714" s="211">
        <v>141</v>
      </c>
      <c r="BK714" s="211">
        <v>141</v>
      </c>
      <c r="BL714" s="287"/>
      <c r="BM714" s="287"/>
      <c r="BN714" s="287"/>
      <c r="BO714" s="211">
        <v>11</v>
      </c>
      <c r="BP714" s="211" t="s">
        <v>514</v>
      </c>
      <c r="BQ714" s="211">
        <v>0</v>
      </c>
      <c r="BR714" s="211" t="s">
        <v>514</v>
      </c>
      <c r="BS714" s="211" t="s">
        <v>514</v>
      </c>
      <c r="BT714" s="211" t="s">
        <v>514</v>
      </c>
      <c r="BU714" s="211" t="s">
        <v>514</v>
      </c>
      <c r="BV714" s="211" t="s">
        <v>514</v>
      </c>
      <c r="BW714" s="211" t="s">
        <v>514</v>
      </c>
      <c r="BX714" s="211" t="s">
        <v>514</v>
      </c>
      <c r="BY714" s="211" t="s">
        <v>514</v>
      </c>
      <c r="BZ714" s="211" t="s">
        <v>514</v>
      </c>
      <c r="CA714" s="211" t="s">
        <v>514</v>
      </c>
      <c r="CB714" s="211" t="s">
        <v>514</v>
      </c>
      <c r="CC714" s="211" t="s">
        <v>514</v>
      </c>
      <c r="CD714" s="211" t="s">
        <v>514</v>
      </c>
      <c r="CE714" s="211" t="s">
        <v>514</v>
      </c>
      <c r="CF714" s="211" t="s">
        <v>514</v>
      </c>
      <c r="CG714" s="211" t="s">
        <v>514</v>
      </c>
      <c r="CH714" s="287"/>
      <c r="CI714" s="287"/>
      <c r="CJ714" s="287"/>
      <c r="CK714" s="287"/>
      <c r="CL714" s="287"/>
      <c r="CM714" s="287"/>
      <c r="CN714" s="287"/>
      <c r="CO714" s="211" t="s">
        <v>5528</v>
      </c>
    </row>
    <row r="715" spans="1:93">
      <c r="A715" s="286" t="s">
        <v>3867</v>
      </c>
      <c r="B715" s="211" t="s">
        <v>3872</v>
      </c>
      <c r="C715" s="211" t="s">
        <v>2424</v>
      </c>
      <c r="D715" s="211" t="s">
        <v>3873</v>
      </c>
      <c r="E715" s="211" t="s">
        <v>3874</v>
      </c>
      <c r="F715" s="211" t="s">
        <v>514</v>
      </c>
      <c r="G715" s="211" t="s">
        <v>514</v>
      </c>
      <c r="H715" s="211" t="s">
        <v>514</v>
      </c>
      <c r="I715" s="211">
        <v>1</v>
      </c>
      <c r="J715" s="211">
        <v>1</v>
      </c>
      <c r="K715" s="211" t="s">
        <v>514</v>
      </c>
      <c r="L715" s="211" t="s">
        <v>514</v>
      </c>
      <c r="M715" s="211" t="s">
        <v>514</v>
      </c>
      <c r="N715" s="211" t="s">
        <v>514</v>
      </c>
      <c r="O715" s="287"/>
      <c r="P715" s="287"/>
      <c r="Q715" s="287"/>
      <c r="R715" s="211" t="s">
        <v>514</v>
      </c>
      <c r="S715" s="211"/>
      <c r="T715" s="211"/>
      <c r="U715" s="211"/>
      <c r="V715" s="211"/>
      <c r="W715" s="211"/>
      <c r="X715" s="287"/>
      <c r="Y715" s="287"/>
      <c r="Z715" s="287"/>
      <c r="AA715" s="211" t="s">
        <v>514</v>
      </c>
      <c r="AB715" s="211" t="s">
        <v>514</v>
      </c>
      <c r="AC715" s="211" t="s">
        <v>514</v>
      </c>
      <c r="AD715" s="211" t="s">
        <v>514</v>
      </c>
      <c r="AE715" s="287"/>
      <c r="AF715" s="287"/>
      <c r="AG715" s="287"/>
      <c r="AH715" s="211" t="s">
        <v>514</v>
      </c>
      <c r="AI715" s="211"/>
      <c r="AJ715" s="211"/>
      <c r="AK715" s="211"/>
      <c r="AL715" s="211"/>
      <c r="AM715" s="211"/>
      <c r="AN715" s="287"/>
      <c r="AO715" s="287"/>
      <c r="AP715" s="287"/>
      <c r="AQ715" s="287"/>
      <c r="AR715" s="287"/>
      <c r="AS715" s="287"/>
      <c r="AT715" s="211" t="b">
        <v>1</v>
      </c>
      <c r="AU715" s="211">
        <v>381</v>
      </c>
      <c r="AV715" s="211">
        <v>375</v>
      </c>
      <c r="AW715" s="211" t="b">
        <v>1</v>
      </c>
      <c r="AX715" s="211">
        <v>350</v>
      </c>
      <c r="AY715" s="211">
        <v>350</v>
      </c>
      <c r="AZ715" s="287"/>
      <c r="BA715" s="287"/>
      <c r="BB715" s="287"/>
      <c r="BC715" s="287"/>
      <c r="BD715" s="287"/>
      <c r="BE715" s="287"/>
      <c r="BF715" s="211" t="b">
        <v>1</v>
      </c>
      <c r="BG715" s="211">
        <v>132</v>
      </c>
      <c r="BH715" s="211">
        <v>132</v>
      </c>
      <c r="BI715" s="211" t="b">
        <v>1</v>
      </c>
      <c r="BJ715" s="211">
        <v>131</v>
      </c>
      <c r="BK715" s="211">
        <v>131</v>
      </c>
      <c r="BL715" s="287"/>
      <c r="BM715" s="287"/>
      <c r="BN715" s="287"/>
      <c r="BO715" s="211">
        <v>30</v>
      </c>
      <c r="BP715" s="211" t="s">
        <v>514</v>
      </c>
      <c r="BQ715" s="211">
        <v>0</v>
      </c>
      <c r="BR715" s="211" t="s">
        <v>514</v>
      </c>
      <c r="BS715" s="211" t="s">
        <v>514</v>
      </c>
      <c r="BT715" s="211" t="s">
        <v>514</v>
      </c>
      <c r="BU715" s="211" t="s">
        <v>514</v>
      </c>
      <c r="BV715" s="211" t="s">
        <v>514</v>
      </c>
      <c r="BW715" s="211" t="s">
        <v>514</v>
      </c>
      <c r="BX715" s="211" t="s">
        <v>514</v>
      </c>
      <c r="BY715" s="211" t="s">
        <v>514</v>
      </c>
      <c r="BZ715" s="211" t="s">
        <v>514</v>
      </c>
      <c r="CA715" s="211" t="s">
        <v>514</v>
      </c>
      <c r="CB715" s="211" t="s">
        <v>514</v>
      </c>
      <c r="CC715" s="211" t="s">
        <v>514</v>
      </c>
      <c r="CD715" s="211" t="s">
        <v>514</v>
      </c>
      <c r="CE715" s="211" t="s">
        <v>514</v>
      </c>
      <c r="CF715" s="211" t="s">
        <v>514</v>
      </c>
      <c r="CG715" s="211" t="s">
        <v>514</v>
      </c>
      <c r="CH715" s="287"/>
      <c r="CI715" s="287"/>
      <c r="CJ715" s="287"/>
      <c r="CK715" s="287"/>
      <c r="CL715" s="287"/>
      <c r="CM715" s="287"/>
      <c r="CN715" s="287"/>
      <c r="CO715" s="211" t="s">
        <v>5528</v>
      </c>
    </row>
    <row r="716" spans="1:93">
      <c r="A716" s="286" t="s">
        <v>3871</v>
      </c>
      <c r="B716" s="211" t="s">
        <v>5527</v>
      </c>
      <c r="C716" s="211" t="s">
        <v>2448</v>
      </c>
      <c r="D716" s="211" t="s">
        <v>6935</v>
      </c>
      <c r="E716" s="211" t="s">
        <v>3876</v>
      </c>
      <c r="F716" s="211" t="s">
        <v>514</v>
      </c>
      <c r="G716" s="211" t="s">
        <v>514</v>
      </c>
      <c r="H716" s="211" t="s">
        <v>514</v>
      </c>
      <c r="I716" s="211">
        <v>1</v>
      </c>
      <c r="J716" s="211" t="s">
        <v>514</v>
      </c>
      <c r="K716" s="211" t="s">
        <v>514</v>
      </c>
      <c r="L716" s="211" t="s">
        <v>514</v>
      </c>
      <c r="M716" s="211" t="s">
        <v>514</v>
      </c>
      <c r="N716" s="211" t="s">
        <v>514</v>
      </c>
      <c r="O716" s="287"/>
      <c r="P716" s="287"/>
      <c r="Q716" s="287"/>
      <c r="R716" s="211" t="s">
        <v>514</v>
      </c>
      <c r="S716" s="211"/>
      <c r="T716" s="211"/>
      <c r="U716" s="211"/>
      <c r="V716" s="211"/>
      <c r="W716" s="211"/>
      <c r="X716" s="287"/>
      <c r="Y716" s="287"/>
      <c r="Z716" s="287"/>
      <c r="AA716" s="211" t="s">
        <v>514</v>
      </c>
      <c r="AB716" s="211" t="s">
        <v>514</v>
      </c>
      <c r="AC716" s="211" t="s">
        <v>514</v>
      </c>
      <c r="AD716" s="211" t="s">
        <v>514</v>
      </c>
      <c r="AE716" s="287"/>
      <c r="AF716" s="287"/>
      <c r="AG716" s="287"/>
      <c r="AH716" s="211" t="s">
        <v>514</v>
      </c>
      <c r="AI716" s="211"/>
      <c r="AJ716" s="211"/>
      <c r="AK716" s="211"/>
      <c r="AL716" s="211"/>
      <c r="AM716" s="211"/>
      <c r="AN716" s="287"/>
      <c r="AO716" s="287"/>
      <c r="AP716" s="287"/>
      <c r="AQ716" s="287"/>
      <c r="AR716" s="287"/>
      <c r="AS716" s="287"/>
      <c r="AT716" s="211" t="b">
        <v>1</v>
      </c>
      <c r="AU716" s="211">
        <v>30</v>
      </c>
      <c r="AV716" s="211">
        <v>0</v>
      </c>
      <c r="AW716" s="211" t="b">
        <v>1</v>
      </c>
      <c r="AX716" s="211">
        <v>0</v>
      </c>
      <c r="AY716" s="211">
        <v>0</v>
      </c>
      <c r="AZ716" s="287"/>
      <c r="BA716" s="287"/>
      <c r="BB716" s="287"/>
      <c r="BC716" s="287"/>
      <c r="BD716" s="287"/>
      <c r="BE716" s="287"/>
      <c r="BF716" s="211" t="s">
        <v>514</v>
      </c>
      <c r="BG716" s="211" t="s">
        <v>514</v>
      </c>
      <c r="BH716" s="211" t="s">
        <v>514</v>
      </c>
      <c r="BI716" s="211" t="s">
        <v>514</v>
      </c>
      <c r="BJ716" s="211" t="s">
        <v>514</v>
      </c>
      <c r="BK716" s="211" t="s">
        <v>514</v>
      </c>
      <c r="BL716" s="287"/>
      <c r="BM716" s="287"/>
      <c r="BN716" s="287"/>
      <c r="BO716" s="211" t="s">
        <v>514</v>
      </c>
      <c r="BP716" s="211" t="s">
        <v>514</v>
      </c>
      <c r="BQ716" s="211">
        <v>0</v>
      </c>
      <c r="BR716" s="211" t="s">
        <v>514</v>
      </c>
      <c r="BS716" s="211" t="s">
        <v>514</v>
      </c>
      <c r="BT716" s="211" t="s">
        <v>514</v>
      </c>
      <c r="BU716" s="211" t="s">
        <v>514</v>
      </c>
      <c r="BV716" s="211" t="s">
        <v>514</v>
      </c>
      <c r="BW716" s="211" t="s">
        <v>514</v>
      </c>
      <c r="BX716" s="211" t="s">
        <v>514</v>
      </c>
      <c r="BY716" s="211" t="s">
        <v>514</v>
      </c>
      <c r="BZ716" s="211" t="s">
        <v>514</v>
      </c>
      <c r="CA716" s="211" t="s">
        <v>514</v>
      </c>
      <c r="CB716" s="211" t="s">
        <v>514</v>
      </c>
      <c r="CC716" s="211" t="s">
        <v>514</v>
      </c>
      <c r="CD716" s="211" t="s">
        <v>514</v>
      </c>
      <c r="CE716" s="211" t="s">
        <v>514</v>
      </c>
      <c r="CF716" s="211" t="s">
        <v>514</v>
      </c>
      <c r="CG716" s="211" t="s">
        <v>514</v>
      </c>
      <c r="CH716" s="287"/>
      <c r="CI716" s="287"/>
      <c r="CJ716" s="287"/>
      <c r="CK716" s="287"/>
      <c r="CL716" s="287"/>
      <c r="CM716" s="287"/>
      <c r="CN716" s="287"/>
      <c r="CO716" s="211" t="s">
        <v>5528</v>
      </c>
    </row>
    <row r="717" spans="1:93">
      <c r="A717" s="286" t="s">
        <v>3875</v>
      </c>
      <c r="B717" s="211" t="s">
        <v>3878</v>
      </c>
      <c r="C717" s="211" t="s">
        <v>2424</v>
      </c>
      <c r="D717" s="211" t="s">
        <v>3879</v>
      </c>
      <c r="E717" s="211" t="s">
        <v>3880</v>
      </c>
      <c r="F717" s="211" t="s">
        <v>514</v>
      </c>
      <c r="G717" s="211" t="s">
        <v>514</v>
      </c>
      <c r="H717" s="211" t="s">
        <v>514</v>
      </c>
      <c r="I717" s="211">
        <v>1</v>
      </c>
      <c r="J717" s="211">
        <v>1</v>
      </c>
      <c r="K717" s="211" t="s">
        <v>514</v>
      </c>
      <c r="L717" s="211" t="s">
        <v>514</v>
      </c>
      <c r="M717" s="211" t="s">
        <v>514</v>
      </c>
      <c r="N717" s="211" t="s">
        <v>514</v>
      </c>
      <c r="O717" s="287"/>
      <c r="P717" s="287"/>
      <c r="Q717" s="287"/>
      <c r="R717" s="211" t="s">
        <v>514</v>
      </c>
      <c r="S717" s="211"/>
      <c r="T717" s="211"/>
      <c r="U717" s="211"/>
      <c r="V717" s="211"/>
      <c r="W717" s="211"/>
      <c r="X717" s="287"/>
      <c r="Y717" s="287"/>
      <c r="Z717" s="287"/>
      <c r="AA717" s="211" t="s">
        <v>514</v>
      </c>
      <c r="AB717" s="211" t="s">
        <v>514</v>
      </c>
      <c r="AC717" s="211" t="s">
        <v>514</v>
      </c>
      <c r="AD717" s="211" t="s">
        <v>514</v>
      </c>
      <c r="AE717" s="287"/>
      <c r="AF717" s="287"/>
      <c r="AG717" s="287"/>
      <c r="AH717" s="211" t="s">
        <v>514</v>
      </c>
      <c r="AI717" s="211"/>
      <c r="AJ717" s="211"/>
      <c r="AK717" s="211"/>
      <c r="AL717" s="211"/>
      <c r="AM717" s="211"/>
      <c r="AN717" s="287"/>
      <c r="AO717" s="287"/>
      <c r="AP717" s="287"/>
      <c r="AQ717" s="287"/>
      <c r="AR717" s="287"/>
      <c r="AS717" s="287"/>
      <c r="AT717" s="211" t="b">
        <v>1</v>
      </c>
      <c r="AU717" s="211">
        <v>12</v>
      </c>
      <c r="AV717" s="211">
        <v>10</v>
      </c>
      <c r="AW717" s="211" t="b">
        <v>1</v>
      </c>
      <c r="AX717" s="211">
        <v>10</v>
      </c>
      <c r="AY717" s="211">
        <v>10</v>
      </c>
      <c r="AZ717" s="287"/>
      <c r="BA717" s="287"/>
      <c r="BB717" s="287"/>
      <c r="BC717" s="287"/>
      <c r="BD717" s="287"/>
      <c r="BE717" s="287"/>
      <c r="BF717" s="211" t="b">
        <v>1</v>
      </c>
      <c r="BG717" s="211">
        <v>40</v>
      </c>
      <c r="BH717" s="211">
        <v>40</v>
      </c>
      <c r="BI717" s="211" t="b">
        <v>1</v>
      </c>
      <c r="BJ717" s="211">
        <v>51</v>
      </c>
      <c r="BK717" s="211">
        <v>51</v>
      </c>
      <c r="BL717" s="287"/>
      <c r="BM717" s="287"/>
      <c r="BN717" s="287"/>
      <c r="BO717" s="211">
        <v>13</v>
      </c>
      <c r="BP717" s="211" t="s">
        <v>514</v>
      </c>
      <c r="BQ717" s="211">
        <v>0</v>
      </c>
      <c r="BR717" s="211" t="s">
        <v>514</v>
      </c>
      <c r="BS717" s="211" t="s">
        <v>514</v>
      </c>
      <c r="BT717" s="211" t="s">
        <v>514</v>
      </c>
      <c r="BU717" s="211" t="s">
        <v>514</v>
      </c>
      <c r="BV717" s="211" t="s">
        <v>514</v>
      </c>
      <c r="BW717" s="211" t="s">
        <v>514</v>
      </c>
      <c r="BX717" s="211" t="s">
        <v>514</v>
      </c>
      <c r="BY717" s="211" t="s">
        <v>514</v>
      </c>
      <c r="BZ717" s="211" t="s">
        <v>514</v>
      </c>
      <c r="CA717" s="211" t="s">
        <v>514</v>
      </c>
      <c r="CB717" s="211" t="s">
        <v>514</v>
      </c>
      <c r="CC717" s="211" t="s">
        <v>514</v>
      </c>
      <c r="CD717" s="211" t="s">
        <v>514</v>
      </c>
      <c r="CE717" s="211" t="s">
        <v>514</v>
      </c>
      <c r="CF717" s="211" t="s">
        <v>514</v>
      </c>
      <c r="CG717" s="211" t="s">
        <v>514</v>
      </c>
      <c r="CH717" s="287"/>
      <c r="CI717" s="287"/>
      <c r="CJ717" s="287"/>
      <c r="CK717" s="287"/>
      <c r="CL717" s="287"/>
      <c r="CM717" s="287"/>
      <c r="CN717" s="287"/>
      <c r="CO717" s="211" t="s">
        <v>5528</v>
      </c>
    </row>
    <row r="718" spans="1:93">
      <c r="A718" s="286" t="s">
        <v>3877</v>
      </c>
      <c r="B718" s="211" t="s">
        <v>3882</v>
      </c>
      <c r="C718" s="211" t="s">
        <v>2424</v>
      </c>
      <c r="D718" s="211" t="s">
        <v>3883</v>
      </c>
      <c r="E718" s="211" t="s">
        <v>3884</v>
      </c>
      <c r="F718" s="211" t="s">
        <v>514</v>
      </c>
      <c r="G718" s="211" t="s">
        <v>514</v>
      </c>
      <c r="H718" s="211" t="s">
        <v>514</v>
      </c>
      <c r="I718" s="211">
        <v>1</v>
      </c>
      <c r="J718" s="211">
        <v>1</v>
      </c>
      <c r="K718" s="211" t="s">
        <v>514</v>
      </c>
      <c r="L718" s="211" t="s">
        <v>514</v>
      </c>
      <c r="M718" s="211" t="s">
        <v>514</v>
      </c>
      <c r="N718" s="211" t="s">
        <v>514</v>
      </c>
      <c r="O718" s="287"/>
      <c r="P718" s="287"/>
      <c r="Q718" s="287"/>
      <c r="R718" s="211" t="s">
        <v>514</v>
      </c>
      <c r="S718" s="211"/>
      <c r="T718" s="211"/>
      <c r="U718" s="211"/>
      <c r="V718" s="211"/>
      <c r="W718" s="211"/>
      <c r="X718" s="287"/>
      <c r="Y718" s="287"/>
      <c r="Z718" s="287"/>
      <c r="AA718" s="211" t="s">
        <v>514</v>
      </c>
      <c r="AB718" s="211" t="s">
        <v>514</v>
      </c>
      <c r="AC718" s="211" t="s">
        <v>514</v>
      </c>
      <c r="AD718" s="211" t="s">
        <v>514</v>
      </c>
      <c r="AE718" s="287"/>
      <c r="AF718" s="287"/>
      <c r="AG718" s="287"/>
      <c r="AH718" s="211" t="s">
        <v>514</v>
      </c>
      <c r="AI718" s="211"/>
      <c r="AJ718" s="211"/>
      <c r="AK718" s="211"/>
      <c r="AL718" s="211"/>
      <c r="AM718" s="211"/>
      <c r="AN718" s="287"/>
      <c r="AO718" s="287"/>
      <c r="AP718" s="287"/>
      <c r="AQ718" s="287"/>
      <c r="AR718" s="287"/>
      <c r="AS718" s="287"/>
      <c r="AT718" s="211" t="b">
        <v>1</v>
      </c>
      <c r="AU718" s="211">
        <v>36</v>
      </c>
      <c r="AV718" s="211">
        <v>31</v>
      </c>
      <c r="AW718" s="211" t="b">
        <v>1</v>
      </c>
      <c r="AX718" s="211">
        <v>40</v>
      </c>
      <c r="AY718" s="211">
        <v>40</v>
      </c>
      <c r="AZ718" s="287"/>
      <c r="BA718" s="287"/>
      <c r="BB718" s="287"/>
      <c r="BC718" s="287"/>
      <c r="BD718" s="287"/>
      <c r="BE718" s="287"/>
      <c r="BF718" s="211" t="b">
        <v>1</v>
      </c>
      <c r="BG718" s="211">
        <v>250</v>
      </c>
      <c r="BH718" s="211">
        <v>250</v>
      </c>
      <c r="BI718" s="211" t="b">
        <v>1</v>
      </c>
      <c r="BJ718" s="211">
        <v>256</v>
      </c>
      <c r="BK718" s="211">
        <v>256</v>
      </c>
      <c r="BL718" s="287"/>
      <c r="BM718" s="287"/>
      <c r="BN718" s="287"/>
      <c r="BO718" s="211">
        <v>39</v>
      </c>
      <c r="BP718" s="211" t="s">
        <v>514</v>
      </c>
      <c r="BQ718" s="211">
        <v>0</v>
      </c>
      <c r="BR718" s="211" t="s">
        <v>514</v>
      </c>
      <c r="BS718" s="211" t="s">
        <v>514</v>
      </c>
      <c r="BT718" s="211" t="s">
        <v>514</v>
      </c>
      <c r="BU718" s="211" t="s">
        <v>514</v>
      </c>
      <c r="BV718" s="211" t="s">
        <v>514</v>
      </c>
      <c r="BW718" s="211" t="s">
        <v>514</v>
      </c>
      <c r="BX718" s="211" t="s">
        <v>514</v>
      </c>
      <c r="BY718" s="211" t="s">
        <v>514</v>
      </c>
      <c r="BZ718" s="211" t="s">
        <v>514</v>
      </c>
      <c r="CA718" s="211" t="s">
        <v>514</v>
      </c>
      <c r="CB718" s="211" t="s">
        <v>514</v>
      </c>
      <c r="CC718" s="211" t="s">
        <v>514</v>
      </c>
      <c r="CD718" s="211" t="s">
        <v>514</v>
      </c>
      <c r="CE718" s="211" t="s">
        <v>514</v>
      </c>
      <c r="CF718" s="211" t="s">
        <v>514</v>
      </c>
      <c r="CG718" s="211" t="s">
        <v>514</v>
      </c>
      <c r="CH718" s="287"/>
      <c r="CI718" s="287"/>
      <c r="CJ718" s="287"/>
      <c r="CK718" s="287"/>
      <c r="CL718" s="287"/>
      <c r="CM718" s="287"/>
      <c r="CN718" s="287"/>
      <c r="CO718" s="211" t="s">
        <v>5528</v>
      </c>
    </row>
    <row r="719" spans="1:93">
      <c r="A719" s="286" t="s">
        <v>3881</v>
      </c>
      <c r="B719" s="211" t="s">
        <v>3886</v>
      </c>
      <c r="C719" s="211" t="s">
        <v>2424</v>
      </c>
      <c r="D719" s="211" t="s">
        <v>3887</v>
      </c>
      <c r="E719" s="211" t="s">
        <v>3888</v>
      </c>
      <c r="F719" s="211" t="s">
        <v>514</v>
      </c>
      <c r="G719" s="211" t="s">
        <v>514</v>
      </c>
      <c r="H719" s="211" t="s">
        <v>514</v>
      </c>
      <c r="I719" s="211">
        <v>1</v>
      </c>
      <c r="J719" s="211" t="s">
        <v>514</v>
      </c>
      <c r="K719" s="211" t="s">
        <v>514</v>
      </c>
      <c r="L719" s="211" t="s">
        <v>514</v>
      </c>
      <c r="M719" s="211" t="s">
        <v>514</v>
      </c>
      <c r="N719" s="211" t="s">
        <v>514</v>
      </c>
      <c r="O719" s="287"/>
      <c r="P719" s="287"/>
      <c r="Q719" s="287"/>
      <c r="R719" s="211" t="s">
        <v>514</v>
      </c>
      <c r="S719" s="211"/>
      <c r="T719" s="211"/>
      <c r="U719" s="211"/>
      <c r="V719" s="211"/>
      <c r="W719" s="211"/>
      <c r="X719" s="287"/>
      <c r="Y719" s="287"/>
      <c r="Z719" s="287"/>
      <c r="AA719" s="211" t="s">
        <v>514</v>
      </c>
      <c r="AB719" s="211" t="s">
        <v>514</v>
      </c>
      <c r="AC719" s="211" t="s">
        <v>514</v>
      </c>
      <c r="AD719" s="211" t="s">
        <v>514</v>
      </c>
      <c r="AE719" s="287"/>
      <c r="AF719" s="287"/>
      <c r="AG719" s="287"/>
      <c r="AH719" s="211" t="s">
        <v>514</v>
      </c>
      <c r="AI719" s="211" t="s">
        <v>514</v>
      </c>
      <c r="AJ719" s="211" t="s">
        <v>514</v>
      </c>
      <c r="AK719" s="211" t="s">
        <v>514</v>
      </c>
      <c r="AL719" s="211" t="s">
        <v>514</v>
      </c>
      <c r="AM719" s="211" t="s">
        <v>514</v>
      </c>
      <c r="AN719" s="287"/>
      <c r="AO719" s="287"/>
      <c r="AP719" s="287"/>
      <c r="AQ719" s="287"/>
      <c r="AR719" s="287"/>
      <c r="AS719" s="287"/>
      <c r="AT719" s="211" t="b">
        <v>1</v>
      </c>
      <c r="AU719" s="211">
        <v>21</v>
      </c>
      <c r="AV719" s="211">
        <v>23</v>
      </c>
      <c r="AW719" s="211" t="b">
        <v>1</v>
      </c>
      <c r="AX719" s="211">
        <v>23</v>
      </c>
      <c r="AY719" s="211">
        <v>23</v>
      </c>
      <c r="AZ719" s="287"/>
      <c r="BA719" s="287"/>
      <c r="BB719" s="287"/>
      <c r="BC719" s="287"/>
      <c r="BD719" s="287"/>
      <c r="BE719" s="287"/>
      <c r="BF719" s="211" t="s">
        <v>514</v>
      </c>
      <c r="BG719" s="211" t="s">
        <v>514</v>
      </c>
      <c r="BH719" s="211" t="s">
        <v>514</v>
      </c>
      <c r="BI719" s="211" t="s">
        <v>514</v>
      </c>
      <c r="BJ719" s="211" t="s">
        <v>514</v>
      </c>
      <c r="BK719" s="211" t="s">
        <v>514</v>
      </c>
      <c r="BL719" s="287"/>
      <c r="BM719" s="287"/>
      <c r="BN719" s="287"/>
      <c r="BO719" s="211" t="s">
        <v>514</v>
      </c>
      <c r="BP719" s="211" t="s">
        <v>514</v>
      </c>
      <c r="BQ719" s="211">
        <v>0</v>
      </c>
      <c r="BR719" s="211" t="s">
        <v>514</v>
      </c>
      <c r="BS719" s="211" t="s">
        <v>514</v>
      </c>
      <c r="BT719" s="211" t="s">
        <v>514</v>
      </c>
      <c r="BU719" s="211" t="s">
        <v>514</v>
      </c>
      <c r="BV719" s="211" t="s">
        <v>514</v>
      </c>
      <c r="BW719" s="211" t="s">
        <v>514</v>
      </c>
      <c r="BX719" s="211" t="s">
        <v>514</v>
      </c>
      <c r="BY719" s="211" t="s">
        <v>514</v>
      </c>
      <c r="BZ719" s="211" t="s">
        <v>514</v>
      </c>
      <c r="CA719" s="211" t="s">
        <v>514</v>
      </c>
      <c r="CB719" s="211" t="s">
        <v>514</v>
      </c>
      <c r="CC719" s="211" t="s">
        <v>514</v>
      </c>
      <c r="CD719" s="211" t="s">
        <v>514</v>
      </c>
      <c r="CE719" s="211" t="s">
        <v>514</v>
      </c>
      <c r="CF719" s="211" t="s">
        <v>514</v>
      </c>
      <c r="CG719" s="211" t="s">
        <v>514</v>
      </c>
      <c r="CH719" s="287"/>
      <c r="CI719" s="287"/>
      <c r="CJ719" s="287"/>
      <c r="CK719" s="287"/>
      <c r="CL719" s="287"/>
      <c r="CM719" s="287"/>
      <c r="CN719" s="287"/>
      <c r="CO719" s="211" t="s">
        <v>5528</v>
      </c>
    </row>
    <row r="720" spans="1:93">
      <c r="A720" s="286" t="s">
        <v>3885</v>
      </c>
      <c r="B720" s="211" t="s">
        <v>3890</v>
      </c>
      <c r="C720" s="211" t="s">
        <v>2424</v>
      </c>
      <c r="D720" s="211" t="s">
        <v>3891</v>
      </c>
      <c r="E720" s="211" t="s">
        <v>3892</v>
      </c>
      <c r="F720" s="211" t="s">
        <v>514</v>
      </c>
      <c r="G720" s="211" t="s">
        <v>514</v>
      </c>
      <c r="H720" s="211" t="s">
        <v>514</v>
      </c>
      <c r="I720" s="211">
        <v>1</v>
      </c>
      <c r="J720" s="211" t="s">
        <v>514</v>
      </c>
      <c r="K720" s="211" t="s">
        <v>514</v>
      </c>
      <c r="L720" s="211" t="s">
        <v>514</v>
      </c>
      <c r="M720" s="211" t="s">
        <v>514</v>
      </c>
      <c r="N720" s="211" t="s">
        <v>514</v>
      </c>
      <c r="O720" s="287"/>
      <c r="P720" s="287"/>
      <c r="Q720" s="287"/>
      <c r="R720" s="211" t="s">
        <v>514</v>
      </c>
      <c r="S720" s="211"/>
      <c r="T720" s="211"/>
      <c r="U720" s="211"/>
      <c r="V720" s="211"/>
      <c r="W720" s="211"/>
      <c r="X720" s="287"/>
      <c r="Y720" s="287"/>
      <c r="Z720" s="287"/>
      <c r="AA720" s="211" t="s">
        <v>514</v>
      </c>
      <c r="AB720" s="211" t="s">
        <v>514</v>
      </c>
      <c r="AC720" s="211" t="s">
        <v>514</v>
      </c>
      <c r="AD720" s="211" t="s">
        <v>514</v>
      </c>
      <c r="AE720" s="287"/>
      <c r="AF720" s="287"/>
      <c r="AG720" s="287"/>
      <c r="AH720" s="211" t="s">
        <v>514</v>
      </c>
      <c r="AI720" s="211" t="s">
        <v>514</v>
      </c>
      <c r="AJ720" s="211" t="s">
        <v>514</v>
      </c>
      <c r="AK720" s="211" t="s">
        <v>514</v>
      </c>
      <c r="AL720" s="211" t="s">
        <v>514</v>
      </c>
      <c r="AM720" s="211" t="s">
        <v>514</v>
      </c>
      <c r="AN720" s="287"/>
      <c r="AO720" s="287"/>
      <c r="AP720" s="287"/>
      <c r="AQ720" s="287"/>
      <c r="AR720" s="287"/>
      <c r="AS720" s="287"/>
      <c r="AT720" s="211" t="b">
        <v>1</v>
      </c>
      <c r="AU720" s="211">
        <v>316</v>
      </c>
      <c r="AV720" s="211">
        <v>308</v>
      </c>
      <c r="AW720" s="211" t="b">
        <v>1</v>
      </c>
      <c r="AX720" s="211">
        <v>230</v>
      </c>
      <c r="AY720" s="211">
        <v>230</v>
      </c>
      <c r="AZ720" s="287"/>
      <c r="BA720" s="287"/>
      <c r="BB720" s="287"/>
      <c r="BC720" s="287"/>
      <c r="BD720" s="287"/>
      <c r="BE720" s="287"/>
      <c r="BF720" s="211" t="s">
        <v>514</v>
      </c>
      <c r="BG720" s="211" t="s">
        <v>514</v>
      </c>
      <c r="BH720" s="211" t="s">
        <v>514</v>
      </c>
      <c r="BI720" s="211" t="s">
        <v>514</v>
      </c>
      <c r="BJ720" s="211" t="s">
        <v>514</v>
      </c>
      <c r="BK720" s="211" t="s">
        <v>514</v>
      </c>
      <c r="BL720" s="287"/>
      <c r="BM720" s="287"/>
      <c r="BN720" s="287"/>
      <c r="BO720" s="211" t="s">
        <v>514</v>
      </c>
      <c r="BP720" s="211" t="s">
        <v>514</v>
      </c>
      <c r="BQ720" s="211">
        <v>0</v>
      </c>
      <c r="BR720" s="211" t="s">
        <v>514</v>
      </c>
      <c r="BS720" s="211" t="s">
        <v>514</v>
      </c>
      <c r="BT720" s="211" t="s">
        <v>514</v>
      </c>
      <c r="BU720" s="211" t="s">
        <v>514</v>
      </c>
      <c r="BV720" s="211" t="s">
        <v>514</v>
      </c>
      <c r="BW720" s="211" t="s">
        <v>514</v>
      </c>
      <c r="BX720" s="211" t="s">
        <v>514</v>
      </c>
      <c r="BY720" s="211" t="s">
        <v>514</v>
      </c>
      <c r="BZ720" s="211" t="s">
        <v>514</v>
      </c>
      <c r="CA720" s="211" t="s">
        <v>514</v>
      </c>
      <c r="CB720" s="211" t="s">
        <v>514</v>
      </c>
      <c r="CC720" s="211" t="s">
        <v>514</v>
      </c>
      <c r="CD720" s="211" t="s">
        <v>514</v>
      </c>
      <c r="CE720" s="211" t="s">
        <v>514</v>
      </c>
      <c r="CF720" s="211" t="s">
        <v>514</v>
      </c>
      <c r="CG720" s="211" t="s">
        <v>514</v>
      </c>
      <c r="CH720" s="287"/>
      <c r="CI720" s="287"/>
      <c r="CJ720" s="287"/>
      <c r="CK720" s="287"/>
      <c r="CL720" s="287"/>
      <c r="CM720" s="287"/>
      <c r="CN720" s="287"/>
      <c r="CO720" s="211" t="s">
        <v>5528</v>
      </c>
    </row>
    <row r="721" spans="1:93">
      <c r="A721" s="286" t="s">
        <v>3889</v>
      </c>
      <c r="B721" s="211" t="s">
        <v>3894</v>
      </c>
      <c r="C721" s="211" t="s">
        <v>2531</v>
      </c>
      <c r="D721" s="211" t="s">
        <v>3895</v>
      </c>
      <c r="E721" s="211" t="s">
        <v>3896</v>
      </c>
      <c r="F721" s="211" t="s">
        <v>514</v>
      </c>
      <c r="G721" s="211" t="s">
        <v>514</v>
      </c>
      <c r="H721" s="211" t="s">
        <v>514</v>
      </c>
      <c r="I721" s="211">
        <v>1</v>
      </c>
      <c r="J721" s="211" t="s">
        <v>514</v>
      </c>
      <c r="K721" s="211" t="s">
        <v>514</v>
      </c>
      <c r="L721" s="211" t="s">
        <v>514</v>
      </c>
      <c r="M721" s="211" t="s">
        <v>514</v>
      </c>
      <c r="N721" s="211" t="s">
        <v>514</v>
      </c>
      <c r="O721" s="287"/>
      <c r="P721" s="287"/>
      <c r="Q721" s="287"/>
      <c r="R721" s="211" t="s">
        <v>514</v>
      </c>
      <c r="S721" s="211"/>
      <c r="T721" s="211"/>
      <c r="U721" s="211"/>
      <c r="V721" s="211"/>
      <c r="W721" s="211"/>
      <c r="X721" s="287"/>
      <c r="Y721" s="287"/>
      <c r="Z721" s="287"/>
      <c r="AA721" s="211" t="s">
        <v>514</v>
      </c>
      <c r="AB721" s="211" t="s">
        <v>514</v>
      </c>
      <c r="AC721" s="211" t="s">
        <v>514</v>
      </c>
      <c r="AD721" s="211" t="s">
        <v>514</v>
      </c>
      <c r="AE721" s="287"/>
      <c r="AF721" s="287"/>
      <c r="AG721" s="287"/>
      <c r="AH721" s="211" t="s">
        <v>514</v>
      </c>
      <c r="AI721" s="211" t="s">
        <v>514</v>
      </c>
      <c r="AJ721" s="211" t="s">
        <v>514</v>
      </c>
      <c r="AK721" s="211" t="s">
        <v>514</v>
      </c>
      <c r="AL721" s="211" t="s">
        <v>514</v>
      </c>
      <c r="AM721" s="211" t="s">
        <v>514</v>
      </c>
      <c r="AN721" s="287"/>
      <c r="AO721" s="287"/>
      <c r="AP721" s="287"/>
      <c r="AQ721" s="287"/>
      <c r="AR721" s="287"/>
      <c r="AS721" s="287"/>
      <c r="AT721" s="211" t="b">
        <v>1</v>
      </c>
      <c r="AU721" s="211">
        <v>34</v>
      </c>
      <c r="AV721" s="211">
        <v>29</v>
      </c>
      <c r="AW721" s="211" t="b">
        <v>1</v>
      </c>
      <c r="AX721" s="211">
        <v>25</v>
      </c>
      <c r="AY721" s="211">
        <v>25</v>
      </c>
      <c r="AZ721" s="287"/>
      <c r="BA721" s="287"/>
      <c r="BB721" s="287"/>
      <c r="BC721" s="287"/>
      <c r="BD721" s="287"/>
      <c r="BE721" s="287"/>
      <c r="BF721" s="211" t="s">
        <v>514</v>
      </c>
      <c r="BG721" s="211" t="s">
        <v>514</v>
      </c>
      <c r="BH721" s="211" t="s">
        <v>514</v>
      </c>
      <c r="BI721" s="211" t="s">
        <v>514</v>
      </c>
      <c r="BJ721" s="211" t="s">
        <v>514</v>
      </c>
      <c r="BK721" s="211" t="s">
        <v>514</v>
      </c>
      <c r="BL721" s="287"/>
      <c r="BM721" s="287"/>
      <c r="BN721" s="287"/>
      <c r="BO721" s="211" t="s">
        <v>514</v>
      </c>
      <c r="BP721" s="211" t="s">
        <v>514</v>
      </c>
      <c r="BQ721" s="211">
        <v>0</v>
      </c>
      <c r="BR721" s="211" t="s">
        <v>514</v>
      </c>
      <c r="BS721" s="211" t="s">
        <v>514</v>
      </c>
      <c r="BT721" s="211" t="s">
        <v>514</v>
      </c>
      <c r="BU721" s="211" t="s">
        <v>514</v>
      </c>
      <c r="BV721" s="211" t="s">
        <v>514</v>
      </c>
      <c r="BW721" s="211" t="s">
        <v>514</v>
      </c>
      <c r="BX721" s="211" t="s">
        <v>514</v>
      </c>
      <c r="BY721" s="211" t="s">
        <v>514</v>
      </c>
      <c r="BZ721" s="211" t="s">
        <v>514</v>
      </c>
      <c r="CA721" s="211" t="s">
        <v>514</v>
      </c>
      <c r="CB721" s="211" t="s">
        <v>514</v>
      </c>
      <c r="CC721" s="211" t="s">
        <v>514</v>
      </c>
      <c r="CD721" s="211" t="s">
        <v>514</v>
      </c>
      <c r="CE721" s="211" t="s">
        <v>514</v>
      </c>
      <c r="CF721" s="211" t="s">
        <v>514</v>
      </c>
      <c r="CG721" s="211" t="s">
        <v>514</v>
      </c>
      <c r="CH721" s="287"/>
      <c r="CI721" s="287"/>
      <c r="CJ721" s="287"/>
      <c r="CK721" s="287"/>
      <c r="CL721" s="287"/>
      <c r="CM721" s="287"/>
      <c r="CN721" s="287"/>
      <c r="CO721" s="211" t="s">
        <v>5528</v>
      </c>
    </row>
    <row r="722" spans="1:93">
      <c r="A722" s="286" t="s">
        <v>3893</v>
      </c>
      <c r="B722" s="211" t="s">
        <v>3898</v>
      </c>
      <c r="C722" s="211" t="s">
        <v>2424</v>
      </c>
      <c r="D722" s="211" t="s">
        <v>3899</v>
      </c>
      <c r="E722" s="211" t="s">
        <v>3900</v>
      </c>
      <c r="F722" s="211" t="s">
        <v>514</v>
      </c>
      <c r="G722" s="211" t="s">
        <v>514</v>
      </c>
      <c r="H722" s="211" t="s">
        <v>514</v>
      </c>
      <c r="I722" s="211">
        <v>1</v>
      </c>
      <c r="J722" s="211" t="s">
        <v>514</v>
      </c>
      <c r="K722" s="211" t="s">
        <v>514</v>
      </c>
      <c r="L722" s="211" t="s">
        <v>514</v>
      </c>
      <c r="M722" s="211" t="s">
        <v>514</v>
      </c>
      <c r="N722" s="211" t="s">
        <v>514</v>
      </c>
      <c r="O722" s="287"/>
      <c r="P722" s="287"/>
      <c r="Q722" s="287"/>
      <c r="R722" s="211" t="s">
        <v>514</v>
      </c>
      <c r="S722" s="211"/>
      <c r="T722" s="211"/>
      <c r="U722" s="211"/>
      <c r="V722" s="211"/>
      <c r="W722" s="211"/>
      <c r="X722" s="287"/>
      <c r="Y722" s="287"/>
      <c r="Z722" s="287"/>
      <c r="AA722" s="211" t="s">
        <v>514</v>
      </c>
      <c r="AB722" s="211" t="s">
        <v>514</v>
      </c>
      <c r="AC722" s="211" t="s">
        <v>514</v>
      </c>
      <c r="AD722" s="211" t="s">
        <v>514</v>
      </c>
      <c r="AE722" s="287"/>
      <c r="AF722" s="287"/>
      <c r="AG722" s="287"/>
      <c r="AH722" s="211" t="s">
        <v>514</v>
      </c>
      <c r="AI722" s="211" t="s">
        <v>514</v>
      </c>
      <c r="AJ722" s="211" t="s">
        <v>514</v>
      </c>
      <c r="AK722" s="211" t="s">
        <v>514</v>
      </c>
      <c r="AL722" s="211" t="s">
        <v>514</v>
      </c>
      <c r="AM722" s="211" t="s">
        <v>514</v>
      </c>
      <c r="AN722" s="287"/>
      <c r="AO722" s="287"/>
      <c r="AP722" s="287"/>
      <c r="AQ722" s="287"/>
      <c r="AR722" s="287"/>
      <c r="AS722" s="287"/>
      <c r="AT722" s="211" t="b">
        <v>1</v>
      </c>
      <c r="AU722" s="211">
        <v>2</v>
      </c>
      <c r="AV722" s="211">
        <v>2</v>
      </c>
      <c r="AW722" s="211" t="b">
        <v>1</v>
      </c>
      <c r="AX722" s="211">
        <v>5</v>
      </c>
      <c r="AY722" s="211">
        <v>5</v>
      </c>
      <c r="AZ722" s="287"/>
      <c r="BA722" s="287"/>
      <c r="BB722" s="287"/>
      <c r="BC722" s="287"/>
      <c r="BD722" s="287"/>
      <c r="BE722" s="287"/>
      <c r="BF722" s="211" t="s">
        <v>514</v>
      </c>
      <c r="BG722" s="211" t="s">
        <v>514</v>
      </c>
      <c r="BH722" s="211" t="s">
        <v>514</v>
      </c>
      <c r="BI722" s="211" t="s">
        <v>514</v>
      </c>
      <c r="BJ722" s="211" t="s">
        <v>514</v>
      </c>
      <c r="BK722" s="211" t="s">
        <v>514</v>
      </c>
      <c r="BL722" s="287"/>
      <c r="BM722" s="287"/>
      <c r="BN722" s="287"/>
      <c r="BO722" s="211" t="s">
        <v>514</v>
      </c>
      <c r="BP722" s="211" t="s">
        <v>514</v>
      </c>
      <c r="BQ722" s="211">
        <v>0</v>
      </c>
      <c r="BR722" s="211" t="s">
        <v>514</v>
      </c>
      <c r="BS722" s="211" t="s">
        <v>514</v>
      </c>
      <c r="BT722" s="211" t="s">
        <v>514</v>
      </c>
      <c r="BU722" s="211" t="s">
        <v>514</v>
      </c>
      <c r="BV722" s="211" t="s">
        <v>514</v>
      </c>
      <c r="BW722" s="211" t="s">
        <v>514</v>
      </c>
      <c r="BX722" s="211" t="s">
        <v>514</v>
      </c>
      <c r="BY722" s="211" t="s">
        <v>514</v>
      </c>
      <c r="BZ722" s="211" t="s">
        <v>514</v>
      </c>
      <c r="CA722" s="211" t="s">
        <v>514</v>
      </c>
      <c r="CB722" s="211" t="s">
        <v>514</v>
      </c>
      <c r="CC722" s="211" t="s">
        <v>514</v>
      </c>
      <c r="CD722" s="211" t="s">
        <v>514</v>
      </c>
      <c r="CE722" s="211" t="s">
        <v>514</v>
      </c>
      <c r="CF722" s="211" t="s">
        <v>514</v>
      </c>
      <c r="CG722" s="211" t="s">
        <v>514</v>
      </c>
      <c r="CH722" s="287"/>
      <c r="CI722" s="287"/>
      <c r="CJ722" s="287"/>
      <c r="CK722" s="287"/>
      <c r="CL722" s="287"/>
      <c r="CM722" s="287"/>
      <c r="CN722" s="287"/>
      <c r="CO722" s="211" t="s">
        <v>5528</v>
      </c>
    </row>
    <row r="723" spans="1:93">
      <c r="A723" s="286" t="s">
        <v>3897</v>
      </c>
      <c r="B723" s="211" t="s">
        <v>3902</v>
      </c>
      <c r="C723" s="211" t="s">
        <v>2424</v>
      </c>
      <c r="D723" s="211" t="s">
        <v>3903</v>
      </c>
      <c r="E723" s="211" t="s">
        <v>3904</v>
      </c>
      <c r="F723" s="211" t="s">
        <v>514</v>
      </c>
      <c r="G723" s="211" t="s">
        <v>514</v>
      </c>
      <c r="H723" s="211" t="s">
        <v>514</v>
      </c>
      <c r="I723" s="211">
        <v>1</v>
      </c>
      <c r="J723" s="211" t="s">
        <v>514</v>
      </c>
      <c r="K723" s="211" t="s">
        <v>514</v>
      </c>
      <c r="L723" s="211" t="s">
        <v>514</v>
      </c>
      <c r="M723" s="211" t="s">
        <v>514</v>
      </c>
      <c r="N723" s="211" t="s">
        <v>514</v>
      </c>
      <c r="O723" s="287"/>
      <c r="P723" s="287"/>
      <c r="Q723" s="287"/>
      <c r="R723" s="211" t="s">
        <v>514</v>
      </c>
      <c r="S723" s="211"/>
      <c r="T723" s="211"/>
      <c r="U723" s="211"/>
      <c r="V723" s="211"/>
      <c r="W723" s="211"/>
      <c r="X723" s="287"/>
      <c r="Y723" s="287"/>
      <c r="Z723" s="287"/>
      <c r="AA723" s="211" t="s">
        <v>514</v>
      </c>
      <c r="AB723" s="211" t="s">
        <v>514</v>
      </c>
      <c r="AC723" s="211" t="s">
        <v>514</v>
      </c>
      <c r="AD723" s="211" t="s">
        <v>514</v>
      </c>
      <c r="AE723" s="287"/>
      <c r="AF723" s="287"/>
      <c r="AG723" s="287"/>
      <c r="AH723" s="211" t="s">
        <v>514</v>
      </c>
      <c r="AI723" s="211" t="s">
        <v>514</v>
      </c>
      <c r="AJ723" s="211" t="s">
        <v>514</v>
      </c>
      <c r="AK723" s="211" t="s">
        <v>514</v>
      </c>
      <c r="AL723" s="211" t="s">
        <v>514</v>
      </c>
      <c r="AM723" s="211" t="s">
        <v>514</v>
      </c>
      <c r="AN723" s="287"/>
      <c r="AO723" s="287"/>
      <c r="AP723" s="287"/>
      <c r="AQ723" s="287"/>
      <c r="AR723" s="287"/>
      <c r="AS723" s="287"/>
      <c r="AT723" s="211" t="b">
        <v>1</v>
      </c>
      <c r="AU723" s="211">
        <v>45</v>
      </c>
      <c r="AV723" s="211">
        <v>39</v>
      </c>
      <c r="AW723" s="211" t="b">
        <v>1</v>
      </c>
      <c r="AX723" s="211">
        <v>42</v>
      </c>
      <c r="AY723" s="211">
        <v>42</v>
      </c>
      <c r="AZ723" s="287"/>
      <c r="BA723" s="287"/>
      <c r="BB723" s="287"/>
      <c r="BC723" s="287"/>
      <c r="BD723" s="287"/>
      <c r="BE723" s="287"/>
      <c r="BF723" s="211" t="s">
        <v>514</v>
      </c>
      <c r="BG723" s="211" t="s">
        <v>514</v>
      </c>
      <c r="BH723" s="211" t="s">
        <v>514</v>
      </c>
      <c r="BI723" s="211" t="s">
        <v>514</v>
      </c>
      <c r="BJ723" s="211" t="s">
        <v>514</v>
      </c>
      <c r="BK723" s="211" t="s">
        <v>514</v>
      </c>
      <c r="BL723" s="287"/>
      <c r="BM723" s="287"/>
      <c r="BN723" s="287"/>
      <c r="BO723" s="211" t="s">
        <v>514</v>
      </c>
      <c r="BP723" s="211" t="s">
        <v>514</v>
      </c>
      <c r="BQ723" s="211">
        <v>0</v>
      </c>
      <c r="BR723" s="211" t="s">
        <v>514</v>
      </c>
      <c r="BS723" s="211" t="s">
        <v>514</v>
      </c>
      <c r="BT723" s="211" t="s">
        <v>514</v>
      </c>
      <c r="BU723" s="211" t="s">
        <v>514</v>
      </c>
      <c r="BV723" s="211" t="s">
        <v>514</v>
      </c>
      <c r="BW723" s="211" t="s">
        <v>514</v>
      </c>
      <c r="BX723" s="211" t="s">
        <v>514</v>
      </c>
      <c r="BY723" s="211" t="s">
        <v>514</v>
      </c>
      <c r="BZ723" s="211" t="s">
        <v>514</v>
      </c>
      <c r="CA723" s="211" t="s">
        <v>514</v>
      </c>
      <c r="CB723" s="211" t="s">
        <v>514</v>
      </c>
      <c r="CC723" s="211" t="s">
        <v>514</v>
      </c>
      <c r="CD723" s="211" t="s">
        <v>514</v>
      </c>
      <c r="CE723" s="211" t="s">
        <v>514</v>
      </c>
      <c r="CF723" s="211" t="s">
        <v>514</v>
      </c>
      <c r="CG723" s="211" t="s">
        <v>514</v>
      </c>
      <c r="CH723" s="287"/>
      <c r="CI723" s="287"/>
      <c r="CJ723" s="287"/>
      <c r="CK723" s="287"/>
      <c r="CL723" s="287"/>
      <c r="CM723" s="287"/>
      <c r="CN723" s="287"/>
      <c r="CO723" s="211" t="s">
        <v>5528</v>
      </c>
    </row>
    <row r="724" spans="1:93">
      <c r="A724" s="286" t="s">
        <v>3901</v>
      </c>
      <c r="B724" s="211" t="s">
        <v>3906</v>
      </c>
      <c r="C724" s="211" t="s">
        <v>2448</v>
      </c>
      <c r="D724" s="211" t="s">
        <v>3907</v>
      </c>
      <c r="E724" s="211" t="s">
        <v>3908</v>
      </c>
      <c r="F724" s="211" t="s">
        <v>514</v>
      </c>
      <c r="G724" s="211" t="s">
        <v>514</v>
      </c>
      <c r="H724" s="211" t="s">
        <v>514</v>
      </c>
      <c r="I724" s="211">
        <v>1</v>
      </c>
      <c r="J724" s="211" t="s">
        <v>514</v>
      </c>
      <c r="K724" s="211" t="s">
        <v>514</v>
      </c>
      <c r="L724" s="211" t="s">
        <v>514</v>
      </c>
      <c r="M724" s="211" t="s">
        <v>514</v>
      </c>
      <c r="N724" s="211" t="s">
        <v>514</v>
      </c>
      <c r="O724" s="287"/>
      <c r="P724" s="287"/>
      <c r="Q724" s="287"/>
      <c r="R724" s="211" t="s">
        <v>514</v>
      </c>
      <c r="S724" s="211"/>
      <c r="T724" s="211"/>
      <c r="U724" s="211"/>
      <c r="V724" s="211"/>
      <c r="W724" s="211"/>
      <c r="X724" s="287"/>
      <c r="Y724" s="287"/>
      <c r="Z724" s="287"/>
      <c r="AA724" s="211" t="s">
        <v>514</v>
      </c>
      <c r="AB724" s="211" t="s">
        <v>514</v>
      </c>
      <c r="AC724" s="211" t="s">
        <v>514</v>
      </c>
      <c r="AD724" s="211" t="s">
        <v>514</v>
      </c>
      <c r="AE724" s="287"/>
      <c r="AF724" s="287"/>
      <c r="AG724" s="287"/>
      <c r="AH724" s="211" t="s">
        <v>514</v>
      </c>
      <c r="AI724" s="211" t="s">
        <v>514</v>
      </c>
      <c r="AJ724" s="211" t="s">
        <v>514</v>
      </c>
      <c r="AK724" s="211" t="s">
        <v>514</v>
      </c>
      <c r="AL724" s="211" t="s">
        <v>514</v>
      </c>
      <c r="AM724" s="211" t="s">
        <v>514</v>
      </c>
      <c r="AN724" s="287"/>
      <c r="AO724" s="287"/>
      <c r="AP724" s="287"/>
      <c r="AQ724" s="287"/>
      <c r="AR724" s="287"/>
      <c r="AS724" s="287"/>
      <c r="AT724" s="211" t="b">
        <v>1</v>
      </c>
      <c r="AU724" s="211">
        <v>322</v>
      </c>
      <c r="AV724" s="211">
        <v>283</v>
      </c>
      <c r="AW724" s="211" t="b">
        <v>1</v>
      </c>
      <c r="AX724" s="211">
        <v>280</v>
      </c>
      <c r="AY724" s="211">
        <v>280</v>
      </c>
      <c r="AZ724" s="287"/>
      <c r="BA724" s="287"/>
      <c r="BB724" s="287"/>
      <c r="BC724" s="287"/>
      <c r="BD724" s="287"/>
      <c r="BE724" s="287"/>
      <c r="BF724" s="211" t="s">
        <v>514</v>
      </c>
      <c r="BG724" s="211" t="s">
        <v>514</v>
      </c>
      <c r="BH724" s="211" t="s">
        <v>514</v>
      </c>
      <c r="BI724" s="211" t="s">
        <v>514</v>
      </c>
      <c r="BJ724" s="211" t="s">
        <v>514</v>
      </c>
      <c r="BK724" s="211" t="s">
        <v>514</v>
      </c>
      <c r="BL724" s="287"/>
      <c r="BM724" s="287"/>
      <c r="BN724" s="287"/>
      <c r="BO724" s="211" t="s">
        <v>514</v>
      </c>
      <c r="BP724" s="211" t="s">
        <v>514</v>
      </c>
      <c r="BQ724" s="211">
        <v>0</v>
      </c>
      <c r="BR724" s="211" t="s">
        <v>514</v>
      </c>
      <c r="BS724" s="211" t="s">
        <v>514</v>
      </c>
      <c r="BT724" s="211" t="s">
        <v>514</v>
      </c>
      <c r="BU724" s="211" t="s">
        <v>514</v>
      </c>
      <c r="BV724" s="211" t="s">
        <v>514</v>
      </c>
      <c r="BW724" s="211" t="s">
        <v>514</v>
      </c>
      <c r="BX724" s="211" t="s">
        <v>514</v>
      </c>
      <c r="BY724" s="211" t="s">
        <v>514</v>
      </c>
      <c r="BZ724" s="211" t="s">
        <v>514</v>
      </c>
      <c r="CA724" s="211" t="s">
        <v>514</v>
      </c>
      <c r="CB724" s="211" t="s">
        <v>514</v>
      </c>
      <c r="CC724" s="211" t="s">
        <v>514</v>
      </c>
      <c r="CD724" s="211" t="s">
        <v>514</v>
      </c>
      <c r="CE724" s="211" t="s">
        <v>514</v>
      </c>
      <c r="CF724" s="211" t="s">
        <v>514</v>
      </c>
      <c r="CG724" s="211" t="s">
        <v>514</v>
      </c>
      <c r="CH724" s="287"/>
      <c r="CI724" s="287"/>
      <c r="CJ724" s="287"/>
      <c r="CK724" s="287"/>
      <c r="CL724" s="287"/>
      <c r="CM724" s="287"/>
      <c r="CN724" s="287"/>
      <c r="CO724" s="211" t="s">
        <v>5528</v>
      </c>
    </row>
    <row r="725" spans="1:93">
      <c r="A725" s="286" t="s">
        <v>3905</v>
      </c>
      <c r="B725" s="211" t="s">
        <v>3910</v>
      </c>
      <c r="C725" s="211" t="s">
        <v>2448</v>
      </c>
      <c r="D725" s="211" t="s">
        <v>3911</v>
      </c>
      <c r="E725" s="211" t="s">
        <v>3912</v>
      </c>
      <c r="F725" s="211" t="s">
        <v>514</v>
      </c>
      <c r="G725" s="211" t="s">
        <v>514</v>
      </c>
      <c r="H725" s="211" t="s">
        <v>514</v>
      </c>
      <c r="I725" s="211">
        <v>1</v>
      </c>
      <c r="J725" s="211" t="s">
        <v>514</v>
      </c>
      <c r="K725" s="211" t="s">
        <v>514</v>
      </c>
      <c r="L725" s="211" t="s">
        <v>514</v>
      </c>
      <c r="M725" s="211" t="s">
        <v>514</v>
      </c>
      <c r="N725" s="211" t="s">
        <v>514</v>
      </c>
      <c r="O725" s="287"/>
      <c r="P725" s="287"/>
      <c r="Q725" s="287"/>
      <c r="R725" s="211" t="s">
        <v>514</v>
      </c>
      <c r="S725" s="211"/>
      <c r="T725" s="211"/>
      <c r="U725" s="211"/>
      <c r="V725" s="211"/>
      <c r="W725" s="211"/>
      <c r="X725" s="287"/>
      <c r="Y725" s="287"/>
      <c r="Z725" s="287"/>
      <c r="AA725" s="211" t="s">
        <v>514</v>
      </c>
      <c r="AB725" s="211" t="s">
        <v>514</v>
      </c>
      <c r="AC725" s="211" t="s">
        <v>514</v>
      </c>
      <c r="AD725" s="211" t="s">
        <v>514</v>
      </c>
      <c r="AE725" s="287"/>
      <c r="AF725" s="287"/>
      <c r="AG725" s="287"/>
      <c r="AH725" s="211" t="s">
        <v>514</v>
      </c>
      <c r="AI725" s="211" t="s">
        <v>514</v>
      </c>
      <c r="AJ725" s="211" t="s">
        <v>514</v>
      </c>
      <c r="AK725" s="211" t="s">
        <v>514</v>
      </c>
      <c r="AL725" s="211" t="s">
        <v>514</v>
      </c>
      <c r="AM725" s="211" t="s">
        <v>514</v>
      </c>
      <c r="AN725" s="287"/>
      <c r="AO725" s="287"/>
      <c r="AP725" s="287"/>
      <c r="AQ725" s="287"/>
      <c r="AR725" s="287"/>
      <c r="AS725" s="287"/>
      <c r="AT725" s="211" t="b">
        <v>1</v>
      </c>
      <c r="AU725" s="211">
        <v>357</v>
      </c>
      <c r="AV725" s="211">
        <v>372</v>
      </c>
      <c r="AW725" s="211" t="b">
        <v>1</v>
      </c>
      <c r="AX725" s="211">
        <v>364</v>
      </c>
      <c r="AY725" s="211">
        <v>364</v>
      </c>
      <c r="AZ725" s="287"/>
      <c r="BA725" s="287"/>
      <c r="BB725" s="287"/>
      <c r="BC725" s="287"/>
      <c r="BD725" s="287"/>
      <c r="BE725" s="287"/>
      <c r="BF725" s="211" t="s">
        <v>514</v>
      </c>
      <c r="BG725" s="211" t="s">
        <v>514</v>
      </c>
      <c r="BH725" s="211" t="s">
        <v>514</v>
      </c>
      <c r="BI725" s="211" t="s">
        <v>514</v>
      </c>
      <c r="BJ725" s="211" t="s">
        <v>514</v>
      </c>
      <c r="BK725" s="211" t="s">
        <v>514</v>
      </c>
      <c r="BL725" s="287"/>
      <c r="BM725" s="287"/>
      <c r="BN725" s="287"/>
      <c r="BO725" s="211" t="s">
        <v>514</v>
      </c>
      <c r="BP725" s="211" t="s">
        <v>514</v>
      </c>
      <c r="BQ725" s="211">
        <v>0</v>
      </c>
      <c r="BR725" s="211" t="s">
        <v>514</v>
      </c>
      <c r="BS725" s="211" t="s">
        <v>514</v>
      </c>
      <c r="BT725" s="211" t="s">
        <v>514</v>
      </c>
      <c r="BU725" s="211" t="s">
        <v>514</v>
      </c>
      <c r="BV725" s="211" t="s">
        <v>514</v>
      </c>
      <c r="BW725" s="211" t="s">
        <v>514</v>
      </c>
      <c r="BX725" s="211" t="s">
        <v>514</v>
      </c>
      <c r="BY725" s="211" t="s">
        <v>514</v>
      </c>
      <c r="BZ725" s="211" t="s">
        <v>514</v>
      </c>
      <c r="CA725" s="211" t="s">
        <v>514</v>
      </c>
      <c r="CB725" s="211" t="s">
        <v>514</v>
      </c>
      <c r="CC725" s="211" t="s">
        <v>514</v>
      </c>
      <c r="CD725" s="211" t="s">
        <v>514</v>
      </c>
      <c r="CE725" s="211" t="s">
        <v>514</v>
      </c>
      <c r="CF725" s="211" t="s">
        <v>514</v>
      </c>
      <c r="CG725" s="211" t="s">
        <v>514</v>
      </c>
      <c r="CH725" s="287"/>
      <c r="CI725" s="287"/>
      <c r="CJ725" s="287"/>
      <c r="CK725" s="287"/>
      <c r="CL725" s="287"/>
      <c r="CM725" s="287"/>
      <c r="CN725" s="287"/>
      <c r="CO725" s="211" t="s">
        <v>514</v>
      </c>
    </row>
    <row r="726" spans="1:93">
      <c r="A726" s="286" t="s">
        <v>3909</v>
      </c>
      <c r="B726" s="211" t="s">
        <v>3914</v>
      </c>
      <c r="C726" s="211" t="s">
        <v>2424</v>
      </c>
      <c r="D726" s="211" t="s">
        <v>3915</v>
      </c>
      <c r="E726" s="211" t="s">
        <v>3916</v>
      </c>
      <c r="F726" s="211" t="s">
        <v>514</v>
      </c>
      <c r="G726" s="211" t="s">
        <v>514</v>
      </c>
      <c r="H726" s="211" t="s">
        <v>514</v>
      </c>
      <c r="I726" s="211">
        <v>1</v>
      </c>
      <c r="J726" s="211" t="s">
        <v>514</v>
      </c>
      <c r="K726" s="211" t="s">
        <v>514</v>
      </c>
      <c r="L726" s="211" t="s">
        <v>514</v>
      </c>
      <c r="M726" s="211" t="s">
        <v>514</v>
      </c>
      <c r="N726" s="211" t="s">
        <v>514</v>
      </c>
      <c r="O726" s="287"/>
      <c r="P726" s="287"/>
      <c r="Q726" s="287"/>
      <c r="R726" s="211" t="s">
        <v>514</v>
      </c>
      <c r="S726" s="211"/>
      <c r="T726" s="211"/>
      <c r="U726" s="211"/>
      <c r="V726" s="211"/>
      <c r="W726" s="211"/>
      <c r="X726" s="287"/>
      <c r="Y726" s="287"/>
      <c r="Z726" s="287"/>
      <c r="AA726" s="211" t="s">
        <v>514</v>
      </c>
      <c r="AB726" s="211" t="s">
        <v>514</v>
      </c>
      <c r="AC726" s="211" t="s">
        <v>514</v>
      </c>
      <c r="AD726" s="211" t="s">
        <v>514</v>
      </c>
      <c r="AE726" s="287"/>
      <c r="AF726" s="287"/>
      <c r="AG726" s="287"/>
      <c r="AH726" s="211" t="s">
        <v>514</v>
      </c>
      <c r="AI726" s="211" t="s">
        <v>514</v>
      </c>
      <c r="AJ726" s="211" t="s">
        <v>514</v>
      </c>
      <c r="AK726" s="211" t="s">
        <v>514</v>
      </c>
      <c r="AL726" s="211" t="s">
        <v>514</v>
      </c>
      <c r="AM726" s="211" t="s">
        <v>514</v>
      </c>
      <c r="AN726" s="287"/>
      <c r="AO726" s="287"/>
      <c r="AP726" s="287"/>
      <c r="AQ726" s="287"/>
      <c r="AR726" s="287"/>
      <c r="AS726" s="287"/>
      <c r="AT726" s="211" t="b">
        <v>1</v>
      </c>
      <c r="AU726" s="211">
        <v>1</v>
      </c>
      <c r="AV726" s="211">
        <v>4</v>
      </c>
      <c r="AW726" s="211" t="b">
        <v>1</v>
      </c>
      <c r="AX726" s="211">
        <v>4</v>
      </c>
      <c r="AY726" s="211">
        <v>4</v>
      </c>
      <c r="AZ726" s="287"/>
      <c r="BA726" s="287"/>
      <c r="BB726" s="287"/>
      <c r="BC726" s="287"/>
      <c r="BD726" s="287"/>
      <c r="BE726" s="287"/>
      <c r="BF726" s="211" t="s">
        <v>514</v>
      </c>
      <c r="BG726" s="211" t="s">
        <v>514</v>
      </c>
      <c r="BH726" s="211" t="s">
        <v>514</v>
      </c>
      <c r="BI726" s="211" t="s">
        <v>514</v>
      </c>
      <c r="BJ726" s="211" t="s">
        <v>514</v>
      </c>
      <c r="BK726" s="211" t="s">
        <v>514</v>
      </c>
      <c r="BL726" s="287"/>
      <c r="BM726" s="287"/>
      <c r="BN726" s="287"/>
      <c r="BO726" s="211" t="s">
        <v>514</v>
      </c>
      <c r="BP726" s="211" t="s">
        <v>514</v>
      </c>
      <c r="BQ726" s="211">
        <v>0</v>
      </c>
      <c r="BR726" s="211" t="s">
        <v>514</v>
      </c>
      <c r="BS726" s="211" t="s">
        <v>514</v>
      </c>
      <c r="BT726" s="211" t="s">
        <v>514</v>
      </c>
      <c r="BU726" s="211" t="s">
        <v>514</v>
      </c>
      <c r="BV726" s="211" t="s">
        <v>514</v>
      </c>
      <c r="BW726" s="211" t="s">
        <v>514</v>
      </c>
      <c r="BX726" s="211" t="s">
        <v>514</v>
      </c>
      <c r="BY726" s="211" t="s">
        <v>514</v>
      </c>
      <c r="BZ726" s="211" t="s">
        <v>514</v>
      </c>
      <c r="CA726" s="211" t="s">
        <v>514</v>
      </c>
      <c r="CB726" s="211" t="s">
        <v>514</v>
      </c>
      <c r="CC726" s="211" t="s">
        <v>514</v>
      </c>
      <c r="CD726" s="211" t="s">
        <v>514</v>
      </c>
      <c r="CE726" s="211" t="s">
        <v>514</v>
      </c>
      <c r="CF726" s="211" t="s">
        <v>514</v>
      </c>
      <c r="CG726" s="211" t="s">
        <v>514</v>
      </c>
      <c r="CH726" s="287"/>
      <c r="CI726" s="287"/>
      <c r="CJ726" s="287"/>
      <c r="CK726" s="287"/>
      <c r="CL726" s="287"/>
      <c r="CM726" s="287"/>
      <c r="CN726" s="287"/>
      <c r="CO726" s="211" t="s">
        <v>5528</v>
      </c>
    </row>
    <row r="727" spans="1:93">
      <c r="A727" s="286" t="s">
        <v>3913</v>
      </c>
      <c r="B727" s="211" t="s">
        <v>3918</v>
      </c>
      <c r="C727" s="211" t="s">
        <v>2424</v>
      </c>
      <c r="D727" s="211" t="s">
        <v>3919</v>
      </c>
      <c r="E727" s="211" t="s">
        <v>3920</v>
      </c>
      <c r="F727" s="211" t="s">
        <v>514</v>
      </c>
      <c r="G727" s="211" t="s">
        <v>514</v>
      </c>
      <c r="H727" s="211" t="s">
        <v>514</v>
      </c>
      <c r="I727" s="211">
        <v>1</v>
      </c>
      <c r="J727" s="211" t="s">
        <v>514</v>
      </c>
      <c r="K727" s="211" t="s">
        <v>514</v>
      </c>
      <c r="L727" s="211" t="s">
        <v>514</v>
      </c>
      <c r="M727" s="211" t="s">
        <v>514</v>
      </c>
      <c r="N727" s="211" t="s">
        <v>514</v>
      </c>
      <c r="O727" s="287"/>
      <c r="P727" s="287"/>
      <c r="Q727" s="287"/>
      <c r="R727" s="211" t="s">
        <v>514</v>
      </c>
      <c r="S727" s="211"/>
      <c r="T727" s="211"/>
      <c r="U727" s="211"/>
      <c r="V727" s="211"/>
      <c r="W727" s="211"/>
      <c r="X727" s="287"/>
      <c r="Y727" s="287"/>
      <c r="Z727" s="287"/>
      <c r="AA727" s="211" t="s">
        <v>514</v>
      </c>
      <c r="AB727" s="211" t="s">
        <v>514</v>
      </c>
      <c r="AC727" s="211" t="s">
        <v>514</v>
      </c>
      <c r="AD727" s="211" t="s">
        <v>514</v>
      </c>
      <c r="AE727" s="287"/>
      <c r="AF727" s="287"/>
      <c r="AG727" s="287"/>
      <c r="AH727" s="211" t="s">
        <v>514</v>
      </c>
      <c r="AI727" s="211" t="s">
        <v>514</v>
      </c>
      <c r="AJ727" s="211" t="s">
        <v>514</v>
      </c>
      <c r="AK727" s="211" t="s">
        <v>514</v>
      </c>
      <c r="AL727" s="211" t="s">
        <v>514</v>
      </c>
      <c r="AM727" s="211" t="s">
        <v>514</v>
      </c>
      <c r="AN727" s="287"/>
      <c r="AO727" s="287"/>
      <c r="AP727" s="287"/>
      <c r="AQ727" s="287"/>
      <c r="AR727" s="287"/>
      <c r="AS727" s="287"/>
      <c r="AT727" s="211" t="b">
        <v>1</v>
      </c>
      <c r="AU727" s="211">
        <v>151</v>
      </c>
      <c r="AV727" s="211">
        <v>130</v>
      </c>
      <c r="AW727" s="211" t="b">
        <v>1</v>
      </c>
      <c r="AX727" s="211">
        <v>160</v>
      </c>
      <c r="AY727" s="211">
        <v>160</v>
      </c>
      <c r="AZ727" s="287"/>
      <c r="BA727" s="287"/>
      <c r="BB727" s="287"/>
      <c r="BC727" s="287"/>
      <c r="BD727" s="287"/>
      <c r="BE727" s="287"/>
      <c r="BF727" s="211" t="s">
        <v>514</v>
      </c>
      <c r="BG727" s="211" t="s">
        <v>514</v>
      </c>
      <c r="BH727" s="211" t="s">
        <v>514</v>
      </c>
      <c r="BI727" s="211" t="s">
        <v>514</v>
      </c>
      <c r="BJ727" s="211" t="s">
        <v>514</v>
      </c>
      <c r="BK727" s="211" t="s">
        <v>514</v>
      </c>
      <c r="BL727" s="287"/>
      <c r="BM727" s="287"/>
      <c r="BN727" s="287"/>
      <c r="BO727" s="211" t="s">
        <v>514</v>
      </c>
      <c r="BP727" s="211" t="s">
        <v>514</v>
      </c>
      <c r="BQ727" s="211">
        <v>0</v>
      </c>
      <c r="BR727" s="211" t="s">
        <v>514</v>
      </c>
      <c r="BS727" s="211" t="s">
        <v>514</v>
      </c>
      <c r="BT727" s="211" t="s">
        <v>514</v>
      </c>
      <c r="BU727" s="211" t="s">
        <v>514</v>
      </c>
      <c r="BV727" s="211" t="s">
        <v>514</v>
      </c>
      <c r="BW727" s="211" t="s">
        <v>514</v>
      </c>
      <c r="BX727" s="211" t="s">
        <v>514</v>
      </c>
      <c r="BY727" s="211" t="s">
        <v>514</v>
      </c>
      <c r="BZ727" s="211" t="s">
        <v>514</v>
      </c>
      <c r="CA727" s="211" t="s">
        <v>514</v>
      </c>
      <c r="CB727" s="211" t="s">
        <v>514</v>
      </c>
      <c r="CC727" s="211" t="s">
        <v>514</v>
      </c>
      <c r="CD727" s="211" t="s">
        <v>514</v>
      </c>
      <c r="CE727" s="211" t="s">
        <v>514</v>
      </c>
      <c r="CF727" s="211" t="s">
        <v>514</v>
      </c>
      <c r="CG727" s="211" t="s">
        <v>514</v>
      </c>
      <c r="CH727" s="287"/>
      <c r="CI727" s="287"/>
      <c r="CJ727" s="287"/>
      <c r="CK727" s="287"/>
      <c r="CL727" s="287"/>
      <c r="CM727" s="287"/>
      <c r="CN727" s="287"/>
      <c r="CO727" s="211" t="s">
        <v>5528</v>
      </c>
    </row>
    <row r="728" spans="1:93">
      <c r="A728" s="286" t="s">
        <v>3917</v>
      </c>
      <c r="B728" s="211" t="s">
        <v>3922</v>
      </c>
      <c r="C728" s="211" t="s">
        <v>2448</v>
      </c>
      <c r="D728" s="211" t="s">
        <v>3923</v>
      </c>
      <c r="E728" s="211" t="s">
        <v>3924</v>
      </c>
      <c r="F728" s="211" t="s">
        <v>514</v>
      </c>
      <c r="G728" s="211" t="s">
        <v>514</v>
      </c>
      <c r="H728" s="211" t="s">
        <v>514</v>
      </c>
      <c r="I728" s="211">
        <v>1</v>
      </c>
      <c r="J728" s="211" t="s">
        <v>514</v>
      </c>
      <c r="K728" s="211" t="s">
        <v>514</v>
      </c>
      <c r="L728" s="211" t="s">
        <v>514</v>
      </c>
      <c r="M728" s="211" t="s">
        <v>514</v>
      </c>
      <c r="N728" s="211" t="s">
        <v>514</v>
      </c>
      <c r="O728" s="287"/>
      <c r="P728" s="287"/>
      <c r="Q728" s="287"/>
      <c r="R728" s="211" t="s">
        <v>514</v>
      </c>
      <c r="S728" s="211"/>
      <c r="T728" s="211"/>
      <c r="U728" s="211"/>
      <c r="V728" s="211"/>
      <c r="W728" s="211"/>
      <c r="X728" s="287"/>
      <c r="Y728" s="287"/>
      <c r="Z728" s="287"/>
      <c r="AA728" s="211" t="s">
        <v>514</v>
      </c>
      <c r="AB728" s="211" t="s">
        <v>514</v>
      </c>
      <c r="AC728" s="211" t="s">
        <v>514</v>
      </c>
      <c r="AD728" s="211" t="s">
        <v>514</v>
      </c>
      <c r="AE728" s="287"/>
      <c r="AF728" s="287"/>
      <c r="AG728" s="287"/>
      <c r="AH728" s="211" t="s">
        <v>514</v>
      </c>
      <c r="AI728" s="211" t="s">
        <v>514</v>
      </c>
      <c r="AJ728" s="211" t="s">
        <v>514</v>
      </c>
      <c r="AK728" s="211" t="s">
        <v>514</v>
      </c>
      <c r="AL728" s="211" t="s">
        <v>514</v>
      </c>
      <c r="AM728" s="211" t="s">
        <v>514</v>
      </c>
      <c r="AN728" s="287"/>
      <c r="AO728" s="287"/>
      <c r="AP728" s="287"/>
      <c r="AQ728" s="287"/>
      <c r="AR728" s="287"/>
      <c r="AS728" s="287"/>
      <c r="AT728" s="211" t="b">
        <v>1</v>
      </c>
      <c r="AU728" s="211">
        <v>462</v>
      </c>
      <c r="AV728" s="211">
        <v>395</v>
      </c>
      <c r="AW728" s="211" t="b">
        <v>1</v>
      </c>
      <c r="AX728" s="211">
        <v>419</v>
      </c>
      <c r="AY728" s="211">
        <v>419</v>
      </c>
      <c r="AZ728" s="287"/>
      <c r="BA728" s="287"/>
      <c r="BB728" s="287"/>
      <c r="BC728" s="287"/>
      <c r="BD728" s="287"/>
      <c r="BE728" s="287"/>
      <c r="BF728" s="211" t="s">
        <v>514</v>
      </c>
      <c r="BG728" s="211" t="s">
        <v>514</v>
      </c>
      <c r="BH728" s="211" t="s">
        <v>514</v>
      </c>
      <c r="BI728" s="211" t="s">
        <v>514</v>
      </c>
      <c r="BJ728" s="211" t="s">
        <v>514</v>
      </c>
      <c r="BK728" s="211" t="s">
        <v>514</v>
      </c>
      <c r="BL728" s="287"/>
      <c r="BM728" s="287"/>
      <c r="BN728" s="287"/>
      <c r="BO728" s="211" t="s">
        <v>514</v>
      </c>
      <c r="BP728" s="211" t="s">
        <v>514</v>
      </c>
      <c r="BQ728" s="211">
        <v>0</v>
      </c>
      <c r="BR728" s="211" t="s">
        <v>514</v>
      </c>
      <c r="BS728" s="211" t="s">
        <v>514</v>
      </c>
      <c r="BT728" s="211" t="s">
        <v>514</v>
      </c>
      <c r="BU728" s="211" t="s">
        <v>514</v>
      </c>
      <c r="BV728" s="211" t="s">
        <v>514</v>
      </c>
      <c r="BW728" s="211" t="s">
        <v>514</v>
      </c>
      <c r="BX728" s="211" t="s">
        <v>514</v>
      </c>
      <c r="BY728" s="211" t="s">
        <v>514</v>
      </c>
      <c r="BZ728" s="211" t="s">
        <v>514</v>
      </c>
      <c r="CA728" s="211" t="s">
        <v>514</v>
      </c>
      <c r="CB728" s="211" t="s">
        <v>514</v>
      </c>
      <c r="CC728" s="211" t="s">
        <v>514</v>
      </c>
      <c r="CD728" s="211" t="s">
        <v>514</v>
      </c>
      <c r="CE728" s="211" t="s">
        <v>514</v>
      </c>
      <c r="CF728" s="211" t="s">
        <v>514</v>
      </c>
      <c r="CG728" s="211" t="s">
        <v>514</v>
      </c>
      <c r="CH728" s="287"/>
      <c r="CI728" s="287"/>
      <c r="CJ728" s="287"/>
      <c r="CK728" s="287"/>
      <c r="CL728" s="287"/>
      <c r="CM728" s="287"/>
      <c r="CN728" s="287"/>
      <c r="CO728" s="211" t="s">
        <v>5528</v>
      </c>
    </row>
    <row r="729" spans="1:93">
      <c r="A729" s="286" t="s">
        <v>3921</v>
      </c>
      <c r="B729" s="211" t="s">
        <v>3926</v>
      </c>
      <c r="C729" s="211" t="s">
        <v>2424</v>
      </c>
      <c r="D729" s="211" t="s">
        <v>3927</v>
      </c>
      <c r="E729" s="211" t="s">
        <v>3928</v>
      </c>
      <c r="F729" s="211" t="s">
        <v>514</v>
      </c>
      <c r="G729" s="211" t="s">
        <v>514</v>
      </c>
      <c r="H729" s="211" t="s">
        <v>514</v>
      </c>
      <c r="I729" s="211">
        <v>1</v>
      </c>
      <c r="J729" s="211" t="s">
        <v>514</v>
      </c>
      <c r="K729" s="211" t="s">
        <v>514</v>
      </c>
      <c r="L729" s="211" t="s">
        <v>514</v>
      </c>
      <c r="M729" s="211" t="s">
        <v>514</v>
      </c>
      <c r="N729" s="211" t="s">
        <v>514</v>
      </c>
      <c r="O729" s="287"/>
      <c r="P729" s="287"/>
      <c r="Q729" s="287"/>
      <c r="R729" s="211" t="s">
        <v>514</v>
      </c>
      <c r="S729" s="211"/>
      <c r="T729" s="211"/>
      <c r="U729" s="211"/>
      <c r="V729" s="211"/>
      <c r="W729" s="211"/>
      <c r="X729" s="287"/>
      <c r="Y729" s="287"/>
      <c r="Z729" s="287"/>
      <c r="AA729" s="211" t="s">
        <v>514</v>
      </c>
      <c r="AB729" s="211" t="s">
        <v>514</v>
      </c>
      <c r="AC729" s="211" t="s">
        <v>514</v>
      </c>
      <c r="AD729" s="211" t="s">
        <v>514</v>
      </c>
      <c r="AE729" s="287"/>
      <c r="AF729" s="287"/>
      <c r="AG729" s="287"/>
      <c r="AH729" s="211" t="s">
        <v>514</v>
      </c>
      <c r="AI729" s="211" t="s">
        <v>514</v>
      </c>
      <c r="AJ729" s="211" t="s">
        <v>514</v>
      </c>
      <c r="AK729" s="211" t="s">
        <v>514</v>
      </c>
      <c r="AL729" s="211" t="s">
        <v>514</v>
      </c>
      <c r="AM729" s="211" t="s">
        <v>514</v>
      </c>
      <c r="AN729" s="287"/>
      <c r="AO729" s="287"/>
      <c r="AP729" s="287"/>
      <c r="AQ729" s="287"/>
      <c r="AR729" s="287"/>
      <c r="AS729" s="287"/>
      <c r="AT729" s="211" t="b">
        <v>1</v>
      </c>
      <c r="AU729" s="211">
        <v>6</v>
      </c>
      <c r="AV729" s="211">
        <v>5</v>
      </c>
      <c r="AW729" s="211" t="b">
        <v>1</v>
      </c>
      <c r="AX729" s="211">
        <v>6</v>
      </c>
      <c r="AY729" s="211">
        <v>6</v>
      </c>
      <c r="AZ729" s="287"/>
      <c r="BA729" s="287"/>
      <c r="BB729" s="287"/>
      <c r="BC729" s="287"/>
      <c r="BD729" s="287"/>
      <c r="BE729" s="287"/>
      <c r="BF729" s="211" t="s">
        <v>514</v>
      </c>
      <c r="BG729" s="211" t="s">
        <v>514</v>
      </c>
      <c r="BH729" s="211" t="s">
        <v>514</v>
      </c>
      <c r="BI729" s="211" t="s">
        <v>514</v>
      </c>
      <c r="BJ729" s="211" t="s">
        <v>514</v>
      </c>
      <c r="BK729" s="211" t="s">
        <v>514</v>
      </c>
      <c r="BL729" s="287"/>
      <c r="BM729" s="287"/>
      <c r="BN729" s="287"/>
      <c r="BO729" s="211" t="s">
        <v>514</v>
      </c>
      <c r="BP729" s="211" t="s">
        <v>514</v>
      </c>
      <c r="BQ729" s="211">
        <v>0</v>
      </c>
      <c r="BR729" s="211" t="s">
        <v>514</v>
      </c>
      <c r="BS729" s="211" t="s">
        <v>514</v>
      </c>
      <c r="BT729" s="211" t="s">
        <v>514</v>
      </c>
      <c r="BU729" s="211" t="s">
        <v>514</v>
      </c>
      <c r="BV729" s="211" t="s">
        <v>514</v>
      </c>
      <c r="BW729" s="211" t="s">
        <v>514</v>
      </c>
      <c r="BX729" s="211" t="s">
        <v>514</v>
      </c>
      <c r="BY729" s="211" t="s">
        <v>514</v>
      </c>
      <c r="BZ729" s="211" t="s">
        <v>514</v>
      </c>
      <c r="CA729" s="211" t="s">
        <v>514</v>
      </c>
      <c r="CB729" s="211" t="s">
        <v>514</v>
      </c>
      <c r="CC729" s="211" t="s">
        <v>514</v>
      </c>
      <c r="CD729" s="211" t="s">
        <v>514</v>
      </c>
      <c r="CE729" s="211" t="s">
        <v>514</v>
      </c>
      <c r="CF729" s="211" t="s">
        <v>514</v>
      </c>
      <c r="CG729" s="211" t="s">
        <v>514</v>
      </c>
      <c r="CH729" s="287"/>
      <c r="CI729" s="287"/>
      <c r="CJ729" s="287"/>
      <c r="CK729" s="287"/>
      <c r="CL729" s="287"/>
      <c r="CM729" s="287"/>
      <c r="CN729" s="287"/>
      <c r="CO729" s="211" t="s">
        <v>5528</v>
      </c>
    </row>
    <row r="730" spans="1:93">
      <c r="A730" s="286" t="s">
        <v>3925</v>
      </c>
      <c r="B730" s="211" t="s">
        <v>6682</v>
      </c>
      <c r="C730" s="211" t="s">
        <v>2531</v>
      </c>
      <c r="D730" s="211" t="s">
        <v>3930</v>
      </c>
      <c r="E730" s="211" t="s">
        <v>3931</v>
      </c>
      <c r="F730" s="211" t="s">
        <v>514</v>
      </c>
      <c r="G730" s="211" t="s">
        <v>514</v>
      </c>
      <c r="H730" s="211" t="s">
        <v>514</v>
      </c>
      <c r="I730" s="211">
        <v>1</v>
      </c>
      <c r="J730" s="211">
        <v>1</v>
      </c>
      <c r="K730" s="211" t="s">
        <v>514</v>
      </c>
      <c r="L730" s="211" t="s">
        <v>514</v>
      </c>
      <c r="M730" s="211" t="s">
        <v>514</v>
      </c>
      <c r="N730" s="211" t="s">
        <v>514</v>
      </c>
      <c r="O730" s="287"/>
      <c r="P730" s="287"/>
      <c r="Q730" s="287"/>
      <c r="R730" s="211" t="s">
        <v>514</v>
      </c>
      <c r="S730" s="211"/>
      <c r="T730" s="211"/>
      <c r="U730" s="211"/>
      <c r="V730" s="211"/>
      <c r="W730" s="211"/>
      <c r="X730" s="287"/>
      <c r="Y730" s="287"/>
      <c r="Z730" s="287"/>
      <c r="AA730" s="211" t="s">
        <v>514</v>
      </c>
      <c r="AB730" s="211" t="s">
        <v>514</v>
      </c>
      <c r="AC730" s="211" t="s">
        <v>514</v>
      </c>
      <c r="AD730" s="211" t="s">
        <v>514</v>
      </c>
      <c r="AE730" s="287"/>
      <c r="AF730" s="287"/>
      <c r="AG730" s="287"/>
      <c r="AH730" s="211" t="s">
        <v>514</v>
      </c>
      <c r="AI730" s="211"/>
      <c r="AJ730" s="211"/>
      <c r="AK730" s="211"/>
      <c r="AL730" s="211"/>
      <c r="AM730" s="211"/>
      <c r="AN730" s="287"/>
      <c r="AO730" s="287"/>
      <c r="AP730" s="287"/>
      <c r="AQ730" s="287"/>
      <c r="AR730" s="287"/>
      <c r="AS730" s="287"/>
      <c r="AT730" s="211" t="b">
        <v>1</v>
      </c>
      <c r="AU730" s="211">
        <v>218</v>
      </c>
      <c r="AV730" s="211">
        <v>228</v>
      </c>
      <c r="AW730" s="211" t="b">
        <v>1</v>
      </c>
      <c r="AX730" s="211">
        <v>304</v>
      </c>
      <c r="AY730" s="211">
        <v>304</v>
      </c>
      <c r="AZ730" s="287"/>
      <c r="BA730" s="287"/>
      <c r="BB730" s="287"/>
      <c r="BC730" s="287"/>
      <c r="BD730" s="287"/>
      <c r="BE730" s="287"/>
      <c r="BF730" s="211" t="b">
        <v>1</v>
      </c>
      <c r="BG730" s="211">
        <v>18</v>
      </c>
      <c r="BH730" s="211">
        <v>18</v>
      </c>
      <c r="BI730" s="211" t="b">
        <v>1</v>
      </c>
      <c r="BJ730" s="211">
        <v>18</v>
      </c>
      <c r="BK730" s="211">
        <v>18</v>
      </c>
      <c r="BL730" s="287"/>
      <c r="BM730" s="287"/>
      <c r="BN730" s="287"/>
      <c r="BO730" s="211">
        <v>2</v>
      </c>
      <c r="BP730" s="211" t="s">
        <v>514</v>
      </c>
      <c r="BQ730" s="211">
        <v>0</v>
      </c>
      <c r="BR730" s="211" t="s">
        <v>514</v>
      </c>
      <c r="BS730" s="211" t="s">
        <v>514</v>
      </c>
      <c r="BT730" s="211" t="s">
        <v>514</v>
      </c>
      <c r="BU730" s="211" t="s">
        <v>514</v>
      </c>
      <c r="BV730" s="211" t="s">
        <v>514</v>
      </c>
      <c r="BW730" s="211" t="s">
        <v>514</v>
      </c>
      <c r="BX730" s="211" t="s">
        <v>514</v>
      </c>
      <c r="BY730" s="211" t="s">
        <v>514</v>
      </c>
      <c r="BZ730" s="211" t="s">
        <v>514</v>
      </c>
      <c r="CA730" s="211" t="s">
        <v>514</v>
      </c>
      <c r="CB730" s="211" t="s">
        <v>514</v>
      </c>
      <c r="CC730" s="211" t="s">
        <v>514</v>
      </c>
      <c r="CD730" s="211" t="s">
        <v>514</v>
      </c>
      <c r="CE730" s="211" t="s">
        <v>514</v>
      </c>
      <c r="CF730" s="211" t="s">
        <v>514</v>
      </c>
      <c r="CG730" s="211" t="s">
        <v>514</v>
      </c>
      <c r="CH730" s="287"/>
      <c r="CI730" s="287"/>
      <c r="CJ730" s="287"/>
      <c r="CK730" s="287"/>
      <c r="CL730" s="287"/>
      <c r="CM730" s="287"/>
      <c r="CN730" s="287"/>
      <c r="CO730" s="211" t="s">
        <v>5528</v>
      </c>
    </row>
    <row r="731" spans="1:93">
      <c r="A731" s="286" t="s">
        <v>3929</v>
      </c>
      <c r="B731" s="211" t="s">
        <v>3933</v>
      </c>
      <c r="C731" s="211" t="s">
        <v>2424</v>
      </c>
      <c r="D731" s="211" t="s">
        <v>3934</v>
      </c>
      <c r="E731" s="211" t="s">
        <v>3935</v>
      </c>
      <c r="F731" s="211" t="s">
        <v>514</v>
      </c>
      <c r="G731" s="211" t="s">
        <v>514</v>
      </c>
      <c r="H731" s="211" t="s">
        <v>514</v>
      </c>
      <c r="I731" s="211">
        <v>1</v>
      </c>
      <c r="J731" s="211" t="s">
        <v>514</v>
      </c>
      <c r="K731" s="211" t="s">
        <v>514</v>
      </c>
      <c r="L731" s="211" t="s">
        <v>514</v>
      </c>
      <c r="M731" s="211" t="s">
        <v>514</v>
      </c>
      <c r="N731" s="211" t="s">
        <v>514</v>
      </c>
      <c r="O731" s="287"/>
      <c r="P731" s="287"/>
      <c r="Q731" s="287"/>
      <c r="R731" s="211" t="s">
        <v>514</v>
      </c>
      <c r="S731" s="211"/>
      <c r="T731" s="211"/>
      <c r="U731" s="211"/>
      <c r="V731" s="211"/>
      <c r="W731" s="211"/>
      <c r="X731" s="287"/>
      <c r="Y731" s="287"/>
      <c r="Z731" s="287"/>
      <c r="AA731" s="211" t="s">
        <v>514</v>
      </c>
      <c r="AB731" s="211" t="s">
        <v>514</v>
      </c>
      <c r="AC731" s="211" t="s">
        <v>514</v>
      </c>
      <c r="AD731" s="211" t="s">
        <v>514</v>
      </c>
      <c r="AE731" s="287"/>
      <c r="AF731" s="287"/>
      <c r="AG731" s="287"/>
      <c r="AH731" s="211" t="s">
        <v>514</v>
      </c>
      <c r="AI731" s="211"/>
      <c r="AJ731" s="211"/>
      <c r="AK731" s="211"/>
      <c r="AL731" s="211"/>
      <c r="AM731" s="211"/>
      <c r="AN731" s="287"/>
      <c r="AO731" s="287"/>
      <c r="AP731" s="287"/>
      <c r="AQ731" s="287"/>
      <c r="AR731" s="287"/>
      <c r="AS731" s="287"/>
      <c r="AT731" s="211" t="b">
        <v>1</v>
      </c>
      <c r="AU731" s="211">
        <v>19</v>
      </c>
      <c r="AV731" s="211">
        <v>0</v>
      </c>
      <c r="AW731" s="211" t="b">
        <v>1</v>
      </c>
      <c r="AX731" s="211">
        <v>0</v>
      </c>
      <c r="AY731" s="211">
        <v>0</v>
      </c>
      <c r="AZ731" s="287"/>
      <c r="BA731" s="287"/>
      <c r="BB731" s="287"/>
      <c r="BC731" s="287"/>
      <c r="BD731" s="287"/>
      <c r="BE731" s="287"/>
      <c r="BF731" s="211" t="s">
        <v>514</v>
      </c>
      <c r="BG731" s="211" t="s">
        <v>514</v>
      </c>
      <c r="BH731" s="211" t="s">
        <v>514</v>
      </c>
      <c r="BI731" s="211" t="s">
        <v>514</v>
      </c>
      <c r="BJ731" s="211" t="s">
        <v>514</v>
      </c>
      <c r="BK731" s="211" t="s">
        <v>514</v>
      </c>
      <c r="BL731" s="287"/>
      <c r="BM731" s="287"/>
      <c r="BN731" s="287"/>
      <c r="BO731" s="211" t="s">
        <v>514</v>
      </c>
      <c r="BP731" s="211" t="s">
        <v>514</v>
      </c>
      <c r="BQ731" s="211">
        <v>0</v>
      </c>
      <c r="BR731" s="211" t="s">
        <v>514</v>
      </c>
      <c r="BS731" s="211" t="s">
        <v>514</v>
      </c>
      <c r="BT731" s="211" t="s">
        <v>514</v>
      </c>
      <c r="BU731" s="211" t="s">
        <v>514</v>
      </c>
      <c r="BV731" s="211" t="s">
        <v>514</v>
      </c>
      <c r="BW731" s="211" t="s">
        <v>514</v>
      </c>
      <c r="BX731" s="211" t="s">
        <v>514</v>
      </c>
      <c r="BY731" s="211" t="s">
        <v>514</v>
      </c>
      <c r="BZ731" s="211" t="s">
        <v>514</v>
      </c>
      <c r="CA731" s="211" t="s">
        <v>514</v>
      </c>
      <c r="CB731" s="211" t="s">
        <v>514</v>
      </c>
      <c r="CC731" s="211" t="s">
        <v>514</v>
      </c>
      <c r="CD731" s="211" t="s">
        <v>514</v>
      </c>
      <c r="CE731" s="211" t="s">
        <v>514</v>
      </c>
      <c r="CF731" s="211" t="s">
        <v>514</v>
      </c>
      <c r="CG731" s="211" t="s">
        <v>514</v>
      </c>
      <c r="CH731" s="287"/>
      <c r="CI731" s="287"/>
      <c r="CJ731" s="287"/>
      <c r="CK731" s="287"/>
      <c r="CL731" s="287"/>
      <c r="CM731" s="287"/>
      <c r="CN731" s="287"/>
      <c r="CO731" s="211" t="s">
        <v>5528</v>
      </c>
    </row>
    <row r="732" spans="1:93">
      <c r="A732" s="286" t="s">
        <v>3932</v>
      </c>
      <c r="B732" s="211" t="s">
        <v>3937</v>
      </c>
      <c r="C732" s="211" t="s">
        <v>2448</v>
      </c>
      <c r="D732" s="211" t="s">
        <v>3938</v>
      </c>
      <c r="E732" s="211" t="s">
        <v>3939</v>
      </c>
      <c r="F732" s="211" t="s">
        <v>514</v>
      </c>
      <c r="G732" s="211" t="s">
        <v>514</v>
      </c>
      <c r="H732" s="211" t="s">
        <v>514</v>
      </c>
      <c r="I732" s="211">
        <v>1</v>
      </c>
      <c r="J732" s="211" t="s">
        <v>514</v>
      </c>
      <c r="K732" s="211" t="s">
        <v>514</v>
      </c>
      <c r="L732" s="211" t="s">
        <v>514</v>
      </c>
      <c r="M732" s="211" t="s">
        <v>514</v>
      </c>
      <c r="N732" s="211" t="s">
        <v>514</v>
      </c>
      <c r="O732" s="287"/>
      <c r="P732" s="287"/>
      <c r="Q732" s="287"/>
      <c r="R732" s="211" t="s">
        <v>514</v>
      </c>
      <c r="S732" s="211"/>
      <c r="T732" s="211"/>
      <c r="U732" s="211"/>
      <c r="V732" s="211"/>
      <c r="W732" s="211"/>
      <c r="X732" s="287"/>
      <c r="Y732" s="287"/>
      <c r="Z732" s="287"/>
      <c r="AA732" s="211" t="s">
        <v>514</v>
      </c>
      <c r="AB732" s="211" t="s">
        <v>514</v>
      </c>
      <c r="AC732" s="211" t="s">
        <v>514</v>
      </c>
      <c r="AD732" s="211" t="s">
        <v>514</v>
      </c>
      <c r="AE732" s="287"/>
      <c r="AF732" s="287"/>
      <c r="AG732" s="287"/>
      <c r="AH732" s="211" t="s">
        <v>514</v>
      </c>
      <c r="AI732" s="211"/>
      <c r="AJ732" s="211"/>
      <c r="AK732" s="211"/>
      <c r="AL732" s="211"/>
      <c r="AM732" s="211"/>
      <c r="AN732" s="287"/>
      <c r="AO732" s="287"/>
      <c r="AP732" s="287"/>
      <c r="AQ732" s="287"/>
      <c r="AR732" s="287"/>
      <c r="AS732" s="287"/>
      <c r="AT732" s="211" t="b">
        <v>1</v>
      </c>
      <c r="AU732" s="211">
        <v>821</v>
      </c>
      <c r="AV732" s="211">
        <v>723</v>
      </c>
      <c r="AW732" s="211" t="b">
        <v>1</v>
      </c>
      <c r="AX732" s="211">
        <v>815</v>
      </c>
      <c r="AY732" s="211">
        <v>815</v>
      </c>
      <c r="AZ732" s="287"/>
      <c r="BA732" s="287"/>
      <c r="BB732" s="287"/>
      <c r="BC732" s="287"/>
      <c r="BD732" s="287"/>
      <c r="BE732" s="287"/>
      <c r="BF732" s="211" t="s">
        <v>514</v>
      </c>
      <c r="BG732" s="211" t="s">
        <v>514</v>
      </c>
      <c r="BH732" s="211" t="s">
        <v>514</v>
      </c>
      <c r="BI732" s="211" t="s">
        <v>514</v>
      </c>
      <c r="BJ732" s="211" t="s">
        <v>514</v>
      </c>
      <c r="BK732" s="211" t="s">
        <v>514</v>
      </c>
      <c r="BL732" s="287"/>
      <c r="BM732" s="287"/>
      <c r="BN732" s="287"/>
      <c r="BO732" s="211" t="s">
        <v>514</v>
      </c>
      <c r="BP732" s="211" t="s">
        <v>514</v>
      </c>
      <c r="BQ732" s="211">
        <v>0</v>
      </c>
      <c r="BR732" s="211" t="s">
        <v>514</v>
      </c>
      <c r="BS732" s="211" t="s">
        <v>514</v>
      </c>
      <c r="BT732" s="211" t="s">
        <v>514</v>
      </c>
      <c r="BU732" s="211" t="s">
        <v>514</v>
      </c>
      <c r="BV732" s="211" t="s">
        <v>514</v>
      </c>
      <c r="BW732" s="211" t="s">
        <v>514</v>
      </c>
      <c r="BX732" s="211" t="s">
        <v>514</v>
      </c>
      <c r="BY732" s="211" t="s">
        <v>514</v>
      </c>
      <c r="BZ732" s="211" t="s">
        <v>514</v>
      </c>
      <c r="CA732" s="211" t="s">
        <v>514</v>
      </c>
      <c r="CB732" s="211" t="s">
        <v>514</v>
      </c>
      <c r="CC732" s="211" t="s">
        <v>514</v>
      </c>
      <c r="CD732" s="211" t="s">
        <v>514</v>
      </c>
      <c r="CE732" s="211" t="s">
        <v>514</v>
      </c>
      <c r="CF732" s="211" t="s">
        <v>514</v>
      </c>
      <c r="CG732" s="211" t="s">
        <v>514</v>
      </c>
      <c r="CH732" s="287"/>
      <c r="CI732" s="287"/>
      <c r="CJ732" s="287"/>
      <c r="CK732" s="287"/>
      <c r="CL732" s="287"/>
      <c r="CM732" s="287"/>
      <c r="CN732" s="287"/>
      <c r="CO732" s="211" t="s">
        <v>5528</v>
      </c>
    </row>
    <row r="733" spans="1:93">
      <c r="A733" s="286" t="s">
        <v>3936</v>
      </c>
      <c r="B733" s="211" t="s">
        <v>3941</v>
      </c>
      <c r="C733" s="211" t="s">
        <v>2424</v>
      </c>
      <c r="D733" s="211" t="s">
        <v>3942</v>
      </c>
      <c r="E733" s="211" t="s">
        <v>3943</v>
      </c>
      <c r="F733" s="211" t="s">
        <v>514</v>
      </c>
      <c r="G733" s="211" t="s">
        <v>514</v>
      </c>
      <c r="H733" s="211" t="s">
        <v>514</v>
      </c>
      <c r="I733" s="211">
        <v>1</v>
      </c>
      <c r="J733" s="211">
        <v>1</v>
      </c>
      <c r="K733" s="211" t="s">
        <v>514</v>
      </c>
      <c r="L733" s="211" t="s">
        <v>514</v>
      </c>
      <c r="M733" s="211" t="s">
        <v>514</v>
      </c>
      <c r="N733" s="211" t="s">
        <v>514</v>
      </c>
      <c r="O733" s="287"/>
      <c r="P733" s="287"/>
      <c r="Q733" s="287"/>
      <c r="R733" s="211" t="s">
        <v>514</v>
      </c>
      <c r="S733" s="211"/>
      <c r="T733" s="211"/>
      <c r="U733" s="211"/>
      <c r="V733" s="211"/>
      <c r="W733" s="211"/>
      <c r="X733" s="287"/>
      <c r="Y733" s="287"/>
      <c r="Z733" s="287"/>
      <c r="AA733" s="211" t="s">
        <v>514</v>
      </c>
      <c r="AB733" s="211" t="s">
        <v>514</v>
      </c>
      <c r="AC733" s="211" t="s">
        <v>514</v>
      </c>
      <c r="AD733" s="211" t="s">
        <v>514</v>
      </c>
      <c r="AE733" s="287"/>
      <c r="AF733" s="287"/>
      <c r="AG733" s="287"/>
      <c r="AH733" s="211" t="s">
        <v>514</v>
      </c>
      <c r="AI733" s="211"/>
      <c r="AJ733" s="211"/>
      <c r="AK733" s="211"/>
      <c r="AL733" s="211"/>
      <c r="AM733" s="211"/>
      <c r="AN733" s="287"/>
      <c r="AO733" s="287"/>
      <c r="AP733" s="287"/>
      <c r="AQ733" s="287"/>
      <c r="AR733" s="287"/>
      <c r="AS733" s="287"/>
      <c r="AT733" s="211" t="b">
        <v>1</v>
      </c>
      <c r="AU733" s="211">
        <v>164</v>
      </c>
      <c r="AV733" s="211">
        <v>142</v>
      </c>
      <c r="AW733" s="211" t="b">
        <v>1</v>
      </c>
      <c r="AX733" s="211">
        <v>167</v>
      </c>
      <c r="AY733" s="211">
        <v>167</v>
      </c>
      <c r="AZ733" s="287"/>
      <c r="BA733" s="287"/>
      <c r="BB733" s="287"/>
      <c r="BC733" s="287"/>
      <c r="BD733" s="287"/>
      <c r="BE733" s="287"/>
      <c r="BF733" s="211" t="b">
        <v>1</v>
      </c>
      <c r="BG733" s="211">
        <v>19</v>
      </c>
      <c r="BH733" s="211">
        <v>19</v>
      </c>
      <c r="BI733" s="211" t="b">
        <v>1</v>
      </c>
      <c r="BJ733" s="211">
        <v>18</v>
      </c>
      <c r="BK733" s="211">
        <v>18</v>
      </c>
      <c r="BL733" s="287"/>
      <c r="BM733" s="287"/>
      <c r="BN733" s="287"/>
      <c r="BO733" s="211">
        <v>9</v>
      </c>
      <c r="BP733" s="211" t="s">
        <v>514</v>
      </c>
      <c r="BQ733" s="211">
        <v>0</v>
      </c>
      <c r="BR733" s="211" t="s">
        <v>514</v>
      </c>
      <c r="BS733" s="211" t="s">
        <v>514</v>
      </c>
      <c r="BT733" s="211" t="s">
        <v>514</v>
      </c>
      <c r="BU733" s="211" t="s">
        <v>514</v>
      </c>
      <c r="BV733" s="211" t="s">
        <v>514</v>
      </c>
      <c r="BW733" s="211" t="s">
        <v>514</v>
      </c>
      <c r="BX733" s="211" t="s">
        <v>514</v>
      </c>
      <c r="BY733" s="211" t="s">
        <v>514</v>
      </c>
      <c r="BZ733" s="211" t="s">
        <v>514</v>
      </c>
      <c r="CA733" s="211" t="s">
        <v>514</v>
      </c>
      <c r="CB733" s="211" t="s">
        <v>514</v>
      </c>
      <c r="CC733" s="211" t="s">
        <v>514</v>
      </c>
      <c r="CD733" s="211" t="s">
        <v>514</v>
      </c>
      <c r="CE733" s="211" t="s">
        <v>514</v>
      </c>
      <c r="CF733" s="211" t="s">
        <v>514</v>
      </c>
      <c r="CG733" s="211" t="s">
        <v>514</v>
      </c>
      <c r="CH733" s="287"/>
      <c r="CI733" s="287"/>
      <c r="CJ733" s="287"/>
      <c r="CK733" s="287"/>
      <c r="CL733" s="287"/>
      <c r="CM733" s="287"/>
      <c r="CN733" s="287"/>
      <c r="CO733" s="211" t="s">
        <v>5528</v>
      </c>
    </row>
    <row r="734" spans="1:93">
      <c r="A734" s="286" t="s">
        <v>3940</v>
      </c>
      <c r="B734" s="211" t="s">
        <v>3945</v>
      </c>
      <c r="C734" s="211" t="s">
        <v>2424</v>
      </c>
      <c r="D734" s="211" t="s">
        <v>3946</v>
      </c>
      <c r="E734" s="211" t="s">
        <v>3947</v>
      </c>
      <c r="F734" s="211" t="s">
        <v>514</v>
      </c>
      <c r="G734" s="211" t="s">
        <v>514</v>
      </c>
      <c r="H734" s="211" t="s">
        <v>514</v>
      </c>
      <c r="I734" s="211">
        <v>1</v>
      </c>
      <c r="J734" s="211">
        <v>1</v>
      </c>
      <c r="K734" s="211" t="s">
        <v>514</v>
      </c>
      <c r="L734" s="211" t="s">
        <v>514</v>
      </c>
      <c r="M734" s="211" t="s">
        <v>514</v>
      </c>
      <c r="N734" s="211" t="s">
        <v>514</v>
      </c>
      <c r="O734" s="287"/>
      <c r="P734" s="287"/>
      <c r="Q734" s="287"/>
      <c r="R734" s="211" t="s">
        <v>514</v>
      </c>
      <c r="S734" s="211"/>
      <c r="T734" s="211"/>
      <c r="U734" s="211"/>
      <c r="V734" s="211"/>
      <c r="W734" s="211"/>
      <c r="X734" s="287"/>
      <c r="Y734" s="287"/>
      <c r="Z734" s="287"/>
      <c r="AA734" s="211" t="s">
        <v>514</v>
      </c>
      <c r="AB734" s="211" t="s">
        <v>514</v>
      </c>
      <c r="AC734" s="211" t="s">
        <v>514</v>
      </c>
      <c r="AD734" s="211" t="s">
        <v>514</v>
      </c>
      <c r="AE734" s="287"/>
      <c r="AF734" s="287"/>
      <c r="AG734" s="287"/>
      <c r="AH734" s="211" t="s">
        <v>514</v>
      </c>
      <c r="AI734" s="211"/>
      <c r="AJ734" s="211"/>
      <c r="AK734" s="211"/>
      <c r="AL734" s="211"/>
      <c r="AM734" s="211"/>
      <c r="AN734" s="287"/>
      <c r="AO734" s="287"/>
      <c r="AP734" s="287"/>
      <c r="AQ734" s="287"/>
      <c r="AR734" s="287"/>
      <c r="AS734" s="287"/>
      <c r="AT734" s="211" t="b">
        <v>1</v>
      </c>
      <c r="AU734" s="211">
        <v>829</v>
      </c>
      <c r="AV734" s="211">
        <v>724</v>
      </c>
      <c r="AW734" s="211" t="b">
        <v>1</v>
      </c>
      <c r="AX734" s="211">
        <v>818</v>
      </c>
      <c r="AY734" s="211">
        <v>818</v>
      </c>
      <c r="AZ734" s="287"/>
      <c r="BA734" s="287"/>
      <c r="BB734" s="287"/>
      <c r="BC734" s="287"/>
      <c r="BD734" s="287"/>
      <c r="BE734" s="287"/>
      <c r="BF734" s="211" t="b">
        <v>1</v>
      </c>
      <c r="BG734" s="211">
        <v>106</v>
      </c>
      <c r="BH734" s="211">
        <v>106</v>
      </c>
      <c r="BI734" s="211" t="b">
        <v>1</v>
      </c>
      <c r="BJ734" s="211">
        <v>114</v>
      </c>
      <c r="BK734" s="211">
        <v>114</v>
      </c>
      <c r="BL734" s="287"/>
      <c r="BM734" s="287"/>
      <c r="BN734" s="287"/>
      <c r="BO734" s="211">
        <v>20</v>
      </c>
      <c r="BP734" s="211" t="s">
        <v>514</v>
      </c>
      <c r="BQ734" s="211">
        <v>0</v>
      </c>
      <c r="BR734" s="211" t="s">
        <v>514</v>
      </c>
      <c r="BS734" s="211" t="s">
        <v>514</v>
      </c>
      <c r="BT734" s="211" t="s">
        <v>514</v>
      </c>
      <c r="BU734" s="211" t="s">
        <v>514</v>
      </c>
      <c r="BV734" s="211" t="s">
        <v>514</v>
      </c>
      <c r="BW734" s="211" t="s">
        <v>514</v>
      </c>
      <c r="BX734" s="211" t="s">
        <v>514</v>
      </c>
      <c r="BY734" s="211" t="s">
        <v>514</v>
      </c>
      <c r="BZ734" s="211" t="s">
        <v>514</v>
      </c>
      <c r="CA734" s="211" t="s">
        <v>514</v>
      </c>
      <c r="CB734" s="211" t="s">
        <v>514</v>
      </c>
      <c r="CC734" s="211" t="s">
        <v>514</v>
      </c>
      <c r="CD734" s="211" t="s">
        <v>514</v>
      </c>
      <c r="CE734" s="211" t="s">
        <v>514</v>
      </c>
      <c r="CF734" s="211" t="s">
        <v>514</v>
      </c>
      <c r="CG734" s="211" t="s">
        <v>514</v>
      </c>
      <c r="CH734" s="287"/>
      <c r="CI734" s="287"/>
      <c r="CJ734" s="287"/>
      <c r="CK734" s="287"/>
      <c r="CL734" s="287"/>
      <c r="CM734" s="287"/>
      <c r="CN734" s="287"/>
      <c r="CO734" s="211" t="s">
        <v>5528</v>
      </c>
    </row>
    <row r="735" spans="1:93">
      <c r="A735" s="286" t="s">
        <v>3944</v>
      </c>
      <c r="B735" s="211" t="s">
        <v>3949</v>
      </c>
      <c r="C735" s="211" t="s">
        <v>3950</v>
      </c>
      <c r="D735" s="211" t="s">
        <v>3951</v>
      </c>
      <c r="E735" s="211" t="s">
        <v>3952</v>
      </c>
      <c r="F735" s="211" t="s">
        <v>514</v>
      </c>
      <c r="G735" s="211" t="s">
        <v>514</v>
      </c>
      <c r="H735" s="211" t="s">
        <v>514</v>
      </c>
      <c r="I735" s="211">
        <v>1</v>
      </c>
      <c r="J735" s="211" t="s">
        <v>514</v>
      </c>
      <c r="K735" s="211" t="s">
        <v>514</v>
      </c>
      <c r="L735" s="211" t="s">
        <v>514</v>
      </c>
      <c r="M735" s="211" t="s">
        <v>514</v>
      </c>
      <c r="N735" s="211" t="s">
        <v>514</v>
      </c>
      <c r="O735" s="287"/>
      <c r="P735" s="287"/>
      <c r="Q735" s="287"/>
      <c r="R735" s="211" t="s">
        <v>514</v>
      </c>
      <c r="S735" s="211"/>
      <c r="T735" s="211"/>
      <c r="U735" s="211"/>
      <c r="V735" s="211"/>
      <c r="W735" s="211"/>
      <c r="X735" s="287"/>
      <c r="Y735" s="287"/>
      <c r="Z735" s="287"/>
      <c r="AA735" s="211" t="s">
        <v>514</v>
      </c>
      <c r="AB735" s="211" t="s">
        <v>514</v>
      </c>
      <c r="AC735" s="211" t="s">
        <v>514</v>
      </c>
      <c r="AD735" s="211" t="s">
        <v>514</v>
      </c>
      <c r="AE735" s="287"/>
      <c r="AF735" s="287"/>
      <c r="AG735" s="287"/>
      <c r="AH735" s="211" t="s">
        <v>514</v>
      </c>
      <c r="AI735" s="211"/>
      <c r="AJ735" s="211"/>
      <c r="AK735" s="211"/>
      <c r="AL735" s="211"/>
      <c r="AM735" s="211"/>
      <c r="AN735" s="287"/>
      <c r="AO735" s="287"/>
      <c r="AP735" s="287"/>
      <c r="AQ735" s="287"/>
      <c r="AR735" s="287"/>
      <c r="AS735" s="287"/>
      <c r="AT735" s="211" t="b">
        <v>1</v>
      </c>
      <c r="AU735" s="211">
        <v>46</v>
      </c>
      <c r="AV735" s="211">
        <v>63</v>
      </c>
      <c r="AW735" s="211" t="b">
        <v>1</v>
      </c>
      <c r="AX735" s="211">
        <v>80</v>
      </c>
      <c r="AY735" s="211">
        <v>80</v>
      </c>
      <c r="AZ735" s="287"/>
      <c r="BA735" s="287"/>
      <c r="BB735" s="287"/>
      <c r="BC735" s="287"/>
      <c r="BD735" s="287"/>
      <c r="BE735" s="287"/>
      <c r="BF735" s="211" t="s">
        <v>514</v>
      </c>
      <c r="BG735" s="211" t="s">
        <v>514</v>
      </c>
      <c r="BH735" s="211" t="s">
        <v>514</v>
      </c>
      <c r="BI735" s="211" t="s">
        <v>514</v>
      </c>
      <c r="BJ735" s="211" t="s">
        <v>514</v>
      </c>
      <c r="BK735" s="211" t="s">
        <v>514</v>
      </c>
      <c r="BL735" s="287"/>
      <c r="BM735" s="287"/>
      <c r="BN735" s="287"/>
      <c r="BO735" s="211" t="s">
        <v>514</v>
      </c>
      <c r="BP735" s="211" t="s">
        <v>514</v>
      </c>
      <c r="BQ735" s="211">
        <v>0</v>
      </c>
      <c r="BR735" s="211" t="s">
        <v>514</v>
      </c>
      <c r="BS735" s="211" t="s">
        <v>514</v>
      </c>
      <c r="BT735" s="211" t="s">
        <v>514</v>
      </c>
      <c r="BU735" s="211" t="s">
        <v>514</v>
      </c>
      <c r="BV735" s="211" t="s">
        <v>514</v>
      </c>
      <c r="BW735" s="211" t="s">
        <v>514</v>
      </c>
      <c r="BX735" s="211" t="s">
        <v>514</v>
      </c>
      <c r="BY735" s="211" t="s">
        <v>514</v>
      </c>
      <c r="BZ735" s="211" t="s">
        <v>514</v>
      </c>
      <c r="CA735" s="211" t="s">
        <v>514</v>
      </c>
      <c r="CB735" s="211" t="s">
        <v>514</v>
      </c>
      <c r="CC735" s="211" t="s">
        <v>514</v>
      </c>
      <c r="CD735" s="211" t="s">
        <v>514</v>
      </c>
      <c r="CE735" s="211" t="s">
        <v>514</v>
      </c>
      <c r="CF735" s="211" t="s">
        <v>514</v>
      </c>
      <c r="CG735" s="211" t="s">
        <v>514</v>
      </c>
      <c r="CH735" s="287"/>
      <c r="CI735" s="287"/>
      <c r="CJ735" s="287"/>
      <c r="CK735" s="287"/>
      <c r="CL735" s="287"/>
      <c r="CM735" s="287"/>
      <c r="CN735" s="287"/>
      <c r="CO735" s="211" t="s">
        <v>5528</v>
      </c>
    </row>
    <row r="736" spans="1:93">
      <c r="A736" s="286" t="s">
        <v>3948</v>
      </c>
      <c r="B736" s="211" t="s">
        <v>3954</v>
      </c>
      <c r="C736" s="211" t="s">
        <v>2424</v>
      </c>
      <c r="D736" s="211" t="s">
        <v>3955</v>
      </c>
      <c r="E736" s="211" t="s">
        <v>3956</v>
      </c>
      <c r="F736" s="211" t="s">
        <v>514</v>
      </c>
      <c r="G736" s="211" t="s">
        <v>514</v>
      </c>
      <c r="H736" s="211" t="s">
        <v>514</v>
      </c>
      <c r="I736" s="211">
        <v>1</v>
      </c>
      <c r="J736" s="211">
        <v>1</v>
      </c>
      <c r="K736" s="211" t="s">
        <v>514</v>
      </c>
      <c r="L736" s="211" t="s">
        <v>514</v>
      </c>
      <c r="M736" s="211" t="s">
        <v>514</v>
      </c>
      <c r="N736" s="211" t="s">
        <v>514</v>
      </c>
      <c r="O736" s="287"/>
      <c r="P736" s="287"/>
      <c r="Q736" s="287"/>
      <c r="R736" s="211" t="s">
        <v>514</v>
      </c>
      <c r="S736" s="211"/>
      <c r="T736" s="211"/>
      <c r="U736" s="211"/>
      <c r="V736" s="211"/>
      <c r="W736" s="211"/>
      <c r="X736" s="287"/>
      <c r="Y736" s="287"/>
      <c r="Z736" s="287"/>
      <c r="AA736" s="211" t="s">
        <v>514</v>
      </c>
      <c r="AB736" s="211" t="s">
        <v>514</v>
      </c>
      <c r="AC736" s="211" t="s">
        <v>514</v>
      </c>
      <c r="AD736" s="211" t="s">
        <v>514</v>
      </c>
      <c r="AE736" s="287"/>
      <c r="AF736" s="287"/>
      <c r="AG736" s="287"/>
      <c r="AH736" s="211" t="s">
        <v>514</v>
      </c>
      <c r="AI736" s="211"/>
      <c r="AJ736" s="211"/>
      <c r="AK736" s="211"/>
      <c r="AL736" s="211"/>
      <c r="AM736" s="211"/>
      <c r="AN736" s="287"/>
      <c r="AO736" s="287"/>
      <c r="AP736" s="287"/>
      <c r="AQ736" s="287"/>
      <c r="AR736" s="287"/>
      <c r="AS736" s="287"/>
      <c r="AT736" s="211" t="b">
        <v>1</v>
      </c>
      <c r="AU736" s="211">
        <v>3</v>
      </c>
      <c r="AV736" s="211">
        <v>3</v>
      </c>
      <c r="AW736" s="211" t="b">
        <v>1</v>
      </c>
      <c r="AX736" s="211">
        <v>4</v>
      </c>
      <c r="AY736" s="211">
        <v>4</v>
      </c>
      <c r="AZ736" s="287"/>
      <c r="BA736" s="287"/>
      <c r="BB736" s="287"/>
      <c r="BC736" s="287"/>
      <c r="BD736" s="287"/>
      <c r="BE736" s="287"/>
      <c r="BF736" s="211" t="b">
        <v>1</v>
      </c>
      <c r="BG736" s="211">
        <v>4</v>
      </c>
      <c r="BH736" s="211">
        <v>4</v>
      </c>
      <c r="BI736" s="211" t="b">
        <v>1</v>
      </c>
      <c r="BJ736" s="211">
        <v>5</v>
      </c>
      <c r="BK736" s="211">
        <v>5</v>
      </c>
      <c r="BL736" s="287"/>
      <c r="BM736" s="287"/>
      <c r="BN736" s="287"/>
      <c r="BO736" s="211">
        <v>2</v>
      </c>
      <c r="BP736" s="211" t="s">
        <v>514</v>
      </c>
      <c r="BQ736" s="211">
        <v>0</v>
      </c>
      <c r="BR736" s="211" t="s">
        <v>514</v>
      </c>
      <c r="BS736" s="211" t="s">
        <v>514</v>
      </c>
      <c r="BT736" s="211" t="s">
        <v>514</v>
      </c>
      <c r="BU736" s="211" t="s">
        <v>514</v>
      </c>
      <c r="BV736" s="211" t="s">
        <v>514</v>
      </c>
      <c r="BW736" s="211" t="s">
        <v>514</v>
      </c>
      <c r="BX736" s="211" t="s">
        <v>514</v>
      </c>
      <c r="BY736" s="211" t="s">
        <v>514</v>
      </c>
      <c r="BZ736" s="211" t="s">
        <v>514</v>
      </c>
      <c r="CA736" s="211" t="s">
        <v>514</v>
      </c>
      <c r="CB736" s="211" t="s">
        <v>514</v>
      </c>
      <c r="CC736" s="211" t="s">
        <v>514</v>
      </c>
      <c r="CD736" s="211" t="s">
        <v>514</v>
      </c>
      <c r="CE736" s="211" t="s">
        <v>514</v>
      </c>
      <c r="CF736" s="211" t="s">
        <v>514</v>
      </c>
      <c r="CG736" s="211" t="s">
        <v>514</v>
      </c>
      <c r="CH736" s="287"/>
      <c r="CI736" s="287"/>
      <c r="CJ736" s="287"/>
      <c r="CK736" s="287"/>
      <c r="CL736" s="287"/>
      <c r="CM736" s="287"/>
      <c r="CN736" s="287"/>
      <c r="CO736" s="211" t="s">
        <v>5528</v>
      </c>
    </row>
    <row r="737" spans="1:93">
      <c r="A737" s="286" t="s">
        <v>3953</v>
      </c>
      <c r="B737" s="211" t="s">
        <v>3958</v>
      </c>
      <c r="C737" s="211" t="s">
        <v>2448</v>
      </c>
      <c r="D737" s="211" t="s">
        <v>3959</v>
      </c>
      <c r="E737" s="211" t="s">
        <v>3960</v>
      </c>
      <c r="F737" s="211" t="s">
        <v>514</v>
      </c>
      <c r="G737" s="211" t="s">
        <v>514</v>
      </c>
      <c r="H737" s="211" t="s">
        <v>514</v>
      </c>
      <c r="I737" s="211">
        <v>1</v>
      </c>
      <c r="J737" s="211" t="s">
        <v>514</v>
      </c>
      <c r="K737" s="211" t="s">
        <v>514</v>
      </c>
      <c r="L737" s="211" t="s">
        <v>514</v>
      </c>
      <c r="M737" s="211" t="s">
        <v>514</v>
      </c>
      <c r="N737" s="211" t="s">
        <v>514</v>
      </c>
      <c r="O737" s="287"/>
      <c r="P737" s="287"/>
      <c r="Q737" s="287"/>
      <c r="R737" s="211" t="s">
        <v>514</v>
      </c>
      <c r="S737" s="211"/>
      <c r="T737" s="211"/>
      <c r="U737" s="211"/>
      <c r="V737" s="211"/>
      <c r="W737" s="211"/>
      <c r="X737" s="287"/>
      <c r="Y737" s="287"/>
      <c r="Z737" s="287"/>
      <c r="AA737" s="211" t="s">
        <v>514</v>
      </c>
      <c r="AB737" s="211" t="s">
        <v>514</v>
      </c>
      <c r="AC737" s="211" t="s">
        <v>514</v>
      </c>
      <c r="AD737" s="211" t="s">
        <v>514</v>
      </c>
      <c r="AE737" s="287"/>
      <c r="AF737" s="287"/>
      <c r="AG737" s="287"/>
      <c r="AH737" s="211" t="s">
        <v>514</v>
      </c>
      <c r="AI737" s="211"/>
      <c r="AJ737" s="211"/>
      <c r="AK737" s="211"/>
      <c r="AL737" s="211"/>
      <c r="AM737" s="211"/>
      <c r="AN737" s="287"/>
      <c r="AO737" s="287"/>
      <c r="AP737" s="287"/>
      <c r="AQ737" s="287"/>
      <c r="AR737" s="287"/>
      <c r="AS737" s="287"/>
      <c r="AT737" s="211" t="b">
        <v>1</v>
      </c>
      <c r="AU737" s="211">
        <v>822</v>
      </c>
      <c r="AV737" s="211">
        <v>817</v>
      </c>
      <c r="AW737" s="211" t="b">
        <v>1</v>
      </c>
      <c r="AX737" s="211">
        <v>708</v>
      </c>
      <c r="AY737" s="211">
        <v>708</v>
      </c>
      <c r="AZ737" s="287"/>
      <c r="BA737" s="287"/>
      <c r="BB737" s="287"/>
      <c r="BC737" s="287"/>
      <c r="BD737" s="287"/>
      <c r="BE737" s="287"/>
      <c r="BF737" s="211" t="s">
        <v>514</v>
      </c>
      <c r="BG737" s="211" t="s">
        <v>514</v>
      </c>
      <c r="BH737" s="211" t="s">
        <v>514</v>
      </c>
      <c r="BI737" s="211" t="s">
        <v>514</v>
      </c>
      <c r="BJ737" s="211" t="s">
        <v>514</v>
      </c>
      <c r="BK737" s="211" t="s">
        <v>514</v>
      </c>
      <c r="BL737" s="287"/>
      <c r="BM737" s="287"/>
      <c r="BN737" s="287"/>
      <c r="BO737" s="211" t="s">
        <v>514</v>
      </c>
      <c r="BP737" s="211" t="s">
        <v>514</v>
      </c>
      <c r="BQ737" s="211">
        <v>0</v>
      </c>
      <c r="BR737" s="211" t="s">
        <v>514</v>
      </c>
      <c r="BS737" s="211" t="s">
        <v>514</v>
      </c>
      <c r="BT737" s="211" t="s">
        <v>514</v>
      </c>
      <c r="BU737" s="211" t="s">
        <v>514</v>
      </c>
      <c r="BV737" s="211" t="s">
        <v>514</v>
      </c>
      <c r="BW737" s="211" t="s">
        <v>514</v>
      </c>
      <c r="BX737" s="211" t="s">
        <v>514</v>
      </c>
      <c r="BY737" s="211" t="s">
        <v>514</v>
      </c>
      <c r="BZ737" s="211" t="s">
        <v>514</v>
      </c>
      <c r="CA737" s="211" t="s">
        <v>514</v>
      </c>
      <c r="CB737" s="211" t="s">
        <v>514</v>
      </c>
      <c r="CC737" s="211" t="s">
        <v>514</v>
      </c>
      <c r="CD737" s="211" t="s">
        <v>514</v>
      </c>
      <c r="CE737" s="211" t="s">
        <v>514</v>
      </c>
      <c r="CF737" s="211" t="s">
        <v>514</v>
      </c>
      <c r="CG737" s="211" t="s">
        <v>514</v>
      </c>
      <c r="CH737" s="287"/>
      <c r="CI737" s="287"/>
      <c r="CJ737" s="287"/>
      <c r="CK737" s="287"/>
      <c r="CL737" s="287"/>
      <c r="CM737" s="287"/>
      <c r="CN737" s="287"/>
      <c r="CO737" s="211" t="s">
        <v>514</v>
      </c>
    </row>
    <row r="738" spans="1:93">
      <c r="A738" s="286" t="s">
        <v>3957</v>
      </c>
      <c r="B738" s="211" t="s">
        <v>3962</v>
      </c>
      <c r="C738" s="211" t="s">
        <v>2448</v>
      </c>
      <c r="D738" s="211" t="s">
        <v>3963</v>
      </c>
      <c r="E738" s="211" t="s">
        <v>3964</v>
      </c>
      <c r="F738" s="211" t="s">
        <v>514</v>
      </c>
      <c r="G738" s="211" t="s">
        <v>514</v>
      </c>
      <c r="H738" s="211" t="s">
        <v>514</v>
      </c>
      <c r="I738" s="211">
        <v>1</v>
      </c>
      <c r="J738" s="211">
        <v>1</v>
      </c>
      <c r="K738" s="211" t="s">
        <v>514</v>
      </c>
      <c r="L738" s="211" t="s">
        <v>514</v>
      </c>
      <c r="M738" s="211" t="s">
        <v>514</v>
      </c>
      <c r="N738" s="211" t="s">
        <v>514</v>
      </c>
      <c r="O738" s="287"/>
      <c r="P738" s="287"/>
      <c r="Q738" s="287"/>
      <c r="R738" s="211" t="s">
        <v>514</v>
      </c>
      <c r="S738" s="211"/>
      <c r="T738" s="211"/>
      <c r="U738" s="211"/>
      <c r="V738" s="211"/>
      <c r="W738" s="211"/>
      <c r="X738" s="287"/>
      <c r="Y738" s="287"/>
      <c r="Z738" s="287"/>
      <c r="AA738" s="211" t="s">
        <v>514</v>
      </c>
      <c r="AB738" s="211" t="s">
        <v>514</v>
      </c>
      <c r="AC738" s="211" t="s">
        <v>514</v>
      </c>
      <c r="AD738" s="211" t="s">
        <v>514</v>
      </c>
      <c r="AE738" s="287"/>
      <c r="AF738" s="287"/>
      <c r="AG738" s="287"/>
      <c r="AH738" s="211" t="s">
        <v>514</v>
      </c>
      <c r="AI738" s="211"/>
      <c r="AJ738" s="211"/>
      <c r="AK738" s="211"/>
      <c r="AL738" s="211"/>
      <c r="AM738" s="211"/>
      <c r="AN738" s="287"/>
      <c r="AO738" s="287"/>
      <c r="AP738" s="287"/>
      <c r="AQ738" s="287"/>
      <c r="AR738" s="287"/>
      <c r="AS738" s="287"/>
      <c r="AT738" s="211" t="b">
        <v>1</v>
      </c>
      <c r="AU738" s="211">
        <v>3000</v>
      </c>
      <c r="AV738" s="211">
        <v>2810</v>
      </c>
      <c r="AW738" s="211" t="b">
        <v>1</v>
      </c>
      <c r="AX738" s="211">
        <v>2930</v>
      </c>
      <c r="AY738" s="211">
        <v>2930</v>
      </c>
      <c r="AZ738" s="287"/>
      <c r="BA738" s="287"/>
      <c r="BB738" s="287"/>
      <c r="BC738" s="287"/>
      <c r="BD738" s="287"/>
      <c r="BE738" s="287"/>
      <c r="BF738" s="211" t="b">
        <v>1</v>
      </c>
      <c r="BG738" s="211">
        <v>3</v>
      </c>
      <c r="BH738" s="211">
        <v>3</v>
      </c>
      <c r="BI738" s="211" t="b">
        <v>1</v>
      </c>
      <c r="BJ738" s="211">
        <v>1</v>
      </c>
      <c r="BK738" s="211">
        <v>1</v>
      </c>
      <c r="BL738" s="287"/>
      <c r="BM738" s="287"/>
      <c r="BN738" s="287"/>
      <c r="BO738" s="211">
        <v>2</v>
      </c>
      <c r="BP738" s="211" t="s">
        <v>514</v>
      </c>
      <c r="BQ738" s="211">
        <v>0</v>
      </c>
      <c r="BR738" s="211" t="s">
        <v>514</v>
      </c>
      <c r="BS738" s="211" t="s">
        <v>514</v>
      </c>
      <c r="BT738" s="211" t="s">
        <v>514</v>
      </c>
      <c r="BU738" s="211" t="s">
        <v>514</v>
      </c>
      <c r="BV738" s="211" t="s">
        <v>514</v>
      </c>
      <c r="BW738" s="211" t="s">
        <v>514</v>
      </c>
      <c r="BX738" s="211" t="s">
        <v>514</v>
      </c>
      <c r="BY738" s="211" t="s">
        <v>514</v>
      </c>
      <c r="BZ738" s="211" t="s">
        <v>514</v>
      </c>
      <c r="CA738" s="211" t="s">
        <v>514</v>
      </c>
      <c r="CB738" s="211" t="s">
        <v>514</v>
      </c>
      <c r="CC738" s="211" t="s">
        <v>514</v>
      </c>
      <c r="CD738" s="211" t="s">
        <v>514</v>
      </c>
      <c r="CE738" s="211" t="s">
        <v>514</v>
      </c>
      <c r="CF738" s="211" t="s">
        <v>514</v>
      </c>
      <c r="CG738" s="211" t="s">
        <v>514</v>
      </c>
      <c r="CH738" s="287"/>
      <c r="CI738" s="287"/>
      <c r="CJ738" s="287"/>
      <c r="CK738" s="287"/>
      <c r="CL738" s="287"/>
      <c r="CM738" s="287"/>
      <c r="CN738" s="287"/>
      <c r="CO738" s="211" t="s">
        <v>5528</v>
      </c>
    </row>
    <row r="739" spans="1:93">
      <c r="A739" s="286" t="s">
        <v>3961</v>
      </c>
      <c r="B739" s="211" t="s">
        <v>3966</v>
      </c>
      <c r="C739" s="211" t="s">
        <v>2424</v>
      </c>
      <c r="D739" s="211" t="s">
        <v>3967</v>
      </c>
      <c r="E739" s="211" t="s">
        <v>3968</v>
      </c>
      <c r="F739" s="211" t="s">
        <v>514</v>
      </c>
      <c r="G739" s="211" t="s">
        <v>514</v>
      </c>
      <c r="H739" s="211" t="s">
        <v>514</v>
      </c>
      <c r="I739" s="211">
        <v>1</v>
      </c>
      <c r="J739" s="211">
        <v>1</v>
      </c>
      <c r="K739" s="211" t="s">
        <v>514</v>
      </c>
      <c r="L739" s="211" t="s">
        <v>514</v>
      </c>
      <c r="M739" s="211" t="s">
        <v>514</v>
      </c>
      <c r="N739" s="211" t="s">
        <v>514</v>
      </c>
      <c r="O739" s="287"/>
      <c r="P739" s="287"/>
      <c r="Q739" s="287"/>
      <c r="R739" s="211" t="s">
        <v>514</v>
      </c>
      <c r="S739" s="211"/>
      <c r="T739" s="211"/>
      <c r="U739" s="211"/>
      <c r="V739" s="211"/>
      <c r="W739" s="211"/>
      <c r="X739" s="287"/>
      <c r="Y739" s="287"/>
      <c r="Z739" s="287"/>
      <c r="AA739" s="211" t="s">
        <v>514</v>
      </c>
      <c r="AB739" s="211" t="s">
        <v>514</v>
      </c>
      <c r="AC739" s="211" t="s">
        <v>514</v>
      </c>
      <c r="AD739" s="211" t="s">
        <v>514</v>
      </c>
      <c r="AE739" s="287"/>
      <c r="AF739" s="287"/>
      <c r="AG739" s="287"/>
      <c r="AH739" s="211" t="s">
        <v>514</v>
      </c>
      <c r="AI739" s="211"/>
      <c r="AJ739" s="211"/>
      <c r="AK739" s="211"/>
      <c r="AL739" s="211"/>
      <c r="AM739" s="211"/>
      <c r="AN739" s="287"/>
      <c r="AO739" s="287"/>
      <c r="AP739" s="287"/>
      <c r="AQ739" s="287"/>
      <c r="AR739" s="287"/>
      <c r="AS739" s="287"/>
      <c r="AT739" s="211" t="b">
        <v>1</v>
      </c>
      <c r="AU739" s="211">
        <v>613</v>
      </c>
      <c r="AV739" s="211">
        <v>551</v>
      </c>
      <c r="AW739" s="211" t="b">
        <v>1</v>
      </c>
      <c r="AX739" s="211">
        <v>577</v>
      </c>
      <c r="AY739" s="211">
        <v>577</v>
      </c>
      <c r="AZ739" s="287"/>
      <c r="BA739" s="287"/>
      <c r="BB739" s="287"/>
      <c r="BC739" s="287"/>
      <c r="BD739" s="287"/>
      <c r="BE739" s="287"/>
      <c r="BF739" s="211" t="b">
        <v>1</v>
      </c>
      <c r="BG739" s="211">
        <v>51</v>
      </c>
      <c r="BH739" s="211">
        <v>51</v>
      </c>
      <c r="BI739" s="211" t="b">
        <v>1</v>
      </c>
      <c r="BJ739" s="211">
        <v>58</v>
      </c>
      <c r="BK739" s="211">
        <v>58</v>
      </c>
      <c r="BL739" s="287"/>
      <c r="BM739" s="287"/>
      <c r="BN739" s="287"/>
      <c r="BO739" s="211">
        <v>6</v>
      </c>
      <c r="BP739" s="211" t="s">
        <v>514</v>
      </c>
      <c r="BQ739" s="211">
        <v>0</v>
      </c>
      <c r="BR739" s="211" t="s">
        <v>514</v>
      </c>
      <c r="BS739" s="211" t="s">
        <v>514</v>
      </c>
      <c r="BT739" s="211" t="s">
        <v>514</v>
      </c>
      <c r="BU739" s="211" t="s">
        <v>514</v>
      </c>
      <c r="BV739" s="211" t="s">
        <v>514</v>
      </c>
      <c r="BW739" s="211" t="s">
        <v>514</v>
      </c>
      <c r="BX739" s="211" t="s">
        <v>514</v>
      </c>
      <c r="BY739" s="211" t="s">
        <v>514</v>
      </c>
      <c r="BZ739" s="211" t="s">
        <v>514</v>
      </c>
      <c r="CA739" s="211" t="s">
        <v>514</v>
      </c>
      <c r="CB739" s="211" t="s">
        <v>514</v>
      </c>
      <c r="CC739" s="211" t="s">
        <v>514</v>
      </c>
      <c r="CD739" s="211" t="s">
        <v>514</v>
      </c>
      <c r="CE739" s="211" t="s">
        <v>514</v>
      </c>
      <c r="CF739" s="211" t="s">
        <v>514</v>
      </c>
      <c r="CG739" s="211" t="s">
        <v>514</v>
      </c>
      <c r="CH739" s="287"/>
      <c r="CI739" s="287"/>
      <c r="CJ739" s="287"/>
      <c r="CK739" s="287"/>
      <c r="CL739" s="287"/>
      <c r="CM739" s="287"/>
      <c r="CN739" s="287"/>
      <c r="CO739" s="211" t="s">
        <v>5528</v>
      </c>
    </row>
    <row r="740" spans="1:93">
      <c r="A740" s="286" t="s">
        <v>3965</v>
      </c>
      <c r="B740" s="211" t="s">
        <v>6683</v>
      </c>
      <c r="C740" s="211" t="s">
        <v>2424</v>
      </c>
      <c r="D740" s="211" t="s">
        <v>3970</v>
      </c>
      <c r="E740" s="211" t="s">
        <v>3971</v>
      </c>
      <c r="F740" s="211" t="s">
        <v>514</v>
      </c>
      <c r="G740" s="211" t="s">
        <v>514</v>
      </c>
      <c r="H740" s="211" t="s">
        <v>514</v>
      </c>
      <c r="I740" s="211">
        <v>1</v>
      </c>
      <c r="J740" s="211">
        <v>1</v>
      </c>
      <c r="K740" s="211" t="s">
        <v>514</v>
      </c>
      <c r="L740" s="211" t="s">
        <v>514</v>
      </c>
      <c r="M740" s="211" t="s">
        <v>514</v>
      </c>
      <c r="N740" s="211" t="s">
        <v>514</v>
      </c>
      <c r="O740" s="287"/>
      <c r="P740" s="287"/>
      <c r="Q740" s="287"/>
      <c r="R740" s="211" t="s">
        <v>514</v>
      </c>
      <c r="S740" s="211"/>
      <c r="T740" s="211"/>
      <c r="U740" s="211"/>
      <c r="V740" s="211"/>
      <c r="W740" s="211"/>
      <c r="X740" s="287"/>
      <c r="Y740" s="287"/>
      <c r="Z740" s="287"/>
      <c r="AA740" s="211" t="s">
        <v>514</v>
      </c>
      <c r="AB740" s="211" t="s">
        <v>514</v>
      </c>
      <c r="AC740" s="211" t="s">
        <v>514</v>
      </c>
      <c r="AD740" s="211" t="s">
        <v>514</v>
      </c>
      <c r="AE740" s="287"/>
      <c r="AF740" s="287"/>
      <c r="AG740" s="287"/>
      <c r="AH740" s="211" t="s">
        <v>514</v>
      </c>
      <c r="AI740" s="211"/>
      <c r="AJ740" s="211"/>
      <c r="AK740" s="211"/>
      <c r="AL740" s="211"/>
      <c r="AM740" s="211"/>
      <c r="AN740" s="287"/>
      <c r="AO740" s="287"/>
      <c r="AP740" s="287"/>
      <c r="AQ740" s="287"/>
      <c r="AR740" s="287"/>
      <c r="AS740" s="287"/>
      <c r="AT740" s="211" t="b">
        <v>1</v>
      </c>
      <c r="AU740" s="211">
        <v>19</v>
      </c>
      <c r="AV740" s="211">
        <v>16</v>
      </c>
      <c r="AW740" s="211" t="b">
        <v>1</v>
      </c>
      <c r="AX740" s="211">
        <v>17</v>
      </c>
      <c r="AY740" s="211">
        <v>17</v>
      </c>
      <c r="AZ740" s="287"/>
      <c r="BA740" s="287"/>
      <c r="BB740" s="287"/>
      <c r="BC740" s="287"/>
      <c r="BD740" s="287"/>
      <c r="BE740" s="287"/>
      <c r="BF740" s="211" t="b">
        <v>1</v>
      </c>
      <c r="BG740" s="211">
        <v>28</v>
      </c>
      <c r="BH740" s="211">
        <v>28</v>
      </c>
      <c r="BI740" s="211" t="b">
        <v>1</v>
      </c>
      <c r="BJ740" s="211">
        <v>29</v>
      </c>
      <c r="BK740" s="211">
        <v>29</v>
      </c>
      <c r="BL740" s="287"/>
      <c r="BM740" s="287"/>
      <c r="BN740" s="287"/>
      <c r="BO740" s="211">
        <v>17</v>
      </c>
      <c r="BP740" s="211" t="s">
        <v>514</v>
      </c>
      <c r="BQ740" s="211">
        <v>0</v>
      </c>
      <c r="BR740" s="211" t="s">
        <v>514</v>
      </c>
      <c r="BS740" s="211" t="s">
        <v>514</v>
      </c>
      <c r="BT740" s="211" t="s">
        <v>514</v>
      </c>
      <c r="BU740" s="211" t="s">
        <v>514</v>
      </c>
      <c r="BV740" s="211" t="s">
        <v>514</v>
      </c>
      <c r="BW740" s="211" t="s">
        <v>514</v>
      </c>
      <c r="BX740" s="211" t="s">
        <v>514</v>
      </c>
      <c r="BY740" s="211" t="s">
        <v>514</v>
      </c>
      <c r="BZ740" s="211" t="s">
        <v>514</v>
      </c>
      <c r="CA740" s="211" t="s">
        <v>514</v>
      </c>
      <c r="CB740" s="211" t="s">
        <v>514</v>
      </c>
      <c r="CC740" s="211" t="s">
        <v>514</v>
      </c>
      <c r="CD740" s="211" t="s">
        <v>514</v>
      </c>
      <c r="CE740" s="211" t="s">
        <v>514</v>
      </c>
      <c r="CF740" s="211" t="s">
        <v>514</v>
      </c>
      <c r="CG740" s="211" t="s">
        <v>514</v>
      </c>
      <c r="CH740" s="287"/>
      <c r="CI740" s="287"/>
      <c r="CJ740" s="287"/>
      <c r="CK740" s="287"/>
      <c r="CL740" s="287"/>
      <c r="CM740" s="287"/>
      <c r="CN740" s="287"/>
      <c r="CO740" s="211" t="s">
        <v>5528</v>
      </c>
    </row>
    <row r="741" spans="1:93">
      <c r="A741" s="286" t="s">
        <v>3969</v>
      </c>
      <c r="B741" s="211" t="s">
        <v>3973</v>
      </c>
      <c r="C741" s="211" t="s">
        <v>2424</v>
      </c>
      <c r="D741" s="211" t="s">
        <v>3974</v>
      </c>
      <c r="E741" s="211" t="s">
        <v>3975</v>
      </c>
      <c r="F741" s="211" t="s">
        <v>514</v>
      </c>
      <c r="G741" s="211" t="s">
        <v>514</v>
      </c>
      <c r="H741" s="211" t="s">
        <v>514</v>
      </c>
      <c r="I741" s="211">
        <v>1</v>
      </c>
      <c r="J741" s="211" t="s">
        <v>514</v>
      </c>
      <c r="K741" s="211" t="s">
        <v>514</v>
      </c>
      <c r="L741" s="211" t="s">
        <v>514</v>
      </c>
      <c r="M741" s="211" t="s">
        <v>514</v>
      </c>
      <c r="N741" s="211" t="s">
        <v>514</v>
      </c>
      <c r="O741" s="287"/>
      <c r="P741" s="287"/>
      <c r="Q741" s="287"/>
      <c r="R741" s="211" t="s">
        <v>514</v>
      </c>
      <c r="S741" s="211"/>
      <c r="T741" s="211"/>
      <c r="U741" s="211"/>
      <c r="V741" s="211"/>
      <c r="W741" s="211"/>
      <c r="X741" s="287"/>
      <c r="Y741" s="287"/>
      <c r="Z741" s="287"/>
      <c r="AA741" s="211" t="s">
        <v>514</v>
      </c>
      <c r="AB741" s="211" t="s">
        <v>514</v>
      </c>
      <c r="AC741" s="211" t="s">
        <v>514</v>
      </c>
      <c r="AD741" s="211" t="s">
        <v>514</v>
      </c>
      <c r="AE741" s="287"/>
      <c r="AF741" s="287"/>
      <c r="AG741" s="287"/>
      <c r="AH741" s="211" t="s">
        <v>514</v>
      </c>
      <c r="AI741" s="211"/>
      <c r="AJ741" s="211"/>
      <c r="AK741" s="211"/>
      <c r="AL741" s="211"/>
      <c r="AM741" s="211"/>
      <c r="AN741" s="287"/>
      <c r="AO741" s="287"/>
      <c r="AP741" s="287"/>
      <c r="AQ741" s="287"/>
      <c r="AR741" s="287"/>
      <c r="AS741" s="287"/>
      <c r="AT741" s="211" t="b">
        <v>1</v>
      </c>
      <c r="AU741" s="211">
        <v>16</v>
      </c>
      <c r="AV741" s="211">
        <v>13</v>
      </c>
      <c r="AW741" s="211" t="b">
        <v>1</v>
      </c>
      <c r="AX741" s="211">
        <v>14</v>
      </c>
      <c r="AY741" s="211">
        <v>14</v>
      </c>
      <c r="AZ741" s="287"/>
      <c r="BA741" s="287"/>
      <c r="BB741" s="287"/>
      <c r="BC741" s="287"/>
      <c r="BD741" s="287"/>
      <c r="BE741" s="287"/>
      <c r="BF741" s="211" t="s">
        <v>514</v>
      </c>
      <c r="BG741" s="211" t="s">
        <v>514</v>
      </c>
      <c r="BH741" s="211" t="s">
        <v>514</v>
      </c>
      <c r="BI741" s="211" t="s">
        <v>514</v>
      </c>
      <c r="BJ741" s="211" t="s">
        <v>514</v>
      </c>
      <c r="BK741" s="211" t="s">
        <v>514</v>
      </c>
      <c r="BL741" s="287"/>
      <c r="BM741" s="287"/>
      <c r="BN741" s="287"/>
      <c r="BO741" s="211" t="s">
        <v>514</v>
      </c>
      <c r="BP741" s="211" t="s">
        <v>514</v>
      </c>
      <c r="BQ741" s="211">
        <v>0</v>
      </c>
      <c r="BR741" s="211" t="s">
        <v>514</v>
      </c>
      <c r="BS741" s="211" t="s">
        <v>514</v>
      </c>
      <c r="BT741" s="211" t="s">
        <v>514</v>
      </c>
      <c r="BU741" s="211" t="s">
        <v>514</v>
      </c>
      <c r="BV741" s="211" t="s">
        <v>514</v>
      </c>
      <c r="BW741" s="211" t="s">
        <v>514</v>
      </c>
      <c r="BX741" s="211" t="s">
        <v>514</v>
      </c>
      <c r="BY741" s="211" t="s">
        <v>514</v>
      </c>
      <c r="BZ741" s="211" t="s">
        <v>514</v>
      </c>
      <c r="CA741" s="211" t="s">
        <v>514</v>
      </c>
      <c r="CB741" s="211" t="s">
        <v>514</v>
      </c>
      <c r="CC741" s="211" t="s">
        <v>514</v>
      </c>
      <c r="CD741" s="211" t="s">
        <v>514</v>
      </c>
      <c r="CE741" s="211" t="s">
        <v>514</v>
      </c>
      <c r="CF741" s="211" t="s">
        <v>514</v>
      </c>
      <c r="CG741" s="211" t="s">
        <v>514</v>
      </c>
      <c r="CH741" s="287"/>
      <c r="CI741" s="287"/>
      <c r="CJ741" s="287"/>
      <c r="CK741" s="287"/>
      <c r="CL741" s="287"/>
      <c r="CM741" s="287"/>
      <c r="CN741" s="287"/>
      <c r="CO741" s="211" t="s">
        <v>5528</v>
      </c>
    </row>
    <row r="742" spans="1:93">
      <c r="A742" s="286" t="s">
        <v>3972</v>
      </c>
      <c r="B742" s="211" t="s">
        <v>3977</v>
      </c>
      <c r="C742" s="211" t="s">
        <v>2424</v>
      </c>
      <c r="D742" s="211" t="s">
        <v>3978</v>
      </c>
      <c r="E742" s="211" t="s">
        <v>3979</v>
      </c>
      <c r="F742" s="211" t="s">
        <v>514</v>
      </c>
      <c r="G742" s="211" t="s">
        <v>514</v>
      </c>
      <c r="H742" s="211" t="s">
        <v>514</v>
      </c>
      <c r="I742" s="211">
        <v>1</v>
      </c>
      <c r="J742" s="211" t="s">
        <v>514</v>
      </c>
      <c r="K742" s="211" t="s">
        <v>514</v>
      </c>
      <c r="L742" s="211" t="s">
        <v>514</v>
      </c>
      <c r="M742" s="211" t="s">
        <v>514</v>
      </c>
      <c r="N742" s="211" t="s">
        <v>514</v>
      </c>
      <c r="O742" s="287"/>
      <c r="P742" s="287"/>
      <c r="Q742" s="287"/>
      <c r="R742" s="211" t="s">
        <v>514</v>
      </c>
      <c r="S742" s="211"/>
      <c r="T742" s="211"/>
      <c r="U742" s="211"/>
      <c r="V742" s="211"/>
      <c r="W742" s="211"/>
      <c r="X742" s="287"/>
      <c r="Y742" s="287"/>
      <c r="Z742" s="287"/>
      <c r="AA742" s="211" t="s">
        <v>514</v>
      </c>
      <c r="AB742" s="211" t="s">
        <v>514</v>
      </c>
      <c r="AC742" s="211" t="s">
        <v>514</v>
      </c>
      <c r="AD742" s="211" t="s">
        <v>514</v>
      </c>
      <c r="AE742" s="287"/>
      <c r="AF742" s="287"/>
      <c r="AG742" s="287"/>
      <c r="AH742" s="211" t="s">
        <v>514</v>
      </c>
      <c r="AI742" s="211"/>
      <c r="AJ742" s="211"/>
      <c r="AK742" s="211"/>
      <c r="AL742" s="211"/>
      <c r="AM742" s="211"/>
      <c r="AN742" s="287"/>
      <c r="AO742" s="287"/>
      <c r="AP742" s="287"/>
      <c r="AQ742" s="287"/>
      <c r="AR742" s="287"/>
      <c r="AS742" s="287"/>
      <c r="AT742" s="211" t="b">
        <v>1</v>
      </c>
      <c r="AU742" s="211">
        <v>228</v>
      </c>
      <c r="AV742" s="211">
        <v>412</v>
      </c>
      <c r="AW742" s="211" t="b">
        <v>1</v>
      </c>
      <c r="AX742" s="211">
        <v>778</v>
      </c>
      <c r="AY742" s="211">
        <v>778</v>
      </c>
      <c r="AZ742" s="287"/>
      <c r="BA742" s="287"/>
      <c r="BB742" s="287"/>
      <c r="BC742" s="287"/>
      <c r="BD742" s="287"/>
      <c r="BE742" s="287"/>
      <c r="BF742" s="211" t="s">
        <v>514</v>
      </c>
      <c r="BG742" s="211" t="s">
        <v>514</v>
      </c>
      <c r="BH742" s="211" t="s">
        <v>514</v>
      </c>
      <c r="BI742" s="211" t="s">
        <v>514</v>
      </c>
      <c r="BJ742" s="211" t="s">
        <v>514</v>
      </c>
      <c r="BK742" s="211" t="s">
        <v>514</v>
      </c>
      <c r="BL742" s="287"/>
      <c r="BM742" s="287"/>
      <c r="BN742" s="287"/>
      <c r="BO742" s="211" t="s">
        <v>514</v>
      </c>
      <c r="BP742" s="211" t="s">
        <v>514</v>
      </c>
      <c r="BQ742" s="211">
        <v>0</v>
      </c>
      <c r="BR742" s="211" t="s">
        <v>514</v>
      </c>
      <c r="BS742" s="211" t="s">
        <v>514</v>
      </c>
      <c r="BT742" s="211" t="s">
        <v>514</v>
      </c>
      <c r="BU742" s="211" t="s">
        <v>514</v>
      </c>
      <c r="BV742" s="211" t="s">
        <v>514</v>
      </c>
      <c r="BW742" s="211" t="s">
        <v>514</v>
      </c>
      <c r="BX742" s="211" t="s">
        <v>514</v>
      </c>
      <c r="BY742" s="211" t="s">
        <v>514</v>
      </c>
      <c r="BZ742" s="211" t="s">
        <v>514</v>
      </c>
      <c r="CA742" s="211" t="s">
        <v>514</v>
      </c>
      <c r="CB742" s="211" t="s">
        <v>514</v>
      </c>
      <c r="CC742" s="211" t="s">
        <v>514</v>
      </c>
      <c r="CD742" s="211" t="s">
        <v>514</v>
      </c>
      <c r="CE742" s="211" t="s">
        <v>514</v>
      </c>
      <c r="CF742" s="211" t="s">
        <v>514</v>
      </c>
      <c r="CG742" s="211" t="s">
        <v>514</v>
      </c>
      <c r="CH742" s="287"/>
      <c r="CI742" s="287"/>
      <c r="CJ742" s="287"/>
      <c r="CK742" s="287"/>
      <c r="CL742" s="287"/>
      <c r="CM742" s="287"/>
      <c r="CN742" s="287"/>
      <c r="CO742" s="211" t="s">
        <v>5528</v>
      </c>
    </row>
    <row r="743" spans="1:93">
      <c r="A743" s="286" t="s">
        <v>3976</v>
      </c>
      <c r="B743" s="211" t="s">
        <v>3981</v>
      </c>
      <c r="C743" s="211" t="s">
        <v>3982</v>
      </c>
      <c r="D743" s="211" t="s">
        <v>3983</v>
      </c>
      <c r="E743" s="211" t="s">
        <v>3984</v>
      </c>
      <c r="F743" s="211" t="s">
        <v>514</v>
      </c>
      <c r="G743" s="211" t="s">
        <v>514</v>
      </c>
      <c r="H743" s="211" t="s">
        <v>514</v>
      </c>
      <c r="I743" s="211">
        <v>1</v>
      </c>
      <c r="J743" s="211" t="s">
        <v>514</v>
      </c>
      <c r="K743" s="211" t="s">
        <v>514</v>
      </c>
      <c r="L743" s="211" t="s">
        <v>514</v>
      </c>
      <c r="M743" s="211" t="s">
        <v>514</v>
      </c>
      <c r="N743" s="211" t="s">
        <v>514</v>
      </c>
      <c r="O743" s="287"/>
      <c r="P743" s="287"/>
      <c r="Q743" s="287"/>
      <c r="R743" s="211" t="s">
        <v>514</v>
      </c>
      <c r="S743" s="211"/>
      <c r="T743" s="211"/>
      <c r="U743" s="211"/>
      <c r="V743" s="211"/>
      <c r="W743" s="211"/>
      <c r="X743" s="287"/>
      <c r="Y743" s="287"/>
      <c r="Z743" s="287"/>
      <c r="AA743" s="211" t="s">
        <v>514</v>
      </c>
      <c r="AB743" s="211" t="s">
        <v>514</v>
      </c>
      <c r="AC743" s="211" t="s">
        <v>514</v>
      </c>
      <c r="AD743" s="211" t="s">
        <v>514</v>
      </c>
      <c r="AE743" s="287"/>
      <c r="AF743" s="287"/>
      <c r="AG743" s="287"/>
      <c r="AH743" s="211" t="s">
        <v>514</v>
      </c>
      <c r="AI743" s="211"/>
      <c r="AJ743" s="211"/>
      <c r="AK743" s="211"/>
      <c r="AL743" s="211"/>
      <c r="AM743" s="211"/>
      <c r="AN743" s="287"/>
      <c r="AO743" s="287"/>
      <c r="AP743" s="287"/>
      <c r="AQ743" s="287"/>
      <c r="AR743" s="287"/>
      <c r="AS743" s="287"/>
      <c r="AT743" s="211" t="b">
        <v>1</v>
      </c>
      <c r="AU743" s="211">
        <v>180</v>
      </c>
      <c r="AV743" s="211">
        <v>176</v>
      </c>
      <c r="AW743" s="211" t="b">
        <v>1</v>
      </c>
      <c r="AX743" s="211">
        <v>164</v>
      </c>
      <c r="AY743" s="211">
        <v>164</v>
      </c>
      <c r="AZ743" s="287"/>
      <c r="BA743" s="287"/>
      <c r="BB743" s="287"/>
      <c r="BC743" s="287"/>
      <c r="BD743" s="287"/>
      <c r="BE743" s="287"/>
      <c r="BF743" s="211" t="s">
        <v>514</v>
      </c>
      <c r="BG743" s="211" t="s">
        <v>514</v>
      </c>
      <c r="BH743" s="211" t="s">
        <v>514</v>
      </c>
      <c r="BI743" s="211" t="s">
        <v>514</v>
      </c>
      <c r="BJ743" s="211" t="s">
        <v>514</v>
      </c>
      <c r="BK743" s="211" t="s">
        <v>514</v>
      </c>
      <c r="BL743" s="287"/>
      <c r="BM743" s="287"/>
      <c r="BN743" s="287"/>
      <c r="BO743" s="211" t="s">
        <v>514</v>
      </c>
      <c r="BP743" s="211" t="s">
        <v>514</v>
      </c>
      <c r="BQ743" s="211">
        <v>0</v>
      </c>
      <c r="BR743" s="211" t="s">
        <v>514</v>
      </c>
      <c r="BS743" s="211" t="s">
        <v>514</v>
      </c>
      <c r="BT743" s="211" t="s">
        <v>514</v>
      </c>
      <c r="BU743" s="211" t="s">
        <v>514</v>
      </c>
      <c r="BV743" s="211" t="s">
        <v>514</v>
      </c>
      <c r="BW743" s="211" t="s">
        <v>514</v>
      </c>
      <c r="BX743" s="211" t="s">
        <v>514</v>
      </c>
      <c r="BY743" s="211" t="s">
        <v>514</v>
      </c>
      <c r="BZ743" s="211" t="s">
        <v>514</v>
      </c>
      <c r="CA743" s="211" t="s">
        <v>514</v>
      </c>
      <c r="CB743" s="211" t="s">
        <v>514</v>
      </c>
      <c r="CC743" s="211" t="s">
        <v>514</v>
      </c>
      <c r="CD743" s="211" t="s">
        <v>514</v>
      </c>
      <c r="CE743" s="211" t="s">
        <v>514</v>
      </c>
      <c r="CF743" s="211" t="s">
        <v>514</v>
      </c>
      <c r="CG743" s="211" t="s">
        <v>514</v>
      </c>
      <c r="CH743" s="287"/>
      <c r="CI743" s="287"/>
      <c r="CJ743" s="287"/>
      <c r="CK743" s="287"/>
      <c r="CL743" s="287"/>
      <c r="CM743" s="287"/>
      <c r="CN743" s="287"/>
      <c r="CO743" s="211" t="s">
        <v>5528</v>
      </c>
    </row>
    <row r="744" spans="1:93">
      <c r="A744" s="286" t="s">
        <v>3980</v>
      </c>
      <c r="B744" s="211" t="s">
        <v>3986</v>
      </c>
      <c r="C744" s="211" t="s">
        <v>2424</v>
      </c>
      <c r="D744" s="211" t="s">
        <v>3987</v>
      </c>
      <c r="E744" s="211" t="s">
        <v>3988</v>
      </c>
      <c r="F744" s="211" t="s">
        <v>514</v>
      </c>
      <c r="G744" s="211" t="s">
        <v>514</v>
      </c>
      <c r="H744" s="211" t="s">
        <v>514</v>
      </c>
      <c r="I744" s="211">
        <v>1</v>
      </c>
      <c r="J744" s="211">
        <v>1</v>
      </c>
      <c r="K744" s="211" t="s">
        <v>514</v>
      </c>
      <c r="L744" s="211" t="s">
        <v>514</v>
      </c>
      <c r="M744" s="211" t="s">
        <v>514</v>
      </c>
      <c r="N744" s="211" t="s">
        <v>514</v>
      </c>
      <c r="O744" s="287"/>
      <c r="P744" s="287"/>
      <c r="Q744" s="287"/>
      <c r="R744" s="211" t="s">
        <v>514</v>
      </c>
      <c r="S744" s="211"/>
      <c r="T744" s="211"/>
      <c r="U744" s="211"/>
      <c r="V744" s="211"/>
      <c r="W744" s="211"/>
      <c r="X744" s="287"/>
      <c r="Y744" s="287"/>
      <c r="Z744" s="287"/>
      <c r="AA744" s="211" t="s">
        <v>514</v>
      </c>
      <c r="AB744" s="211" t="s">
        <v>514</v>
      </c>
      <c r="AC744" s="211" t="s">
        <v>514</v>
      </c>
      <c r="AD744" s="211" t="s">
        <v>514</v>
      </c>
      <c r="AE744" s="287"/>
      <c r="AF744" s="287"/>
      <c r="AG744" s="287"/>
      <c r="AH744" s="211" t="s">
        <v>514</v>
      </c>
      <c r="AI744" s="211"/>
      <c r="AJ744" s="211"/>
      <c r="AK744" s="211"/>
      <c r="AL744" s="211"/>
      <c r="AM744" s="211"/>
      <c r="AN744" s="287"/>
      <c r="AO744" s="287"/>
      <c r="AP744" s="287"/>
      <c r="AQ744" s="287"/>
      <c r="AR744" s="287"/>
      <c r="AS744" s="287"/>
      <c r="AT744" s="211" t="b">
        <v>1</v>
      </c>
      <c r="AU744" s="211">
        <v>25</v>
      </c>
      <c r="AV744" s="211">
        <v>8</v>
      </c>
      <c r="AW744" s="211" t="b">
        <v>1</v>
      </c>
      <c r="AX744" s="211">
        <v>9</v>
      </c>
      <c r="AY744" s="211">
        <v>9</v>
      </c>
      <c r="AZ744" s="287"/>
      <c r="BA744" s="287"/>
      <c r="BB744" s="287"/>
      <c r="BC744" s="287"/>
      <c r="BD744" s="287"/>
      <c r="BE744" s="287"/>
      <c r="BF744" s="211" t="b">
        <v>1</v>
      </c>
      <c r="BG744" s="211">
        <v>11</v>
      </c>
      <c r="BH744" s="211">
        <v>11</v>
      </c>
      <c r="BI744" s="211" t="b">
        <v>1</v>
      </c>
      <c r="BJ744" s="211">
        <v>11</v>
      </c>
      <c r="BK744" s="211">
        <v>11</v>
      </c>
      <c r="BL744" s="287"/>
      <c r="BM744" s="287"/>
      <c r="BN744" s="287"/>
      <c r="BO744" s="211">
        <v>7</v>
      </c>
      <c r="BP744" s="211" t="s">
        <v>514</v>
      </c>
      <c r="BQ744" s="211">
        <v>0</v>
      </c>
      <c r="BR744" s="211" t="s">
        <v>514</v>
      </c>
      <c r="BS744" s="211" t="s">
        <v>514</v>
      </c>
      <c r="BT744" s="211" t="s">
        <v>514</v>
      </c>
      <c r="BU744" s="211" t="s">
        <v>514</v>
      </c>
      <c r="BV744" s="211" t="s">
        <v>514</v>
      </c>
      <c r="BW744" s="211" t="s">
        <v>514</v>
      </c>
      <c r="BX744" s="211" t="s">
        <v>514</v>
      </c>
      <c r="BY744" s="211" t="s">
        <v>514</v>
      </c>
      <c r="BZ744" s="211" t="s">
        <v>514</v>
      </c>
      <c r="CA744" s="211" t="s">
        <v>514</v>
      </c>
      <c r="CB744" s="211" t="s">
        <v>514</v>
      </c>
      <c r="CC744" s="211" t="s">
        <v>514</v>
      </c>
      <c r="CD744" s="211" t="s">
        <v>514</v>
      </c>
      <c r="CE744" s="211" t="s">
        <v>514</v>
      </c>
      <c r="CF744" s="211" t="s">
        <v>514</v>
      </c>
      <c r="CG744" s="211" t="s">
        <v>514</v>
      </c>
      <c r="CH744" s="287"/>
      <c r="CI744" s="287"/>
      <c r="CJ744" s="287"/>
      <c r="CK744" s="287"/>
      <c r="CL744" s="287"/>
      <c r="CM744" s="287"/>
      <c r="CN744" s="287"/>
      <c r="CO744" s="211" t="s">
        <v>5528</v>
      </c>
    </row>
    <row r="745" spans="1:93">
      <c r="A745" s="286" t="s">
        <v>3985</v>
      </c>
      <c r="B745" s="211" t="s">
        <v>3990</v>
      </c>
      <c r="C745" s="211" t="s">
        <v>2424</v>
      </c>
      <c r="D745" s="211" t="s">
        <v>3991</v>
      </c>
      <c r="E745" s="211" t="s">
        <v>3992</v>
      </c>
      <c r="F745" s="211" t="s">
        <v>514</v>
      </c>
      <c r="G745" s="211" t="s">
        <v>514</v>
      </c>
      <c r="H745" s="211" t="s">
        <v>514</v>
      </c>
      <c r="I745" s="211">
        <v>1</v>
      </c>
      <c r="J745" s="211">
        <v>1</v>
      </c>
      <c r="K745" s="211" t="s">
        <v>514</v>
      </c>
      <c r="L745" s="211" t="s">
        <v>514</v>
      </c>
      <c r="M745" s="211" t="s">
        <v>514</v>
      </c>
      <c r="N745" s="211" t="s">
        <v>514</v>
      </c>
      <c r="O745" s="287"/>
      <c r="P745" s="287"/>
      <c r="Q745" s="287"/>
      <c r="R745" s="211" t="s">
        <v>514</v>
      </c>
      <c r="S745" s="211"/>
      <c r="T745" s="211"/>
      <c r="U745" s="211"/>
      <c r="V745" s="211"/>
      <c r="W745" s="211"/>
      <c r="X745" s="287"/>
      <c r="Y745" s="287"/>
      <c r="Z745" s="287"/>
      <c r="AA745" s="211" t="s">
        <v>514</v>
      </c>
      <c r="AB745" s="211" t="s">
        <v>514</v>
      </c>
      <c r="AC745" s="211" t="s">
        <v>514</v>
      </c>
      <c r="AD745" s="211" t="s">
        <v>514</v>
      </c>
      <c r="AE745" s="287"/>
      <c r="AF745" s="287"/>
      <c r="AG745" s="287"/>
      <c r="AH745" s="211" t="s">
        <v>514</v>
      </c>
      <c r="AI745" s="211"/>
      <c r="AJ745" s="211"/>
      <c r="AK745" s="211"/>
      <c r="AL745" s="211"/>
      <c r="AM745" s="211"/>
      <c r="AN745" s="287"/>
      <c r="AO745" s="287"/>
      <c r="AP745" s="287"/>
      <c r="AQ745" s="287"/>
      <c r="AR745" s="287"/>
      <c r="AS745" s="287"/>
      <c r="AT745" s="211" t="b">
        <v>1</v>
      </c>
      <c r="AU745" s="211">
        <v>33</v>
      </c>
      <c r="AV745" s="211">
        <v>37</v>
      </c>
      <c r="AW745" s="211" t="b">
        <v>1</v>
      </c>
      <c r="AX745" s="211">
        <v>50</v>
      </c>
      <c r="AY745" s="211">
        <v>50</v>
      </c>
      <c r="AZ745" s="287"/>
      <c r="BA745" s="287"/>
      <c r="BB745" s="287"/>
      <c r="BC745" s="287"/>
      <c r="BD745" s="287"/>
      <c r="BE745" s="287"/>
      <c r="BF745" s="211" t="b">
        <v>1</v>
      </c>
      <c r="BG745" s="211">
        <v>40</v>
      </c>
      <c r="BH745" s="211">
        <v>40</v>
      </c>
      <c r="BI745" s="211" t="b">
        <v>1</v>
      </c>
      <c r="BJ745" s="211">
        <v>44</v>
      </c>
      <c r="BK745" s="211">
        <v>44</v>
      </c>
      <c r="BL745" s="287"/>
      <c r="BM745" s="287"/>
      <c r="BN745" s="287"/>
      <c r="BO745" s="211">
        <v>5</v>
      </c>
      <c r="BP745" s="211" t="s">
        <v>514</v>
      </c>
      <c r="BQ745" s="211">
        <v>0</v>
      </c>
      <c r="BR745" s="211" t="s">
        <v>514</v>
      </c>
      <c r="BS745" s="211" t="s">
        <v>514</v>
      </c>
      <c r="BT745" s="211" t="s">
        <v>514</v>
      </c>
      <c r="BU745" s="211" t="s">
        <v>514</v>
      </c>
      <c r="BV745" s="211" t="s">
        <v>514</v>
      </c>
      <c r="BW745" s="211" t="s">
        <v>514</v>
      </c>
      <c r="BX745" s="211" t="s">
        <v>514</v>
      </c>
      <c r="BY745" s="211" t="s">
        <v>514</v>
      </c>
      <c r="BZ745" s="211" t="s">
        <v>514</v>
      </c>
      <c r="CA745" s="211" t="s">
        <v>514</v>
      </c>
      <c r="CB745" s="211" t="s">
        <v>514</v>
      </c>
      <c r="CC745" s="211" t="s">
        <v>514</v>
      </c>
      <c r="CD745" s="211" t="s">
        <v>514</v>
      </c>
      <c r="CE745" s="211" t="s">
        <v>514</v>
      </c>
      <c r="CF745" s="211" t="s">
        <v>514</v>
      </c>
      <c r="CG745" s="211" t="s">
        <v>514</v>
      </c>
      <c r="CH745" s="287"/>
      <c r="CI745" s="287"/>
      <c r="CJ745" s="287"/>
      <c r="CK745" s="287"/>
      <c r="CL745" s="287"/>
      <c r="CM745" s="287"/>
      <c r="CN745" s="287"/>
      <c r="CO745" s="211" t="s">
        <v>5528</v>
      </c>
    </row>
    <row r="746" spans="1:93">
      <c r="A746" s="286" t="s">
        <v>3989</v>
      </c>
      <c r="B746" s="211" t="s">
        <v>3994</v>
      </c>
      <c r="C746" s="211" t="s">
        <v>2424</v>
      </c>
      <c r="D746" s="211" t="s">
        <v>3995</v>
      </c>
      <c r="E746" s="211" t="s">
        <v>3996</v>
      </c>
      <c r="F746" s="211" t="s">
        <v>514</v>
      </c>
      <c r="G746" s="211" t="s">
        <v>514</v>
      </c>
      <c r="H746" s="211" t="s">
        <v>514</v>
      </c>
      <c r="I746" s="211">
        <v>1</v>
      </c>
      <c r="J746" s="211">
        <v>1</v>
      </c>
      <c r="K746" s="211" t="s">
        <v>514</v>
      </c>
      <c r="L746" s="211" t="s">
        <v>514</v>
      </c>
      <c r="M746" s="211" t="s">
        <v>514</v>
      </c>
      <c r="N746" s="211" t="s">
        <v>514</v>
      </c>
      <c r="O746" s="287"/>
      <c r="P746" s="287"/>
      <c r="Q746" s="287"/>
      <c r="R746" s="211" t="s">
        <v>514</v>
      </c>
      <c r="S746" s="211"/>
      <c r="T746" s="211"/>
      <c r="U746" s="211"/>
      <c r="V746" s="211"/>
      <c r="W746" s="211"/>
      <c r="X746" s="287"/>
      <c r="Y746" s="287"/>
      <c r="Z746" s="287"/>
      <c r="AA746" s="211" t="s">
        <v>514</v>
      </c>
      <c r="AB746" s="211" t="s">
        <v>514</v>
      </c>
      <c r="AC746" s="211" t="s">
        <v>514</v>
      </c>
      <c r="AD746" s="211" t="s">
        <v>514</v>
      </c>
      <c r="AE746" s="287"/>
      <c r="AF746" s="287"/>
      <c r="AG746" s="287"/>
      <c r="AH746" s="211" t="s">
        <v>514</v>
      </c>
      <c r="AI746" s="211"/>
      <c r="AJ746" s="211"/>
      <c r="AK746" s="211"/>
      <c r="AL746" s="211"/>
      <c r="AM746" s="211"/>
      <c r="AN746" s="287"/>
      <c r="AO746" s="287"/>
      <c r="AP746" s="287"/>
      <c r="AQ746" s="287"/>
      <c r="AR746" s="287"/>
      <c r="AS746" s="287"/>
      <c r="AT746" s="211" t="b">
        <v>1</v>
      </c>
      <c r="AU746" s="211">
        <v>59</v>
      </c>
      <c r="AV746" s="211">
        <v>54</v>
      </c>
      <c r="AW746" s="211" t="b">
        <v>1</v>
      </c>
      <c r="AX746" s="211">
        <v>42</v>
      </c>
      <c r="AY746" s="211">
        <v>42</v>
      </c>
      <c r="AZ746" s="287"/>
      <c r="BA746" s="287"/>
      <c r="BB746" s="287"/>
      <c r="BC746" s="287"/>
      <c r="BD746" s="287"/>
      <c r="BE746" s="287"/>
      <c r="BF746" s="211" t="b">
        <v>1</v>
      </c>
      <c r="BG746" s="211">
        <v>42</v>
      </c>
      <c r="BH746" s="211">
        <v>42</v>
      </c>
      <c r="BI746" s="211" t="b">
        <v>1</v>
      </c>
      <c r="BJ746" s="211">
        <v>36</v>
      </c>
      <c r="BK746" s="211">
        <v>36</v>
      </c>
      <c r="BL746" s="287"/>
      <c r="BM746" s="287"/>
      <c r="BN746" s="287"/>
      <c r="BO746" s="211">
        <v>17</v>
      </c>
      <c r="BP746" s="211" t="s">
        <v>514</v>
      </c>
      <c r="BQ746" s="211">
        <v>0</v>
      </c>
      <c r="BR746" s="211" t="s">
        <v>514</v>
      </c>
      <c r="BS746" s="211" t="s">
        <v>514</v>
      </c>
      <c r="BT746" s="211" t="s">
        <v>514</v>
      </c>
      <c r="BU746" s="211" t="s">
        <v>514</v>
      </c>
      <c r="BV746" s="211" t="s">
        <v>514</v>
      </c>
      <c r="BW746" s="211" t="s">
        <v>514</v>
      </c>
      <c r="BX746" s="211" t="s">
        <v>514</v>
      </c>
      <c r="BY746" s="211" t="s">
        <v>514</v>
      </c>
      <c r="BZ746" s="211" t="s">
        <v>514</v>
      </c>
      <c r="CA746" s="211" t="s">
        <v>514</v>
      </c>
      <c r="CB746" s="211" t="s">
        <v>514</v>
      </c>
      <c r="CC746" s="211" t="s">
        <v>514</v>
      </c>
      <c r="CD746" s="211" t="s">
        <v>514</v>
      </c>
      <c r="CE746" s="211" t="s">
        <v>514</v>
      </c>
      <c r="CF746" s="211" t="s">
        <v>514</v>
      </c>
      <c r="CG746" s="211" t="s">
        <v>514</v>
      </c>
      <c r="CH746" s="287"/>
      <c r="CI746" s="287"/>
      <c r="CJ746" s="287"/>
      <c r="CK746" s="287"/>
      <c r="CL746" s="287"/>
      <c r="CM746" s="287"/>
      <c r="CN746" s="287"/>
      <c r="CO746" s="211" t="s">
        <v>5528</v>
      </c>
    </row>
    <row r="747" spans="1:93">
      <c r="A747" s="286" t="s">
        <v>3993</v>
      </c>
      <c r="B747" s="211" t="s">
        <v>3998</v>
      </c>
      <c r="C747" s="211" t="s">
        <v>2448</v>
      </c>
      <c r="D747" s="211" t="s">
        <v>3999</v>
      </c>
      <c r="E747" s="211" t="s">
        <v>4000</v>
      </c>
      <c r="F747" s="211" t="s">
        <v>514</v>
      </c>
      <c r="G747" s="211" t="s">
        <v>514</v>
      </c>
      <c r="H747" s="211" t="s">
        <v>514</v>
      </c>
      <c r="I747" s="211">
        <v>1</v>
      </c>
      <c r="J747" s="211">
        <v>1</v>
      </c>
      <c r="K747" s="211" t="s">
        <v>514</v>
      </c>
      <c r="L747" s="211" t="s">
        <v>514</v>
      </c>
      <c r="M747" s="211" t="s">
        <v>514</v>
      </c>
      <c r="N747" s="211" t="s">
        <v>514</v>
      </c>
      <c r="O747" s="287"/>
      <c r="P747" s="287"/>
      <c r="Q747" s="287"/>
      <c r="R747" s="211" t="s">
        <v>514</v>
      </c>
      <c r="S747" s="211"/>
      <c r="T747" s="211"/>
      <c r="U747" s="211"/>
      <c r="V747" s="211"/>
      <c r="W747" s="211"/>
      <c r="X747" s="287"/>
      <c r="Y747" s="287"/>
      <c r="Z747" s="287"/>
      <c r="AA747" s="211" t="s">
        <v>514</v>
      </c>
      <c r="AB747" s="211" t="s">
        <v>514</v>
      </c>
      <c r="AC747" s="211" t="s">
        <v>514</v>
      </c>
      <c r="AD747" s="211" t="s">
        <v>514</v>
      </c>
      <c r="AE747" s="287"/>
      <c r="AF747" s="287"/>
      <c r="AG747" s="287"/>
      <c r="AH747" s="211" t="s">
        <v>514</v>
      </c>
      <c r="AI747" s="211"/>
      <c r="AJ747" s="211"/>
      <c r="AK747" s="211"/>
      <c r="AL747" s="211"/>
      <c r="AM747" s="211"/>
      <c r="AN747" s="287"/>
      <c r="AO747" s="287"/>
      <c r="AP747" s="287"/>
      <c r="AQ747" s="287"/>
      <c r="AR747" s="287"/>
      <c r="AS747" s="287"/>
      <c r="AT747" s="211" t="b">
        <v>1</v>
      </c>
      <c r="AU747" s="211">
        <v>809</v>
      </c>
      <c r="AV747" s="211">
        <v>713</v>
      </c>
      <c r="AW747" s="211" t="b">
        <v>1</v>
      </c>
      <c r="AX747" s="211">
        <v>828</v>
      </c>
      <c r="AY747" s="211">
        <v>828</v>
      </c>
      <c r="AZ747" s="287"/>
      <c r="BA747" s="287"/>
      <c r="BB747" s="287"/>
      <c r="BC747" s="287"/>
      <c r="BD747" s="287"/>
      <c r="BE747" s="287"/>
      <c r="BF747" s="211" t="b">
        <v>1</v>
      </c>
      <c r="BG747" s="211">
        <v>68</v>
      </c>
      <c r="BH747" s="211">
        <v>68</v>
      </c>
      <c r="BI747" s="211" t="b">
        <v>1</v>
      </c>
      <c r="BJ747" s="211">
        <v>59</v>
      </c>
      <c r="BK747" s="211">
        <v>59</v>
      </c>
      <c r="BL747" s="287"/>
      <c r="BM747" s="287"/>
      <c r="BN747" s="287"/>
      <c r="BO747" s="211">
        <v>42</v>
      </c>
      <c r="BP747" s="211" t="s">
        <v>514</v>
      </c>
      <c r="BQ747" s="211">
        <v>0</v>
      </c>
      <c r="BR747" s="211" t="s">
        <v>514</v>
      </c>
      <c r="BS747" s="211" t="s">
        <v>514</v>
      </c>
      <c r="BT747" s="211" t="s">
        <v>514</v>
      </c>
      <c r="BU747" s="211" t="s">
        <v>514</v>
      </c>
      <c r="BV747" s="211" t="s">
        <v>514</v>
      </c>
      <c r="BW747" s="211" t="s">
        <v>514</v>
      </c>
      <c r="BX747" s="211" t="s">
        <v>514</v>
      </c>
      <c r="BY747" s="211" t="s">
        <v>514</v>
      </c>
      <c r="BZ747" s="211" t="s">
        <v>514</v>
      </c>
      <c r="CA747" s="211" t="s">
        <v>514</v>
      </c>
      <c r="CB747" s="211" t="s">
        <v>514</v>
      </c>
      <c r="CC747" s="211" t="s">
        <v>514</v>
      </c>
      <c r="CD747" s="211" t="s">
        <v>514</v>
      </c>
      <c r="CE747" s="211" t="s">
        <v>514</v>
      </c>
      <c r="CF747" s="211" t="s">
        <v>514</v>
      </c>
      <c r="CG747" s="211" t="s">
        <v>514</v>
      </c>
      <c r="CH747" s="287"/>
      <c r="CI747" s="287"/>
      <c r="CJ747" s="287"/>
      <c r="CK747" s="287"/>
      <c r="CL747" s="287"/>
      <c r="CM747" s="287"/>
      <c r="CN747" s="287"/>
      <c r="CO747" s="211" t="s">
        <v>5528</v>
      </c>
    </row>
    <row r="748" spans="1:93">
      <c r="A748" s="286" t="s">
        <v>3997</v>
      </c>
      <c r="B748" s="211" t="s">
        <v>4002</v>
      </c>
      <c r="C748" s="211" t="s">
        <v>2424</v>
      </c>
      <c r="D748" s="211" t="s">
        <v>4003</v>
      </c>
      <c r="E748" s="211" t="s">
        <v>4004</v>
      </c>
      <c r="F748" s="211" t="s">
        <v>514</v>
      </c>
      <c r="G748" s="211" t="s">
        <v>514</v>
      </c>
      <c r="H748" s="211" t="s">
        <v>514</v>
      </c>
      <c r="I748" s="211">
        <v>1</v>
      </c>
      <c r="J748" s="211">
        <v>1</v>
      </c>
      <c r="K748" s="211" t="s">
        <v>514</v>
      </c>
      <c r="L748" s="211" t="s">
        <v>514</v>
      </c>
      <c r="M748" s="211" t="s">
        <v>514</v>
      </c>
      <c r="N748" s="211" t="s">
        <v>514</v>
      </c>
      <c r="O748" s="287"/>
      <c r="P748" s="287"/>
      <c r="Q748" s="287"/>
      <c r="R748" s="211" t="s">
        <v>514</v>
      </c>
      <c r="S748" s="211"/>
      <c r="T748" s="211"/>
      <c r="U748" s="211"/>
      <c r="V748" s="211"/>
      <c r="W748" s="211"/>
      <c r="X748" s="287"/>
      <c r="Y748" s="287"/>
      <c r="Z748" s="287"/>
      <c r="AA748" s="211" t="s">
        <v>514</v>
      </c>
      <c r="AB748" s="211" t="s">
        <v>514</v>
      </c>
      <c r="AC748" s="211" t="s">
        <v>514</v>
      </c>
      <c r="AD748" s="211" t="s">
        <v>514</v>
      </c>
      <c r="AE748" s="287"/>
      <c r="AF748" s="287"/>
      <c r="AG748" s="287"/>
      <c r="AH748" s="211" t="s">
        <v>514</v>
      </c>
      <c r="AI748" s="211"/>
      <c r="AJ748" s="211"/>
      <c r="AK748" s="211"/>
      <c r="AL748" s="211"/>
      <c r="AM748" s="211"/>
      <c r="AN748" s="287"/>
      <c r="AO748" s="287"/>
      <c r="AP748" s="287"/>
      <c r="AQ748" s="287"/>
      <c r="AR748" s="287"/>
      <c r="AS748" s="287"/>
      <c r="AT748" s="211" t="b">
        <v>1</v>
      </c>
      <c r="AU748" s="211">
        <v>32</v>
      </c>
      <c r="AV748" s="211">
        <v>27</v>
      </c>
      <c r="AW748" s="211" t="b">
        <v>1</v>
      </c>
      <c r="AX748" s="211">
        <v>29</v>
      </c>
      <c r="AY748" s="211">
        <v>29</v>
      </c>
      <c r="AZ748" s="287"/>
      <c r="BA748" s="287"/>
      <c r="BB748" s="287"/>
      <c r="BC748" s="287"/>
      <c r="BD748" s="287"/>
      <c r="BE748" s="287"/>
      <c r="BF748" s="211" t="b">
        <v>1</v>
      </c>
      <c r="BG748" s="211">
        <v>32</v>
      </c>
      <c r="BH748" s="211">
        <v>32</v>
      </c>
      <c r="BI748" s="211" t="b">
        <v>1</v>
      </c>
      <c r="BJ748" s="211">
        <v>32</v>
      </c>
      <c r="BK748" s="211">
        <v>32</v>
      </c>
      <c r="BL748" s="287"/>
      <c r="BM748" s="287"/>
      <c r="BN748" s="287"/>
      <c r="BO748" s="211">
        <v>13</v>
      </c>
      <c r="BP748" s="211" t="s">
        <v>514</v>
      </c>
      <c r="BQ748" s="211">
        <v>0</v>
      </c>
      <c r="BR748" s="211" t="s">
        <v>514</v>
      </c>
      <c r="BS748" s="211" t="s">
        <v>514</v>
      </c>
      <c r="BT748" s="211" t="s">
        <v>514</v>
      </c>
      <c r="BU748" s="211" t="s">
        <v>514</v>
      </c>
      <c r="BV748" s="211" t="s">
        <v>514</v>
      </c>
      <c r="BW748" s="211" t="s">
        <v>514</v>
      </c>
      <c r="BX748" s="211" t="s">
        <v>514</v>
      </c>
      <c r="BY748" s="211" t="s">
        <v>514</v>
      </c>
      <c r="BZ748" s="211" t="s">
        <v>514</v>
      </c>
      <c r="CA748" s="211" t="s">
        <v>514</v>
      </c>
      <c r="CB748" s="211" t="s">
        <v>514</v>
      </c>
      <c r="CC748" s="211" t="s">
        <v>514</v>
      </c>
      <c r="CD748" s="211" t="s">
        <v>514</v>
      </c>
      <c r="CE748" s="211" t="s">
        <v>514</v>
      </c>
      <c r="CF748" s="211" t="s">
        <v>514</v>
      </c>
      <c r="CG748" s="211" t="s">
        <v>514</v>
      </c>
      <c r="CH748" s="287"/>
      <c r="CI748" s="287"/>
      <c r="CJ748" s="287"/>
      <c r="CK748" s="287"/>
      <c r="CL748" s="287"/>
      <c r="CM748" s="287"/>
      <c r="CN748" s="287"/>
      <c r="CO748" s="211" t="s">
        <v>5528</v>
      </c>
    </row>
    <row r="749" spans="1:93">
      <c r="A749" s="286" t="s">
        <v>4001</v>
      </c>
      <c r="B749" s="211" t="s">
        <v>4006</v>
      </c>
      <c r="C749" s="211" t="s">
        <v>2424</v>
      </c>
      <c r="D749" s="211" t="s">
        <v>3995</v>
      </c>
      <c r="E749" s="211" t="s">
        <v>3996</v>
      </c>
      <c r="F749" s="211" t="s">
        <v>514</v>
      </c>
      <c r="G749" s="211" t="s">
        <v>514</v>
      </c>
      <c r="H749" s="211" t="s">
        <v>514</v>
      </c>
      <c r="I749" s="211" t="s">
        <v>514</v>
      </c>
      <c r="J749" s="211">
        <v>1</v>
      </c>
      <c r="K749" s="211" t="s">
        <v>514</v>
      </c>
      <c r="L749" s="211" t="s">
        <v>514</v>
      </c>
      <c r="M749" s="211" t="s">
        <v>514</v>
      </c>
      <c r="N749" s="211" t="s">
        <v>514</v>
      </c>
      <c r="O749" s="287"/>
      <c r="P749" s="287"/>
      <c r="Q749" s="287"/>
      <c r="R749" s="211" t="s">
        <v>514</v>
      </c>
      <c r="S749" s="211"/>
      <c r="T749" s="211"/>
      <c r="U749" s="211"/>
      <c r="V749" s="211"/>
      <c r="W749" s="211"/>
      <c r="X749" s="287"/>
      <c r="Y749" s="287"/>
      <c r="Z749" s="287"/>
      <c r="AA749" s="211" t="s">
        <v>514</v>
      </c>
      <c r="AB749" s="211" t="s">
        <v>514</v>
      </c>
      <c r="AC749" s="211" t="s">
        <v>514</v>
      </c>
      <c r="AD749" s="211" t="s">
        <v>514</v>
      </c>
      <c r="AE749" s="287"/>
      <c r="AF749" s="287"/>
      <c r="AG749" s="287"/>
      <c r="AH749" s="211" t="s">
        <v>514</v>
      </c>
      <c r="AI749" s="211"/>
      <c r="AJ749" s="211"/>
      <c r="AK749" s="211"/>
      <c r="AL749" s="211"/>
      <c r="AM749" s="211"/>
      <c r="AN749" s="287"/>
      <c r="AO749" s="287"/>
      <c r="AP749" s="287"/>
      <c r="AQ749" s="287"/>
      <c r="AR749" s="287"/>
      <c r="AS749" s="287"/>
      <c r="AT749" s="211" t="s">
        <v>514</v>
      </c>
      <c r="AU749" s="211" t="s">
        <v>514</v>
      </c>
      <c r="AV749" s="211" t="s">
        <v>514</v>
      </c>
      <c r="AW749" s="211" t="s">
        <v>514</v>
      </c>
      <c r="AX749" s="211" t="s">
        <v>514</v>
      </c>
      <c r="AY749" s="211" t="s">
        <v>514</v>
      </c>
      <c r="AZ749" s="287"/>
      <c r="BA749" s="287"/>
      <c r="BB749" s="287"/>
      <c r="BC749" s="287"/>
      <c r="BD749" s="287"/>
      <c r="BE749" s="287"/>
      <c r="BF749" s="211" t="b">
        <v>1</v>
      </c>
      <c r="BG749" s="211">
        <v>39</v>
      </c>
      <c r="BH749" s="211">
        <v>39</v>
      </c>
      <c r="BI749" s="211" t="b">
        <v>1</v>
      </c>
      <c r="BJ749" s="211">
        <v>30</v>
      </c>
      <c r="BK749" s="211">
        <v>30</v>
      </c>
      <c r="BL749" s="287"/>
      <c r="BM749" s="287"/>
      <c r="BN749" s="287"/>
      <c r="BO749" s="211">
        <v>11</v>
      </c>
      <c r="BP749" s="211" t="s">
        <v>514</v>
      </c>
      <c r="BQ749" s="211">
        <v>0</v>
      </c>
      <c r="BR749" s="211" t="s">
        <v>514</v>
      </c>
      <c r="BS749" s="211" t="s">
        <v>514</v>
      </c>
      <c r="BT749" s="211" t="s">
        <v>514</v>
      </c>
      <c r="BU749" s="211" t="s">
        <v>514</v>
      </c>
      <c r="BV749" s="211" t="s">
        <v>514</v>
      </c>
      <c r="BW749" s="211" t="s">
        <v>514</v>
      </c>
      <c r="BX749" s="211" t="s">
        <v>514</v>
      </c>
      <c r="BY749" s="211" t="s">
        <v>514</v>
      </c>
      <c r="BZ749" s="211" t="s">
        <v>514</v>
      </c>
      <c r="CA749" s="211" t="s">
        <v>514</v>
      </c>
      <c r="CB749" s="211" t="s">
        <v>514</v>
      </c>
      <c r="CC749" s="211" t="s">
        <v>514</v>
      </c>
      <c r="CD749" s="211" t="s">
        <v>514</v>
      </c>
      <c r="CE749" s="211" t="s">
        <v>514</v>
      </c>
      <c r="CF749" s="211" t="s">
        <v>514</v>
      </c>
      <c r="CG749" s="211" t="s">
        <v>514</v>
      </c>
      <c r="CH749" s="287"/>
      <c r="CI749" s="287"/>
      <c r="CJ749" s="287"/>
      <c r="CK749" s="287"/>
      <c r="CL749" s="287"/>
      <c r="CM749" s="287"/>
      <c r="CN749" s="287"/>
      <c r="CO749" s="211" t="s">
        <v>5528</v>
      </c>
    </row>
    <row r="750" spans="1:93">
      <c r="A750" s="286" t="s">
        <v>4005</v>
      </c>
      <c r="B750" s="211" t="s">
        <v>4008</v>
      </c>
      <c r="C750" s="211" t="s">
        <v>2424</v>
      </c>
      <c r="D750" s="211" t="s">
        <v>4009</v>
      </c>
      <c r="E750" s="211" t="s">
        <v>4010</v>
      </c>
      <c r="F750" s="211" t="s">
        <v>514</v>
      </c>
      <c r="G750" s="211" t="s">
        <v>514</v>
      </c>
      <c r="H750" s="211" t="s">
        <v>514</v>
      </c>
      <c r="I750" s="211">
        <v>1</v>
      </c>
      <c r="J750" s="211">
        <v>1</v>
      </c>
      <c r="K750" s="211" t="s">
        <v>514</v>
      </c>
      <c r="L750" s="211" t="s">
        <v>514</v>
      </c>
      <c r="M750" s="211" t="s">
        <v>514</v>
      </c>
      <c r="N750" s="211" t="s">
        <v>514</v>
      </c>
      <c r="O750" s="287"/>
      <c r="P750" s="287"/>
      <c r="Q750" s="287"/>
      <c r="R750" s="211" t="s">
        <v>514</v>
      </c>
      <c r="S750" s="211"/>
      <c r="T750" s="211"/>
      <c r="U750" s="211"/>
      <c r="V750" s="211"/>
      <c r="W750" s="211"/>
      <c r="X750" s="287"/>
      <c r="Y750" s="287"/>
      <c r="Z750" s="287"/>
      <c r="AA750" s="211" t="s">
        <v>514</v>
      </c>
      <c r="AB750" s="211" t="s">
        <v>514</v>
      </c>
      <c r="AC750" s="211" t="s">
        <v>514</v>
      </c>
      <c r="AD750" s="211" t="s">
        <v>514</v>
      </c>
      <c r="AE750" s="287"/>
      <c r="AF750" s="287"/>
      <c r="AG750" s="287"/>
      <c r="AH750" s="211" t="s">
        <v>514</v>
      </c>
      <c r="AI750" s="211"/>
      <c r="AJ750" s="211"/>
      <c r="AK750" s="211"/>
      <c r="AL750" s="211"/>
      <c r="AM750" s="211"/>
      <c r="AN750" s="287"/>
      <c r="AO750" s="287"/>
      <c r="AP750" s="287"/>
      <c r="AQ750" s="287"/>
      <c r="AR750" s="287"/>
      <c r="AS750" s="287"/>
      <c r="AT750" s="211" t="b">
        <v>1</v>
      </c>
      <c r="AU750" s="211">
        <v>15</v>
      </c>
      <c r="AV750" s="211">
        <v>17</v>
      </c>
      <c r="AW750" s="211" t="b">
        <v>1</v>
      </c>
      <c r="AX750" s="211">
        <v>19</v>
      </c>
      <c r="AY750" s="211">
        <v>19</v>
      </c>
      <c r="AZ750" s="287"/>
      <c r="BA750" s="287"/>
      <c r="BB750" s="287"/>
      <c r="BC750" s="287"/>
      <c r="BD750" s="287"/>
      <c r="BE750" s="287"/>
      <c r="BF750" s="211" t="b">
        <v>1</v>
      </c>
      <c r="BG750" s="211">
        <v>257</v>
      </c>
      <c r="BH750" s="211">
        <v>257</v>
      </c>
      <c r="BI750" s="211" t="b">
        <v>1</v>
      </c>
      <c r="BJ750" s="211">
        <v>246</v>
      </c>
      <c r="BK750" s="211">
        <v>246</v>
      </c>
      <c r="BL750" s="287"/>
      <c r="BM750" s="287"/>
      <c r="BN750" s="287"/>
      <c r="BO750" s="211">
        <v>47</v>
      </c>
      <c r="BP750" s="211" t="s">
        <v>514</v>
      </c>
      <c r="BQ750" s="211">
        <v>0</v>
      </c>
      <c r="BR750" s="211" t="s">
        <v>514</v>
      </c>
      <c r="BS750" s="211" t="s">
        <v>514</v>
      </c>
      <c r="BT750" s="211" t="s">
        <v>514</v>
      </c>
      <c r="BU750" s="211" t="s">
        <v>514</v>
      </c>
      <c r="BV750" s="211" t="s">
        <v>514</v>
      </c>
      <c r="BW750" s="211" t="s">
        <v>514</v>
      </c>
      <c r="BX750" s="211" t="s">
        <v>514</v>
      </c>
      <c r="BY750" s="211" t="s">
        <v>514</v>
      </c>
      <c r="BZ750" s="211" t="s">
        <v>514</v>
      </c>
      <c r="CA750" s="211" t="s">
        <v>514</v>
      </c>
      <c r="CB750" s="211" t="s">
        <v>514</v>
      </c>
      <c r="CC750" s="211" t="s">
        <v>514</v>
      </c>
      <c r="CD750" s="211" t="s">
        <v>514</v>
      </c>
      <c r="CE750" s="211" t="s">
        <v>514</v>
      </c>
      <c r="CF750" s="211" t="s">
        <v>514</v>
      </c>
      <c r="CG750" s="211" t="s">
        <v>514</v>
      </c>
      <c r="CH750" s="287"/>
      <c r="CI750" s="287"/>
      <c r="CJ750" s="287"/>
      <c r="CK750" s="287"/>
      <c r="CL750" s="287"/>
      <c r="CM750" s="287"/>
      <c r="CN750" s="287"/>
      <c r="CO750" s="211" t="s">
        <v>5528</v>
      </c>
    </row>
    <row r="751" spans="1:93">
      <c r="A751" s="286" t="s">
        <v>4007</v>
      </c>
      <c r="B751" s="211" t="s">
        <v>4012</v>
      </c>
      <c r="C751" s="211" t="s">
        <v>2424</v>
      </c>
      <c r="D751" s="211" t="s">
        <v>4013</v>
      </c>
      <c r="E751" s="211" t="s">
        <v>4014</v>
      </c>
      <c r="F751" s="211" t="s">
        <v>514</v>
      </c>
      <c r="G751" s="211" t="s">
        <v>514</v>
      </c>
      <c r="H751" s="211" t="s">
        <v>514</v>
      </c>
      <c r="I751" s="211">
        <v>1</v>
      </c>
      <c r="J751" s="211" t="s">
        <v>514</v>
      </c>
      <c r="K751" s="211" t="s">
        <v>514</v>
      </c>
      <c r="L751" s="211" t="s">
        <v>514</v>
      </c>
      <c r="M751" s="211" t="s">
        <v>514</v>
      </c>
      <c r="N751" s="211" t="s">
        <v>514</v>
      </c>
      <c r="O751" s="287"/>
      <c r="P751" s="287"/>
      <c r="Q751" s="287"/>
      <c r="R751" s="211" t="s">
        <v>514</v>
      </c>
      <c r="S751" s="211"/>
      <c r="T751" s="211"/>
      <c r="U751" s="211"/>
      <c r="V751" s="211"/>
      <c r="W751" s="211"/>
      <c r="X751" s="287"/>
      <c r="Y751" s="287"/>
      <c r="Z751" s="287"/>
      <c r="AA751" s="211" t="s">
        <v>514</v>
      </c>
      <c r="AB751" s="211" t="s">
        <v>514</v>
      </c>
      <c r="AC751" s="211" t="s">
        <v>514</v>
      </c>
      <c r="AD751" s="211" t="s">
        <v>514</v>
      </c>
      <c r="AE751" s="287"/>
      <c r="AF751" s="287"/>
      <c r="AG751" s="287"/>
      <c r="AH751" s="211" t="s">
        <v>514</v>
      </c>
      <c r="AI751" s="211" t="s">
        <v>514</v>
      </c>
      <c r="AJ751" s="211" t="s">
        <v>514</v>
      </c>
      <c r="AK751" s="211" t="s">
        <v>514</v>
      </c>
      <c r="AL751" s="211" t="s">
        <v>514</v>
      </c>
      <c r="AM751" s="211" t="s">
        <v>514</v>
      </c>
      <c r="AN751" s="287"/>
      <c r="AO751" s="287"/>
      <c r="AP751" s="287"/>
      <c r="AQ751" s="287"/>
      <c r="AR751" s="287"/>
      <c r="AS751" s="287"/>
      <c r="AT751" s="211" t="b">
        <v>1</v>
      </c>
      <c r="AU751" s="211">
        <v>86</v>
      </c>
      <c r="AV751" s="211">
        <v>15</v>
      </c>
      <c r="AW751" s="211" t="b">
        <v>1</v>
      </c>
      <c r="AX751" s="211">
        <v>14</v>
      </c>
      <c r="AY751" s="211">
        <v>14</v>
      </c>
      <c r="AZ751" s="287"/>
      <c r="BA751" s="287"/>
      <c r="BB751" s="287"/>
      <c r="BC751" s="287"/>
      <c r="BD751" s="287"/>
      <c r="BE751" s="287"/>
      <c r="BF751" s="211" t="s">
        <v>514</v>
      </c>
      <c r="BG751" s="211" t="s">
        <v>514</v>
      </c>
      <c r="BH751" s="211" t="s">
        <v>514</v>
      </c>
      <c r="BI751" s="211" t="s">
        <v>514</v>
      </c>
      <c r="BJ751" s="211" t="s">
        <v>514</v>
      </c>
      <c r="BK751" s="211" t="s">
        <v>514</v>
      </c>
      <c r="BL751" s="287"/>
      <c r="BM751" s="287"/>
      <c r="BN751" s="287"/>
      <c r="BO751" s="211" t="s">
        <v>514</v>
      </c>
      <c r="BP751" s="211" t="s">
        <v>514</v>
      </c>
      <c r="BQ751" s="211">
        <v>0</v>
      </c>
      <c r="BR751" s="211" t="s">
        <v>514</v>
      </c>
      <c r="BS751" s="211" t="s">
        <v>514</v>
      </c>
      <c r="BT751" s="211" t="s">
        <v>514</v>
      </c>
      <c r="BU751" s="211" t="s">
        <v>514</v>
      </c>
      <c r="BV751" s="211" t="s">
        <v>514</v>
      </c>
      <c r="BW751" s="211" t="s">
        <v>514</v>
      </c>
      <c r="BX751" s="211" t="s">
        <v>514</v>
      </c>
      <c r="BY751" s="211" t="s">
        <v>514</v>
      </c>
      <c r="BZ751" s="211" t="s">
        <v>514</v>
      </c>
      <c r="CA751" s="211" t="s">
        <v>514</v>
      </c>
      <c r="CB751" s="211" t="s">
        <v>514</v>
      </c>
      <c r="CC751" s="211" t="s">
        <v>514</v>
      </c>
      <c r="CD751" s="211" t="s">
        <v>514</v>
      </c>
      <c r="CE751" s="211" t="s">
        <v>514</v>
      </c>
      <c r="CF751" s="211" t="s">
        <v>514</v>
      </c>
      <c r="CG751" s="211" t="s">
        <v>514</v>
      </c>
      <c r="CH751" s="287"/>
      <c r="CI751" s="287"/>
      <c r="CJ751" s="287"/>
      <c r="CK751" s="287"/>
      <c r="CL751" s="287"/>
      <c r="CM751" s="287"/>
      <c r="CN751" s="287"/>
      <c r="CO751" s="211" t="s">
        <v>5528</v>
      </c>
    </row>
    <row r="752" spans="1:93">
      <c r="A752" s="286" t="s">
        <v>4011</v>
      </c>
      <c r="B752" s="211" t="s">
        <v>4016</v>
      </c>
      <c r="C752" s="211" t="s">
        <v>2448</v>
      </c>
      <c r="D752" s="211" t="s">
        <v>4017</v>
      </c>
      <c r="E752" s="211" t="s">
        <v>4018</v>
      </c>
      <c r="F752" s="211" t="s">
        <v>514</v>
      </c>
      <c r="G752" s="211" t="s">
        <v>514</v>
      </c>
      <c r="H752" s="211" t="s">
        <v>514</v>
      </c>
      <c r="I752" s="211">
        <v>1</v>
      </c>
      <c r="J752" s="211" t="s">
        <v>514</v>
      </c>
      <c r="K752" s="211" t="s">
        <v>514</v>
      </c>
      <c r="L752" s="211" t="s">
        <v>514</v>
      </c>
      <c r="M752" s="211" t="s">
        <v>514</v>
      </c>
      <c r="N752" s="211" t="s">
        <v>514</v>
      </c>
      <c r="O752" s="287"/>
      <c r="P752" s="287"/>
      <c r="Q752" s="287"/>
      <c r="R752" s="211" t="s">
        <v>514</v>
      </c>
      <c r="S752" s="211"/>
      <c r="T752" s="211"/>
      <c r="U752" s="211"/>
      <c r="V752" s="211"/>
      <c r="W752" s="211"/>
      <c r="X752" s="287"/>
      <c r="Y752" s="287"/>
      <c r="Z752" s="287"/>
      <c r="AA752" s="211" t="s">
        <v>514</v>
      </c>
      <c r="AB752" s="211" t="s">
        <v>514</v>
      </c>
      <c r="AC752" s="211" t="s">
        <v>514</v>
      </c>
      <c r="AD752" s="211" t="s">
        <v>514</v>
      </c>
      <c r="AE752" s="287"/>
      <c r="AF752" s="287"/>
      <c r="AG752" s="287"/>
      <c r="AH752" s="211" t="s">
        <v>514</v>
      </c>
      <c r="AI752" s="211" t="s">
        <v>514</v>
      </c>
      <c r="AJ752" s="211" t="s">
        <v>514</v>
      </c>
      <c r="AK752" s="211" t="s">
        <v>514</v>
      </c>
      <c r="AL752" s="211" t="s">
        <v>514</v>
      </c>
      <c r="AM752" s="211" t="s">
        <v>514</v>
      </c>
      <c r="AN752" s="287"/>
      <c r="AO752" s="287"/>
      <c r="AP752" s="287"/>
      <c r="AQ752" s="287"/>
      <c r="AR752" s="287"/>
      <c r="AS752" s="287"/>
      <c r="AT752" s="211" t="b">
        <v>1</v>
      </c>
      <c r="AU752" s="211">
        <v>671</v>
      </c>
      <c r="AV752" s="211">
        <v>726</v>
      </c>
      <c r="AW752" s="211" t="b">
        <v>1</v>
      </c>
      <c r="AX752" s="211">
        <v>797</v>
      </c>
      <c r="AY752" s="211">
        <v>797</v>
      </c>
      <c r="AZ752" s="287"/>
      <c r="BA752" s="287"/>
      <c r="BB752" s="287"/>
      <c r="BC752" s="287"/>
      <c r="BD752" s="287"/>
      <c r="BE752" s="287"/>
      <c r="BF752" s="211" t="s">
        <v>514</v>
      </c>
      <c r="BG752" s="211" t="s">
        <v>514</v>
      </c>
      <c r="BH752" s="211" t="s">
        <v>514</v>
      </c>
      <c r="BI752" s="211" t="s">
        <v>514</v>
      </c>
      <c r="BJ752" s="211" t="s">
        <v>514</v>
      </c>
      <c r="BK752" s="211" t="s">
        <v>514</v>
      </c>
      <c r="BL752" s="287"/>
      <c r="BM752" s="287"/>
      <c r="BN752" s="287"/>
      <c r="BO752" s="211" t="s">
        <v>514</v>
      </c>
      <c r="BP752" s="211" t="s">
        <v>514</v>
      </c>
      <c r="BQ752" s="211">
        <v>0</v>
      </c>
      <c r="BR752" s="211" t="s">
        <v>514</v>
      </c>
      <c r="BS752" s="211" t="s">
        <v>514</v>
      </c>
      <c r="BT752" s="211" t="s">
        <v>514</v>
      </c>
      <c r="BU752" s="211" t="s">
        <v>514</v>
      </c>
      <c r="BV752" s="211" t="s">
        <v>514</v>
      </c>
      <c r="BW752" s="211" t="s">
        <v>514</v>
      </c>
      <c r="BX752" s="211" t="s">
        <v>514</v>
      </c>
      <c r="BY752" s="211" t="s">
        <v>514</v>
      </c>
      <c r="BZ752" s="211" t="s">
        <v>514</v>
      </c>
      <c r="CA752" s="211" t="s">
        <v>514</v>
      </c>
      <c r="CB752" s="211" t="s">
        <v>514</v>
      </c>
      <c r="CC752" s="211" t="s">
        <v>514</v>
      </c>
      <c r="CD752" s="211" t="s">
        <v>514</v>
      </c>
      <c r="CE752" s="211" t="s">
        <v>514</v>
      </c>
      <c r="CF752" s="211" t="s">
        <v>514</v>
      </c>
      <c r="CG752" s="211" t="s">
        <v>514</v>
      </c>
      <c r="CH752" s="287"/>
      <c r="CI752" s="287"/>
      <c r="CJ752" s="287"/>
      <c r="CK752" s="287"/>
      <c r="CL752" s="287"/>
      <c r="CM752" s="287"/>
      <c r="CN752" s="287"/>
      <c r="CO752" s="211" t="s">
        <v>5528</v>
      </c>
    </row>
    <row r="753" spans="1:93">
      <c r="A753" s="286" t="s">
        <v>4015</v>
      </c>
      <c r="B753" s="211" t="s">
        <v>6684</v>
      </c>
      <c r="C753" s="211" t="s">
        <v>6446</v>
      </c>
      <c r="D753" s="211" t="s">
        <v>6685</v>
      </c>
      <c r="E753" s="211" t="s">
        <v>6686</v>
      </c>
      <c r="F753" s="211">
        <v>1</v>
      </c>
      <c r="G753" s="211" t="s">
        <v>514</v>
      </c>
      <c r="H753" s="211">
        <v>1</v>
      </c>
      <c r="I753" s="211">
        <v>1</v>
      </c>
      <c r="J753" s="211">
        <v>1</v>
      </c>
      <c r="K753" s="211" t="s">
        <v>514</v>
      </c>
      <c r="L753" s="211" t="s">
        <v>514</v>
      </c>
      <c r="M753" s="211" t="s">
        <v>514</v>
      </c>
      <c r="N753" s="211" t="s">
        <v>514</v>
      </c>
      <c r="O753" s="287"/>
      <c r="P753" s="287"/>
      <c r="Q753" s="287"/>
      <c r="R753" s="211" t="s">
        <v>514</v>
      </c>
      <c r="S753" s="211" t="s">
        <v>514</v>
      </c>
      <c r="T753" s="211" t="s">
        <v>514</v>
      </c>
      <c r="U753" s="211" t="s">
        <v>514</v>
      </c>
      <c r="V753" s="211" t="s">
        <v>514</v>
      </c>
      <c r="W753" s="211" t="s">
        <v>514</v>
      </c>
      <c r="X753" s="287"/>
      <c r="Y753" s="287"/>
      <c r="Z753" s="287"/>
      <c r="AA753" s="211" t="s">
        <v>514</v>
      </c>
      <c r="AB753" s="211" t="s">
        <v>514</v>
      </c>
      <c r="AC753" s="211" t="s">
        <v>514</v>
      </c>
      <c r="AD753" s="211" t="s">
        <v>514</v>
      </c>
      <c r="AE753" s="287"/>
      <c r="AF753" s="287"/>
      <c r="AG753" s="287"/>
      <c r="AH753" s="211" t="s">
        <v>514</v>
      </c>
      <c r="AI753" s="211" t="s">
        <v>514</v>
      </c>
      <c r="AJ753" s="211" t="s">
        <v>514</v>
      </c>
      <c r="AK753" s="211" t="s">
        <v>514</v>
      </c>
      <c r="AL753" s="211" t="s">
        <v>514</v>
      </c>
      <c r="AM753" s="211" t="s">
        <v>514</v>
      </c>
      <c r="AN753" s="287"/>
      <c r="AO753" s="287"/>
      <c r="AP753" s="287"/>
      <c r="AQ753" s="287"/>
      <c r="AR753" s="287"/>
      <c r="AS753" s="287"/>
      <c r="AT753" s="211" t="s">
        <v>514</v>
      </c>
      <c r="AU753" s="211" t="s">
        <v>514</v>
      </c>
      <c r="AV753" s="211" t="s">
        <v>514</v>
      </c>
      <c r="AW753" s="211" t="s">
        <v>514</v>
      </c>
      <c r="AX753" s="211" t="s">
        <v>514</v>
      </c>
      <c r="AY753" s="211" t="s">
        <v>514</v>
      </c>
      <c r="AZ753" s="287"/>
      <c r="BA753" s="287"/>
      <c r="BB753" s="287"/>
      <c r="BC753" s="287"/>
      <c r="BD753" s="287"/>
      <c r="BE753" s="287"/>
      <c r="BF753" s="211" t="s">
        <v>514</v>
      </c>
      <c r="BG753" s="211" t="s">
        <v>514</v>
      </c>
      <c r="BH753" s="211" t="s">
        <v>514</v>
      </c>
      <c r="BI753" s="211" t="s">
        <v>514</v>
      </c>
      <c r="BJ753" s="211" t="s">
        <v>514</v>
      </c>
      <c r="BK753" s="211" t="s">
        <v>514</v>
      </c>
      <c r="BL753" s="287"/>
      <c r="BM753" s="287"/>
      <c r="BN753" s="287"/>
      <c r="BO753" s="211">
        <v>10</v>
      </c>
      <c r="BP753" s="211">
        <v>0</v>
      </c>
      <c r="BQ753" s="211">
        <v>0</v>
      </c>
      <c r="BR753" s="211" t="s">
        <v>514</v>
      </c>
      <c r="BS753" s="211" t="s">
        <v>514</v>
      </c>
      <c r="BT753" s="211" t="s">
        <v>514</v>
      </c>
      <c r="BU753" s="211" t="s">
        <v>514</v>
      </c>
      <c r="BV753" s="211" t="s">
        <v>514</v>
      </c>
      <c r="BW753" s="211" t="s">
        <v>514</v>
      </c>
      <c r="BX753" s="211" t="s">
        <v>514</v>
      </c>
      <c r="BY753" s="211" t="s">
        <v>514</v>
      </c>
      <c r="BZ753" s="211" t="s">
        <v>514</v>
      </c>
      <c r="CA753" s="211" t="s">
        <v>514</v>
      </c>
      <c r="CB753" s="211" t="s">
        <v>514</v>
      </c>
      <c r="CC753" s="211" t="s">
        <v>6436</v>
      </c>
      <c r="CD753" s="211" t="s">
        <v>6437</v>
      </c>
      <c r="CE753" s="211" t="s">
        <v>514</v>
      </c>
      <c r="CF753" s="211" t="s">
        <v>6431</v>
      </c>
      <c r="CG753" s="211" t="s">
        <v>6621</v>
      </c>
      <c r="CH753" s="287"/>
      <c r="CI753" s="287"/>
      <c r="CJ753" s="287"/>
      <c r="CK753" s="287"/>
      <c r="CL753" s="287"/>
      <c r="CM753" s="287"/>
      <c r="CN753" s="287"/>
      <c r="CO753" s="211" t="s">
        <v>5528</v>
      </c>
    </row>
    <row r="754" spans="1:93">
      <c r="A754" s="286" t="s">
        <v>6042</v>
      </c>
      <c r="B754" s="211" t="s">
        <v>6687</v>
      </c>
      <c r="C754" s="211" t="s">
        <v>2424</v>
      </c>
      <c r="D754" s="211" t="s">
        <v>6688</v>
      </c>
      <c r="E754" s="211" t="s">
        <v>6689</v>
      </c>
      <c r="F754" s="211">
        <v>1</v>
      </c>
      <c r="G754" s="211" t="s">
        <v>514</v>
      </c>
      <c r="H754" s="211" t="s">
        <v>514</v>
      </c>
      <c r="I754" s="211">
        <v>1</v>
      </c>
      <c r="J754" s="211" t="s">
        <v>514</v>
      </c>
      <c r="K754" s="211" t="s">
        <v>514</v>
      </c>
      <c r="L754" s="211" t="s">
        <v>514</v>
      </c>
      <c r="M754" s="211" t="s">
        <v>514</v>
      </c>
      <c r="N754" s="211" t="s">
        <v>514</v>
      </c>
      <c r="O754" s="287"/>
      <c r="P754" s="287"/>
      <c r="Q754" s="287"/>
      <c r="R754" s="211" t="s">
        <v>514</v>
      </c>
      <c r="S754" s="211" t="s">
        <v>514</v>
      </c>
      <c r="T754" s="211" t="s">
        <v>514</v>
      </c>
      <c r="U754" s="211" t="s">
        <v>514</v>
      </c>
      <c r="V754" s="211" t="s">
        <v>514</v>
      </c>
      <c r="W754" s="211" t="s">
        <v>514</v>
      </c>
      <c r="X754" s="287"/>
      <c r="Y754" s="287"/>
      <c r="Z754" s="287"/>
      <c r="AA754" s="211" t="s">
        <v>514</v>
      </c>
      <c r="AB754" s="211" t="s">
        <v>514</v>
      </c>
      <c r="AC754" s="211" t="s">
        <v>514</v>
      </c>
      <c r="AD754" s="211" t="s">
        <v>514</v>
      </c>
      <c r="AE754" s="287"/>
      <c r="AF754" s="287"/>
      <c r="AG754" s="287"/>
      <c r="AH754" s="211" t="s">
        <v>514</v>
      </c>
      <c r="AI754" s="211" t="s">
        <v>514</v>
      </c>
      <c r="AJ754" s="211" t="s">
        <v>514</v>
      </c>
      <c r="AK754" s="211" t="s">
        <v>514</v>
      </c>
      <c r="AL754" s="211" t="s">
        <v>514</v>
      </c>
      <c r="AM754" s="211" t="s">
        <v>514</v>
      </c>
      <c r="AN754" s="287"/>
      <c r="AO754" s="287"/>
      <c r="AP754" s="287"/>
      <c r="AQ754" s="287"/>
      <c r="AR754" s="287"/>
      <c r="AS754" s="287"/>
      <c r="AT754" s="211" t="s">
        <v>514</v>
      </c>
      <c r="AU754" s="211" t="s">
        <v>514</v>
      </c>
      <c r="AV754" s="211" t="s">
        <v>514</v>
      </c>
      <c r="AW754" s="211" t="s">
        <v>514</v>
      </c>
      <c r="AX754" s="211" t="s">
        <v>514</v>
      </c>
      <c r="AY754" s="211" t="s">
        <v>514</v>
      </c>
      <c r="AZ754" s="287"/>
      <c r="BA754" s="287"/>
      <c r="BB754" s="287"/>
      <c r="BC754" s="287"/>
      <c r="BD754" s="287"/>
      <c r="BE754" s="287"/>
      <c r="BF754" s="211" t="s">
        <v>514</v>
      </c>
      <c r="BG754" s="211" t="s">
        <v>514</v>
      </c>
      <c r="BH754" s="211" t="s">
        <v>514</v>
      </c>
      <c r="BI754" s="211" t="s">
        <v>514</v>
      </c>
      <c r="BJ754" s="211" t="s">
        <v>514</v>
      </c>
      <c r="BK754" s="211" t="s">
        <v>514</v>
      </c>
      <c r="BL754" s="287"/>
      <c r="BM754" s="287"/>
      <c r="BN754" s="287"/>
      <c r="BO754" s="211" t="s">
        <v>514</v>
      </c>
      <c r="BP754" s="211" t="s">
        <v>514</v>
      </c>
      <c r="BQ754" s="211">
        <v>0</v>
      </c>
      <c r="BR754" s="211" t="s">
        <v>514</v>
      </c>
      <c r="BS754" s="211" t="s">
        <v>514</v>
      </c>
      <c r="BT754" s="211" t="s">
        <v>514</v>
      </c>
      <c r="BU754" s="211" t="s">
        <v>514</v>
      </c>
      <c r="BV754" s="211" t="s">
        <v>514</v>
      </c>
      <c r="BW754" s="211" t="s">
        <v>514</v>
      </c>
      <c r="BX754" s="211" t="s">
        <v>514</v>
      </c>
      <c r="BY754" s="211" t="s">
        <v>514</v>
      </c>
      <c r="BZ754" s="211" t="s">
        <v>514</v>
      </c>
      <c r="CA754" s="211" t="s">
        <v>514</v>
      </c>
      <c r="CB754" s="211" t="s">
        <v>514</v>
      </c>
      <c r="CC754" s="211" t="s">
        <v>6690</v>
      </c>
      <c r="CD754" s="211" t="s">
        <v>6649</v>
      </c>
      <c r="CE754" s="211" t="s">
        <v>514</v>
      </c>
      <c r="CF754" s="211" t="s">
        <v>514</v>
      </c>
      <c r="CG754" s="211" t="s">
        <v>514</v>
      </c>
      <c r="CH754" s="287"/>
      <c r="CI754" s="287"/>
      <c r="CJ754" s="287"/>
      <c r="CK754" s="287"/>
      <c r="CL754" s="287"/>
      <c r="CM754" s="287"/>
      <c r="CN754" s="287"/>
      <c r="CO754" s="211" t="s">
        <v>5528</v>
      </c>
    </row>
    <row r="755" spans="1:93">
      <c r="A755" s="286" t="s">
        <v>6043</v>
      </c>
      <c r="B755" s="994" t="s">
        <v>6691</v>
      </c>
      <c r="C755" s="994" t="s">
        <v>6446</v>
      </c>
      <c r="D755" s="994" t="s">
        <v>6692</v>
      </c>
      <c r="E755" s="994" t="s">
        <v>6693</v>
      </c>
      <c r="F755" s="994">
        <v>1</v>
      </c>
      <c r="G755" s="994" t="s">
        <v>514</v>
      </c>
      <c r="H755" s="994" t="s">
        <v>514</v>
      </c>
      <c r="I755" s="994">
        <v>1</v>
      </c>
      <c r="J755" s="994" t="s">
        <v>514</v>
      </c>
      <c r="K755" s="994" t="s">
        <v>514</v>
      </c>
      <c r="L755" s="994" t="s">
        <v>514</v>
      </c>
      <c r="M755" s="994" t="s">
        <v>514</v>
      </c>
      <c r="N755" s="994" t="s">
        <v>514</v>
      </c>
      <c r="O755" s="995"/>
      <c r="P755" s="995"/>
      <c r="Q755" s="995"/>
      <c r="R755" s="994" t="s">
        <v>514</v>
      </c>
      <c r="S755" s="994" t="s">
        <v>514</v>
      </c>
      <c r="T755" s="994" t="s">
        <v>514</v>
      </c>
      <c r="U755" s="994" t="s">
        <v>514</v>
      </c>
      <c r="V755" s="994" t="s">
        <v>514</v>
      </c>
      <c r="W755" s="994" t="s">
        <v>514</v>
      </c>
      <c r="X755" s="995"/>
      <c r="Y755" s="995"/>
      <c r="Z755" s="995"/>
      <c r="AA755" s="994" t="s">
        <v>514</v>
      </c>
      <c r="AB755" s="994" t="s">
        <v>514</v>
      </c>
      <c r="AC755" s="994" t="s">
        <v>514</v>
      </c>
      <c r="AD755" s="994" t="s">
        <v>514</v>
      </c>
      <c r="AE755" s="995"/>
      <c r="AF755" s="995"/>
      <c r="AG755" s="995"/>
      <c r="AH755" s="994" t="s">
        <v>514</v>
      </c>
      <c r="AI755" s="994" t="s">
        <v>514</v>
      </c>
      <c r="AJ755" s="994" t="s">
        <v>514</v>
      </c>
      <c r="AK755" s="994" t="s">
        <v>514</v>
      </c>
      <c r="AL755" s="994" t="s">
        <v>514</v>
      </c>
      <c r="AM755" s="994" t="s">
        <v>514</v>
      </c>
      <c r="AN755" s="995"/>
      <c r="AO755" s="995"/>
      <c r="AP755" s="995"/>
      <c r="AQ755" s="995"/>
      <c r="AR755" s="995"/>
      <c r="AS755" s="995"/>
      <c r="AT755" s="994" t="s">
        <v>514</v>
      </c>
      <c r="AU755" s="994" t="s">
        <v>514</v>
      </c>
      <c r="AV755" s="994" t="s">
        <v>514</v>
      </c>
      <c r="AW755" s="994" t="s">
        <v>514</v>
      </c>
      <c r="AX755" s="994" t="s">
        <v>514</v>
      </c>
      <c r="AY755" s="994" t="s">
        <v>514</v>
      </c>
      <c r="AZ755" s="995"/>
      <c r="BA755" s="995"/>
      <c r="BB755" s="995"/>
      <c r="BC755" s="995"/>
      <c r="BD755" s="995"/>
      <c r="BE755" s="995"/>
      <c r="BF755" s="994" t="s">
        <v>514</v>
      </c>
      <c r="BG755" s="994" t="s">
        <v>514</v>
      </c>
      <c r="BH755" s="994" t="s">
        <v>514</v>
      </c>
      <c r="BI755" s="994" t="s">
        <v>514</v>
      </c>
      <c r="BJ755" s="994" t="s">
        <v>514</v>
      </c>
      <c r="BK755" s="994" t="s">
        <v>514</v>
      </c>
      <c r="BL755" s="995"/>
      <c r="BM755" s="995"/>
      <c r="BN755" s="995"/>
      <c r="BO755" s="994" t="s">
        <v>514</v>
      </c>
      <c r="BP755" s="994" t="s">
        <v>514</v>
      </c>
      <c r="BQ755" s="994">
        <v>0</v>
      </c>
      <c r="BR755" s="994" t="s">
        <v>514</v>
      </c>
      <c r="BS755" s="994" t="s">
        <v>514</v>
      </c>
      <c r="BT755" s="994" t="s">
        <v>514</v>
      </c>
      <c r="BU755" s="994" t="s">
        <v>514</v>
      </c>
      <c r="BV755" s="994" t="s">
        <v>514</v>
      </c>
      <c r="BW755" s="994" t="s">
        <v>514</v>
      </c>
      <c r="BX755" s="994" t="s">
        <v>514</v>
      </c>
      <c r="BY755" s="994" t="s">
        <v>514</v>
      </c>
      <c r="BZ755" s="994" t="s">
        <v>514</v>
      </c>
      <c r="CA755" s="994" t="s">
        <v>514</v>
      </c>
      <c r="CB755" s="211" t="s">
        <v>514</v>
      </c>
      <c r="CC755" s="211" t="s">
        <v>6425</v>
      </c>
      <c r="CD755" s="211" t="s">
        <v>6442</v>
      </c>
      <c r="CE755" s="211" t="s">
        <v>514</v>
      </c>
      <c r="CF755" s="211" t="s">
        <v>514</v>
      </c>
      <c r="CG755" s="211" t="s">
        <v>514</v>
      </c>
      <c r="CH755" s="287"/>
      <c r="CI755" s="995"/>
      <c r="CJ755" s="287"/>
      <c r="CK755" s="287"/>
      <c r="CL755" s="287"/>
      <c r="CM755" s="287"/>
      <c r="CN755" s="287"/>
      <c r="CO755" s="211" t="s">
        <v>5528</v>
      </c>
    </row>
    <row r="756" spans="1:93">
      <c r="A756" s="286" t="s">
        <v>6829</v>
      </c>
      <c r="B756" s="211" t="s">
        <v>6694</v>
      </c>
      <c r="C756" s="211" t="s">
        <v>6446</v>
      </c>
      <c r="D756" s="211" t="s">
        <v>6695</v>
      </c>
      <c r="E756" s="211" t="s">
        <v>6696</v>
      </c>
      <c r="F756" s="211">
        <v>1</v>
      </c>
      <c r="G756" s="211" t="s">
        <v>514</v>
      </c>
      <c r="H756" s="211">
        <v>1</v>
      </c>
      <c r="I756" s="211">
        <v>1</v>
      </c>
      <c r="J756" s="211">
        <v>1</v>
      </c>
      <c r="K756" s="211" t="s">
        <v>514</v>
      </c>
      <c r="L756" s="211" t="s">
        <v>514</v>
      </c>
      <c r="M756" s="211" t="s">
        <v>514</v>
      </c>
      <c r="N756" s="211" t="s">
        <v>514</v>
      </c>
      <c r="O756" s="287"/>
      <c r="P756" s="287"/>
      <c r="Q756" s="287"/>
      <c r="R756" s="211" t="s">
        <v>514</v>
      </c>
      <c r="S756" s="211" t="s">
        <v>514</v>
      </c>
      <c r="T756" s="211" t="s">
        <v>514</v>
      </c>
      <c r="U756" s="211" t="s">
        <v>514</v>
      </c>
      <c r="V756" s="211" t="s">
        <v>514</v>
      </c>
      <c r="W756" s="211" t="s">
        <v>514</v>
      </c>
      <c r="X756" s="287"/>
      <c r="Y756" s="287"/>
      <c r="Z756" s="287"/>
      <c r="AA756" s="211" t="s">
        <v>514</v>
      </c>
      <c r="AB756" s="211" t="s">
        <v>514</v>
      </c>
      <c r="AC756" s="211" t="s">
        <v>514</v>
      </c>
      <c r="AD756" s="211" t="s">
        <v>514</v>
      </c>
      <c r="AE756" s="287"/>
      <c r="AF756" s="287"/>
      <c r="AG756" s="287"/>
      <c r="AH756" s="211" t="s">
        <v>514</v>
      </c>
      <c r="AI756" s="211" t="s">
        <v>514</v>
      </c>
      <c r="AJ756" s="211" t="s">
        <v>514</v>
      </c>
      <c r="AK756" s="211" t="s">
        <v>514</v>
      </c>
      <c r="AL756" s="211" t="s">
        <v>514</v>
      </c>
      <c r="AM756" s="211" t="s">
        <v>514</v>
      </c>
      <c r="AN756" s="287"/>
      <c r="AO756" s="287"/>
      <c r="AP756" s="287"/>
      <c r="AQ756" s="287"/>
      <c r="AR756" s="287"/>
      <c r="AS756" s="287"/>
      <c r="AT756" s="211" t="s">
        <v>514</v>
      </c>
      <c r="AU756" s="211" t="s">
        <v>514</v>
      </c>
      <c r="AV756" s="211" t="s">
        <v>514</v>
      </c>
      <c r="AW756" s="211" t="s">
        <v>514</v>
      </c>
      <c r="AX756" s="211" t="s">
        <v>514</v>
      </c>
      <c r="AY756" s="211" t="s">
        <v>514</v>
      </c>
      <c r="AZ756" s="211"/>
      <c r="BA756" s="211"/>
      <c r="BB756" s="211"/>
      <c r="BC756" s="287"/>
      <c r="BD756" s="287"/>
      <c r="BE756" s="287"/>
      <c r="BF756" s="211" t="s">
        <v>514</v>
      </c>
      <c r="BG756" s="211" t="s">
        <v>514</v>
      </c>
      <c r="BH756" s="211" t="s">
        <v>514</v>
      </c>
      <c r="BI756" s="211" t="s">
        <v>514</v>
      </c>
      <c r="BJ756" s="211" t="s">
        <v>514</v>
      </c>
      <c r="BK756" s="211" t="s">
        <v>514</v>
      </c>
      <c r="BL756" s="211"/>
      <c r="BM756" s="211"/>
      <c r="BN756" s="211"/>
      <c r="BO756" s="211">
        <v>4</v>
      </c>
      <c r="BP756" s="211">
        <v>4</v>
      </c>
      <c r="BQ756" s="211">
        <v>0</v>
      </c>
      <c r="BR756" s="211" t="s">
        <v>514</v>
      </c>
      <c r="BS756" s="211" t="s">
        <v>514</v>
      </c>
      <c r="BT756" s="211" t="s">
        <v>514</v>
      </c>
      <c r="BU756" s="211" t="s">
        <v>514</v>
      </c>
      <c r="BV756" s="211" t="s">
        <v>514</v>
      </c>
      <c r="BW756" s="211" t="s">
        <v>514</v>
      </c>
      <c r="BX756" s="211" t="s">
        <v>514</v>
      </c>
      <c r="BY756" s="211" t="s">
        <v>514</v>
      </c>
      <c r="BZ756" s="211" t="s">
        <v>514</v>
      </c>
      <c r="CA756" s="211" t="s">
        <v>514</v>
      </c>
      <c r="CB756" s="211" t="s">
        <v>514</v>
      </c>
      <c r="CC756" s="211" t="s">
        <v>6425</v>
      </c>
      <c r="CD756" s="211" t="s">
        <v>6442</v>
      </c>
      <c r="CE756" s="211" t="s">
        <v>514</v>
      </c>
      <c r="CF756" s="211" t="s">
        <v>6425</v>
      </c>
      <c r="CG756" s="211" t="s">
        <v>6442</v>
      </c>
      <c r="CH756" s="287"/>
      <c r="CI756" s="287"/>
      <c r="CJ756" s="287"/>
      <c r="CK756" s="287"/>
      <c r="CL756" s="287"/>
      <c r="CM756" s="287"/>
      <c r="CN756" s="287"/>
      <c r="CO756" s="211" t="s">
        <v>5528</v>
      </c>
    </row>
    <row r="757" spans="1:93">
      <c r="A757" s="286" t="s">
        <v>6830</v>
      </c>
      <c r="B757" s="211" t="s">
        <v>6697</v>
      </c>
      <c r="C757" s="211" t="s">
        <v>6446</v>
      </c>
      <c r="D757" s="211" t="s">
        <v>6698</v>
      </c>
      <c r="E757" s="211" t="s">
        <v>6699</v>
      </c>
      <c r="F757" s="211">
        <v>1</v>
      </c>
      <c r="G757" s="211" t="s">
        <v>514</v>
      </c>
      <c r="H757" s="211" t="s">
        <v>514</v>
      </c>
      <c r="I757" s="211">
        <v>1</v>
      </c>
      <c r="J757" s="211" t="s">
        <v>514</v>
      </c>
      <c r="K757" s="211" t="s">
        <v>514</v>
      </c>
      <c r="L757" s="211" t="s">
        <v>514</v>
      </c>
      <c r="M757" s="211" t="s">
        <v>514</v>
      </c>
      <c r="N757" s="211" t="s">
        <v>514</v>
      </c>
      <c r="O757" s="287"/>
      <c r="P757" s="287"/>
      <c r="Q757" s="287"/>
      <c r="R757" s="211" t="s">
        <v>514</v>
      </c>
      <c r="S757" s="211" t="s">
        <v>514</v>
      </c>
      <c r="T757" s="211" t="s">
        <v>514</v>
      </c>
      <c r="U757" s="211" t="s">
        <v>514</v>
      </c>
      <c r="V757" s="211" t="s">
        <v>514</v>
      </c>
      <c r="W757" s="211" t="s">
        <v>514</v>
      </c>
      <c r="X757" s="287"/>
      <c r="Y757" s="287"/>
      <c r="Z757" s="287"/>
      <c r="AA757" s="211" t="s">
        <v>514</v>
      </c>
      <c r="AB757" s="211" t="s">
        <v>514</v>
      </c>
      <c r="AC757" s="211" t="s">
        <v>514</v>
      </c>
      <c r="AD757" s="211" t="s">
        <v>514</v>
      </c>
      <c r="AE757" s="287"/>
      <c r="AF757" s="287"/>
      <c r="AG757" s="287"/>
      <c r="AH757" s="211" t="s">
        <v>514</v>
      </c>
      <c r="AI757" s="211" t="s">
        <v>514</v>
      </c>
      <c r="AJ757" s="211" t="s">
        <v>514</v>
      </c>
      <c r="AK757" s="211" t="s">
        <v>514</v>
      </c>
      <c r="AL757" s="211" t="s">
        <v>514</v>
      </c>
      <c r="AM757" s="211" t="s">
        <v>514</v>
      </c>
      <c r="AN757" s="287"/>
      <c r="AO757" s="287"/>
      <c r="AP757" s="287"/>
      <c r="AQ757" s="287"/>
      <c r="AR757" s="287"/>
      <c r="AS757" s="287"/>
      <c r="AT757" s="211" t="s">
        <v>514</v>
      </c>
      <c r="AU757" s="211" t="s">
        <v>514</v>
      </c>
      <c r="AV757" s="211" t="s">
        <v>514</v>
      </c>
      <c r="AW757" s="211" t="s">
        <v>514</v>
      </c>
      <c r="AX757" s="211" t="s">
        <v>514</v>
      </c>
      <c r="AY757" s="211" t="s">
        <v>514</v>
      </c>
      <c r="AZ757" s="211"/>
      <c r="BA757" s="211"/>
      <c r="BB757" s="211"/>
      <c r="BC757" s="287"/>
      <c r="BD757" s="287"/>
      <c r="BE757" s="287"/>
      <c r="BF757" s="211" t="s">
        <v>514</v>
      </c>
      <c r="BG757" s="211" t="s">
        <v>514</v>
      </c>
      <c r="BH757" s="211" t="s">
        <v>514</v>
      </c>
      <c r="BI757" s="211" t="s">
        <v>514</v>
      </c>
      <c r="BJ757" s="211" t="s">
        <v>514</v>
      </c>
      <c r="BK757" s="211" t="s">
        <v>514</v>
      </c>
      <c r="BL757" s="211"/>
      <c r="BM757" s="211"/>
      <c r="BN757" s="211"/>
      <c r="BO757" s="211" t="s">
        <v>514</v>
      </c>
      <c r="BP757" s="211" t="s">
        <v>514</v>
      </c>
      <c r="BQ757" s="211">
        <v>0</v>
      </c>
      <c r="BR757" s="211" t="s">
        <v>514</v>
      </c>
      <c r="BS757" s="211" t="s">
        <v>514</v>
      </c>
      <c r="BT757" s="211" t="s">
        <v>514</v>
      </c>
      <c r="BU757" s="211" t="s">
        <v>514</v>
      </c>
      <c r="BV757" s="211" t="s">
        <v>514</v>
      </c>
      <c r="BW757" s="211" t="s">
        <v>514</v>
      </c>
      <c r="BX757" s="211" t="s">
        <v>514</v>
      </c>
      <c r="BY757" s="211" t="s">
        <v>514</v>
      </c>
      <c r="BZ757" s="211" t="s">
        <v>514</v>
      </c>
      <c r="CA757" s="211" t="s">
        <v>514</v>
      </c>
      <c r="CB757" s="211" t="s">
        <v>514</v>
      </c>
      <c r="CC757" s="211" t="s">
        <v>6444</v>
      </c>
      <c r="CD757" s="211" t="s">
        <v>6445</v>
      </c>
      <c r="CE757" s="211" t="s">
        <v>514</v>
      </c>
      <c r="CF757" s="211" t="s">
        <v>514</v>
      </c>
      <c r="CG757" s="211" t="s">
        <v>514</v>
      </c>
      <c r="CH757" s="287"/>
      <c r="CI757" s="287"/>
      <c r="CJ757" s="287"/>
      <c r="CK757" s="287"/>
      <c r="CL757" s="287"/>
      <c r="CM757" s="287"/>
      <c r="CN757" s="287"/>
      <c r="CO757" s="211" t="s">
        <v>5528</v>
      </c>
    </row>
    <row r="758" spans="1:93">
      <c r="A758" s="286" t="s">
        <v>6831</v>
      </c>
      <c r="B758" s="211" t="s">
        <v>6700</v>
      </c>
      <c r="C758" s="211" t="s">
        <v>6701</v>
      </c>
      <c r="D758" s="211" t="s">
        <v>6702</v>
      </c>
      <c r="E758" s="211" t="s">
        <v>6703</v>
      </c>
      <c r="F758" s="211">
        <v>1</v>
      </c>
      <c r="G758" s="211" t="s">
        <v>514</v>
      </c>
      <c r="H758" s="211" t="s">
        <v>514</v>
      </c>
      <c r="I758" s="211">
        <v>1</v>
      </c>
      <c r="J758" s="211" t="s">
        <v>514</v>
      </c>
      <c r="K758" s="211" t="s">
        <v>514</v>
      </c>
      <c r="L758" s="211" t="s">
        <v>514</v>
      </c>
      <c r="M758" s="211" t="s">
        <v>514</v>
      </c>
      <c r="N758" s="211" t="s">
        <v>514</v>
      </c>
      <c r="O758" s="287"/>
      <c r="P758" s="287"/>
      <c r="Q758" s="287"/>
      <c r="R758" s="211" t="s">
        <v>514</v>
      </c>
      <c r="S758" s="211" t="s">
        <v>514</v>
      </c>
      <c r="T758" s="211" t="s">
        <v>514</v>
      </c>
      <c r="U758" s="211" t="s">
        <v>514</v>
      </c>
      <c r="V758" s="211" t="s">
        <v>514</v>
      </c>
      <c r="W758" s="211" t="s">
        <v>514</v>
      </c>
      <c r="X758" s="287"/>
      <c r="Y758" s="287"/>
      <c r="Z758" s="287"/>
      <c r="AA758" s="211" t="s">
        <v>514</v>
      </c>
      <c r="AB758" s="211" t="s">
        <v>514</v>
      </c>
      <c r="AC758" s="211" t="s">
        <v>514</v>
      </c>
      <c r="AD758" s="211" t="s">
        <v>514</v>
      </c>
      <c r="AE758" s="287"/>
      <c r="AF758" s="287"/>
      <c r="AG758" s="287"/>
      <c r="AH758" s="211" t="s">
        <v>514</v>
      </c>
      <c r="AI758" s="211" t="s">
        <v>514</v>
      </c>
      <c r="AJ758" s="211" t="s">
        <v>514</v>
      </c>
      <c r="AK758" s="211" t="s">
        <v>514</v>
      </c>
      <c r="AL758" s="211" t="s">
        <v>514</v>
      </c>
      <c r="AM758" s="211" t="s">
        <v>514</v>
      </c>
      <c r="AN758" s="287"/>
      <c r="AO758" s="287"/>
      <c r="AP758" s="287"/>
      <c r="AQ758" s="287"/>
      <c r="AR758" s="287"/>
      <c r="AS758" s="287"/>
      <c r="AT758" s="211" t="s">
        <v>514</v>
      </c>
      <c r="AU758" s="211" t="s">
        <v>514</v>
      </c>
      <c r="AV758" s="211" t="s">
        <v>514</v>
      </c>
      <c r="AW758" s="211" t="s">
        <v>514</v>
      </c>
      <c r="AX758" s="211" t="s">
        <v>514</v>
      </c>
      <c r="AY758" s="211" t="s">
        <v>514</v>
      </c>
      <c r="AZ758" s="211"/>
      <c r="BA758" s="211"/>
      <c r="BB758" s="211"/>
      <c r="BC758" s="287"/>
      <c r="BD758" s="287"/>
      <c r="BE758" s="287"/>
      <c r="BF758" s="211" t="s">
        <v>514</v>
      </c>
      <c r="BG758" s="211" t="s">
        <v>514</v>
      </c>
      <c r="BH758" s="211" t="s">
        <v>514</v>
      </c>
      <c r="BI758" s="211" t="s">
        <v>514</v>
      </c>
      <c r="BJ758" s="211" t="s">
        <v>514</v>
      </c>
      <c r="BK758" s="211" t="s">
        <v>514</v>
      </c>
      <c r="BL758" s="211"/>
      <c r="BM758" s="211"/>
      <c r="BN758" s="211"/>
      <c r="BO758" s="211" t="s">
        <v>514</v>
      </c>
      <c r="BP758" s="211" t="s">
        <v>514</v>
      </c>
      <c r="BQ758" s="211">
        <v>0</v>
      </c>
      <c r="BR758" s="211" t="s">
        <v>514</v>
      </c>
      <c r="BS758" s="211" t="s">
        <v>514</v>
      </c>
      <c r="BT758" s="211" t="s">
        <v>514</v>
      </c>
      <c r="BU758" s="211" t="s">
        <v>514</v>
      </c>
      <c r="BV758" s="211" t="s">
        <v>514</v>
      </c>
      <c r="BW758" s="211" t="s">
        <v>514</v>
      </c>
      <c r="BX758" s="211" t="s">
        <v>514</v>
      </c>
      <c r="BY758" s="211" t="s">
        <v>514</v>
      </c>
      <c r="BZ758" s="211" t="s">
        <v>514</v>
      </c>
      <c r="CA758" s="211" t="s">
        <v>514</v>
      </c>
      <c r="CB758" s="211" t="s">
        <v>514</v>
      </c>
      <c r="CC758" s="211" t="s">
        <v>6704</v>
      </c>
      <c r="CD758" s="211" t="s">
        <v>6543</v>
      </c>
      <c r="CE758" s="211" t="s">
        <v>514</v>
      </c>
      <c r="CF758" s="211" t="s">
        <v>514</v>
      </c>
      <c r="CG758" s="211" t="s">
        <v>514</v>
      </c>
      <c r="CH758" s="287"/>
      <c r="CI758" s="287"/>
      <c r="CJ758" s="287"/>
      <c r="CK758" s="287"/>
      <c r="CL758" s="287"/>
      <c r="CM758" s="287"/>
      <c r="CN758" s="287"/>
      <c r="CO758" s="211" t="s">
        <v>5528</v>
      </c>
    </row>
    <row r="759" spans="1:93">
      <c r="A759" s="286" t="s">
        <v>6832</v>
      </c>
      <c r="B759" s="211" t="s">
        <v>6705</v>
      </c>
      <c r="C759" s="211" t="s">
        <v>6701</v>
      </c>
      <c r="D759" s="211" t="s">
        <v>6706</v>
      </c>
      <c r="E759" s="211" t="s">
        <v>6707</v>
      </c>
      <c r="F759" s="211">
        <v>1</v>
      </c>
      <c r="G759" s="211" t="s">
        <v>514</v>
      </c>
      <c r="H759" s="211" t="s">
        <v>514</v>
      </c>
      <c r="I759" s="211">
        <v>1</v>
      </c>
      <c r="J759" s="211" t="s">
        <v>514</v>
      </c>
      <c r="K759" s="211" t="s">
        <v>514</v>
      </c>
      <c r="L759" s="211" t="s">
        <v>514</v>
      </c>
      <c r="M759" s="211" t="s">
        <v>514</v>
      </c>
      <c r="N759" s="211" t="s">
        <v>514</v>
      </c>
      <c r="O759" s="287"/>
      <c r="P759" s="287"/>
      <c r="Q759" s="287"/>
      <c r="R759" s="211" t="s">
        <v>514</v>
      </c>
      <c r="S759" s="211" t="s">
        <v>514</v>
      </c>
      <c r="T759" s="211" t="s">
        <v>514</v>
      </c>
      <c r="U759" s="211" t="s">
        <v>514</v>
      </c>
      <c r="V759" s="211" t="s">
        <v>514</v>
      </c>
      <c r="W759" s="211" t="s">
        <v>514</v>
      </c>
      <c r="X759" s="287"/>
      <c r="Y759" s="287"/>
      <c r="Z759" s="287"/>
      <c r="AA759" s="211" t="s">
        <v>514</v>
      </c>
      <c r="AB759" s="211" t="s">
        <v>514</v>
      </c>
      <c r="AC759" s="211" t="s">
        <v>514</v>
      </c>
      <c r="AD759" s="211" t="s">
        <v>514</v>
      </c>
      <c r="AE759" s="287"/>
      <c r="AF759" s="287"/>
      <c r="AG759" s="287"/>
      <c r="AH759" s="211" t="s">
        <v>514</v>
      </c>
      <c r="AI759" s="211" t="s">
        <v>514</v>
      </c>
      <c r="AJ759" s="211" t="s">
        <v>514</v>
      </c>
      <c r="AK759" s="211" t="s">
        <v>514</v>
      </c>
      <c r="AL759" s="211" t="s">
        <v>514</v>
      </c>
      <c r="AM759" s="211" t="s">
        <v>514</v>
      </c>
      <c r="AN759" s="287"/>
      <c r="AO759" s="287"/>
      <c r="AP759" s="287"/>
      <c r="AQ759" s="287"/>
      <c r="AR759" s="287"/>
      <c r="AS759" s="287"/>
      <c r="AT759" s="211" t="s">
        <v>514</v>
      </c>
      <c r="AU759" s="211" t="s">
        <v>514</v>
      </c>
      <c r="AV759" s="211" t="s">
        <v>514</v>
      </c>
      <c r="AW759" s="211" t="s">
        <v>514</v>
      </c>
      <c r="AX759" s="211" t="s">
        <v>514</v>
      </c>
      <c r="AY759" s="211" t="s">
        <v>514</v>
      </c>
      <c r="AZ759" s="211"/>
      <c r="BA759" s="211"/>
      <c r="BB759" s="211"/>
      <c r="BC759" s="287"/>
      <c r="BD759" s="287"/>
      <c r="BE759" s="287"/>
      <c r="BF759" s="211" t="s">
        <v>514</v>
      </c>
      <c r="BG759" s="211" t="s">
        <v>514</v>
      </c>
      <c r="BH759" s="211" t="s">
        <v>514</v>
      </c>
      <c r="BI759" s="211" t="s">
        <v>514</v>
      </c>
      <c r="BJ759" s="211" t="s">
        <v>514</v>
      </c>
      <c r="BK759" s="211" t="s">
        <v>514</v>
      </c>
      <c r="BL759" s="211"/>
      <c r="BM759" s="211"/>
      <c r="BN759" s="211"/>
      <c r="BO759" s="211" t="s">
        <v>514</v>
      </c>
      <c r="BP759" s="211" t="s">
        <v>514</v>
      </c>
      <c r="BQ759" s="211">
        <v>0</v>
      </c>
      <c r="BR759" s="211" t="s">
        <v>514</v>
      </c>
      <c r="BS759" s="211" t="s">
        <v>514</v>
      </c>
      <c r="BT759" s="211" t="s">
        <v>514</v>
      </c>
      <c r="BU759" s="211" t="s">
        <v>514</v>
      </c>
      <c r="BV759" s="211" t="s">
        <v>514</v>
      </c>
      <c r="BW759" s="211" t="s">
        <v>514</v>
      </c>
      <c r="BX759" s="211" t="s">
        <v>514</v>
      </c>
      <c r="BY759" s="211" t="s">
        <v>514</v>
      </c>
      <c r="BZ759" s="211" t="s">
        <v>514</v>
      </c>
      <c r="CA759" s="211" t="s">
        <v>514</v>
      </c>
      <c r="CB759" s="211" t="s">
        <v>514</v>
      </c>
      <c r="CC759" s="211" t="s">
        <v>6444</v>
      </c>
      <c r="CD759" s="211" t="s">
        <v>6445</v>
      </c>
      <c r="CE759" s="211" t="s">
        <v>514</v>
      </c>
      <c r="CF759" s="211" t="s">
        <v>514</v>
      </c>
      <c r="CG759" s="211" t="s">
        <v>514</v>
      </c>
      <c r="CH759" s="287"/>
      <c r="CI759" s="287"/>
      <c r="CJ759" s="287"/>
      <c r="CK759" s="287"/>
      <c r="CL759" s="287"/>
      <c r="CM759" s="287"/>
      <c r="CN759" s="287"/>
      <c r="CO759" s="211" t="s">
        <v>5528</v>
      </c>
    </row>
    <row r="760" spans="1:93">
      <c r="A760" s="286" t="s">
        <v>6833</v>
      </c>
      <c r="B760" s="211" t="s">
        <v>6708</v>
      </c>
      <c r="C760" s="211" t="s">
        <v>6483</v>
      </c>
      <c r="D760" s="211" t="s">
        <v>6709</v>
      </c>
      <c r="E760" s="211" t="s">
        <v>6710</v>
      </c>
      <c r="F760" s="211">
        <v>1</v>
      </c>
      <c r="G760" s="211" t="s">
        <v>514</v>
      </c>
      <c r="H760" s="211" t="s">
        <v>514</v>
      </c>
      <c r="I760" s="211">
        <v>1</v>
      </c>
      <c r="J760" s="211" t="s">
        <v>514</v>
      </c>
      <c r="K760" s="211" t="s">
        <v>514</v>
      </c>
      <c r="L760" s="211" t="s">
        <v>514</v>
      </c>
      <c r="M760" s="211" t="s">
        <v>514</v>
      </c>
      <c r="N760" s="211" t="s">
        <v>514</v>
      </c>
      <c r="O760" s="287"/>
      <c r="P760" s="287"/>
      <c r="Q760" s="287"/>
      <c r="R760" s="211" t="s">
        <v>514</v>
      </c>
      <c r="S760" s="211" t="s">
        <v>514</v>
      </c>
      <c r="T760" s="211" t="s">
        <v>514</v>
      </c>
      <c r="U760" s="211" t="s">
        <v>514</v>
      </c>
      <c r="V760" s="211" t="s">
        <v>514</v>
      </c>
      <c r="W760" s="211" t="s">
        <v>514</v>
      </c>
      <c r="X760" s="287"/>
      <c r="Y760" s="287"/>
      <c r="Z760" s="287"/>
      <c r="AA760" s="211" t="s">
        <v>514</v>
      </c>
      <c r="AB760" s="211" t="s">
        <v>514</v>
      </c>
      <c r="AC760" s="211" t="s">
        <v>514</v>
      </c>
      <c r="AD760" s="211" t="s">
        <v>514</v>
      </c>
      <c r="AE760" s="287"/>
      <c r="AF760" s="287"/>
      <c r="AG760" s="287"/>
      <c r="AH760" s="211" t="s">
        <v>514</v>
      </c>
      <c r="AI760" s="211" t="s">
        <v>514</v>
      </c>
      <c r="AJ760" s="211" t="s">
        <v>514</v>
      </c>
      <c r="AK760" s="211" t="s">
        <v>514</v>
      </c>
      <c r="AL760" s="211" t="s">
        <v>514</v>
      </c>
      <c r="AM760" s="211" t="s">
        <v>514</v>
      </c>
      <c r="AN760" s="287"/>
      <c r="AO760" s="287"/>
      <c r="AP760" s="287"/>
      <c r="AQ760" s="287"/>
      <c r="AR760" s="287"/>
      <c r="AS760" s="287"/>
      <c r="AT760" s="211" t="s">
        <v>514</v>
      </c>
      <c r="AU760" s="211" t="s">
        <v>514</v>
      </c>
      <c r="AV760" s="211" t="s">
        <v>514</v>
      </c>
      <c r="AW760" s="211" t="s">
        <v>514</v>
      </c>
      <c r="AX760" s="211" t="s">
        <v>514</v>
      </c>
      <c r="AY760" s="211" t="s">
        <v>514</v>
      </c>
      <c r="AZ760" s="211"/>
      <c r="BA760" s="211"/>
      <c r="BB760" s="211"/>
      <c r="BC760" s="287"/>
      <c r="BD760" s="287"/>
      <c r="BE760" s="287"/>
      <c r="BF760" s="211" t="s">
        <v>514</v>
      </c>
      <c r="BG760" s="211" t="s">
        <v>514</v>
      </c>
      <c r="BH760" s="211" t="s">
        <v>514</v>
      </c>
      <c r="BI760" s="211" t="s">
        <v>514</v>
      </c>
      <c r="BJ760" s="211" t="s">
        <v>514</v>
      </c>
      <c r="BK760" s="211" t="s">
        <v>514</v>
      </c>
      <c r="BL760" s="211"/>
      <c r="BM760" s="211"/>
      <c r="BN760" s="211"/>
      <c r="BO760" s="211" t="s">
        <v>514</v>
      </c>
      <c r="BP760" s="211" t="s">
        <v>514</v>
      </c>
      <c r="BQ760" s="211">
        <v>0</v>
      </c>
      <c r="BR760" s="211" t="s">
        <v>514</v>
      </c>
      <c r="BS760" s="211" t="s">
        <v>514</v>
      </c>
      <c r="BT760" s="211" t="s">
        <v>514</v>
      </c>
      <c r="BU760" s="211" t="s">
        <v>514</v>
      </c>
      <c r="BV760" s="211" t="s">
        <v>514</v>
      </c>
      <c r="BW760" s="211" t="s">
        <v>514</v>
      </c>
      <c r="BX760" s="211" t="s">
        <v>514</v>
      </c>
      <c r="BY760" s="211" t="s">
        <v>514</v>
      </c>
      <c r="BZ760" s="211" t="s">
        <v>514</v>
      </c>
      <c r="CA760" s="211" t="s">
        <v>514</v>
      </c>
      <c r="CB760" s="211" t="s">
        <v>514</v>
      </c>
      <c r="CC760" s="211" t="s">
        <v>6711</v>
      </c>
      <c r="CD760" s="211" t="s">
        <v>6712</v>
      </c>
      <c r="CE760" s="211" t="s">
        <v>514</v>
      </c>
      <c r="CF760" s="211" t="s">
        <v>514</v>
      </c>
      <c r="CG760" s="211" t="s">
        <v>514</v>
      </c>
      <c r="CH760" s="287"/>
      <c r="CI760" s="287"/>
      <c r="CJ760" s="287"/>
      <c r="CK760" s="287"/>
      <c r="CL760" s="287"/>
      <c r="CM760" s="287"/>
      <c r="CN760" s="287"/>
      <c r="CO760" s="211" t="s">
        <v>5528</v>
      </c>
    </row>
    <row r="761" spans="1:93">
      <c r="A761" s="286" t="s">
        <v>6834</v>
      </c>
      <c r="B761" s="211" t="s">
        <v>6713</v>
      </c>
      <c r="C761" s="211" t="s">
        <v>6701</v>
      </c>
      <c r="D761" s="211" t="s">
        <v>6714</v>
      </c>
      <c r="E761" s="211" t="s">
        <v>6715</v>
      </c>
      <c r="F761" s="211">
        <v>1</v>
      </c>
      <c r="G761" s="211" t="s">
        <v>514</v>
      </c>
      <c r="H761" s="211" t="s">
        <v>514</v>
      </c>
      <c r="I761" s="211">
        <v>1</v>
      </c>
      <c r="J761" s="211" t="s">
        <v>514</v>
      </c>
      <c r="K761" s="211" t="s">
        <v>514</v>
      </c>
      <c r="L761" s="211" t="s">
        <v>514</v>
      </c>
      <c r="M761" s="211" t="s">
        <v>514</v>
      </c>
      <c r="N761" s="211" t="s">
        <v>514</v>
      </c>
      <c r="O761" s="287"/>
      <c r="P761" s="287"/>
      <c r="Q761" s="287"/>
      <c r="R761" s="211" t="s">
        <v>514</v>
      </c>
      <c r="S761" s="211" t="s">
        <v>514</v>
      </c>
      <c r="T761" s="211" t="s">
        <v>514</v>
      </c>
      <c r="U761" s="211" t="s">
        <v>514</v>
      </c>
      <c r="V761" s="211" t="s">
        <v>514</v>
      </c>
      <c r="W761" s="211" t="s">
        <v>514</v>
      </c>
      <c r="X761" s="287"/>
      <c r="Y761" s="287"/>
      <c r="Z761" s="287"/>
      <c r="AA761" s="211" t="s">
        <v>514</v>
      </c>
      <c r="AB761" s="211" t="s">
        <v>514</v>
      </c>
      <c r="AC761" s="211" t="s">
        <v>514</v>
      </c>
      <c r="AD761" s="211" t="s">
        <v>514</v>
      </c>
      <c r="AE761" s="287"/>
      <c r="AF761" s="287"/>
      <c r="AG761" s="287"/>
      <c r="AH761" s="211" t="s">
        <v>514</v>
      </c>
      <c r="AI761" s="211" t="s">
        <v>514</v>
      </c>
      <c r="AJ761" s="211" t="s">
        <v>514</v>
      </c>
      <c r="AK761" s="211" t="s">
        <v>514</v>
      </c>
      <c r="AL761" s="211" t="s">
        <v>514</v>
      </c>
      <c r="AM761" s="211" t="s">
        <v>514</v>
      </c>
      <c r="AN761" s="287"/>
      <c r="AO761" s="287"/>
      <c r="AP761" s="287"/>
      <c r="AQ761" s="287"/>
      <c r="AR761" s="287"/>
      <c r="AS761" s="287"/>
      <c r="AT761" s="211" t="s">
        <v>514</v>
      </c>
      <c r="AU761" s="211" t="s">
        <v>514</v>
      </c>
      <c r="AV761" s="211" t="s">
        <v>514</v>
      </c>
      <c r="AW761" s="211" t="s">
        <v>514</v>
      </c>
      <c r="AX761" s="211" t="s">
        <v>514</v>
      </c>
      <c r="AY761" s="211" t="s">
        <v>514</v>
      </c>
      <c r="AZ761" s="211"/>
      <c r="BA761" s="211"/>
      <c r="BB761" s="211"/>
      <c r="BC761" s="287"/>
      <c r="BD761" s="287"/>
      <c r="BE761" s="287"/>
      <c r="BF761" s="211" t="s">
        <v>514</v>
      </c>
      <c r="BG761" s="211" t="s">
        <v>514</v>
      </c>
      <c r="BH761" s="211" t="s">
        <v>514</v>
      </c>
      <c r="BI761" s="211" t="s">
        <v>514</v>
      </c>
      <c r="BJ761" s="211" t="s">
        <v>514</v>
      </c>
      <c r="BK761" s="211" t="s">
        <v>514</v>
      </c>
      <c r="BL761" s="211"/>
      <c r="BM761" s="211"/>
      <c r="BN761" s="211"/>
      <c r="BO761" s="211" t="s">
        <v>514</v>
      </c>
      <c r="BP761" s="211" t="s">
        <v>514</v>
      </c>
      <c r="BQ761" s="211">
        <v>0</v>
      </c>
      <c r="BR761" s="211" t="s">
        <v>514</v>
      </c>
      <c r="BS761" s="211" t="s">
        <v>514</v>
      </c>
      <c r="BT761" s="211" t="s">
        <v>514</v>
      </c>
      <c r="BU761" s="211" t="s">
        <v>514</v>
      </c>
      <c r="BV761" s="211" t="s">
        <v>514</v>
      </c>
      <c r="BW761" s="211" t="s">
        <v>514</v>
      </c>
      <c r="BX761" s="211" t="s">
        <v>514</v>
      </c>
      <c r="BY761" s="211" t="s">
        <v>514</v>
      </c>
      <c r="BZ761" s="211" t="s">
        <v>514</v>
      </c>
      <c r="CA761" s="211" t="s">
        <v>514</v>
      </c>
      <c r="CB761" s="211" t="s">
        <v>514</v>
      </c>
      <c r="CC761" s="211" t="s">
        <v>6716</v>
      </c>
      <c r="CD761" s="211" t="s">
        <v>6437</v>
      </c>
      <c r="CE761" s="211" t="s">
        <v>514</v>
      </c>
      <c r="CF761" s="211" t="s">
        <v>514</v>
      </c>
      <c r="CG761" s="211" t="s">
        <v>514</v>
      </c>
      <c r="CH761" s="287"/>
      <c r="CI761" s="287"/>
      <c r="CJ761" s="287"/>
      <c r="CK761" s="287"/>
      <c r="CL761" s="287"/>
      <c r="CM761" s="287"/>
      <c r="CN761" s="287"/>
      <c r="CO761" s="211" t="s">
        <v>5528</v>
      </c>
    </row>
    <row r="762" spans="1:93">
      <c r="A762" s="286" t="s">
        <v>6835</v>
      </c>
      <c r="B762" s="211" t="s">
        <v>6717</v>
      </c>
      <c r="C762" s="211" t="s">
        <v>6483</v>
      </c>
      <c r="D762" s="211" t="s">
        <v>6718</v>
      </c>
      <c r="E762" s="211" t="s">
        <v>6719</v>
      </c>
      <c r="F762" s="211">
        <v>1</v>
      </c>
      <c r="G762" s="211" t="s">
        <v>514</v>
      </c>
      <c r="H762" s="211" t="s">
        <v>514</v>
      </c>
      <c r="I762" s="211">
        <v>1</v>
      </c>
      <c r="J762" s="211" t="s">
        <v>514</v>
      </c>
      <c r="K762" s="211" t="s">
        <v>514</v>
      </c>
      <c r="L762" s="211" t="s">
        <v>514</v>
      </c>
      <c r="M762" s="211" t="s">
        <v>514</v>
      </c>
      <c r="N762" s="211" t="s">
        <v>514</v>
      </c>
      <c r="O762" s="287"/>
      <c r="P762" s="287"/>
      <c r="Q762" s="287"/>
      <c r="R762" s="211" t="s">
        <v>514</v>
      </c>
      <c r="S762" s="211" t="s">
        <v>514</v>
      </c>
      <c r="T762" s="211" t="s">
        <v>514</v>
      </c>
      <c r="U762" s="211" t="s">
        <v>514</v>
      </c>
      <c r="V762" s="211" t="s">
        <v>514</v>
      </c>
      <c r="W762" s="211" t="s">
        <v>514</v>
      </c>
      <c r="X762" s="287"/>
      <c r="Y762" s="287"/>
      <c r="Z762" s="287"/>
      <c r="AA762" s="211" t="s">
        <v>514</v>
      </c>
      <c r="AB762" s="211" t="s">
        <v>514</v>
      </c>
      <c r="AC762" s="211" t="s">
        <v>514</v>
      </c>
      <c r="AD762" s="211" t="s">
        <v>514</v>
      </c>
      <c r="AE762" s="287"/>
      <c r="AF762" s="287"/>
      <c r="AG762" s="287"/>
      <c r="AH762" s="211" t="s">
        <v>514</v>
      </c>
      <c r="AI762" s="211" t="s">
        <v>514</v>
      </c>
      <c r="AJ762" s="211" t="s">
        <v>514</v>
      </c>
      <c r="AK762" s="211" t="s">
        <v>514</v>
      </c>
      <c r="AL762" s="211" t="s">
        <v>514</v>
      </c>
      <c r="AM762" s="211" t="s">
        <v>514</v>
      </c>
      <c r="AN762" s="287"/>
      <c r="AO762" s="287"/>
      <c r="AP762" s="287"/>
      <c r="AQ762" s="287"/>
      <c r="AR762" s="287"/>
      <c r="AS762" s="287"/>
      <c r="AT762" s="211" t="s">
        <v>514</v>
      </c>
      <c r="AU762" s="211" t="s">
        <v>514</v>
      </c>
      <c r="AV762" s="211" t="s">
        <v>514</v>
      </c>
      <c r="AW762" s="211" t="s">
        <v>514</v>
      </c>
      <c r="AX762" s="211" t="s">
        <v>514</v>
      </c>
      <c r="AY762" s="211" t="s">
        <v>514</v>
      </c>
      <c r="AZ762" s="211"/>
      <c r="BA762" s="211"/>
      <c r="BB762" s="211"/>
      <c r="BC762" s="287"/>
      <c r="BD762" s="287"/>
      <c r="BE762" s="287"/>
      <c r="BF762" s="211" t="s">
        <v>514</v>
      </c>
      <c r="BG762" s="211" t="s">
        <v>514</v>
      </c>
      <c r="BH762" s="211" t="s">
        <v>514</v>
      </c>
      <c r="BI762" s="211" t="s">
        <v>514</v>
      </c>
      <c r="BJ762" s="211" t="s">
        <v>514</v>
      </c>
      <c r="BK762" s="211" t="s">
        <v>514</v>
      </c>
      <c r="BL762" s="211"/>
      <c r="BM762" s="211"/>
      <c r="BN762" s="211"/>
      <c r="BO762" s="211" t="s">
        <v>514</v>
      </c>
      <c r="BP762" s="211" t="s">
        <v>514</v>
      </c>
      <c r="BQ762" s="211">
        <v>0</v>
      </c>
      <c r="BR762" s="211" t="s">
        <v>514</v>
      </c>
      <c r="BS762" s="211" t="s">
        <v>514</v>
      </c>
      <c r="BT762" s="211" t="s">
        <v>514</v>
      </c>
      <c r="BU762" s="211" t="s">
        <v>514</v>
      </c>
      <c r="BV762" s="211" t="s">
        <v>514</v>
      </c>
      <c r="BW762" s="211" t="s">
        <v>514</v>
      </c>
      <c r="BX762" s="211" t="s">
        <v>514</v>
      </c>
      <c r="BY762" s="211" t="s">
        <v>514</v>
      </c>
      <c r="BZ762" s="211" t="s">
        <v>514</v>
      </c>
      <c r="CA762" s="211" t="s">
        <v>514</v>
      </c>
      <c r="CB762" s="211" t="s">
        <v>514</v>
      </c>
      <c r="CC762" s="211" t="s">
        <v>6425</v>
      </c>
      <c r="CD762" s="211" t="s">
        <v>6634</v>
      </c>
      <c r="CE762" s="211" t="s">
        <v>514</v>
      </c>
      <c r="CF762" s="211" t="s">
        <v>514</v>
      </c>
      <c r="CG762" s="211" t="s">
        <v>514</v>
      </c>
      <c r="CH762" s="287"/>
      <c r="CI762" s="287"/>
      <c r="CJ762" s="287"/>
      <c r="CK762" s="287"/>
      <c r="CL762" s="287"/>
      <c r="CM762" s="287"/>
      <c r="CN762" s="287"/>
      <c r="CO762" s="211" t="s">
        <v>5528</v>
      </c>
    </row>
    <row r="763" spans="1:93">
      <c r="A763" s="286" t="s">
        <v>6836</v>
      </c>
      <c r="B763" s="211" t="s">
        <v>6720</v>
      </c>
      <c r="C763" s="211" t="s">
        <v>6446</v>
      </c>
      <c r="D763" s="211" t="s">
        <v>6721</v>
      </c>
      <c r="E763" s="211" t="s">
        <v>6722</v>
      </c>
      <c r="F763" s="211">
        <v>1</v>
      </c>
      <c r="G763" s="211" t="s">
        <v>514</v>
      </c>
      <c r="H763" s="211">
        <v>1</v>
      </c>
      <c r="I763" s="211">
        <v>1</v>
      </c>
      <c r="J763" s="211">
        <v>1</v>
      </c>
      <c r="K763" s="211" t="s">
        <v>514</v>
      </c>
      <c r="L763" s="211" t="s">
        <v>514</v>
      </c>
      <c r="M763" s="211" t="s">
        <v>514</v>
      </c>
      <c r="N763" s="211" t="s">
        <v>514</v>
      </c>
      <c r="O763" s="287"/>
      <c r="P763" s="287"/>
      <c r="Q763" s="287"/>
      <c r="R763" s="211" t="s">
        <v>514</v>
      </c>
      <c r="S763" s="211" t="s">
        <v>514</v>
      </c>
      <c r="T763" s="211" t="s">
        <v>514</v>
      </c>
      <c r="U763" s="211" t="s">
        <v>514</v>
      </c>
      <c r="V763" s="211" t="s">
        <v>514</v>
      </c>
      <c r="W763" s="211" t="s">
        <v>514</v>
      </c>
      <c r="X763" s="287"/>
      <c r="Y763" s="287"/>
      <c r="Z763" s="287"/>
      <c r="AA763" s="211" t="s">
        <v>514</v>
      </c>
      <c r="AB763" s="211" t="s">
        <v>514</v>
      </c>
      <c r="AC763" s="211" t="s">
        <v>514</v>
      </c>
      <c r="AD763" s="211" t="s">
        <v>514</v>
      </c>
      <c r="AE763" s="287"/>
      <c r="AF763" s="287"/>
      <c r="AG763" s="287"/>
      <c r="AH763" s="211" t="s">
        <v>514</v>
      </c>
      <c r="AI763" s="211" t="s">
        <v>514</v>
      </c>
      <c r="AJ763" s="211" t="s">
        <v>514</v>
      </c>
      <c r="AK763" s="211" t="s">
        <v>514</v>
      </c>
      <c r="AL763" s="211" t="s">
        <v>514</v>
      </c>
      <c r="AM763" s="211" t="s">
        <v>514</v>
      </c>
      <c r="AN763" s="287"/>
      <c r="AO763" s="287"/>
      <c r="AP763" s="287"/>
      <c r="AQ763" s="287"/>
      <c r="AR763" s="287"/>
      <c r="AS763" s="287"/>
      <c r="AT763" s="211" t="s">
        <v>514</v>
      </c>
      <c r="AU763" s="211" t="s">
        <v>514</v>
      </c>
      <c r="AV763" s="211" t="s">
        <v>514</v>
      </c>
      <c r="AW763" s="211" t="s">
        <v>514</v>
      </c>
      <c r="AX763" s="211" t="s">
        <v>514</v>
      </c>
      <c r="AY763" s="211" t="s">
        <v>514</v>
      </c>
      <c r="AZ763" s="211"/>
      <c r="BA763" s="211"/>
      <c r="BB763" s="211"/>
      <c r="BC763" s="287"/>
      <c r="BD763" s="287"/>
      <c r="BE763" s="287"/>
      <c r="BF763" s="211" t="s">
        <v>514</v>
      </c>
      <c r="BG763" s="211" t="s">
        <v>514</v>
      </c>
      <c r="BH763" s="211" t="s">
        <v>514</v>
      </c>
      <c r="BI763" s="211" t="s">
        <v>514</v>
      </c>
      <c r="BJ763" s="211" t="s">
        <v>514</v>
      </c>
      <c r="BK763" s="211" t="s">
        <v>514</v>
      </c>
      <c r="BL763" s="211"/>
      <c r="BM763" s="211"/>
      <c r="BN763" s="211"/>
      <c r="BO763" s="211">
        <v>4</v>
      </c>
      <c r="BP763" s="211">
        <v>4</v>
      </c>
      <c r="BQ763" s="211">
        <v>0</v>
      </c>
      <c r="BR763" s="211" t="s">
        <v>514</v>
      </c>
      <c r="BS763" s="211" t="s">
        <v>514</v>
      </c>
      <c r="BT763" s="211" t="s">
        <v>514</v>
      </c>
      <c r="BU763" s="211" t="s">
        <v>514</v>
      </c>
      <c r="BV763" s="211" t="s">
        <v>514</v>
      </c>
      <c r="BW763" s="211" t="s">
        <v>514</v>
      </c>
      <c r="BX763" s="211" t="s">
        <v>514</v>
      </c>
      <c r="BY763" s="211" t="s">
        <v>514</v>
      </c>
      <c r="BZ763" s="211" t="s">
        <v>514</v>
      </c>
      <c r="CA763" s="211" t="s">
        <v>514</v>
      </c>
      <c r="CB763" s="211" t="s">
        <v>514</v>
      </c>
      <c r="CC763" s="211" t="s">
        <v>6425</v>
      </c>
      <c r="CD763" s="211" t="s">
        <v>6442</v>
      </c>
      <c r="CE763" s="211" t="s">
        <v>514</v>
      </c>
      <c r="CF763" s="211" t="s">
        <v>6548</v>
      </c>
      <c r="CG763" s="211" t="s">
        <v>6723</v>
      </c>
      <c r="CH763" s="287"/>
      <c r="CI763" s="287"/>
      <c r="CJ763" s="287"/>
      <c r="CK763" s="287"/>
      <c r="CL763" s="287"/>
      <c r="CM763" s="287"/>
      <c r="CN763" s="287"/>
      <c r="CO763" s="211" t="s">
        <v>5528</v>
      </c>
    </row>
    <row r="764" spans="1:93">
      <c r="A764" s="286" t="s">
        <v>6837</v>
      </c>
      <c r="B764" s="211" t="s">
        <v>6724</v>
      </c>
      <c r="C764" s="211" t="s">
        <v>6701</v>
      </c>
      <c r="D764" s="211" t="s">
        <v>6725</v>
      </c>
      <c r="E764" s="211" t="s">
        <v>6726</v>
      </c>
      <c r="F764" s="211">
        <v>1</v>
      </c>
      <c r="G764" s="211" t="s">
        <v>514</v>
      </c>
      <c r="H764" s="211" t="s">
        <v>514</v>
      </c>
      <c r="I764" s="211">
        <v>1</v>
      </c>
      <c r="J764" s="211" t="s">
        <v>514</v>
      </c>
      <c r="K764" s="211" t="s">
        <v>514</v>
      </c>
      <c r="L764" s="211" t="s">
        <v>514</v>
      </c>
      <c r="M764" s="211" t="s">
        <v>514</v>
      </c>
      <c r="N764" s="211" t="s">
        <v>514</v>
      </c>
      <c r="O764" s="287"/>
      <c r="P764" s="287"/>
      <c r="Q764" s="287"/>
      <c r="R764" s="211" t="s">
        <v>514</v>
      </c>
      <c r="S764" s="211" t="s">
        <v>514</v>
      </c>
      <c r="T764" s="211" t="s">
        <v>514</v>
      </c>
      <c r="U764" s="211" t="s">
        <v>514</v>
      </c>
      <c r="V764" s="211" t="s">
        <v>514</v>
      </c>
      <c r="W764" s="211" t="s">
        <v>514</v>
      </c>
      <c r="X764" s="287"/>
      <c r="Y764" s="287"/>
      <c r="Z764" s="287"/>
      <c r="AA764" s="211" t="s">
        <v>514</v>
      </c>
      <c r="AB764" s="211" t="s">
        <v>514</v>
      </c>
      <c r="AC764" s="211" t="s">
        <v>514</v>
      </c>
      <c r="AD764" s="211" t="s">
        <v>514</v>
      </c>
      <c r="AE764" s="287"/>
      <c r="AF764" s="287"/>
      <c r="AG764" s="287"/>
      <c r="AH764" s="211" t="s">
        <v>514</v>
      </c>
      <c r="AI764" s="211" t="s">
        <v>514</v>
      </c>
      <c r="AJ764" s="211" t="s">
        <v>514</v>
      </c>
      <c r="AK764" s="211" t="s">
        <v>514</v>
      </c>
      <c r="AL764" s="211" t="s">
        <v>514</v>
      </c>
      <c r="AM764" s="211" t="s">
        <v>514</v>
      </c>
      <c r="AN764" s="287"/>
      <c r="AO764" s="287"/>
      <c r="AP764" s="287"/>
      <c r="AQ764" s="287"/>
      <c r="AR764" s="287"/>
      <c r="AS764" s="287"/>
      <c r="AT764" s="211" t="s">
        <v>514</v>
      </c>
      <c r="AU764" s="211" t="s">
        <v>514</v>
      </c>
      <c r="AV764" s="211" t="s">
        <v>514</v>
      </c>
      <c r="AW764" s="211" t="s">
        <v>514</v>
      </c>
      <c r="AX764" s="211" t="s">
        <v>514</v>
      </c>
      <c r="AY764" s="211" t="s">
        <v>514</v>
      </c>
      <c r="AZ764" s="211"/>
      <c r="BA764" s="211"/>
      <c r="BB764" s="211"/>
      <c r="BC764" s="287"/>
      <c r="BD764" s="287"/>
      <c r="BE764" s="287"/>
      <c r="BF764" s="211" t="s">
        <v>514</v>
      </c>
      <c r="BG764" s="211" t="s">
        <v>514</v>
      </c>
      <c r="BH764" s="211" t="s">
        <v>514</v>
      </c>
      <c r="BI764" s="211" t="s">
        <v>514</v>
      </c>
      <c r="BJ764" s="211" t="s">
        <v>514</v>
      </c>
      <c r="BK764" s="211" t="s">
        <v>514</v>
      </c>
      <c r="BL764" s="211"/>
      <c r="BM764" s="211"/>
      <c r="BN764" s="211"/>
      <c r="BO764" s="211" t="s">
        <v>514</v>
      </c>
      <c r="BP764" s="211" t="s">
        <v>514</v>
      </c>
      <c r="BQ764" s="211">
        <v>0</v>
      </c>
      <c r="BR764" s="211" t="s">
        <v>514</v>
      </c>
      <c r="BS764" s="211" t="s">
        <v>514</v>
      </c>
      <c r="BT764" s="211" t="s">
        <v>514</v>
      </c>
      <c r="BU764" s="211" t="s">
        <v>514</v>
      </c>
      <c r="BV764" s="211" t="s">
        <v>514</v>
      </c>
      <c r="BW764" s="211" t="s">
        <v>514</v>
      </c>
      <c r="BX764" s="211" t="s">
        <v>514</v>
      </c>
      <c r="BY764" s="211" t="s">
        <v>514</v>
      </c>
      <c r="BZ764" s="211" t="s">
        <v>514</v>
      </c>
      <c r="CA764" s="211" t="s">
        <v>514</v>
      </c>
      <c r="CB764" s="211" t="s">
        <v>514</v>
      </c>
      <c r="CC764" s="211" t="s">
        <v>6436</v>
      </c>
      <c r="CD764" s="211" t="s">
        <v>6437</v>
      </c>
      <c r="CE764" s="211" t="s">
        <v>514</v>
      </c>
      <c r="CF764" s="211" t="s">
        <v>514</v>
      </c>
      <c r="CG764" s="211" t="s">
        <v>514</v>
      </c>
      <c r="CH764" s="287"/>
      <c r="CI764" s="287"/>
      <c r="CJ764" s="287"/>
      <c r="CK764" s="287"/>
      <c r="CL764" s="287"/>
      <c r="CM764" s="287"/>
      <c r="CN764" s="287"/>
      <c r="CO764" s="211" t="s">
        <v>5528</v>
      </c>
    </row>
    <row r="765" spans="1:93">
      <c r="A765" s="286" t="s">
        <v>6838</v>
      </c>
      <c r="B765" s="211" t="s">
        <v>6727</v>
      </c>
      <c r="C765" s="211" t="s">
        <v>6446</v>
      </c>
      <c r="D765" s="211" t="s">
        <v>6728</v>
      </c>
      <c r="E765" s="211" t="s">
        <v>6729</v>
      </c>
      <c r="F765" s="211">
        <v>1</v>
      </c>
      <c r="G765" s="211" t="s">
        <v>514</v>
      </c>
      <c r="H765" s="211">
        <v>1</v>
      </c>
      <c r="I765" s="211">
        <v>1</v>
      </c>
      <c r="J765" s="211">
        <v>1</v>
      </c>
      <c r="K765" s="211" t="s">
        <v>514</v>
      </c>
      <c r="L765" s="211" t="s">
        <v>514</v>
      </c>
      <c r="M765" s="211" t="s">
        <v>514</v>
      </c>
      <c r="N765" s="211" t="s">
        <v>514</v>
      </c>
      <c r="O765" s="287"/>
      <c r="P765" s="287"/>
      <c r="Q765" s="287"/>
      <c r="R765" s="211" t="s">
        <v>514</v>
      </c>
      <c r="S765" s="211" t="s">
        <v>514</v>
      </c>
      <c r="T765" s="211" t="s">
        <v>514</v>
      </c>
      <c r="U765" s="211" t="s">
        <v>514</v>
      </c>
      <c r="V765" s="211" t="s">
        <v>514</v>
      </c>
      <c r="W765" s="211" t="s">
        <v>514</v>
      </c>
      <c r="X765" s="287"/>
      <c r="Y765" s="287"/>
      <c r="Z765" s="287"/>
      <c r="AA765" s="211" t="s">
        <v>514</v>
      </c>
      <c r="AB765" s="211" t="s">
        <v>514</v>
      </c>
      <c r="AC765" s="211" t="s">
        <v>514</v>
      </c>
      <c r="AD765" s="211" t="s">
        <v>514</v>
      </c>
      <c r="AE765" s="287"/>
      <c r="AF765" s="287"/>
      <c r="AG765" s="287"/>
      <c r="AH765" s="211" t="s">
        <v>514</v>
      </c>
      <c r="AI765" s="211" t="s">
        <v>514</v>
      </c>
      <c r="AJ765" s="211" t="s">
        <v>514</v>
      </c>
      <c r="AK765" s="211" t="s">
        <v>514</v>
      </c>
      <c r="AL765" s="211" t="s">
        <v>514</v>
      </c>
      <c r="AM765" s="211" t="s">
        <v>514</v>
      </c>
      <c r="AN765" s="287"/>
      <c r="AO765" s="287"/>
      <c r="AP765" s="287"/>
      <c r="AQ765" s="287"/>
      <c r="AR765" s="287"/>
      <c r="AS765" s="287"/>
      <c r="AT765" s="211" t="s">
        <v>514</v>
      </c>
      <c r="AU765" s="211" t="s">
        <v>514</v>
      </c>
      <c r="AV765" s="211" t="s">
        <v>514</v>
      </c>
      <c r="AW765" s="211" t="s">
        <v>514</v>
      </c>
      <c r="AX765" s="211" t="s">
        <v>514</v>
      </c>
      <c r="AY765" s="211" t="s">
        <v>514</v>
      </c>
      <c r="AZ765" s="211"/>
      <c r="BA765" s="211"/>
      <c r="BB765" s="211"/>
      <c r="BC765" s="287"/>
      <c r="BD765" s="287"/>
      <c r="BE765" s="287"/>
      <c r="BF765" s="211" t="s">
        <v>514</v>
      </c>
      <c r="BG765" s="211" t="s">
        <v>514</v>
      </c>
      <c r="BH765" s="211" t="s">
        <v>514</v>
      </c>
      <c r="BI765" s="211" t="s">
        <v>514</v>
      </c>
      <c r="BJ765" s="211" t="s">
        <v>514</v>
      </c>
      <c r="BK765" s="211" t="s">
        <v>514</v>
      </c>
      <c r="BL765" s="211"/>
      <c r="BM765" s="211"/>
      <c r="BN765" s="211"/>
      <c r="BO765" s="211">
        <v>62</v>
      </c>
      <c r="BP765" s="211">
        <v>2</v>
      </c>
      <c r="BQ765" s="211">
        <v>0</v>
      </c>
      <c r="BR765" s="211" t="s">
        <v>514</v>
      </c>
      <c r="BS765" s="211" t="s">
        <v>514</v>
      </c>
      <c r="BT765" s="211" t="s">
        <v>514</v>
      </c>
      <c r="BU765" s="211" t="s">
        <v>514</v>
      </c>
      <c r="BV765" s="211" t="s">
        <v>514</v>
      </c>
      <c r="BW765" s="211" t="s">
        <v>514</v>
      </c>
      <c r="BX765" s="211" t="s">
        <v>514</v>
      </c>
      <c r="BY765" s="211" t="s">
        <v>514</v>
      </c>
      <c r="BZ765" s="211" t="s">
        <v>514</v>
      </c>
      <c r="CA765" s="211" t="s">
        <v>514</v>
      </c>
      <c r="CB765" s="211" t="s">
        <v>514</v>
      </c>
      <c r="CC765" s="211" t="s">
        <v>6436</v>
      </c>
      <c r="CD765" s="211" t="s">
        <v>6437</v>
      </c>
      <c r="CE765" s="211" t="s">
        <v>514</v>
      </c>
      <c r="CF765" s="211" t="s">
        <v>6431</v>
      </c>
      <c r="CG765" s="211" t="s">
        <v>6621</v>
      </c>
      <c r="CH765" s="287"/>
      <c r="CI765" s="287"/>
      <c r="CJ765" s="287"/>
      <c r="CK765" s="287"/>
      <c r="CL765" s="287"/>
      <c r="CM765" s="287"/>
      <c r="CN765" s="287"/>
      <c r="CO765" s="211" t="s">
        <v>5528</v>
      </c>
    </row>
    <row r="766" spans="1:93">
      <c r="A766" s="286" t="s">
        <v>6839</v>
      </c>
      <c r="B766" s="211" t="s">
        <v>6730</v>
      </c>
      <c r="C766" s="211" t="s">
        <v>6446</v>
      </c>
      <c r="D766" s="211" t="s">
        <v>6731</v>
      </c>
      <c r="E766" s="211" t="s">
        <v>6732</v>
      </c>
      <c r="F766" s="211">
        <v>1</v>
      </c>
      <c r="G766" s="211" t="s">
        <v>514</v>
      </c>
      <c r="H766" s="211">
        <v>1</v>
      </c>
      <c r="I766" s="211">
        <v>1</v>
      </c>
      <c r="J766" s="211">
        <v>1</v>
      </c>
      <c r="K766" s="211" t="s">
        <v>514</v>
      </c>
      <c r="L766" s="211" t="s">
        <v>514</v>
      </c>
      <c r="M766" s="211" t="s">
        <v>514</v>
      </c>
      <c r="N766" s="211" t="s">
        <v>514</v>
      </c>
      <c r="O766" s="287"/>
      <c r="P766" s="287"/>
      <c r="Q766" s="287"/>
      <c r="R766" s="211" t="s">
        <v>514</v>
      </c>
      <c r="S766" s="211" t="s">
        <v>514</v>
      </c>
      <c r="T766" s="211" t="s">
        <v>514</v>
      </c>
      <c r="U766" s="211" t="s">
        <v>514</v>
      </c>
      <c r="V766" s="211" t="s">
        <v>514</v>
      </c>
      <c r="W766" s="211" t="s">
        <v>514</v>
      </c>
      <c r="X766" s="287"/>
      <c r="Y766" s="287"/>
      <c r="Z766" s="287"/>
      <c r="AA766" s="211" t="s">
        <v>514</v>
      </c>
      <c r="AB766" s="211" t="s">
        <v>514</v>
      </c>
      <c r="AC766" s="211" t="s">
        <v>514</v>
      </c>
      <c r="AD766" s="211" t="s">
        <v>514</v>
      </c>
      <c r="AE766" s="287"/>
      <c r="AF766" s="287"/>
      <c r="AG766" s="287"/>
      <c r="AH766" s="211" t="s">
        <v>514</v>
      </c>
      <c r="AI766" s="211" t="s">
        <v>514</v>
      </c>
      <c r="AJ766" s="211" t="s">
        <v>514</v>
      </c>
      <c r="AK766" s="211" t="s">
        <v>514</v>
      </c>
      <c r="AL766" s="211" t="s">
        <v>514</v>
      </c>
      <c r="AM766" s="211" t="s">
        <v>514</v>
      </c>
      <c r="AN766" s="287"/>
      <c r="AO766" s="287"/>
      <c r="AP766" s="287"/>
      <c r="AQ766" s="287"/>
      <c r="AR766" s="287"/>
      <c r="AS766" s="287"/>
      <c r="AT766" s="211" t="s">
        <v>514</v>
      </c>
      <c r="AU766" s="211" t="s">
        <v>514</v>
      </c>
      <c r="AV766" s="211" t="s">
        <v>514</v>
      </c>
      <c r="AW766" s="211" t="s">
        <v>514</v>
      </c>
      <c r="AX766" s="211" t="s">
        <v>514</v>
      </c>
      <c r="AY766" s="211" t="s">
        <v>514</v>
      </c>
      <c r="AZ766" s="211"/>
      <c r="BA766" s="211"/>
      <c r="BB766" s="211"/>
      <c r="BC766" s="287"/>
      <c r="BD766" s="287"/>
      <c r="BE766" s="287"/>
      <c r="BF766" s="211" t="s">
        <v>514</v>
      </c>
      <c r="BG766" s="211" t="s">
        <v>514</v>
      </c>
      <c r="BH766" s="211" t="s">
        <v>514</v>
      </c>
      <c r="BI766" s="211" t="s">
        <v>514</v>
      </c>
      <c r="BJ766" s="211" t="s">
        <v>514</v>
      </c>
      <c r="BK766" s="211" t="s">
        <v>514</v>
      </c>
      <c r="BL766" s="211"/>
      <c r="BM766" s="211"/>
      <c r="BN766" s="211"/>
      <c r="BO766" s="211">
        <v>5</v>
      </c>
      <c r="BP766" s="211">
        <v>0</v>
      </c>
      <c r="BQ766" s="211">
        <v>0</v>
      </c>
      <c r="BR766" s="211" t="s">
        <v>514</v>
      </c>
      <c r="BS766" s="211" t="s">
        <v>514</v>
      </c>
      <c r="BT766" s="211" t="s">
        <v>514</v>
      </c>
      <c r="BU766" s="211" t="s">
        <v>514</v>
      </c>
      <c r="BV766" s="211" t="s">
        <v>514</v>
      </c>
      <c r="BW766" s="211" t="s">
        <v>514</v>
      </c>
      <c r="BX766" s="211" t="s">
        <v>514</v>
      </c>
      <c r="BY766" s="211" t="s">
        <v>514</v>
      </c>
      <c r="BZ766" s="211" t="s">
        <v>514</v>
      </c>
      <c r="CA766" s="211" t="s">
        <v>514</v>
      </c>
      <c r="CB766" s="211" t="s">
        <v>514</v>
      </c>
      <c r="CC766" s="211" t="s">
        <v>6425</v>
      </c>
      <c r="CD766" s="211" t="s">
        <v>6442</v>
      </c>
      <c r="CE766" s="211" t="s">
        <v>514</v>
      </c>
      <c r="CF766" s="211" t="s">
        <v>6431</v>
      </c>
      <c r="CG766" s="211" t="s">
        <v>6432</v>
      </c>
      <c r="CH766" s="287"/>
      <c r="CI766" s="287"/>
      <c r="CJ766" s="287"/>
      <c r="CK766" s="287"/>
      <c r="CL766" s="287"/>
      <c r="CM766" s="287"/>
      <c r="CN766" s="287"/>
      <c r="CO766" s="211" t="s">
        <v>5528</v>
      </c>
    </row>
    <row r="767" spans="1:93">
      <c r="A767" s="286" t="s">
        <v>6840</v>
      </c>
      <c r="B767" s="211" t="s">
        <v>6733</v>
      </c>
      <c r="C767" s="211" t="s">
        <v>6701</v>
      </c>
      <c r="D767" s="211" t="s">
        <v>6734</v>
      </c>
      <c r="E767" s="211" t="s">
        <v>6735</v>
      </c>
      <c r="F767" s="211">
        <v>1</v>
      </c>
      <c r="G767" s="211" t="s">
        <v>514</v>
      </c>
      <c r="H767" s="211" t="s">
        <v>514</v>
      </c>
      <c r="I767" s="211">
        <v>1</v>
      </c>
      <c r="J767" s="211" t="s">
        <v>514</v>
      </c>
      <c r="K767" s="211" t="s">
        <v>514</v>
      </c>
      <c r="L767" s="211" t="s">
        <v>514</v>
      </c>
      <c r="M767" s="211" t="s">
        <v>514</v>
      </c>
      <c r="N767" s="211" t="s">
        <v>514</v>
      </c>
      <c r="O767" s="287"/>
      <c r="P767" s="287"/>
      <c r="Q767" s="287"/>
      <c r="R767" s="211" t="s">
        <v>514</v>
      </c>
      <c r="S767" s="211" t="s">
        <v>514</v>
      </c>
      <c r="T767" s="211" t="s">
        <v>514</v>
      </c>
      <c r="U767" s="211" t="s">
        <v>514</v>
      </c>
      <c r="V767" s="211" t="s">
        <v>514</v>
      </c>
      <c r="W767" s="211" t="s">
        <v>514</v>
      </c>
      <c r="X767" s="287"/>
      <c r="Y767" s="287"/>
      <c r="Z767" s="287"/>
      <c r="AA767" s="211" t="s">
        <v>514</v>
      </c>
      <c r="AB767" s="211" t="s">
        <v>514</v>
      </c>
      <c r="AC767" s="211" t="s">
        <v>514</v>
      </c>
      <c r="AD767" s="211" t="s">
        <v>514</v>
      </c>
      <c r="AE767" s="287"/>
      <c r="AF767" s="287"/>
      <c r="AG767" s="287"/>
      <c r="AH767" s="211" t="s">
        <v>514</v>
      </c>
      <c r="AI767" s="211" t="s">
        <v>514</v>
      </c>
      <c r="AJ767" s="211" t="s">
        <v>514</v>
      </c>
      <c r="AK767" s="211" t="s">
        <v>514</v>
      </c>
      <c r="AL767" s="211" t="s">
        <v>514</v>
      </c>
      <c r="AM767" s="211" t="s">
        <v>514</v>
      </c>
      <c r="AN767" s="287"/>
      <c r="AO767" s="287"/>
      <c r="AP767" s="287"/>
      <c r="AQ767" s="287"/>
      <c r="AR767" s="287"/>
      <c r="AS767" s="287"/>
      <c r="AT767" s="211" t="s">
        <v>514</v>
      </c>
      <c r="AU767" s="211" t="s">
        <v>514</v>
      </c>
      <c r="AV767" s="211" t="s">
        <v>514</v>
      </c>
      <c r="AW767" s="211" t="s">
        <v>514</v>
      </c>
      <c r="AX767" s="211" t="s">
        <v>514</v>
      </c>
      <c r="AY767" s="211" t="s">
        <v>514</v>
      </c>
      <c r="AZ767" s="211"/>
      <c r="BA767" s="211"/>
      <c r="BB767" s="211"/>
      <c r="BC767" s="287"/>
      <c r="BD767" s="287"/>
      <c r="BE767" s="287"/>
      <c r="BF767" s="211" t="s">
        <v>514</v>
      </c>
      <c r="BG767" s="211" t="s">
        <v>514</v>
      </c>
      <c r="BH767" s="211" t="s">
        <v>514</v>
      </c>
      <c r="BI767" s="211" t="s">
        <v>514</v>
      </c>
      <c r="BJ767" s="211" t="s">
        <v>514</v>
      </c>
      <c r="BK767" s="211" t="s">
        <v>514</v>
      </c>
      <c r="BL767" s="211"/>
      <c r="BM767" s="211"/>
      <c r="BN767" s="211"/>
      <c r="BO767" s="211" t="s">
        <v>514</v>
      </c>
      <c r="BP767" s="211" t="s">
        <v>514</v>
      </c>
      <c r="BQ767" s="211">
        <v>0</v>
      </c>
      <c r="BR767" s="211" t="s">
        <v>514</v>
      </c>
      <c r="BS767" s="211" t="s">
        <v>514</v>
      </c>
      <c r="BT767" s="211" t="s">
        <v>514</v>
      </c>
      <c r="BU767" s="211" t="s">
        <v>514</v>
      </c>
      <c r="BV767" s="211" t="s">
        <v>514</v>
      </c>
      <c r="BW767" s="211" t="s">
        <v>514</v>
      </c>
      <c r="BX767" s="211" t="s">
        <v>514</v>
      </c>
      <c r="BY767" s="211" t="s">
        <v>514</v>
      </c>
      <c r="BZ767" s="211" t="s">
        <v>514</v>
      </c>
      <c r="CA767" s="211" t="s">
        <v>514</v>
      </c>
      <c r="CB767" s="211" t="s">
        <v>514</v>
      </c>
      <c r="CC767" s="211" t="s">
        <v>6736</v>
      </c>
      <c r="CD767" s="211" t="s">
        <v>6437</v>
      </c>
      <c r="CE767" s="211" t="s">
        <v>514</v>
      </c>
      <c r="CF767" s="211" t="s">
        <v>514</v>
      </c>
      <c r="CG767" s="211" t="s">
        <v>514</v>
      </c>
      <c r="CH767" s="287"/>
      <c r="CI767" s="287"/>
      <c r="CJ767" s="287"/>
      <c r="CK767" s="287"/>
      <c r="CL767" s="287"/>
      <c r="CM767" s="287"/>
      <c r="CN767" s="287"/>
      <c r="CO767" s="211" t="s">
        <v>5528</v>
      </c>
    </row>
    <row r="768" spans="1:93">
      <c r="A768" s="286" t="s">
        <v>6841</v>
      </c>
      <c r="B768" s="211" t="s">
        <v>6737</v>
      </c>
      <c r="C768" s="211" t="s">
        <v>6483</v>
      </c>
      <c r="D768" s="211" t="s">
        <v>6738</v>
      </c>
      <c r="E768" s="211" t="s">
        <v>6739</v>
      </c>
      <c r="F768" s="211">
        <v>1</v>
      </c>
      <c r="G768" s="211" t="s">
        <v>514</v>
      </c>
      <c r="H768" s="211" t="s">
        <v>514</v>
      </c>
      <c r="I768" s="211">
        <v>1</v>
      </c>
      <c r="J768" s="211" t="s">
        <v>514</v>
      </c>
      <c r="K768" s="211" t="s">
        <v>514</v>
      </c>
      <c r="L768" s="211" t="s">
        <v>514</v>
      </c>
      <c r="M768" s="211" t="s">
        <v>514</v>
      </c>
      <c r="N768" s="211" t="s">
        <v>514</v>
      </c>
      <c r="O768" s="287"/>
      <c r="P768" s="287"/>
      <c r="Q768" s="287"/>
      <c r="R768" s="211" t="s">
        <v>514</v>
      </c>
      <c r="S768" s="211" t="s">
        <v>514</v>
      </c>
      <c r="T768" s="211" t="s">
        <v>514</v>
      </c>
      <c r="U768" s="211" t="s">
        <v>514</v>
      </c>
      <c r="V768" s="211" t="s">
        <v>514</v>
      </c>
      <c r="W768" s="211" t="s">
        <v>514</v>
      </c>
      <c r="X768" s="287"/>
      <c r="Y768" s="287"/>
      <c r="Z768" s="287"/>
      <c r="AA768" s="211" t="s">
        <v>514</v>
      </c>
      <c r="AB768" s="211" t="s">
        <v>514</v>
      </c>
      <c r="AC768" s="211" t="s">
        <v>514</v>
      </c>
      <c r="AD768" s="211" t="s">
        <v>514</v>
      </c>
      <c r="AE768" s="287"/>
      <c r="AF768" s="287"/>
      <c r="AG768" s="287"/>
      <c r="AH768" s="211" t="s">
        <v>514</v>
      </c>
      <c r="AI768" s="211" t="s">
        <v>514</v>
      </c>
      <c r="AJ768" s="211" t="s">
        <v>514</v>
      </c>
      <c r="AK768" s="211" t="s">
        <v>514</v>
      </c>
      <c r="AL768" s="211" t="s">
        <v>514</v>
      </c>
      <c r="AM768" s="211" t="s">
        <v>514</v>
      </c>
      <c r="AN768" s="287"/>
      <c r="AO768" s="287"/>
      <c r="AP768" s="287"/>
      <c r="AQ768" s="287"/>
      <c r="AR768" s="287"/>
      <c r="AS768" s="287"/>
      <c r="AT768" s="211" t="s">
        <v>514</v>
      </c>
      <c r="AU768" s="211" t="s">
        <v>514</v>
      </c>
      <c r="AV768" s="211" t="s">
        <v>514</v>
      </c>
      <c r="AW768" s="211" t="s">
        <v>514</v>
      </c>
      <c r="AX768" s="211" t="s">
        <v>514</v>
      </c>
      <c r="AY768" s="211" t="s">
        <v>514</v>
      </c>
      <c r="AZ768" s="211"/>
      <c r="BA768" s="211"/>
      <c r="BB768" s="211"/>
      <c r="BC768" s="287"/>
      <c r="BD768" s="287"/>
      <c r="BE768" s="287"/>
      <c r="BF768" s="211" t="s">
        <v>514</v>
      </c>
      <c r="BG768" s="211" t="s">
        <v>514</v>
      </c>
      <c r="BH768" s="211" t="s">
        <v>514</v>
      </c>
      <c r="BI768" s="211" t="s">
        <v>514</v>
      </c>
      <c r="BJ768" s="211" t="s">
        <v>514</v>
      </c>
      <c r="BK768" s="211" t="s">
        <v>514</v>
      </c>
      <c r="BL768" s="211"/>
      <c r="BM768" s="211"/>
      <c r="BN768" s="211"/>
      <c r="BO768" s="211" t="s">
        <v>514</v>
      </c>
      <c r="BP768" s="211" t="s">
        <v>514</v>
      </c>
      <c r="BQ768" s="211">
        <v>0</v>
      </c>
      <c r="BR768" s="211" t="s">
        <v>514</v>
      </c>
      <c r="BS768" s="211" t="s">
        <v>514</v>
      </c>
      <c r="BT768" s="211" t="s">
        <v>514</v>
      </c>
      <c r="BU768" s="211" t="s">
        <v>514</v>
      </c>
      <c r="BV768" s="211" t="s">
        <v>514</v>
      </c>
      <c r="BW768" s="211" t="s">
        <v>514</v>
      </c>
      <c r="BX768" s="211" t="s">
        <v>514</v>
      </c>
      <c r="BY768" s="211" t="s">
        <v>514</v>
      </c>
      <c r="BZ768" s="211" t="s">
        <v>514</v>
      </c>
      <c r="CA768" s="211" t="s">
        <v>514</v>
      </c>
      <c r="CB768" s="211" t="s">
        <v>514</v>
      </c>
      <c r="CC768" s="211" t="s">
        <v>6425</v>
      </c>
      <c r="CD768" s="211" t="s">
        <v>6634</v>
      </c>
      <c r="CE768" s="211" t="s">
        <v>514</v>
      </c>
      <c r="CF768" s="211" t="s">
        <v>514</v>
      </c>
      <c r="CG768" s="211" t="s">
        <v>514</v>
      </c>
      <c r="CH768" s="287"/>
      <c r="CI768" s="287"/>
      <c r="CJ768" s="287"/>
      <c r="CK768" s="287"/>
      <c r="CL768" s="287"/>
      <c r="CM768" s="287"/>
      <c r="CN768" s="287"/>
      <c r="CO768" s="211" t="s">
        <v>5528</v>
      </c>
    </row>
    <row r="769" spans="1:93">
      <c r="A769" s="286" t="s">
        <v>6842</v>
      </c>
      <c r="B769" s="211" t="s">
        <v>6740</v>
      </c>
      <c r="C769" s="211" t="s">
        <v>6741</v>
      </c>
      <c r="D769" s="211" t="s">
        <v>6742</v>
      </c>
      <c r="E769" s="211" t="s">
        <v>6743</v>
      </c>
      <c r="F769" s="211">
        <v>1</v>
      </c>
      <c r="G769" s="211" t="s">
        <v>514</v>
      </c>
      <c r="H769" s="211" t="s">
        <v>514</v>
      </c>
      <c r="I769" s="211">
        <v>1</v>
      </c>
      <c r="J769" s="211" t="s">
        <v>514</v>
      </c>
      <c r="K769" s="211" t="s">
        <v>514</v>
      </c>
      <c r="L769" s="211" t="s">
        <v>514</v>
      </c>
      <c r="M769" s="211" t="s">
        <v>514</v>
      </c>
      <c r="N769" s="211" t="s">
        <v>514</v>
      </c>
      <c r="O769" s="287"/>
      <c r="P769" s="287"/>
      <c r="Q769" s="287"/>
      <c r="R769" s="211" t="s">
        <v>514</v>
      </c>
      <c r="S769" s="211" t="s">
        <v>514</v>
      </c>
      <c r="T769" s="211" t="s">
        <v>514</v>
      </c>
      <c r="U769" s="211" t="s">
        <v>514</v>
      </c>
      <c r="V769" s="211" t="s">
        <v>514</v>
      </c>
      <c r="W769" s="211" t="s">
        <v>514</v>
      </c>
      <c r="X769" s="287"/>
      <c r="Y769" s="287"/>
      <c r="Z769" s="287"/>
      <c r="AA769" s="211" t="s">
        <v>514</v>
      </c>
      <c r="AB769" s="211" t="s">
        <v>514</v>
      </c>
      <c r="AC769" s="211" t="s">
        <v>514</v>
      </c>
      <c r="AD769" s="211" t="s">
        <v>514</v>
      </c>
      <c r="AE769" s="287"/>
      <c r="AF769" s="287"/>
      <c r="AG769" s="287"/>
      <c r="AH769" s="211" t="s">
        <v>514</v>
      </c>
      <c r="AI769" s="211" t="s">
        <v>514</v>
      </c>
      <c r="AJ769" s="211" t="s">
        <v>514</v>
      </c>
      <c r="AK769" s="211" t="s">
        <v>514</v>
      </c>
      <c r="AL769" s="211" t="s">
        <v>514</v>
      </c>
      <c r="AM769" s="211" t="s">
        <v>514</v>
      </c>
      <c r="AN769" s="287"/>
      <c r="AO769" s="287"/>
      <c r="AP769" s="287"/>
      <c r="AQ769" s="287"/>
      <c r="AR769" s="287"/>
      <c r="AS769" s="287"/>
      <c r="AT769" s="211" t="s">
        <v>514</v>
      </c>
      <c r="AU769" s="211" t="s">
        <v>514</v>
      </c>
      <c r="AV769" s="211" t="s">
        <v>514</v>
      </c>
      <c r="AW769" s="211" t="s">
        <v>514</v>
      </c>
      <c r="AX769" s="211" t="s">
        <v>514</v>
      </c>
      <c r="AY769" s="211" t="s">
        <v>514</v>
      </c>
      <c r="AZ769" s="211"/>
      <c r="BA769" s="211"/>
      <c r="BB769" s="211"/>
      <c r="BC769" s="287"/>
      <c r="BD769" s="287"/>
      <c r="BE769" s="287"/>
      <c r="BF769" s="211" t="s">
        <v>514</v>
      </c>
      <c r="BG769" s="211" t="s">
        <v>514</v>
      </c>
      <c r="BH769" s="211" t="s">
        <v>514</v>
      </c>
      <c r="BI769" s="211" t="s">
        <v>514</v>
      </c>
      <c r="BJ769" s="211" t="s">
        <v>514</v>
      </c>
      <c r="BK769" s="211" t="s">
        <v>514</v>
      </c>
      <c r="BL769" s="211"/>
      <c r="BM769" s="211"/>
      <c r="BN769" s="211"/>
      <c r="BO769" s="211" t="s">
        <v>514</v>
      </c>
      <c r="BP769" s="211" t="s">
        <v>514</v>
      </c>
      <c r="BQ769" s="211">
        <v>0</v>
      </c>
      <c r="BR769" s="211" t="s">
        <v>514</v>
      </c>
      <c r="BS769" s="211" t="s">
        <v>514</v>
      </c>
      <c r="BT769" s="211" t="s">
        <v>514</v>
      </c>
      <c r="BU769" s="211" t="s">
        <v>514</v>
      </c>
      <c r="BV769" s="211" t="s">
        <v>514</v>
      </c>
      <c r="BW769" s="211" t="s">
        <v>514</v>
      </c>
      <c r="BX769" s="211" t="s">
        <v>514</v>
      </c>
      <c r="BY769" s="211" t="s">
        <v>514</v>
      </c>
      <c r="BZ769" s="211" t="s">
        <v>514</v>
      </c>
      <c r="CA769" s="211" t="s">
        <v>514</v>
      </c>
      <c r="CB769" s="211" t="s">
        <v>514</v>
      </c>
      <c r="CC769" s="211" t="s">
        <v>6444</v>
      </c>
      <c r="CD769" s="211" t="s">
        <v>6485</v>
      </c>
      <c r="CE769" s="211" t="s">
        <v>514</v>
      </c>
      <c r="CF769" s="211" t="s">
        <v>514</v>
      </c>
      <c r="CG769" s="211" t="s">
        <v>514</v>
      </c>
      <c r="CH769" s="287"/>
      <c r="CI769" s="287"/>
      <c r="CJ769" s="287"/>
      <c r="CK769" s="287"/>
      <c r="CL769" s="287"/>
      <c r="CM769" s="287"/>
      <c r="CN769" s="287"/>
      <c r="CO769" s="211" t="s">
        <v>5528</v>
      </c>
    </row>
    <row r="770" spans="1:93">
      <c r="A770" s="286" t="s">
        <v>6843</v>
      </c>
      <c r="B770" s="211" t="s">
        <v>6744</v>
      </c>
      <c r="C770" s="211" t="s">
        <v>6745</v>
      </c>
      <c r="D770" s="211" t="s">
        <v>6746</v>
      </c>
      <c r="E770" s="211" t="s">
        <v>6747</v>
      </c>
      <c r="F770" s="211">
        <v>1</v>
      </c>
      <c r="G770" s="211" t="s">
        <v>514</v>
      </c>
      <c r="H770" s="211" t="s">
        <v>514</v>
      </c>
      <c r="I770" s="211">
        <v>1</v>
      </c>
      <c r="J770" s="211" t="s">
        <v>514</v>
      </c>
      <c r="K770" s="211" t="s">
        <v>514</v>
      </c>
      <c r="L770" s="211" t="s">
        <v>514</v>
      </c>
      <c r="M770" s="211" t="s">
        <v>514</v>
      </c>
      <c r="N770" s="211" t="s">
        <v>514</v>
      </c>
      <c r="O770" s="287"/>
      <c r="P770" s="287"/>
      <c r="Q770" s="287"/>
      <c r="R770" s="211" t="s">
        <v>514</v>
      </c>
      <c r="S770" s="211" t="s">
        <v>514</v>
      </c>
      <c r="T770" s="211" t="s">
        <v>514</v>
      </c>
      <c r="U770" s="211" t="s">
        <v>514</v>
      </c>
      <c r="V770" s="211" t="s">
        <v>514</v>
      </c>
      <c r="W770" s="211" t="s">
        <v>514</v>
      </c>
      <c r="X770" s="287"/>
      <c r="Y770" s="287"/>
      <c r="Z770" s="287"/>
      <c r="AA770" s="211" t="s">
        <v>514</v>
      </c>
      <c r="AB770" s="211" t="s">
        <v>514</v>
      </c>
      <c r="AC770" s="211" t="s">
        <v>514</v>
      </c>
      <c r="AD770" s="211" t="s">
        <v>514</v>
      </c>
      <c r="AE770" s="287"/>
      <c r="AF770" s="287"/>
      <c r="AG770" s="287"/>
      <c r="AH770" s="211" t="s">
        <v>514</v>
      </c>
      <c r="AI770" s="211" t="s">
        <v>514</v>
      </c>
      <c r="AJ770" s="211" t="s">
        <v>514</v>
      </c>
      <c r="AK770" s="211" t="s">
        <v>514</v>
      </c>
      <c r="AL770" s="211" t="s">
        <v>514</v>
      </c>
      <c r="AM770" s="211" t="s">
        <v>514</v>
      </c>
      <c r="AN770" s="287"/>
      <c r="AO770" s="287"/>
      <c r="AP770" s="287"/>
      <c r="AQ770" s="287"/>
      <c r="AR770" s="287"/>
      <c r="AS770" s="287"/>
      <c r="AT770" s="211" t="s">
        <v>514</v>
      </c>
      <c r="AU770" s="211" t="s">
        <v>514</v>
      </c>
      <c r="AV770" s="211" t="s">
        <v>514</v>
      </c>
      <c r="AW770" s="211" t="s">
        <v>514</v>
      </c>
      <c r="AX770" s="211" t="s">
        <v>514</v>
      </c>
      <c r="AY770" s="211" t="s">
        <v>514</v>
      </c>
      <c r="AZ770" s="211"/>
      <c r="BA770" s="211"/>
      <c r="BB770" s="211"/>
      <c r="BC770" s="287"/>
      <c r="BD770" s="287"/>
      <c r="BE770" s="287"/>
      <c r="BF770" s="211" t="s">
        <v>514</v>
      </c>
      <c r="BG770" s="211" t="s">
        <v>514</v>
      </c>
      <c r="BH770" s="211" t="s">
        <v>514</v>
      </c>
      <c r="BI770" s="211" t="s">
        <v>514</v>
      </c>
      <c r="BJ770" s="211" t="s">
        <v>514</v>
      </c>
      <c r="BK770" s="211" t="s">
        <v>514</v>
      </c>
      <c r="BL770" s="211"/>
      <c r="BM770" s="211"/>
      <c r="BN770" s="211"/>
      <c r="BO770" s="211" t="s">
        <v>514</v>
      </c>
      <c r="BP770" s="211" t="s">
        <v>514</v>
      </c>
      <c r="BQ770" s="211">
        <v>0</v>
      </c>
      <c r="BR770" s="211" t="s">
        <v>514</v>
      </c>
      <c r="BS770" s="211" t="s">
        <v>514</v>
      </c>
      <c r="BT770" s="211" t="s">
        <v>514</v>
      </c>
      <c r="BU770" s="211" t="s">
        <v>514</v>
      </c>
      <c r="BV770" s="211" t="s">
        <v>514</v>
      </c>
      <c r="BW770" s="211" t="s">
        <v>514</v>
      </c>
      <c r="BX770" s="211" t="s">
        <v>514</v>
      </c>
      <c r="BY770" s="211" t="s">
        <v>514</v>
      </c>
      <c r="BZ770" s="211" t="s">
        <v>514</v>
      </c>
      <c r="CA770" s="211" t="s">
        <v>514</v>
      </c>
      <c r="CB770" s="211" t="s">
        <v>514</v>
      </c>
      <c r="CC770" s="211" t="s">
        <v>6748</v>
      </c>
      <c r="CD770" s="211" t="s">
        <v>6749</v>
      </c>
      <c r="CE770" s="211" t="s">
        <v>514</v>
      </c>
      <c r="CF770" s="211" t="s">
        <v>514</v>
      </c>
      <c r="CG770" s="211" t="s">
        <v>514</v>
      </c>
      <c r="CH770" s="287"/>
      <c r="CI770" s="287"/>
      <c r="CJ770" s="287"/>
      <c r="CK770" s="287"/>
      <c r="CL770" s="287"/>
      <c r="CM770" s="287"/>
      <c r="CN770" s="287"/>
      <c r="CO770" s="211" t="s">
        <v>5528</v>
      </c>
    </row>
    <row r="771" spans="1:93">
      <c r="A771" s="286" t="s">
        <v>6844</v>
      </c>
      <c r="B771" s="211" t="s">
        <v>6750</v>
      </c>
      <c r="C771" s="211" t="s">
        <v>6446</v>
      </c>
      <c r="D771" s="211" t="s">
        <v>6751</v>
      </c>
      <c r="E771" s="211" t="s">
        <v>6752</v>
      </c>
      <c r="F771" s="211">
        <v>1</v>
      </c>
      <c r="G771" s="211" t="s">
        <v>514</v>
      </c>
      <c r="H771" s="211" t="s">
        <v>514</v>
      </c>
      <c r="I771" s="211">
        <v>1</v>
      </c>
      <c r="J771" s="211" t="s">
        <v>514</v>
      </c>
      <c r="K771" s="211" t="s">
        <v>514</v>
      </c>
      <c r="L771" s="211" t="s">
        <v>514</v>
      </c>
      <c r="M771" s="211" t="s">
        <v>514</v>
      </c>
      <c r="N771" s="211" t="s">
        <v>514</v>
      </c>
      <c r="O771" s="287"/>
      <c r="P771" s="287"/>
      <c r="Q771" s="287"/>
      <c r="R771" s="211" t="s">
        <v>514</v>
      </c>
      <c r="S771" s="211" t="s">
        <v>514</v>
      </c>
      <c r="T771" s="211" t="s">
        <v>514</v>
      </c>
      <c r="U771" s="211" t="s">
        <v>514</v>
      </c>
      <c r="V771" s="211" t="s">
        <v>514</v>
      </c>
      <c r="W771" s="211" t="s">
        <v>514</v>
      </c>
      <c r="X771" s="287"/>
      <c r="Y771" s="287"/>
      <c r="Z771" s="287"/>
      <c r="AA771" s="211" t="s">
        <v>514</v>
      </c>
      <c r="AB771" s="211" t="s">
        <v>514</v>
      </c>
      <c r="AC771" s="211" t="s">
        <v>514</v>
      </c>
      <c r="AD771" s="211" t="s">
        <v>514</v>
      </c>
      <c r="AE771" s="287"/>
      <c r="AF771" s="287"/>
      <c r="AG771" s="287"/>
      <c r="AH771" s="211" t="s">
        <v>514</v>
      </c>
      <c r="AI771" s="211" t="s">
        <v>514</v>
      </c>
      <c r="AJ771" s="211" t="s">
        <v>514</v>
      </c>
      <c r="AK771" s="211" t="s">
        <v>514</v>
      </c>
      <c r="AL771" s="211" t="s">
        <v>514</v>
      </c>
      <c r="AM771" s="211" t="s">
        <v>514</v>
      </c>
      <c r="AN771" s="287"/>
      <c r="AO771" s="287"/>
      <c r="AP771" s="287"/>
      <c r="AQ771" s="287"/>
      <c r="AR771" s="287"/>
      <c r="AS771" s="287"/>
      <c r="AT771" s="211" t="s">
        <v>514</v>
      </c>
      <c r="AU771" s="211" t="s">
        <v>514</v>
      </c>
      <c r="AV771" s="211" t="s">
        <v>514</v>
      </c>
      <c r="AW771" s="211" t="s">
        <v>514</v>
      </c>
      <c r="AX771" s="211" t="s">
        <v>514</v>
      </c>
      <c r="AY771" s="211" t="s">
        <v>514</v>
      </c>
      <c r="AZ771" s="211"/>
      <c r="BA771" s="211"/>
      <c r="BB771" s="211"/>
      <c r="BC771" s="287"/>
      <c r="BD771" s="287"/>
      <c r="BE771" s="287"/>
      <c r="BF771" s="211" t="s">
        <v>514</v>
      </c>
      <c r="BG771" s="211" t="s">
        <v>514</v>
      </c>
      <c r="BH771" s="211" t="s">
        <v>514</v>
      </c>
      <c r="BI771" s="211" t="s">
        <v>514</v>
      </c>
      <c r="BJ771" s="211" t="s">
        <v>514</v>
      </c>
      <c r="BK771" s="211" t="s">
        <v>514</v>
      </c>
      <c r="BL771" s="211"/>
      <c r="BM771" s="211"/>
      <c r="BN771" s="211"/>
      <c r="BO771" s="211" t="s">
        <v>514</v>
      </c>
      <c r="BP771" s="211" t="s">
        <v>514</v>
      </c>
      <c r="BQ771" s="211">
        <v>0</v>
      </c>
      <c r="BR771" s="211" t="s">
        <v>514</v>
      </c>
      <c r="BS771" s="211" t="s">
        <v>514</v>
      </c>
      <c r="BT771" s="211" t="s">
        <v>514</v>
      </c>
      <c r="BU771" s="211" t="s">
        <v>514</v>
      </c>
      <c r="BV771" s="211" t="s">
        <v>514</v>
      </c>
      <c r="BW771" s="211" t="s">
        <v>514</v>
      </c>
      <c r="BX771" s="211" t="s">
        <v>514</v>
      </c>
      <c r="BY771" s="211" t="s">
        <v>514</v>
      </c>
      <c r="BZ771" s="211" t="s">
        <v>514</v>
      </c>
      <c r="CA771" s="211" t="s">
        <v>514</v>
      </c>
      <c r="CB771" s="211" t="s">
        <v>514</v>
      </c>
      <c r="CC771" s="211" t="s">
        <v>6436</v>
      </c>
      <c r="CD771" s="211" t="s">
        <v>6437</v>
      </c>
      <c r="CE771" s="211" t="s">
        <v>514</v>
      </c>
      <c r="CF771" s="211" t="s">
        <v>514</v>
      </c>
      <c r="CG771" s="211" t="s">
        <v>514</v>
      </c>
      <c r="CH771" s="287"/>
      <c r="CI771" s="287"/>
      <c r="CJ771" s="287"/>
      <c r="CK771" s="287"/>
      <c r="CL771" s="287"/>
      <c r="CM771" s="287"/>
      <c r="CN771" s="287"/>
      <c r="CO771" s="211" t="s">
        <v>5528</v>
      </c>
    </row>
    <row r="772" spans="1:93">
      <c r="A772" s="286" t="s">
        <v>6845</v>
      </c>
      <c r="B772" s="211" t="s">
        <v>6753</v>
      </c>
      <c r="C772" s="211" t="s">
        <v>6446</v>
      </c>
      <c r="D772" s="211" t="s">
        <v>6754</v>
      </c>
      <c r="E772" s="211" t="s">
        <v>6755</v>
      </c>
      <c r="F772" s="211">
        <v>1</v>
      </c>
      <c r="G772" s="211" t="s">
        <v>514</v>
      </c>
      <c r="H772" s="211" t="s">
        <v>514</v>
      </c>
      <c r="I772" s="211">
        <v>1</v>
      </c>
      <c r="J772" s="211" t="s">
        <v>514</v>
      </c>
      <c r="K772" s="211" t="s">
        <v>514</v>
      </c>
      <c r="L772" s="211" t="s">
        <v>514</v>
      </c>
      <c r="M772" s="211" t="s">
        <v>514</v>
      </c>
      <c r="N772" s="211" t="s">
        <v>514</v>
      </c>
      <c r="O772" s="287"/>
      <c r="P772" s="287"/>
      <c r="Q772" s="287"/>
      <c r="R772" s="211" t="s">
        <v>514</v>
      </c>
      <c r="S772" s="211" t="s">
        <v>514</v>
      </c>
      <c r="T772" s="211" t="s">
        <v>514</v>
      </c>
      <c r="U772" s="211" t="s">
        <v>514</v>
      </c>
      <c r="V772" s="211" t="s">
        <v>514</v>
      </c>
      <c r="W772" s="211" t="s">
        <v>514</v>
      </c>
      <c r="X772" s="287"/>
      <c r="Y772" s="287"/>
      <c r="Z772" s="287"/>
      <c r="AA772" s="211" t="s">
        <v>514</v>
      </c>
      <c r="AB772" s="211" t="s">
        <v>514</v>
      </c>
      <c r="AC772" s="211" t="s">
        <v>514</v>
      </c>
      <c r="AD772" s="211" t="s">
        <v>514</v>
      </c>
      <c r="AE772" s="287"/>
      <c r="AF772" s="287"/>
      <c r="AG772" s="287"/>
      <c r="AH772" s="211" t="s">
        <v>514</v>
      </c>
      <c r="AI772" s="211" t="s">
        <v>514</v>
      </c>
      <c r="AJ772" s="211" t="s">
        <v>514</v>
      </c>
      <c r="AK772" s="211" t="s">
        <v>514</v>
      </c>
      <c r="AL772" s="211" t="s">
        <v>514</v>
      </c>
      <c r="AM772" s="211" t="s">
        <v>514</v>
      </c>
      <c r="AN772" s="287"/>
      <c r="AO772" s="287"/>
      <c r="AP772" s="287"/>
      <c r="AQ772" s="287"/>
      <c r="AR772" s="287"/>
      <c r="AS772" s="287"/>
      <c r="AT772" s="211" t="s">
        <v>514</v>
      </c>
      <c r="AU772" s="211" t="s">
        <v>514</v>
      </c>
      <c r="AV772" s="211" t="s">
        <v>514</v>
      </c>
      <c r="AW772" s="211" t="s">
        <v>514</v>
      </c>
      <c r="AX772" s="211" t="s">
        <v>514</v>
      </c>
      <c r="AY772" s="211" t="s">
        <v>514</v>
      </c>
      <c r="AZ772" s="211"/>
      <c r="BA772" s="211"/>
      <c r="BB772" s="211"/>
      <c r="BC772" s="287"/>
      <c r="BD772" s="287"/>
      <c r="BE772" s="287"/>
      <c r="BF772" s="211" t="s">
        <v>514</v>
      </c>
      <c r="BG772" s="211" t="s">
        <v>514</v>
      </c>
      <c r="BH772" s="211" t="s">
        <v>514</v>
      </c>
      <c r="BI772" s="211" t="s">
        <v>514</v>
      </c>
      <c r="BJ772" s="211" t="s">
        <v>514</v>
      </c>
      <c r="BK772" s="211" t="s">
        <v>514</v>
      </c>
      <c r="BL772" s="211"/>
      <c r="BM772" s="211"/>
      <c r="BN772" s="211"/>
      <c r="BO772" s="211" t="s">
        <v>514</v>
      </c>
      <c r="BP772" s="211" t="s">
        <v>514</v>
      </c>
      <c r="BQ772" s="211">
        <v>0</v>
      </c>
      <c r="BR772" s="211" t="s">
        <v>514</v>
      </c>
      <c r="BS772" s="211" t="s">
        <v>514</v>
      </c>
      <c r="BT772" s="211" t="s">
        <v>514</v>
      </c>
      <c r="BU772" s="211" t="s">
        <v>514</v>
      </c>
      <c r="BV772" s="211" t="s">
        <v>514</v>
      </c>
      <c r="BW772" s="211" t="s">
        <v>514</v>
      </c>
      <c r="BX772" s="211" t="s">
        <v>514</v>
      </c>
      <c r="BY772" s="211" t="s">
        <v>514</v>
      </c>
      <c r="BZ772" s="211" t="s">
        <v>514</v>
      </c>
      <c r="CA772" s="211" t="s">
        <v>514</v>
      </c>
      <c r="CB772" s="211" t="s">
        <v>514</v>
      </c>
      <c r="CC772" s="211" t="s">
        <v>6444</v>
      </c>
      <c r="CD772" s="211" t="s">
        <v>6445</v>
      </c>
      <c r="CE772" s="211" t="s">
        <v>514</v>
      </c>
      <c r="CF772" s="211" t="s">
        <v>514</v>
      </c>
      <c r="CG772" s="211" t="s">
        <v>514</v>
      </c>
      <c r="CH772" s="287"/>
      <c r="CI772" s="287"/>
      <c r="CJ772" s="287"/>
      <c r="CK772" s="287"/>
      <c r="CL772" s="287"/>
      <c r="CM772" s="287"/>
      <c r="CN772" s="287"/>
      <c r="CO772" s="211" t="s">
        <v>5528</v>
      </c>
    </row>
    <row r="773" spans="1:93">
      <c r="A773" s="286" t="s">
        <v>6846</v>
      </c>
      <c r="B773" s="211" t="s">
        <v>6756</v>
      </c>
      <c r="C773" s="211" t="s">
        <v>6446</v>
      </c>
      <c r="D773" s="211" t="s">
        <v>6757</v>
      </c>
      <c r="E773" s="211" t="s">
        <v>6758</v>
      </c>
      <c r="F773" s="211">
        <v>1</v>
      </c>
      <c r="G773" s="211" t="s">
        <v>514</v>
      </c>
      <c r="H773" s="211">
        <v>1</v>
      </c>
      <c r="I773" s="211">
        <v>1</v>
      </c>
      <c r="J773" s="211">
        <v>1</v>
      </c>
      <c r="K773" s="211" t="s">
        <v>514</v>
      </c>
      <c r="L773" s="211" t="s">
        <v>514</v>
      </c>
      <c r="M773" s="211" t="s">
        <v>514</v>
      </c>
      <c r="N773" s="211" t="s">
        <v>514</v>
      </c>
      <c r="O773" s="287"/>
      <c r="P773" s="287"/>
      <c r="Q773" s="287"/>
      <c r="R773" s="211" t="s">
        <v>514</v>
      </c>
      <c r="S773" s="211" t="s">
        <v>514</v>
      </c>
      <c r="T773" s="211" t="s">
        <v>514</v>
      </c>
      <c r="U773" s="211" t="s">
        <v>514</v>
      </c>
      <c r="V773" s="211" t="s">
        <v>514</v>
      </c>
      <c r="W773" s="211" t="s">
        <v>514</v>
      </c>
      <c r="X773" s="287"/>
      <c r="Y773" s="287"/>
      <c r="Z773" s="287"/>
      <c r="AA773" s="211" t="s">
        <v>514</v>
      </c>
      <c r="AB773" s="211" t="s">
        <v>514</v>
      </c>
      <c r="AC773" s="211" t="s">
        <v>514</v>
      </c>
      <c r="AD773" s="211" t="s">
        <v>514</v>
      </c>
      <c r="AE773" s="287"/>
      <c r="AF773" s="287"/>
      <c r="AG773" s="287"/>
      <c r="AH773" s="211" t="s">
        <v>514</v>
      </c>
      <c r="AI773" s="211" t="s">
        <v>514</v>
      </c>
      <c r="AJ773" s="211" t="s">
        <v>514</v>
      </c>
      <c r="AK773" s="211" t="s">
        <v>514</v>
      </c>
      <c r="AL773" s="211" t="s">
        <v>514</v>
      </c>
      <c r="AM773" s="211" t="s">
        <v>514</v>
      </c>
      <c r="AN773" s="287"/>
      <c r="AO773" s="287"/>
      <c r="AP773" s="287"/>
      <c r="AQ773" s="287"/>
      <c r="AR773" s="287"/>
      <c r="AS773" s="287"/>
      <c r="AT773" s="211" t="s">
        <v>514</v>
      </c>
      <c r="AU773" s="211" t="s">
        <v>514</v>
      </c>
      <c r="AV773" s="211" t="s">
        <v>514</v>
      </c>
      <c r="AW773" s="211" t="s">
        <v>514</v>
      </c>
      <c r="AX773" s="211" t="s">
        <v>514</v>
      </c>
      <c r="AY773" s="211" t="s">
        <v>514</v>
      </c>
      <c r="AZ773" s="211"/>
      <c r="BA773" s="211"/>
      <c r="BB773" s="211"/>
      <c r="BC773" s="287"/>
      <c r="BD773" s="287"/>
      <c r="BE773" s="287"/>
      <c r="BF773" s="211" t="s">
        <v>514</v>
      </c>
      <c r="BG773" s="211" t="s">
        <v>514</v>
      </c>
      <c r="BH773" s="211" t="s">
        <v>514</v>
      </c>
      <c r="BI773" s="211" t="s">
        <v>514</v>
      </c>
      <c r="BJ773" s="211" t="s">
        <v>514</v>
      </c>
      <c r="BK773" s="211" t="s">
        <v>514</v>
      </c>
      <c r="BL773" s="211"/>
      <c r="BM773" s="211"/>
      <c r="BN773" s="211"/>
      <c r="BO773" s="211">
        <v>3</v>
      </c>
      <c r="BP773" s="211">
        <v>0</v>
      </c>
      <c r="BQ773" s="211">
        <v>0</v>
      </c>
      <c r="BR773" s="211" t="s">
        <v>514</v>
      </c>
      <c r="BS773" s="211" t="s">
        <v>514</v>
      </c>
      <c r="BT773" s="211" t="s">
        <v>514</v>
      </c>
      <c r="BU773" s="211" t="s">
        <v>514</v>
      </c>
      <c r="BV773" s="211" t="s">
        <v>514</v>
      </c>
      <c r="BW773" s="211" t="s">
        <v>514</v>
      </c>
      <c r="BX773" s="211" t="s">
        <v>514</v>
      </c>
      <c r="BY773" s="211" t="s">
        <v>514</v>
      </c>
      <c r="BZ773" s="211" t="s">
        <v>514</v>
      </c>
      <c r="CA773" s="211" t="s">
        <v>514</v>
      </c>
      <c r="CB773" s="211" t="s">
        <v>514</v>
      </c>
      <c r="CC773" s="211" t="s">
        <v>6759</v>
      </c>
      <c r="CD773" s="211" t="s">
        <v>6558</v>
      </c>
      <c r="CE773" s="211" t="s">
        <v>514</v>
      </c>
      <c r="CF773" s="211" t="s">
        <v>6431</v>
      </c>
      <c r="CG773" s="211" t="s">
        <v>6432</v>
      </c>
      <c r="CH773" s="287"/>
      <c r="CI773" s="287"/>
      <c r="CJ773" s="287"/>
      <c r="CK773" s="287"/>
      <c r="CL773" s="287"/>
      <c r="CM773" s="287"/>
      <c r="CN773" s="287"/>
      <c r="CO773" s="211" t="s">
        <v>5528</v>
      </c>
    </row>
    <row r="774" spans="1:93">
      <c r="A774" s="286" t="s">
        <v>6847</v>
      </c>
      <c r="B774" s="211" t="s">
        <v>6760</v>
      </c>
      <c r="C774" s="211" t="s">
        <v>6446</v>
      </c>
      <c r="D774" s="211" t="s">
        <v>6761</v>
      </c>
      <c r="E774" s="211" t="s">
        <v>6762</v>
      </c>
      <c r="F774" s="211">
        <v>1</v>
      </c>
      <c r="G774" s="211" t="s">
        <v>514</v>
      </c>
      <c r="H774" s="211">
        <v>1</v>
      </c>
      <c r="I774" s="211">
        <v>1</v>
      </c>
      <c r="J774" s="211">
        <v>1</v>
      </c>
      <c r="K774" s="211" t="s">
        <v>514</v>
      </c>
      <c r="L774" s="211" t="s">
        <v>514</v>
      </c>
      <c r="M774" s="211" t="s">
        <v>514</v>
      </c>
      <c r="N774" s="211" t="s">
        <v>514</v>
      </c>
      <c r="O774" s="287"/>
      <c r="P774" s="287"/>
      <c r="Q774" s="287"/>
      <c r="R774" s="211" t="s">
        <v>514</v>
      </c>
      <c r="S774" s="211" t="s">
        <v>514</v>
      </c>
      <c r="T774" s="211" t="s">
        <v>514</v>
      </c>
      <c r="U774" s="211" t="s">
        <v>514</v>
      </c>
      <c r="V774" s="211" t="s">
        <v>514</v>
      </c>
      <c r="W774" s="211" t="s">
        <v>514</v>
      </c>
      <c r="X774" s="287"/>
      <c r="Y774" s="287"/>
      <c r="Z774" s="287"/>
      <c r="AA774" s="211" t="s">
        <v>514</v>
      </c>
      <c r="AB774" s="211" t="s">
        <v>514</v>
      </c>
      <c r="AC774" s="211" t="s">
        <v>514</v>
      </c>
      <c r="AD774" s="211" t="s">
        <v>514</v>
      </c>
      <c r="AE774" s="287"/>
      <c r="AF774" s="287"/>
      <c r="AG774" s="287"/>
      <c r="AH774" s="211" t="s">
        <v>514</v>
      </c>
      <c r="AI774" s="211" t="s">
        <v>514</v>
      </c>
      <c r="AJ774" s="211" t="s">
        <v>514</v>
      </c>
      <c r="AK774" s="211" t="s">
        <v>514</v>
      </c>
      <c r="AL774" s="211" t="s">
        <v>514</v>
      </c>
      <c r="AM774" s="211" t="s">
        <v>514</v>
      </c>
      <c r="AN774" s="287"/>
      <c r="AO774" s="287"/>
      <c r="AP774" s="287"/>
      <c r="AQ774" s="287"/>
      <c r="AR774" s="287"/>
      <c r="AS774" s="287"/>
      <c r="AT774" s="211" t="s">
        <v>514</v>
      </c>
      <c r="AU774" s="211" t="s">
        <v>514</v>
      </c>
      <c r="AV774" s="211" t="s">
        <v>514</v>
      </c>
      <c r="AW774" s="211" t="s">
        <v>514</v>
      </c>
      <c r="AX774" s="211" t="s">
        <v>514</v>
      </c>
      <c r="AY774" s="211" t="s">
        <v>514</v>
      </c>
      <c r="AZ774" s="211"/>
      <c r="BA774" s="211"/>
      <c r="BB774" s="211"/>
      <c r="BC774" s="287"/>
      <c r="BD774" s="287"/>
      <c r="BE774" s="287"/>
      <c r="BF774" s="211" t="s">
        <v>514</v>
      </c>
      <c r="BG774" s="211" t="s">
        <v>514</v>
      </c>
      <c r="BH774" s="211" t="s">
        <v>514</v>
      </c>
      <c r="BI774" s="211" t="s">
        <v>514</v>
      </c>
      <c r="BJ774" s="211" t="s">
        <v>514</v>
      </c>
      <c r="BK774" s="211" t="s">
        <v>514</v>
      </c>
      <c r="BL774" s="211"/>
      <c r="BM774" s="211"/>
      <c r="BN774" s="211"/>
      <c r="BO774" s="211">
        <v>20</v>
      </c>
      <c r="BP774" s="211">
        <v>20</v>
      </c>
      <c r="BQ774" s="211">
        <v>0</v>
      </c>
      <c r="BR774" s="211" t="s">
        <v>514</v>
      </c>
      <c r="BS774" s="211" t="s">
        <v>514</v>
      </c>
      <c r="BT774" s="211" t="s">
        <v>514</v>
      </c>
      <c r="BU774" s="211" t="s">
        <v>514</v>
      </c>
      <c r="BV774" s="211" t="s">
        <v>514</v>
      </c>
      <c r="BW774" s="211" t="s">
        <v>514</v>
      </c>
      <c r="BX774" s="211" t="s">
        <v>514</v>
      </c>
      <c r="BY774" s="211" t="s">
        <v>514</v>
      </c>
      <c r="BZ774" s="211" t="s">
        <v>514</v>
      </c>
      <c r="CA774" s="211" t="s">
        <v>514</v>
      </c>
      <c r="CB774" s="211" t="s">
        <v>514</v>
      </c>
      <c r="CC774" s="211" t="s">
        <v>6436</v>
      </c>
      <c r="CD774" s="211" t="s">
        <v>6437</v>
      </c>
      <c r="CE774" s="211" t="s">
        <v>514</v>
      </c>
      <c r="CF774" s="211" t="s">
        <v>6431</v>
      </c>
      <c r="CG774" s="211" t="s">
        <v>6432</v>
      </c>
      <c r="CH774" s="287"/>
      <c r="CI774" s="287"/>
      <c r="CJ774" s="287"/>
      <c r="CK774" s="287"/>
      <c r="CL774" s="287"/>
      <c r="CM774" s="287"/>
      <c r="CN774" s="287"/>
      <c r="CO774" s="211" t="s">
        <v>5528</v>
      </c>
    </row>
    <row r="775" spans="1:93">
      <c r="A775" s="286" t="s">
        <v>6848</v>
      </c>
      <c r="B775" s="211" t="s">
        <v>6763</v>
      </c>
      <c r="C775" s="211" t="s">
        <v>6764</v>
      </c>
      <c r="D775" s="211" t="s">
        <v>6765</v>
      </c>
      <c r="E775" s="211" t="s">
        <v>6766</v>
      </c>
      <c r="F775" s="211">
        <v>1</v>
      </c>
      <c r="G775" s="211" t="s">
        <v>514</v>
      </c>
      <c r="H775" s="211">
        <v>1</v>
      </c>
      <c r="I775" s="211">
        <v>1</v>
      </c>
      <c r="J775" s="211">
        <v>1</v>
      </c>
      <c r="K775" s="211" t="s">
        <v>514</v>
      </c>
      <c r="L775" s="211" t="s">
        <v>514</v>
      </c>
      <c r="M775" s="211" t="s">
        <v>514</v>
      </c>
      <c r="N775" s="211" t="s">
        <v>514</v>
      </c>
      <c r="O775" s="287"/>
      <c r="P775" s="287"/>
      <c r="Q775" s="287"/>
      <c r="R775" s="211" t="s">
        <v>514</v>
      </c>
      <c r="S775" s="211" t="s">
        <v>514</v>
      </c>
      <c r="T775" s="211" t="s">
        <v>514</v>
      </c>
      <c r="U775" s="211" t="s">
        <v>514</v>
      </c>
      <c r="V775" s="211" t="s">
        <v>514</v>
      </c>
      <c r="W775" s="211" t="s">
        <v>514</v>
      </c>
      <c r="X775" s="287"/>
      <c r="Y775" s="287"/>
      <c r="Z775" s="287"/>
      <c r="AA775" s="211" t="s">
        <v>514</v>
      </c>
      <c r="AB775" s="211" t="s">
        <v>514</v>
      </c>
      <c r="AC775" s="211" t="s">
        <v>514</v>
      </c>
      <c r="AD775" s="211" t="s">
        <v>514</v>
      </c>
      <c r="AE775" s="287"/>
      <c r="AF775" s="287"/>
      <c r="AG775" s="287"/>
      <c r="AH775" s="211" t="s">
        <v>514</v>
      </c>
      <c r="AI775" s="211" t="s">
        <v>514</v>
      </c>
      <c r="AJ775" s="211" t="s">
        <v>514</v>
      </c>
      <c r="AK775" s="211" t="s">
        <v>514</v>
      </c>
      <c r="AL775" s="211" t="s">
        <v>514</v>
      </c>
      <c r="AM775" s="211" t="s">
        <v>514</v>
      </c>
      <c r="AN775" s="287"/>
      <c r="AO775" s="287"/>
      <c r="AP775" s="287"/>
      <c r="AQ775" s="287"/>
      <c r="AR775" s="287"/>
      <c r="AS775" s="287"/>
      <c r="AT775" s="211" t="s">
        <v>514</v>
      </c>
      <c r="AU775" s="211" t="s">
        <v>514</v>
      </c>
      <c r="AV775" s="211" t="s">
        <v>514</v>
      </c>
      <c r="AW775" s="211" t="s">
        <v>514</v>
      </c>
      <c r="AX775" s="211" t="s">
        <v>514</v>
      </c>
      <c r="AY775" s="211" t="s">
        <v>514</v>
      </c>
      <c r="AZ775" s="211"/>
      <c r="BA775" s="211"/>
      <c r="BB775" s="211"/>
      <c r="BC775" s="287"/>
      <c r="BD775" s="287"/>
      <c r="BE775" s="287"/>
      <c r="BF775" s="211" t="s">
        <v>514</v>
      </c>
      <c r="BG775" s="211" t="s">
        <v>514</v>
      </c>
      <c r="BH775" s="211" t="s">
        <v>514</v>
      </c>
      <c r="BI775" s="211" t="s">
        <v>514</v>
      </c>
      <c r="BJ775" s="211" t="s">
        <v>514</v>
      </c>
      <c r="BK775" s="211" t="s">
        <v>514</v>
      </c>
      <c r="BL775" s="211"/>
      <c r="BM775" s="211"/>
      <c r="BN775" s="211"/>
      <c r="BO775" s="211">
        <v>10</v>
      </c>
      <c r="BP775" s="211">
        <v>0</v>
      </c>
      <c r="BQ775" s="211">
        <v>0</v>
      </c>
      <c r="BR775" s="211" t="s">
        <v>514</v>
      </c>
      <c r="BS775" s="211" t="s">
        <v>514</v>
      </c>
      <c r="BT775" s="211" t="s">
        <v>514</v>
      </c>
      <c r="BU775" s="211" t="s">
        <v>514</v>
      </c>
      <c r="BV775" s="211" t="s">
        <v>514</v>
      </c>
      <c r="BW775" s="211" t="s">
        <v>514</v>
      </c>
      <c r="BX775" s="211" t="s">
        <v>514</v>
      </c>
      <c r="BY775" s="211" t="s">
        <v>514</v>
      </c>
      <c r="BZ775" s="211" t="s">
        <v>514</v>
      </c>
      <c r="CA775" s="211" t="s">
        <v>514</v>
      </c>
      <c r="CB775" s="211" t="s">
        <v>514</v>
      </c>
      <c r="CC775" s="211" t="s">
        <v>6425</v>
      </c>
      <c r="CD775" s="211" t="s">
        <v>6430</v>
      </c>
      <c r="CE775" s="211" t="s">
        <v>514</v>
      </c>
      <c r="CF775" s="211" t="s">
        <v>6431</v>
      </c>
      <c r="CG775" s="211" t="s">
        <v>6432</v>
      </c>
      <c r="CH775" s="287"/>
      <c r="CI775" s="287"/>
      <c r="CJ775" s="287"/>
      <c r="CK775" s="287"/>
      <c r="CL775" s="287"/>
      <c r="CM775" s="287"/>
      <c r="CN775" s="287"/>
      <c r="CO775" s="211" t="s">
        <v>5528</v>
      </c>
    </row>
    <row r="776" spans="1:93">
      <c r="A776" s="286" t="s">
        <v>6849</v>
      </c>
      <c r="B776" s="211" t="s">
        <v>6767</v>
      </c>
      <c r="C776" s="211" t="s">
        <v>6701</v>
      </c>
      <c r="D776" s="211" t="s">
        <v>6768</v>
      </c>
      <c r="E776" s="211" t="s">
        <v>6769</v>
      </c>
      <c r="F776" s="211">
        <v>1</v>
      </c>
      <c r="G776" s="211" t="s">
        <v>514</v>
      </c>
      <c r="H776" s="211" t="s">
        <v>514</v>
      </c>
      <c r="I776" s="211">
        <v>1</v>
      </c>
      <c r="J776" s="211" t="s">
        <v>514</v>
      </c>
      <c r="K776" s="211" t="s">
        <v>514</v>
      </c>
      <c r="L776" s="211" t="s">
        <v>514</v>
      </c>
      <c r="M776" s="211" t="s">
        <v>514</v>
      </c>
      <c r="N776" s="211" t="s">
        <v>514</v>
      </c>
      <c r="O776" s="287"/>
      <c r="P776" s="287"/>
      <c r="Q776" s="287"/>
      <c r="R776" s="211" t="s">
        <v>514</v>
      </c>
      <c r="S776" s="211" t="s">
        <v>514</v>
      </c>
      <c r="T776" s="211" t="s">
        <v>514</v>
      </c>
      <c r="U776" s="211" t="s">
        <v>514</v>
      </c>
      <c r="V776" s="211" t="s">
        <v>514</v>
      </c>
      <c r="W776" s="211" t="s">
        <v>514</v>
      </c>
      <c r="X776" s="287"/>
      <c r="Y776" s="287"/>
      <c r="Z776" s="287"/>
      <c r="AA776" s="211" t="s">
        <v>514</v>
      </c>
      <c r="AB776" s="211" t="s">
        <v>514</v>
      </c>
      <c r="AC776" s="211" t="s">
        <v>514</v>
      </c>
      <c r="AD776" s="211" t="s">
        <v>514</v>
      </c>
      <c r="AE776" s="287"/>
      <c r="AF776" s="287"/>
      <c r="AG776" s="287"/>
      <c r="AH776" s="211" t="s">
        <v>514</v>
      </c>
      <c r="AI776" s="211" t="s">
        <v>514</v>
      </c>
      <c r="AJ776" s="211" t="s">
        <v>514</v>
      </c>
      <c r="AK776" s="211" t="s">
        <v>514</v>
      </c>
      <c r="AL776" s="211" t="s">
        <v>514</v>
      </c>
      <c r="AM776" s="211" t="s">
        <v>514</v>
      </c>
      <c r="AN776" s="287"/>
      <c r="AO776" s="287"/>
      <c r="AP776" s="287"/>
      <c r="AQ776" s="287"/>
      <c r="AR776" s="287"/>
      <c r="AS776" s="287"/>
      <c r="AT776" s="211" t="s">
        <v>514</v>
      </c>
      <c r="AU776" s="211" t="s">
        <v>514</v>
      </c>
      <c r="AV776" s="211" t="s">
        <v>514</v>
      </c>
      <c r="AW776" s="211" t="s">
        <v>514</v>
      </c>
      <c r="AX776" s="211" t="s">
        <v>514</v>
      </c>
      <c r="AY776" s="211" t="s">
        <v>514</v>
      </c>
      <c r="AZ776" s="211"/>
      <c r="BA776" s="211"/>
      <c r="BB776" s="211"/>
      <c r="BC776" s="287"/>
      <c r="BD776" s="287"/>
      <c r="BE776" s="287"/>
      <c r="BF776" s="211" t="s">
        <v>514</v>
      </c>
      <c r="BG776" s="211" t="s">
        <v>514</v>
      </c>
      <c r="BH776" s="211" t="s">
        <v>514</v>
      </c>
      <c r="BI776" s="211" t="s">
        <v>514</v>
      </c>
      <c r="BJ776" s="211" t="s">
        <v>514</v>
      </c>
      <c r="BK776" s="211" t="s">
        <v>514</v>
      </c>
      <c r="BL776" s="211"/>
      <c r="BM776" s="211"/>
      <c r="BN776" s="211"/>
      <c r="BO776" s="211" t="s">
        <v>514</v>
      </c>
      <c r="BP776" s="211" t="s">
        <v>514</v>
      </c>
      <c r="BQ776" s="211">
        <v>0</v>
      </c>
      <c r="BR776" s="211" t="s">
        <v>514</v>
      </c>
      <c r="BS776" s="211" t="s">
        <v>514</v>
      </c>
      <c r="BT776" s="211" t="s">
        <v>514</v>
      </c>
      <c r="BU776" s="211" t="s">
        <v>514</v>
      </c>
      <c r="BV776" s="211" t="s">
        <v>514</v>
      </c>
      <c r="BW776" s="211" t="s">
        <v>514</v>
      </c>
      <c r="BX776" s="211" t="s">
        <v>514</v>
      </c>
      <c r="BY776" s="211" t="s">
        <v>514</v>
      </c>
      <c r="BZ776" s="211" t="s">
        <v>514</v>
      </c>
      <c r="CA776" s="211" t="s">
        <v>514</v>
      </c>
      <c r="CB776" s="211" t="s">
        <v>514</v>
      </c>
      <c r="CC776" s="211" t="s">
        <v>6716</v>
      </c>
      <c r="CD776" s="211" t="s">
        <v>6437</v>
      </c>
      <c r="CE776" s="211" t="s">
        <v>514</v>
      </c>
      <c r="CF776" s="211" t="s">
        <v>514</v>
      </c>
      <c r="CG776" s="211" t="s">
        <v>514</v>
      </c>
      <c r="CH776" s="287"/>
      <c r="CI776" s="287"/>
      <c r="CJ776" s="287"/>
      <c r="CK776" s="287"/>
      <c r="CL776" s="287"/>
      <c r="CM776" s="287"/>
      <c r="CN776" s="287"/>
      <c r="CO776" s="211" t="s">
        <v>5528</v>
      </c>
    </row>
    <row r="777" spans="1:93">
      <c r="A777" s="286" t="s">
        <v>6850</v>
      </c>
      <c r="B777" s="211" t="s">
        <v>6770</v>
      </c>
      <c r="C777" s="211" t="s">
        <v>6446</v>
      </c>
      <c r="D777" s="211" t="s">
        <v>6771</v>
      </c>
      <c r="E777" s="211" t="s">
        <v>6772</v>
      </c>
      <c r="F777" s="211">
        <v>1</v>
      </c>
      <c r="G777" s="211" t="s">
        <v>514</v>
      </c>
      <c r="H777" s="211" t="s">
        <v>514</v>
      </c>
      <c r="I777" s="211">
        <v>1</v>
      </c>
      <c r="J777" s="211" t="s">
        <v>514</v>
      </c>
      <c r="K777" s="211" t="s">
        <v>514</v>
      </c>
      <c r="L777" s="211" t="s">
        <v>514</v>
      </c>
      <c r="M777" s="211" t="s">
        <v>514</v>
      </c>
      <c r="N777" s="211" t="s">
        <v>514</v>
      </c>
      <c r="O777" s="287"/>
      <c r="P777" s="287"/>
      <c r="Q777" s="287"/>
      <c r="R777" s="211" t="s">
        <v>514</v>
      </c>
      <c r="S777" s="211" t="s">
        <v>514</v>
      </c>
      <c r="T777" s="211" t="s">
        <v>514</v>
      </c>
      <c r="U777" s="211" t="s">
        <v>514</v>
      </c>
      <c r="V777" s="211" t="s">
        <v>514</v>
      </c>
      <c r="W777" s="211" t="s">
        <v>514</v>
      </c>
      <c r="X777" s="287"/>
      <c r="Y777" s="287"/>
      <c r="Z777" s="287"/>
      <c r="AA777" s="211" t="s">
        <v>514</v>
      </c>
      <c r="AB777" s="211" t="s">
        <v>514</v>
      </c>
      <c r="AC777" s="211" t="s">
        <v>514</v>
      </c>
      <c r="AD777" s="211" t="s">
        <v>514</v>
      </c>
      <c r="AE777" s="287"/>
      <c r="AF777" s="287"/>
      <c r="AG777" s="287"/>
      <c r="AH777" s="211" t="s">
        <v>514</v>
      </c>
      <c r="AI777" s="211" t="s">
        <v>514</v>
      </c>
      <c r="AJ777" s="211" t="s">
        <v>514</v>
      </c>
      <c r="AK777" s="211" t="s">
        <v>514</v>
      </c>
      <c r="AL777" s="211" t="s">
        <v>514</v>
      </c>
      <c r="AM777" s="211" t="s">
        <v>514</v>
      </c>
      <c r="AN777" s="287"/>
      <c r="AO777" s="287"/>
      <c r="AP777" s="287"/>
      <c r="AQ777" s="287"/>
      <c r="AR777" s="287"/>
      <c r="AS777" s="287"/>
      <c r="AT777" s="211" t="s">
        <v>514</v>
      </c>
      <c r="AU777" s="211" t="s">
        <v>514</v>
      </c>
      <c r="AV777" s="211" t="s">
        <v>514</v>
      </c>
      <c r="AW777" s="211" t="s">
        <v>514</v>
      </c>
      <c r="AX777" s="211" t="s">
        <v>514</v>
      </c>
      <c r="AY777" s="211" t="s">
        <v>514</v>
      </c>
      <c r="AZ777" s="211"/>
      <c r="BA777" s="211"/>
      <c r="BB777" s="211"/>
      <c r="BC777" s="287"/>
      <c r="BD777" s="287"/>
      <c r="BE777" s="287"/>
      <c r="BF777" s="211" t="s">
        <v>514</v>
      </c>
      <c r="BG777" s="211" t="s">
        <v>514</v>
      </c>
      <c r="BH777" s="211" t="s">
        <v>514</v>
      </c>
      <c r="BI777" s="211" t="s">
        <v>514</v>
      </c>
      <c r="BJ777" s="211" t="s">
        <v>514</v>
      </c>
      <c r="BK777" s="211" t="s">
        <v>514</v>
      </c>
      <c r="BL777" s="211"/>
      <c r="BM777" s="211"/>
      <c r="BN777" s="211"/>
      <c r="BO777" s="211" t="s">
        <v>514</v>
      </c>
      <c r="BP777" s="211" t="s">
        <v>514</v>
      </c>
      <c r="BQ777" s="211">
        <v>0</v>
      </c>
      <c r="BR777" s="211" t="s">
        <v>514</v>
      </c>
      <c r="BS777" s="211" t="s">
        <v>514</v>
      </c>
      <c r="BT777" s="211" t="s">
        <v>514</v>
      </c>
      <c r="BU777" s="211" t="s">
        <v>514</v>
      </c>
      <c r="BV777" s="211" t="s">
        <v>514</v>
      </c>
      <c r="BW777" s="211" t="s">
        <v>514</v>
      </c>
      <c r="BX777" s="211" t="s">
        <v>514</v>
      </c>
      <c r="BY777" s="211" t="s">
        <v>514</v>
      </c>
      <c r="BZ777" s="211" t="s">
        <v>514</v>
      </c>
      <c r="CA777" s="211" t="s">
        <v>514</v>
      </c>
      <c r="CB777" s="211" t="s">
        <v>514</v>
      </c>
      <c r="CC777" s="211" t="s">
        <v>6436</v>
      </c>
      <c r="CD777" s="211" t="s">
        <v>6437</v>
      </c>
      <c r="CE777" s="211" t="s">
        <v>514</v>
      </c>
      <c r="CF777" s="211" t="s">
        <v>514</v>
      </c>
      <c r="CG777" s="211" t="s">
        <v>514</v>
      </c>
      <c r="CH777" s="287"/>
      <c r="CI777" s="287"/>
      <c r="CJ777" s="287"/>
      <c r="CK777" s="287"/>
      <c r="CL777" s="287"/>
      <c r="CM777" s="287"/>
      <c r="CN777" s="287"/>
      <c r="CO777" s="211" t="s">
        <v>5528</v>
      </c>
    </row>
    <row r="778" spans="1:93">
      <c r="A778" s="286" t="s">
        <v>6851</v>
      </c>
      <c r="B778" s="211" t="s">
        <v>6773</v>
      </c>
      <c r="C778" s="211" t="s">
        <v>6446</v>
      </c>
      <c r="D778" s="211" t="s">
        <v>6774</v>
      </c>
      <c r="E778" s="211" t="s">
        <v>6775</v>
      </c>
      <c r="F778" s="211">
        <v>1</v>
      </c>
      <c r="G778" s="211" t="s">
        <v>514</v>
      </c>
      <c r="H778" s="211" t="s">
        <v>514</v>
      </c>
      <c r="I778" s="211">
        <v>1</v>
      </c>
      <c r="J778" s="211" t="s">
        <v>514</v>
      </c>
      <c r="K778" s="211" t="s">
        <v>514</v>
      </c>
      <c r="L778" s="211" t="s">
        <v>514</v>
      </c>
      <c r="M778" s="211" t="s">
        <v>514</v>
      </c>
      <c r="N778" s="211" t="s">
        <v>514</v>
      </c>
      <c r="O778" s="287"/>
      <c r="P778" s="287"/>
      <c r="Q778" s="287"/>
      <c r="R778" s="211" t="s">
        <v>514</v>
      </c>
      <c r="S778" s="211" t="s">
        <v>514</v>
      </c>
      <c r="T778" s="211" t="s">
        <v>514</v>
      </c>
      <c r="U778" s="211" t="s">
        <v>514</v>
      </c>
      <c r="V778" s="211" t="s">
        <v>514</v>
      </c>
      <c r="W778" s="211" t="s">
        <v>514</v>
      </c>
      <c r="X778" s="287"/>
      <c r="Y778" s="287"/>
      <c r="Z778" s="287"/>
      <c r="AA778" s="211" t="s">
        <v>514</v>
      </c>
      <c r="AB778" s="211" t="s">
        <v>514</v>
      </c>
      <c r="AC778" s="211" t="s">
        <v>514</v>
      </c>
      <c r="AD778" s="211" t="s">
        <v>514</v>
      </c>
      <c r="AE778" s="287"/>
      <c r="AF778" s="287"/>
      <c r="AG778" s="287"/>
      <c r="AH778" s="211" t="s">
        <v>514</v>
      </c>
      <c r="AI778" s="211" t="s">
        <v>514</v>
      </c>
      <c r="AJ778" s="211" t="s">
        <v>514</v>
      </c>
      <c r="AK778" s="211" t="s">
        <v>514</v>
      </c>
      <c r="AL778" s="211" t="s">
        <v>514</v>
      </c>
      <c r="AM778" s="211" t="s">
        <v>514</v>
      </c>
      <c r="AN778" s="287"/>
      <c r="AO778" s="287"/>
      <c r="AP778" s="287"/>
      <c r="AQ778" s="287"/>
      <c r="AR778" s="287"/>
      <c r="AS778" s="287"/>
      <c r="AT778" s="211" t="s">
        <v>514</v>
      </c>
      <c r="AU778" s="211" t="s">
        <v>514</v>
      </c>
      <c r="AV778" s="211" t="s">
        <v>514</v>
      </c>
      <c r="AW778" s="211" t="s">
        <v>514</v>
      </c>
      <c r="AX778" s="211" t="s">
        <v>514</v>
      </c>
      <c r="AY778" s="211" t="s">
        <v>514</v>
      </c>
      <c r="AZ778" s="211"/>
      <c r="BA778" s="211"/>
      <c r="BB778" s="211"/>
      <c r="BC778" s="287"/>
      <c r="BD778" s="287"/>
      <c r="BE778" s="287"/>
      <c r="BF778" s="211" t="s">
        <v>514</v>
      </c>
      <c r="BG778" s="211" t="s">
        <v>514</v>
      </c>
      <c r="BH778" s="211" t="s">
        <v>514</v>
      </c>
      <c r="BI778" s="211" t="s">
        <v>514</v>
      </c>
      <c r="BJ778" s="211" t="s">
        <v>514</v>
      </c>
      <c r="BK778" s="211" t="s">
        <v>514</v>
      </c>
      <c r="BL778" s="211"/>
      <c r="BM778" s="211"/>
      <c r="BN778" s="211"/>
      <c r="BO778" s="211" t="s">
        <v>514</v>
      </c>
      <c r="BP778" s="211" t="s">
        <v>514</v>
      </c>
      <c r="BQ778" s="211">
        <v>0</v>
      </c>
      <c r="BR778" s="211" t="s">
        <v>514</v>
      </c>
      <c r="BS778" s="211" t="s">
        <v>514</v>
      </c>
      <c r="BT778" s="211" t="s">
        <v>514</v>
      </c>
      <c r="BU778" s="211" t="s">
        <v>514</v>
      </c>
      <c r="BV778" s="211" t="s">
        <v>514</v>
      </c>
      <c r="BW778" s="211" t="s">
        <v>514</v>
      </c>
      <c r="BX778" s="211" t="s">
        <v>514</v>
      </c>
      <c r="BY778" s="211" t="s">
        <v>514</v>
      </c>
      <c r="BZ778" s="211" t="s">
        <v>514</v>
      </c>
      <c r="CA778" s="211" t="s">
        <v>514</v>
      </c>
      <c r="CB778" s="211" t="s">
        <v>514</v>
      </c>
      <c r="CC778" s="211" t="s">
        <v>6444</v>
      </c>
      <c r="CD778" s="211" t="s">
        <v>6445</v>
      </c>
      <c r="CE778" s="211" t="s">
        <v>514</v>
      </c>
      <c r="CF778" s="211" t="s">
        <v>514</v>
      </c>
      <c r="CG778" s="211" t="s">
        <v>514</v>
      </c>
      <c r="CH778" s="287"/>
      <c r="CI778" s="287"/>
      <c r="CJ778" s="287"/>
      <c r="CK778" s="287"/>
      <c r="CL778" s="287"/>
      <c r="CM778" s="287"/>
      <c r="CN778" s="287"/>
      <c r="CO778" s="211" t="s">
        <v>5528</v>
      </c>
    </row>
    <row r="779" spans="1:93">
      <c r="A779" s="286" t="s">
        <v>6852</v>
      </c>
      <c r="B779" s="211" t="s">
        <v>6776</v>
      </c>
      <c r="C779" s="211" t="s">
        <v>6446</v>
      </c>
      <c r="D779" s="211" t="s">
        <v>6777</v>
      </c>
      <c r="E779" s="211" t="s">
        <v>6778</v>
      </c>
      <c r="F779" s="211">
        <v>1</v>
      </c>
      <c r="G779" s="211" t="s">
        <v>514</v>
      </c>
      <c r="H779" s="211">
        <v>1</v>
      </c>
      <c r="I779" s="211">
        <v>1</v>
      </c>
      <c r="J779" s="211">
        <v>1</v>
      </c>
      <c r="K779" s="211" t="s">
        <v>514</v>
      </c>
      <c r="L779" s="211" t="s">
        <v>514</v>
      </c>
      <c r="M779" s="211" t="s">
        <v>514</v>
      </c>
      <c r="N779" s="211" t="s">
        <v>514</v>
      </c>
      <c r="O779" s="287"/>
      <c r="P779" s="287"/>
      <c r="Q779" s="287"/>
      <c r="R779" s="211" t="s">
        <v>514</v>
      </c>
      <c r="S779" s="211" t="s">
        <v>514</v>
      </c>
      <c r="T779" s="211" t="s">
        <v>514</v>
      </c>
      <c r="U779" s="211" t="s">
        <v>514</v>
      </c>
      <c r="V779" s="211" t="s">
        <v>514</v>
      </c>
      <c r="W779" s="211" t="s">
        <v>514</v>
      </c>
      <c r="X779" s="287"/>
      <c r="Y779" s="287"/>
      <c r="Z779" s="287"/>
      <c r="AA779" s="211" t="s">
        <v>514</v>
      </c>
      <c r="AB779" s="211" t="s">
        <v>514</v>
      </c>
      <c r="AC779" s="211" t="s">
        <v>514</v>
      </c>
      <c r="AD779" s="211" t="s">
        <v>514</v>
      </c>
      <c r="AE779" s="287"/>
      <c r="AF779" s="287"/>
      <c r="AG779" s="287"/>
      <c r="AH779" s="211" t="s">
        <v>514</v>
      </c>
      <c r="AI779" s="211" t="s">
        <v>514</v>
      </c>
      <c r="AJ779" s="211" t="s">
        <v>514</v>
      </c>
      <c r="AK779" s="211" t="s">
        <v>514</v>
      </c>
      <c r="AL779" s="211" t="s">
        <v>514</v>
      </c>
      <c r="AM779" s="211" t="s">
        <v>514</v>
      </c>
      <c r="AN779" s="287"/>
      <c r="AO779" s="287"/>
      <c r="AP779" s="287"/>
      <c r="AQ779" s="287"/>
      <c r="AR779" s="287"/>
      <c r="AS779" s="287"/>
      <c r="AT779" s="211" t="s">
        <v>514</v>
      </c>
      <c r="AU779" s="211" t="s">
        <v>514</v>
      </c>
      <c r="AV779" s="211" t="s">
        <v>514</v>
      </c>
      <c r="AW779" s="211" t="s">
        <v>514</v>
      </c>
      <c r="AX779" s="211" t="s">
        <v>514</v>
      </c>
      <c r="AY779" s="211" t="s">
        <v>514</v>
      </c>
      <c r="AZ779" s="211"/>
      <c r="BA779" s="211"/>
      <c r="BB779" s="211"/>
      <c r="BC779" s="287"/>
      <c r="BD779" s="287"/>
      <c r="BE779" s="287"/>
      <c r="BF779" s="211" t="s">
        <v>514</v>
      </c>
      <c r="BG779" s="211" t="s">
        <v>514</v>
      </c>
      <c r="BH779" s="211" t="s">
        <v>514</v>
      </c>
      <c r="BI779" s="211" t="s">
        <v>514</v>
      </c>
      <c r="BJ779" s="211" t="s">
        <v>514</v>
      </c>
      <c r="BK779" s="211" t="s">
        <v>514</v>
      </c>
      <c r="BL779" s="211"/>
      <c r="BM779" s="211"/>
      <c r="BN779" s="211"/>
      <c r="BO779" s="211">
        <v>36</v>
      </c>
      <c r="BP779" s="211">
        <v>36</v>
      </c>
      <c r="BQ779" s="211">
        <v>0</v>
      </c>
      <c r="BR779" s="211" t="s">
        <v>514</v>
      </c>
      <c r="BS779" s="211" t="s">
        <v>514</v>
      </c>
      <c r="BT779" s="211" t="s">
        <v>514</v>
      </c>
      <c r="BU779" s="211" t="s">
        <v>514</v>
      </c>
      <c r="BV779" s="211" t="s">
        <v>514</v>
      </c>
      <c r="BW779" s="211" t="s">
        <v>514</v>
      </c>
      <c r="BX779" s="211" t="s">
        <v>514</v>
      </c>
      <c r="BY779" s="211" t="s">
        <v>514</v>
      </c>
      <c r="BZ779" s="211" t="s">
        <v>514</v>
      </c>
      <c r="CA779" s="211" t="s">
        <v>514</v>
      </c>
      <c r="CB779" s="211" t="s">
        <v>514</v>
      </c>
      <c r="CC779" s="211" t="s">
        <v>6444</v>
      </c>
      <c r="CD779" s="211" t="s">
        <v>6445</v>
      </c>
      <c r="CE779" s="211" t="s">
        <v>514</v>
      </c>
      <c r="CF779" s="211" t="s">
        <v>6431</v>
      </c>
      <c r="CG779" s="211" t="s">
        <v>6432</v>
      </c>
      <c r="CH779" s="287"/>
      <c r="CI779" s="287"/>
      <c r="CJ779" s="287"/>
      <c r="CK779" s="287"/>
      <c r="CL779" s="287"/>
      <c r="CM779" s="287"/>
      <c r="CN779" s="287"/>
      <c r="CO779" s="211" t="s">
        <v>5528</v>
      </c>
    </row>
    <row r="780" spans="1:93">
      <c r="A780" s="286" t="s">
        <v>6853</v>
      </c>
      <c r="B780" s="211" t="s">
        <v>6779</v>
      </c>
      <c r="C780" s="211" t="s">
        <v>6446</v>
      </c>
      <c r="D780" s="211" t="s">
        <v>6780</v>
      </c>
      <c r="E780" s="211" t="s">
        <v>6781</v>
      </c>
      <c r="F780" s="211" t="s">
        <v>514</v>
      </c>
      <c r="G780" s="211" t="s">
        <v>514</v>
      </c>
      <c r="H780" s="211">
        <v>1</v>
      </c>
      <c r="I780" s="211" t="s">
        <v>514</v>
      </c>
      <c r="J780" s="211">
        <v>1</v>
      </c>
      <c r="K780" s="211" t="s">
        <v>514</v>
      </c>
      <c r="L780" s="211" t="s">
        <v>514</v>
      </c>
      <c r="M780" s="211" t="s">
        <v>514</v>
      </c>
      <c r="N780" s="211" t="s">
        <v>514</v>
      </c>
      <c r="O780" s="287"/>
      <c r="P780" s="287"/>
      <c r="Q780" s="287"/>
      <c r="R780" s="211" t="s">
        <v>514</v>
      </c>
      <c r="S780" s="211" t="s">
        <v>514</v>
      </c>
      <c r="T780" s="211" t="s">
        <v>514</v>
      </c>
      <c r="U780" s="211" t="s">
        <v>514</v>
      </c>
      <c r="V780" s="211" t="s">
        <v>514</v>
      </c>
      <c r="W780" s="211" t="s">
        <v>514</v>
      </c>
      <c r="X780" s="287"/>
      <c r="Y780" s="287"/>
      <c r="Z780" s="287"/>
      <c r="AA780" s="211" t="s">
        <v>514</v>
      </c>
      <c r="AB780" s="211" t="s">
        <v>514</v>
      </c>
      <c r="AC780" s="211" t="s">
        <v>514</v>
      </c>
      <c r="AD780" s="211" t="s">
        <v>514</v>
      </c>
      <c r="AE780" s="287"/>
      <c r="AF780" s="287"/>
      <c r="AG780" s="287"/>
      <c r="AH780" s="211" t="s">
        <v>514</v>
      </c>
      <c r="AI780" s="211" t="s">
        <v>514</v>
      </c>
      <c r="AJ780" s="211" t="s">
        <v>514</v>
      </c>
      <c r="AK780" s="211" t="s">
        <v>514</v>
      </c>
      <c r="AL780" s="211" t="s">
        <v>514</v>
      </c>
      <c r="AM780" s="211" t="s">
        <v>514</v>
      </c>
      <c r="AN780" s="287"/>
      <c r="AO780" s="287"/>
      <c r="AP780" s="287"/>
      <c r="AQ780" s="287"/>
      <c r="AR780" s="287"/>
      <c r="AS780" s="287"/>
      <c r="AT780" s="211" t="s">
        <v>514</v>
      </c>
      <c r="AU780" s="211" t="s">
        <v>514</v>
      </c>
      <c r="AV780" s="211" t="s">
        <v>514</v>
      </c>
      <c r="AW780" s="211" t="s">
        <v>514</v>
      </c>
      <c r="AX780" s="211" t="s">
        <v>514</v>
      </c>
      <c r="AY780" s="211" t="s">
        <v>514</v>
      </c>
      <c r="AZ780" s="211"/>
      <c r="BA780" s="211"/>
      <c r="BB780" s="211"/>
      <c r="BC780" s="287"/>
      <c r="BD780" s="287"/>
      <c r="BE780" s="287"/>
      <c r="BF780" s="211" t="s">
        <v>514</v>
      </c>
      <c r="BG780" s="211" t="s">
        <v>514</v>
      </c>
      <c r="BH780" s="211" t="s">
        <v>514</v>
      </c>
      <c r="BI780" s="211" t="s">
        <v>514</v>
      </c>
      <c r="BJ780" s="211" t="s">
        <v>514</v>
      </c>
      <c r="BK780" s="211" t="s">
        <v>514</v>
      </c>
      <c r="BL780" s="211"/>
      <c r="BM780" s="211"/>
      <c r="BN780" s="211"/>
      <c r="BO780" s="211">
        <v>10</v>
      </c>
      <c r="BP780" s="211">
        <v>0</v>
      </c>
      <c r="BQ780" s="211">
        <v>0</v>
      </c>
      <c r="BR780" s="211" t="s">
        <v>514</v>
      </c>
      <c r="BS780" s="211" t="s">
        <v>514</v>
      </c>
      <c r="BT780" s="211" t="s">
        <v>514</v>
      </c>
      <c r="BU780" s="211" t="s">
        <v>514</v>
      </c>
      <c r="BV780" s="211" t="s">
        <v>514</v>
      </c>
      <c r="BW780" s="211" t="s">
        <v>514</v>
      </c>
      <c r="BX780" s="211" t="s">
        <v>514</v>
      </c>
      <c r="BY780" s="211" t="s">
        <v>514</v>
      </c>
      <c r="BZ780" s="211" t="s">
        <v>514</v>
      </c>
      <c r="CA780" s="211" t="s">
        <v>514</v>
      </c>
      <c r="CB780" s="211" t="s">
        <v>514</v>
      </c>
      <c r="CC780" s="211" t="s">
        <v>514</v>
      </c>
      <c r="CD780" s="211" t="s">
        <v>514</v>
      </c>
      <c r="CE780" s="211" t="s">
        <v>514</v>
      </c>
      <c r="CF780" s="211" t="s">
        <v>6431</v>
      </c>
      <c r="CG780" s="211" t="s">
        <v>6432</v>
      </c>
      <c r="CH780" s="287"/>
      <c r="CI780" s="287"/>
      <c r="CJ780" s="287"/>
      <c r="CK780" s="287"/>
      <c r="CL780" s="287"/>
      <c r="CM780" s="287"/>
      <c r="CN780" s="287"/>
      <c r="CO780" s="211" t="s">
        <v>5528</v>
      </c>
    </row>
    <row r="781" spans="1:93">
      <c r="A781" s="286" t="s">
        <v>6854</v>
      </c>
      <c r="B781" s="211" t="s">
        <v>6782</v>
      </c>
      <c r="C781" s="211" t="s">
        <v>6783</v>
      </c>
      <c r="D781" s="211" t="s">
        <v>6784</v>
      </c>
      <c r="E781" s="211" t="s">
        <v>6785</v>
      </c>
      <c r="F781" s="211">
        <v>1</v>
      </c>
      <c r="G781" s="211" t="s">
        <v>514</v>
      </c>
      <c r="H781" s="211" t="s">
        <v>514</v>
      </c>
      <c r="I781" s="211">
        <v>1</v>
      </c>
      <c r="J781" s="211" t="s">
        <v>514</v>
      </c>
      <c r="K781" s="211" t="s">
        <v>514</v>
      </c>
      <c r="L781" s="211" t="s">
        <v>514</v>
      </c>
      <c r="M781" s="211" t="s">
        <v>514</v>
      </c>
      <c r="N781" s="211" t="s">
        <v>514</v>
      </c>
      <c r="O781" s="287"/>
      <c r="P781" s="287"/>
      <c r="Q781" s="287"/>
      <c r="R781" s="211" t="s">
        <v>514</v>
      </c>
      <c r="S781" s="211" t="s">
        <v>514</v>
      </c>
      <c r="T781" s="211" t="s">
        <v>514</v>
      </c>
      <c r="U781" s="211" t="s">
        <v>514</v>
      </c>
      <c r="V781" s="211" t="s">
        <v>514</v>
      </c>
      <c r="W781" s="211" t="s">
        <v>514</v>
      </c>
      <c r="X781" s="287"/>
      <c r="Y781" s="287"/>
      <c r="Z781" s="287"/>
      <c r="AA781" s="211" t="s">
        <v>514</v>
      </c>
      <c r="AB781" s="211" t="s">
        <v>514</v>
      </c>
      <c r="AC781" s="211" t="s">
        <v>514</v>
      </c>
      <c r="AD781" s="211" t="s">
        <v>514</v>
      </c>
      <c r="AE781" s="287"/>
      <c r="AF781" s="287"/>
      <c r="AG781" s="287"/>
      <c r="AH781" s="211" t="s">
        <v>514</v>
      </c>
      <c r="AI781" s="211" t="s">
        <v>514</v>
      </c>
      <c r="AJ781" s="211" t="s">
        <v>514</v>
      </c>
      <c r="AK781" s="211" t="s">
        <v>514</v>
      </c>
      <c r="AL781" s="211" t="s">
        <v>514</v>
      </c>
      <c r="AM781" s="211" t="s">
        <v>514</v>
      </c>
      <c r="AN781" s="287"/>
      <c r="AO781" s="287"/>
      <c r="AP781" s="287"/>
      <c r="AQ781" s="287"/>
      <c r="AR781" s="287"/>
      <c r="AS781" s="287"/>
      <c r="AT781" s="211" t="s">
        <v>514</v>
      </c>
      <c r="AU781" s="211" t="s">
        <v>514</v>
      </c>
      <c r="AV781" s="211" t="s">
        <v>514</v>
      </c>
      <c r="AW781" s="211" t="s">
        <v>514</v>
      </c>
      <c r="AX781" s="211" t="s">
        <v>514</v>
      </c>
      <c r="AY781" s="211" t="s">
        <v>514</v>
      </c>
      <c r="AZ781" s="211"/>
      <c r="BA781" s="211"/>
      <c r="BB781" s="211"/>
      <c r="BC781" s="287"/>
      <c r="BD781" s="287"/>
      <c r="BE781" s="287"/>
      <c r="BF781" s="211" t="s">
        <v>514</v>
      </c>
      <c r="BG781" s="211" t="s">
        <v>514</v>
      </c>
      <c r="BH781" s="211" t="s">
        <v>514</v>
      </c>
      <c r="BI781" s="211" t="s">
        <v>514</v>
      </c>
      <c r="BJ781" s="211" t="s">
        <v>514</v>
      </c>
      <c r="BK781" s="211" t="s">
        <v>514</v>
      </c>
      <c r="BL781" s="211"/>
      <c r="BM781" s="211"/>
      <c r="BN781" s="211"/>
      <c r="BO781" s="211" t="s">
        <v>514</v>
      </c>
      <c r="BP781" s="211" t="s">
        <v>514</v>
      </c>
      <c r="BQ781" s="211">
        <v>0</v>
      </c>
      <c r="BR781" s="211" t="s">
        <v>514</v>
      </c>
      <c r="BS781" s="211" t="s">
        <v>514</v>
      </c>
      <c r="BT781" s="211" t="s">
        <v>514</v>
      </c>
      <c r="BU781" s="211" t="s">
        <v>514</v>
      </c>
      <c r="BV781" s="211" t="s">
        <v>514</v>
      </c>
      <c r="BW781" s="211" t="s">
        <v>514</v>
      </c>
      <c r="BX781" s="211" t="s">
        <v>514</v>
      </c>
      <c r="BY781" s="211" t="s">
        <v>514</v>
      </c>
      <c r="BZ781" s="211" t="s">
        <v>514</v>
      </c>
      <c r="CA781" s="211" t="s">
        <v>514</v>
      </c>
      <c r="CB781" s="211" t="s">
        <v>514</v>
      </c>
      <c r="CC781" s="211" t="s">
        <v>6436</v>
      </c>
      <c r="CD781" s="211" t="s">
        <v>6437</v>
      </c>
      <c r="CE781" s="211" t="s">
        <v>514</v>
      </c>
      <c r="CF781" s="211" t="s">
        <v>514</v>
      </c>
      <c r="CG781" s="211" t="s">
        <v>514</v>
      </c>
      <c r="CH781" s="287"/>
      <c r="CI781" s="287"/>
      <c r="CJ781" s="287"/>
      <c r="CK781" s="287"/>
      <c r="CL781" s="287"/>
      <c r="CM781" s="287"/>
      <c r="CN781" s="287"/>
      <c r="CO781" s="211" t="s">
        <v>5528</v>
      </c>
    </row>
    <row r="782" spans="1:93">
      <c r="A782" s="286" t="s">
        <v>6855</v>
      </c>
      <c r="B782" s="211" t="s">
        <v>6786</v>
      </c>
      <c r="C782" s="211" t="s">
        <v>6701</v>
      </c>
      <c r="D782" s="211" t="s">
        <v>6714</v>
      </c>
      <c r="E782" s="211" t="s">
        <v>6787</v>
      </c>
      <c r="F782" s="211">
        <v>1</v>
      </c>
      <c r="G782" s="211" t="s">
        <v>514</v>
      </c>
      <c r="H782" s="211" t="s">
        <v>514</v>
      </c>
      <c r="I782" s="211">
        <v>1</v>
      </c>
      <c r="J782" s="211" t="s">
        <v>514</v>
      </c>
      <c r="K782" s="211" t="s">
        <v>514</v>
      </c>
      <c r="L782" s="211" t="s">
        <v>514</v>
      </c>
      <c r="M782" s="211" t="s">
        <v>514</v>
      </c>
      <c r="N782" s="211" t="s">
        <v>514</v>
      </c>
      <c r="O782" s="287"/>
      <c r="P782" s="287"/>
      <c r="Q782" s="287"/>
      <c r="R782" s="211" t="s">
        <v>514</v>
      </c>
      <c r="S782" s="211" t="s">
        <v>514</v>
      </c>
      <c r="T782" s="211" t="s">
        <v>514</v>
      </c>
      <c r="U782" s="211" t="s">
        <v>514</v>
      </c>
      <c r="V782" s="211" t="s">
        <v>514</v>
      </c>
      <c r="W782" s="211" t="s">
        <v>514</v>
      </c>
      <c r="X782" s="287"/>
      <c r="Y782" s="287"/>
      <c r="Z782" s="287"/>
      <c r="AA782" s="211" t="s">
        <v>514</v>
      </c>
      <c r="AB782" s="211" t="s">
        <v>514</v>
      </c>
      <c r="AC782" s="211" t="s">
        <v>514</v>
      </c>
      <c r="AD782" s="211" t="s">
        <v>514</v>
      </c>
      <c r="AE782" s="287"/>
      <c r="AF782" s="287"/>
      <c r="AG782" s="287"/>
      <c r="AH782" s="211" t="s">
        <v>514</v>
      </c>
      <c r="AI782" s="211" t="s">
        <v>514</v>
      </c>
      <c r="AJ782" s="211" t="s">
        <v>514</v>
      </c>
      <c r="AK782" s="211" t="s">
        <v>514</v>
      </c>
      <c r="AL782" s="211" t="s">
        <v>514</v>
      </c>
      <c r="AM782" s="211" t="s">
        <v>514</v>
      </c>
      <c r="AN782" s="287"/>
      <c r="AO782" s="287"/>
      <c r="AP782" s="287"/>
      <c r="AQ782" s="287"/>
      <c r="AR782" s="287"/>
      <c r="AS782" s="287"/>
      <c r="AT782" s="211" t="s">
        <v>514</v>
      </c>
      <c r="AU782" s="211" t="s">
        <v>514</v>
      </c>
      <c r="AV782" s="211" t="s">
        <v>514</v>
      </c>
      <c r="AW782" s="211" t="s">
        <v>514</v>
      </c>
      <c r="AX782" s="211" t="s">
        <v>514</v>
      </c>
      <c r="AY782" s="211" t="s">
        <v>514</v>
      </c>
      <c r="AZ782" s="211"/>
      <c r="BA782" s="211"/>
      <c r="BB782" s="211"/>
      <c r="BC782" s="287"/>
      <c r="BD782" s="287"/>
      <c r="BE782" s="287"/>
      <c r="BF782" s="211" t="s">
        <v>514</v>
      </c>
      <c r="BG782" s="211" t="s">
        <v>514</v>
      </c>
      <c r="BH782" s="211" t="s">
        <v>514</v>
      </c>
      <c r="BI782" s="211" t="s">
        <v>514</v>
      </c>
      <c r="BJ782" s="211" t="s">
        <v>514</v>
      </c>
      <c r="BK782" s="211" t="s">
        <v>514</v>
      </c>
      <c r="BL782" s="211"/>
      <c r="BM782" s="211"/>
      <c r="BN782" s="211"/>
      <c r="BO782" s="211" t="s">
        <v>514</v>
      </c>
      <c r="BP782" s="211" t="s">
        <v>514</v>
      </c>
      <c r="BQ782" s="211">
        <v>0</v>
      </c>
      <c r="BR782" s="211" t="s">
        <v>514</v>
      </c>
      <c r="BS782" s="211" t="s">
        <v>514</v>
      </c>
      <c r="BT782" s="211" t="s">
        <v>514</v>
      </c>
      <c r="BU782" s="211" t="s">
        <v>514</v>
      </c>
      <c r="BV782" s="211" t="s">
        <v>514</v>
      </c>
      <c r="BW782" s="211" t="s">
        <v>514</v>
      </c>
      <c r="BX782" s="211" t="s">
        <v>514</v>
      </c>
      <c r="BY782" s="211" t="s">
        <v>514</v>
      </c>
      <c r="BZ782" s="211" t="s">
        <v>514</v>
      </c>
      <c r="CA782" s="211" t="s">
        <v>514</v>
      </c>
      <c r="CB782" s="211" t="s">
        <v>514</v>
      </c>
      <c r="CC782" s="211" t="s">
        <v>6716</v>
      </c>
      <c r="CD782" s="211" t="s">
        <v>6437</v>
      </c>
      <c r="CE782" s="211" t="s">
        <v>514</v>
      </c>
      <c r="CF782" s="211" t="s">
        <v>514</v>
      </c>
      <c r="CG782" s="211" t="s">
        <v>514</v>
      </c>
      <c r="CH782" s="287"/>
      <c r="CI782" s="287"/>
      <c r="CJ782" s="287"/>
      <c r="CK782" s="287"/>
      <c r="CL782" s="287"/>
      <c r="CM782" s="287"/>
      <c r="CN782" s="287"/>
      <c r="CO782" s="211" t="s">
        <v>5528</v>
      </c>
    </row>
    <row r="783" spans="1:93">
      <c r="A783" s="286" t="s">
        <v>6856</v>
      </c>
      <c r="B783" s="211" t="s">
        <v>6788</v>
      </c>
      <c r="C783" s="211" t="s">
        <v>6446</v>
      </c>
      <c r="D783" s="211" t="s">
        <v>6789</v>
      </c>
      <c r="E783" s="211" t="s">
        <v>6790</v>
      </c>
      <c r="F783" s="211">
        <v>1</v>
      </c>
      <c r="G783" s="211" t="s">
        <v>514</v>
      </c>
      <c r="H783" s="211" t="s">
        <v>514</v>
      </c>
      <c r="I783" s="211">
        <v>1</v>
      </c>
      <c r="J783" s="211" t="s">
        <v>514</v>
      </c>
      <c r="K783" s="211" t="s">
        <v>514</v>
      </c>
      <c r="L783" s="211" t="s">
        <v>514</v>
      </c>
      <c r="M783" s="211" t="s">
        <v>514</v>
      </c>
      <c r="N783" s="211" t="s">
        <v>514</v>
      </c>
      <c r="O783" s="287"/>
      <c r="P783" s="287"/>
      <c r="Q783" s="287"/>
      <c r="R783" s="211" t="s">
        <v>514</v>
      </c>
      <c r="S783" s="211" t="s">
        <v>514</v>
      </c>
      <c r="T783" s="211" t="s">
        <v>514</v>
      </c>
      <c r="U783" s="211" t="s">
        <v>514</v>
      </c>
      <c r="V783" s="211" t="s">
        <v>514</v>
      </c>
      <c r="W783" s="211" t="s">
        <v>514</v>
      </c>
      <c r="X783" s="287"/>
      <c r="Y783" s="287"/>
      <c r="Z783" s="287"/>
      <c r="AA783" s="211" t="s">
        <v>514</v>
      </c>
      <c r="AB783" s="211" t="s">
        <v>514</v>
      </c>
      <c r="AC783" s="211" t="s">
        <v>514</v>
      </c>
      <c r="AD783" s="211" t="s">
        <v>514</v>
      </c>
      <c r="AE783" s="287"/>
      <c r="AF783" s="287"/>
      <c r="AG783" s="287"/>
      <c r="AH783" s="211" t="s">
        <v>514</v>
      </c>
      <c r="AI783" s="211" t="s">
        <v>514</v>
      </c>
      <c r="AJ783" s="211" t="s">
        <v>514</v>
      </c>
      <c r="AK783" s="211" t="s">
        <v>514</v>
      </c>
      <c r="AL783" s="211" t="s">
        <v>514</v>
      </c>
      <c r="AM783" s="211" t="s">
        <v>514</v>
      </c>
      <c r="AN783" s="287"/>
      <c r="AO783" s="287"/>
      <c r="AP783" s="287"/>
      <c r="AQ783" s="287"/>
      <c r="AR783" s="287"/>
      <c r="AS783" s="287"/>
      <c r="AT783" s="211" t="s">
        <v>514</v>
      </c>
      <c r="AU783" s="211" t="s">
        <v>514</v>
      </c>
      <c r="AV783" s="211" t="s">
        <v>514</v>
      </c>
      <c r="AW783" s="211" t="s">
        <v>514</v>
      </c>
      <c r="AX783" s="211" t="s">
        <v>514</v>
      </c>
      <c r="AY783" s="211" t="s">
        <v>514</v>
      </c>
      <c r="AZ783" s="211"/>
      <c r="BA783" s="211"/>
      <c r="BB783" s="211"/>
      <c r="BC783" s="287"/>
      <c r="BD783" s="287"/>
      <c r="BE783" s="287"/>
      <c r="BF783" s="211" t="s">
        <v>514</v>
      </c>
      <c r="BG783" s="211" t="s">
        <v>514</v>
      </c>
      <c r="BH783" s="211" t="s">
        <v>514</v>
      </c>
      <c r="BI783" s="211" t="s">
        <v>514</v>
      </c>
      <c r="BJ783" s="211" t="s">
        <v>514</v>
      </c>
      <c r="BK783" s="211" t="s">
        <v>514</v>
      </c>
      <c r="BL783" s="211"/>
      <c r="BM783" s="211"/>
      <c r="BN783" s="211"/>
      <c r="BO783" s="211" t="s">
        <v>514</v>
      </c>
      <c r="BP783" s="211" t="s">
        <v>514</v>
      </c>
      <c r="BQ783" s="211">
        <v>0</v>
      </c>
      <c r="BR783" s="211" t="s">
        <v>514</v>
      </c>
      <c r="BS783" s="211" t="s">
        <v>514</v>
      </c>
      <c r="BT783" s="211" t="s">
        <v>514</v>
      </c>
      <c r="BU783" s="211" t="s">
        <v>514</v>
      </c>
      <c r="BV783" s="211" t="s">
        <v>514</v>
      </c>
      <c r="BW783" s="211" t="s">
        <v>514</v>
      </c>
      <c r="BX783" s="211" t="s">
        <v>514</v>
      </c>
      <c r="BY783" s="211" t="s">
        <v>514</v>
      </c>
      <c r="BZ783" s="211" t="s">
        <v>514</v>
      </c>
      <c r="CA783" s="211" t="s">
        <v>514</v>
      </c>
      <c r="CB783" s="211" t="s">
        <v>514</v>
      </c>
      <c r="CC783" s="211" t="s">
        <v>6425</v>
      </c>
      <c r="CD783" s="211" t="s">
        <v>6426</v>
      </c>
      <c r="CE783" s="211" t="s">
        <v>514</v>
      </c>
      <c r="CF783" s="211" t="s">
        <v>514</v>
      </c>
      <c r="CG783" s="211" t="s">
        <v>514</v>
      </c>
      <c r="CH783" s="287"/>
      <c r="CI783" s="287"/>
      <c r="CJ783" s="287"/>
      <c r="CK783" s="287"/>
      <c r="CL783" s="287"/>
      <c r="CM783" s="287"/>
      <c r="CN783" s="287"/>
      <c r="CO783" s="211" t="s">
        <v>5528</v>
      </c>
    </row>
    <row r="784" spans="1:93">
      <c r="A784" s="286" t="s">
        <v>6857</v>
      </c>
      <c r="B784" s="211" t="s">
        <v>6791</v>
      </c>
      <c r="C784" s="211" t="s">
        <v>6446</v>
      </c>
      <c r="D784" s="211" t="s">
        <v>6792</v>
      </c>
      <c r="E784" s="211" t="s">
        <v>6793</v>
      </c>
      <c r="F784" s="211">
        <v>1</v>
      </c>
      <c r="G784" s="211" t="s">
        <v>514</v>
      </c>
      <c r="H784" s="211" t="s">
        <v>514</v>
      </c>
      <c r="I784" s="211">
        <v>1</v>
      </c>
      <c r="J784" s="211" t="s">
        <v>514</v>
      </c>
      <c r="K784" s="211" t="s">
        <v>514</v>
      </c>
      <c r="L784" s="211" t="s">
        <v>514</v>
      </c>
      <c r="M784" s="211" t="s">
        <v>514</v>
      </c>
      <c r="N784" s="211" t="s">
        <v>514</v>
      </c>
      <c r="O784" s="287"/>
      <c r="P784" s="287"/>
      <c r="Q784" s="287"/>
      <c r="R784" s="211" t="s">
        <v>514</v>
      </c>
      <c r="S784" s="211" t="s">
        <v>514</v>
      </c>
      <c r="T784" s="211" t="s">
        <v>514</v>
      </c>
      <c r="U784" s="211" t="s">
        <v>514</v>
      </c>
      <c r="V784" s="211" t="s">
        <v>514</v>
      </c>
      <c r="W784" s="211" t="s">
        <v>514</v>
      </c>
      <c r="X784" s="287"/>
      <c r="Y784" s="287"/>
      <c r="Z784" s="287"/>
      <c r="AA784" s="211" t="s">
        <v>514</v>
      </c>
      <c r="AB784" s="211" t="s">
        <v>514</v>
      </c>
      <c r="AC784" s="211" t="s">
        <v>514</v>
      </c>
      <c r="AD784" s="211" t="s">
        <v>514</v>
      </c>
      <c r="AE784" s="287"/>
      <c r="AF784" s="287"/>
      <c r="AG784" s="287"/>
      <c r="AH784" s="211" t="s">
        <v>514</v>
      </c>
      <c r="AI784" s="211" t="s">
        <v>514</v>
      </c>
      <c r="AJ784" s="211" t="s">
        <v>514</v>
      </c>
      <c r="AK784" s="211" t="s">
        <v>514</v>
      </c>
      <c r="AL784" s="211" t="s">
        <v>514</v>
      </c>
      <c r="AM784" s="211" t="s">
        <v>514</v>
      </c>
      <c r="AN784" s="287"/>
      <c r="AO784" s="287"/>
      <c r="AP784" s="287"/>
      <c r="AQ784" s="287"/>
      <c r="AR784" s="287"/>
      <c r="AS784" s="287"/>
      <c r="AT784" s="211" t="s">
        <v>514</v>
      </c>
      <c r="AU784" s="211" t="s">
        <v>514</v>
      </c>
      <c r="AV784" s="211" t="s">
        <v>514</v>
      </c>
      <c r="AW784" s="211" t="s">
        <v>514</v>
      </c>
      <c r="AX784" s="211" t="s">
        <v>514</v>
      </c>
      <c r="AY784" s="211" t="s">
        <v>514</v>
      </c>
      <c r="AZ784" s="211"/>
      <c r="BA784" s="211"/>
      <c r="BB784" s="211"/>
      <c r="BC784" s="287"/>
      <c r="BD784" s="287"/>
      <c r="BE784" s="287"/>
      <c r="BF784" s="211" t="s">
        <v>514</v>
      </c>
      <c r="BG784" s="211" t="s">
        <v>514</v>
      </c>
      <c r="BH784" s="211" t="s">
        <v>514</v>
      </c>
      <c r="BI784" s="211" t="s">
        <v>514</v>
      </c>
      <c r="BJ784" s="211" t="s">
        <v>514</v>
      </c>
      <c r="BK784" s="211" t="s">
        <v>514</v>
      </c>
      <c r="BL784" s="211"/>
      <c r="BM784" s="211"/>
      <c r="BN784" s="211"/>
      <c r="BO784" s="211" t="s">
        <v>514</v>
      </c>
      <c r="BP784" s="211" t="s">
        <v>514</v>
      </c>
      <c r="BQ784" s="211">
        <v>0</v>
      </c>
      <c r="BR784" s="211" t="s">
        <v>514</v>
      </c>
      <c r="BS784" s="211" t="s">
        <v>514</v>
      </c>
      <c r="BT784" s="211" t="s">
        <v>514</v>
      </c>
      <c r="BU784" s="211" t="s">
        <v>514</v>
      </c>
      <c r="BV784" s="211" t="s">
        <v>514</v>
      </c>
      <c r="BW784" s="211" t="s">
        <v>514</v>
      </c>
      <c r="BX784" s="211" t="s">
        <v>514</v>
      </c>
      <c r="BY784" s="211" t="s">
        <v>514</v>
      </c>
      <c r="BZ784" s="211" t="s">
        <v>514</v>
      </c>
      <c r="CA784" s="211" t="s">
        <v>514</v>
      </c>
      <c r="CB784" s="211" t="s">
        <v>514</v>
      </c>
      <c r="CC784" s="211" t="s">
        <v>6425</v>
      </c>
      <c r="CD784" s="211" t="s">
        <v>6442</v>
      </c>
      <c r="CE784" s="211" t="s">
        <v>514</v>
      </c>
      <c r="CF784" s="211" t="s">
        <v>514</v>
      </c>
      <c r="CG784" s="211" t="s">
        <v>514</v>
      </c>
      <c r="CH784" s="287"/>
      <c r="CI784" s="287"/>
      <c r="CJ784" s="287"/>
      <c r="CK784" s="287"/>
      <c r="CL784" s="287"/>
      <c r="CM784" s="287"/>
      <c r="CN784" s="287"/>
      <c r="CO784" s="211" t="s">
        <v>5528</v>
      </c>
    </row>
    <row r="785" spans="1:93">
      <c r="A785" s="286" t="s">
        <v>6858</v>
      </c>
      <c r="B785" s="211" t="s">
        <v>6794</v>
      </c>
      <c r="C785" s="211" t="s">
        <v>6446</v>
      </c>
      <c r="D785" s="211" t="s">
        <v>6795</v>
      </c>
      <c r="E785" s="211" t="s">
        <v>6796</v>
      </c>
      <c r="F785" s="211" t="s">
        <v>514</v>
      </c>
      <c r="G785" s="211" t="s">
        <v>514</v>
      </c>
      <c r="H785" s="211">
        <v>1</v>
      </c>
      <c r="I785" s="211" t="s">
        <v>514</v>
      </c>
      <c r="J785" s="211">
        <v>1</v>
      </c>
      <c r="K785" s="211" t="s">
        <v>514</v>
      </c>
      <c r="L785" s="211" t="s">
        <v>514</v>
      </c>
      <c r="M785" s="211" t="s">
        <v>514</v>
      </c>
      <c r="N785" s="211" t="s">
        <v>514</v>
      </c>
      <c r="O785" s="287"/>
      <c r="P785" s="287"/>
      <c r="Q785" s="287"/>
      <c r="R785" s="211" t="s">
        <v>514</v>
      </c>
      <c r="S785" s="211" t="s">
        <v>514</v>
      </c>
      <c r="T785" s="211" t="s">
        <v>514</v>
      </c>
      <c r="U785" s="211" t="s">
        <v>514</v>
      </c>
      <c r="V785" s="211" t="s">
        <v>514</v>
      </c>
      <c r="W785" s="211" t="s">
        <v>514</v>
      </c>
      <c r="X785" s="287"/>
      <c r="Y785" s="287"/>
      <c r="Z785" s="287"/>
      <c r="AA785" s="211" t="s">
        <v>514</v>
      </c>
      <c r="AB785" s="211" t="s">
        <v>514</v>
      </c>
      <c r="AC785" s="211" t="s">
        <v>514</v>
      </c>
      <c r="AD785" s="211" t="s">
        <v>514</v>
      </c>
      <c r="AE785" s="287"/>
      <c r="AF785" s="287"/>
      <c r="AG785" s="287"/>
      <c r="AH785" s="211" t="s">
        <v>514</v>
      </c>
      <c r="AI785" s="211" t="s">
        <v>514</v>
      </c>
      <c r="AJ785" s="211" t="s">
        <v>514</v>
      </c>
      <c r="AK785" s="211" t="s">
        <v>514</v>
      </c>
      <c r="AL785" s="211" t="s">
        <v>514</v>
      </c>
      <c r="AM785" s="211" t="s">
        <v>514</v>
      </c>
      <c r="AN785" s="287"/>
      <c r="AO785" s="287"/>
      <c r="AP785" s="287"/>
      <c r="AQ785" s="287"/>
      <c r="AR785" s="287"/>
      <c r="AS785" s="287"/>
      <c r="AT785" s="211" t="s">
        <v>514</v>
      </c>
      <c r="AU785" s="211" t="s">
        <v>514</v>
      </c>
      <c r="AV785" s="211" t="s">
        <v>514</v>
      </c>
      <c r="AW785" s="211" t="s">
        <v>514</v>
      </c>
      <c r="AX785" s="211" t="s">
        <v>514</v>
      </c>
      <c r="AY785" s="211" t="s">
        <v>514</v>
      </c>
      <c r="AZ785" s="211"/>
      <c r="BA785" s="211"/>
      <c r="BB785" s="211"/>
      <c r="BC785" s="287"/>
      <c r="BD785" s="287"/>
      <c r="BE785" s="287"/>
      <c r="BF785" s="211" t="s">
        <v>514</v>
      </c>
      <c r="BG785" s="211" t="s">
        <v>514</v>
      </c>
      <c r="BH785" s="211" t="s">
        <v>514</v>
      </c>
      <c r="BI785" s="211" t="s">
        <v>514</v>
      </c>
      <c r="BJ785" s="211" t="s">
        <v>514</v>
      </c>
      <c r="BK785" s="211" t="s">
        <v>514</v>
      </c>
      <c r="BL785" s="211"/>
      <c r="BM785" s="211"/>
      <c r="BN785" s="211"/>
      <c r="BO785" s="211">
        <v>10</v>
      </c>
      <c r="BP785" s="211">
        <v>0</v>
      </c>
      <c r="BQ785" s="211">
        <v>0</v>
      </c>
      <c r="BR785" s="211" t="s">
        <v>514</v>
      </c>
      <c r="BS785" s="211" t="s">
        <v>514</v>
      </c>
      <c r="BT785" s="211" t="s">
        <v>514</v>
      </c>
      <c r="BU785" s="211" t="s">
        <v>514</v>
      </c>
      <c r="BV785" s="211" t="s">
        <v>514</v>
      </c>
      <c r="BW785" s="211" t="s">
        <v>514</v>
      </c>
      <c r="BX785" s="211" t="s">
        <v>514</v>
      </c>
      <c r="BY785" s="211" t="s">
        <v>514</v>
      </c>
      <c r="BZ785" s="211" t="s">
        <v>514</v>
      </c>
      <c r="CA785" s="211" t="s">
        <v>514</v>
      </c>
      <c r="CB785" s="211" t="s">
        <v>514</v>
      </c>
      <c r="CC785" s="211" t="s">
        <v>514</v>
      </c>
      <c r="CD785" s="211" t="s">
        <v>514</v>
      </c>
      <c r="CE785" s="211" t="s">
        <v>514</v>
      </c>
      <c r="CF785" s="211" t="s">
        <v>6431</v>
      </c>
      <c r="CG785" s="211" t="s">
        <v>6432</v>
      </c>
      <c r="CH785" s="287"/>
      <c r="CI785" s="287"/>
      <c r="CJ785" s="287"/>
      <c r="CK785" s="287"/>
      <c r="CL785" s="287"/>
      <c r="CM785" s="287"/>
      <c r="CN785" s="287"/>
      <c r="CO785" s="211" t="s">
        <v>5528</v>
      </c>
    </row>
    <row r="786" spans="1:93">
      <c r="A786" s="286" t="s">
        <v>6859</v>
      </c>
      <c r="B786" s="211" t="s">
        <v>514</v>
      </c>
      <c r="C786" s="211" t="s">
        <v>514</v>
      </c>
      <c r="D786" s="211" t="s">
        <v>514</v>
      </c>
      <c r="E786" s="211" t="s">
        <v>514</v>
      </c>
      <c r="F786" s="211" t="e">
        <v>#N/A</v>
      </c>
      <c r="G786" s="211" t="e">
        <v>#N/A</v>
      </c>
      <c r="H786" s="211" t="e">
        <v>#N/A</v>
      </c>
      <c r="I786" s="211" t="s">
        <v>514</v>
      </c>
      <c r="J786" s="211" t="s">
        <v>514</v>
      </c>
      <c r="K786" s="211" t="s">
        <v>514</v>
      </c>
      <c r="L786" s="211" t="s">
        <v>514</v>
      </c>
      <c r="M786" s="211" t="s">
        <v>514</v>
      </c>
      <c r="N786" s="211" t="s">
        <v>514</v>
      </c>
      <c r="O786" s="287"/>
      <c r="P786" s="287"/>
      <c r="Q786" s="287"/>
      <c r="R786" s="211" t="s">
        <v>514</v>
      </c>
      <c r="S786" s="211" t="s">
        <v>514</v>
      </c>
      <c r="T786" s="211" t="s">
        <v>514</v>
      </c>
      <c r="U786" s="211" t="s">
        <v>514</v>
      </c>
      <c r="V786" s="211" t="s">
        <v>514</v>
      </c>
      <c r="W786" s="211" t="s">
        <v>514</v>
      </c>
      <c r="X786" s="287"/>
      <c r="Y786" s="287"/>
      <c r="Z786" s="287"/>
      <c r="AA786" s="211" t="e">
        <v>#N/A</v>
      </c>
      <c r="AB786" s="211" t="e">
        <v>#N/A</v>
      </c>
      <c r="AC786" s="211" t="s">
        <v>514</v>
      </c>
      <c r="AD786" s="211" t="s">
        <v>514</v>
      </c>
      <c r="AE786" s="287"/>
      <c r="AF786" s="287"/>
      <c r="AG786" s="287"/>
      <c r="AH786" s="211" t="s">
        <v>514</v>
      </c>
      <c r="AI786" s="211" t="s">
        <v>514</v>
      </c>
      <c r="AJ786" s="211" t="s">
        <v>514</v>
      </c>
      <c r="AK786" s="211" t="s">
        <v>514</v>
      </c>
      <c r="AL786" s="211" t="s">
        <v>514</v>
      </c>
      <c r="AM786" s="211" t="s">
        <v>514</v>
      </c>
      <c r="AN786" s="287"/>
      <c r="AO786" s="287"/>
      <c r="AP786" s="287"/>
      <c r="AQ786" s="287"/>
      <c r="AR786" s="287"/>
      <c r="AS786" s="287"/>
      <c r="AT786" s="211" t="s">
        <v>514</v>
      </c>
      <c r="AU786" s="211" t="s">
        <v>514</v>
      </c>
      <c r="AV786" s="211" t="s">
        <v>514</v>
      </c>
      <c r="AW786" s="211" t="s">
        <v>514</v>
      </c>
      <c r="AX786" s="211" t="s">
        <v>514</v>
      </c>
      <c r="AY786" s="211" t="s">
        <v>514</v>
      </c>
      <c r="AZ786" s="211"/>
      <c r="BA786" s="211"/>
      <c r="BB786" s="211"/>
      <c r="BC786" s="287"/>
      <c r="BD786" s="287"/>
      <c r="BE786" s="287"/>
      <c r="BF786" s="211" t="s">
        <v>514</v>
      </c>
      <c r="BG786" s="211" t="s">
        <v>514</v>
      </c>
      <c r="BH786" s="211" t="s">
        <v>514</v>
      </c>
      <c r="BI786" s="211" t="s">
        <v>514</v>
      </c>
      <c r="BJ786" s="211" t="s">
        <v>514</v>
      </c>
      <c r="BK786" s="211" t="s">
        <v>514</v>
      </c>
      <c r="BL786" s="211"/>
      <c r="BM786" s="211"/>
      <c r="BN786" s="211"/>
      <c r="BO786" s="211" t="s">
        <v>514</v>
      </c>
      <c r="BP786" s="211" t="s">
        <v>514</v>
      </c>
      <c r="BQ786" s="211">
        <v>0</v>
      </c>
      <c r="BR786" s="211" t="s">
        <v>514</v>
      </c>
      <c r="BS786" s="211" t="s">
        <v>514</v>
      </c>
      <c r="BT786" s="211" t="s">
        <v>514</v>
      </c>
      <c r="BU786" s="211" t="s">
        <v>514</v>
      </c>
      <c r="BV786" s="211" t="s">
        <v>514</v>
      </c>
      <c r="BW786" s="211" t="s">
        <v>514</v>
      </c>
      <c r="BX786" s="211" t="s">
        <v>514</v>
      </c>
      <c r="BY786" s="211" t="s">
        <v>514</v>
      </c>
      <c r="BZ786" s="211" t="s">
        <v>514</v>
      </c>
      <c r="CA786" s="211" t="s">
        <v>514</v>
      </c>
      <c r="CB786" s="211" t="s">
        <v>514</v>
      </c>
      <c r="CC786" s="211" t="s">
        <v>514</v>
      </c>
      <c r="CD786" s="211" t="s">
        <v>514</v>
      </c>
      <c r="CE786" s="211" t="s">
        <v>514</v>
      </c>
      <c r="CF786" s="211" t="s">
        <v>514</v>
      </c>
      <c r="CG786" s="211" t="s">
        <v>514</v>
      </c>
      <c r="CH786" s="287"/>
      <c r="CI786" s="287"/>
      <c r="CJ786" s="287"/>
      <c r="CK786" s="287"/>
      <c r="CL786" s="287"/>
      <c r="CM786" s="287"/>
      <c r="CN786" s="287"/>
      <c r="CO786" s="211" t="s">
        <v>514</v>
      </c>
    </row>
    <row r="787" spans="1:93">
      <c r="A787" s="286" t="s">
        <v>6860</v>
      </c>
      <c r="B787" s="211" t="s">
        <v>6797</v>
      </c>
      <c r="C787" s="211" t="s">
        <v>6446</v>
      </c>
      <c r="D787" s="211" t="s">
        <v>6798</v>
      </c>
      <c r="E787" s="211" t="s">
        <v>6799</v>
      </c>
      <c r="F787" s="211">
        <v>1</v>
      </c>
      <c r="G787" s="211" t="s">
        <v>514</v>
      </c>
      <c r="H787" s="211" t="s">
        <v>514</v>
      </c>
      <c r="I787" s="211" t="s">
        <v>514</v>
      </c>
      <c r="J787" s="211" t="s">
        <v>514</v>
      </c>
      <c r="K787" s="211" t="s">
        <v>514</v>
      </c>
      <c r="L787" s="211" t="s">
        <v>514</v>
      </c>
      <c r="M787" s="211" t="s">
        <v>514</v>
      </c>
      <c r="N787" s="211" t="s">
        <v>514</v>
      </c>
      <c r="O787" s="287"/>
      <c r="P787" s="287"/>
      <c r="Q787" s="287"/>
      <c r="R787" s="211" t="s">
        <v>514</v>
      </c>
      <c r="S787" s="211" t="s">
        <v>514</v>
      </c>
      <c r="T787" s="211" t="s">
        <v>514</v>
      </c>
      <c r="U787" s="211" t="s">
        <v>514</v>
      </c>
      <c r="V787" s="211" t="s">
        <v>514</v>
      </c>
      <c r="W787" s="211" t="s">
        <v>514</v>
      </c>
      <c r="X787" s="287"/>
      <c r="Y787" s="287"/>
      <c r="Z787" s="287"/>
      <c r="AA787" s="211" t="s">
        <v>514</v>
      </c>
      <c r="AB787" s="211" t="s">
        <v>514</v>
      </c>
      <c r="AC787" s="211" t="s">
        <v>514</v>
      </c>
      <c r="AD787" s="211" t="s">
        <v>514</v>
      </c>
      <c r="AE787" s="287"/>
      <c r="AF787" s="287"/>
      <c r="AG787" s="287"/>
      <c r="AH787" s="211" t="s">
        <v>514</v>
      </c>
      <c r="AI787" s="211" t="s">
        <v>514</v>
      </c>
      <c r="AJ787" s="211" t="s">
        <v>514</v>
      </c>
      <c r="AK787" s="211" t="s">
        <v>514</v>
      </c>
      <c r="AL787" s="211" t="s">
        <v>514</v>
      </c>
      <c r="AM787" s="211" t="s">
        <v>514</v>
      </c>
      <c r="AN787" s="287"/>
      <c r="AO787" s="287"/>
      <c r="AP787" s="287"/>
      <c r="AQ787" s="287"/>
      <c r="AR787" s="287"/>
      <c r="AS787" s="287"/>
      <c r="AT787" s="211" t="s">
        <v>514</v>
      </c>
      <c r="AU787" s="211" t="s">
        <v>514</v>
      </c>
      <c r="AV787" s="211" t="s">
        <v>514</v>
      </c>
      <c r="AW787" s="211" t="s">
        <v>514</v>
      </c>
      <c r="AX787" s="211" t="s">
        <v>514</v>
      </c>
      <c r="AY787" s="211" t="s">
        <v>514</v>
      </c>
      <c r="AZ787" s="211"/>
      <c r="BA787" s="211"/>
      <c r="BB787" s="211"/>
      <c r="BC787" s="287"/>
      <c r="BD787" s="287"/>
      <c r="BE787" s="287"/>
      <c r="BF787" s="211" t="s">
        <v>514</v>
      </c>
      <c r="BG787" s="211" t="s">
        <v>514</v>
      </c>
      <c r="BH787" s="211" t="s">
        <v>514</v>
      </c>
      <c r="BI787" s="211" t="s">
        <v>514</v>
      </c>
      <c r="BJ787" s="211" t="s">
        <v>514</v>
      </c>
      <c r="BK787" s="211" t="s">
        <v>514</v>
      </c>
      <c r="BL787" s="211"/>
      <c r="BM787" s="211"/>
      <c r="BN787" s="211"/>
      <c r="BO787" s="211" t="s">
        <v>514</v>
      </c>
      <c r="BP787" s="211" t="s">
        <v>514</v>
      </c>
      <c r="BQ787" s="211">
        <v>0</v>
      </c>
      <c r="BR787" s="211" t="s">
        <v>514</v>
      </c>
      <c r="BS787" s="211" t="s">
        <v>514</v>
      </c>
      <c r="BT787" s="211" t="s">
        <v>514</v>
      </c>
      <c r="BU787" s="211" t="s">
        <v>514</v>
      </c>
      <c r="BV787" s="211" t="s">
        <v>514</v>
      </c>
      <c r="BW787" s="211" t="s">
        <v>514</v>
      </c>
      <c r="BX787" s="211" t="s">
        <v>514</v>
      </c>
      <c r="BY787" s="211" t="s">
        <v>514</v>
      </c>
      <c r="BZ787" s="211" t="s">
        <v>514</v>
      </c>
      <c r="CA787" s="211" t="s">
        <v>514</v>
      </c>
      <c r="CB787" s="211" t="s">
        <v>514</v>
      </c>
      <c r="CC787" s="211" t="s">
        <v>6444</v>
      </c>
      <c r="CD787" s="211" t="s">
        <v>6445</v>
      </c>
      <c r="CE787" s="211" t="s">
        <v>514</v>
      </c>
      <c r="CF787" s="211" t="s">
        <v>514</v>
      </c>
      <c r="CG787" s="211" t="s">
        <v>514</v>
      </c>
      <c r="CH787" s="287"/>
      <c r="CI787" s="287"/>
      <c r="CJ787" s="287"/>
      <c r="CK787" s="287"/>
      <c r="CL787" s="287"/>
      <c r="CM787" s="287"/>
      <c r="CN787" s="287"/>
      <c r="CO787" s="211" t="s">
        <v>5528</v>
      </c>
    </row>
    <row r="788" spans="1:93">
      <c r="A788" s="286" t="s">
        <v>6861</v>
      </c>
      <c r="B788" s="211" t="s">
        <v>6800</v>
      </c>
      <c r="C788" s="211" t="s">
        <v>6483</v>
      </c>
      <c r="D788" s="211" t="s">
        <v>6801</v>
      </c>
      <c r="E788" s="211" t="s">
        <v>6802</v>
      </c>
      <c r="F788" s="211">
        <v>1</v>
      </c>
      <c r="G788" s="211" t="s">
        <v>514</v>
      </c>
      <c r="H788" s="211" t="s">
        <v>514</v>
      </c>
      <c r="I788" s="211" t="s">
        <v>514</v>
      </c>
      <c r="J788" s="211" t="s">
        <v>514</v>
      </c>
      <c r="K788" s="211" t="s">
        <v>514</v>
      </c>
      <c r="L788" s="211" t="s">
        <v>514</v>
      </c>
      <c r="M788" s="211" t="s">
        <v>514</v>
      </c>
      <c r="N788" s="211" t="s">
        <v>514</v>
      </c>
      <c r="O788" s="287"/>
      <c r="P788" s="287"/>
      <c r="Q788" s="287"/>
      <c r="R788" s="211" t="s">
        <v>514</v>
      </c>
      <c r="S788" s="211" t="s">
        <v>514</v>
      </c>
      <c r="T788" s="211" t="s">
        <v>514</v>
      </c>
      <c r="U788" s="211" t="s">
        <v>514</v>
      </c>
      <c r="V788" s="211" t="s">
        <v>514</v>
      </c>
      <c r="W788" s="211" t="s">
        <v>514</v>
      </c>
      <c r="X788" s="287"/>
      <c r="Y788" s="287"/>
      <c r="Z788" s="287"/>
      <c r="AA788" s="211" t="s">
        <v>514</v>
      </c>
      <c r="AB788" s="211" t="s">
        <v>514</v>
      </c>
      <c r="AC788" s="211" t="s">
        <v>514</v>
      </c>
      <c r="AD788" s="211" t="s">
        <v>514</v>
      </c>
      <c r="AE788" s="287"/>
      <c r="AF788" s="287"/>
      <c r="AG788" s="287"/>
      <c r="AH788" s="211" t="s">
        <v>514</v>
      </c>
      <c r="AI788" s="211" t="s">
        <v>514</v>
      </c>
      <c r="AJ788" s="211" t="s">
        <v>514</v>
      </c>
      <c r="AK788" s="211" t="s">
        <v>514</v>
      </c>
      <c r="AL788" s="211" t="s">
        <v>514</v>
      </c>
      <c r="AM788" s="211" t="s">
        <v>514</v>
      </c>
      <c r="AN788" s="287"/>
      <c r="AO788" s="287"/>
      <c r="AP788" s="287"/>
      <c r="AQ788" s="287"/>
      <c r="AR788" s="287"/>
      <c r="AS788" s="287"/>
      <c r="AT788" s="211" t="s">
        <v>514</v>
      </c>
      <c r="AU788" s="211" t="s">
        <v>514</v>
      </c>
      <c r="AV788" s="211" t="s">
        <v>514</v>
      </c>
      <c r="AW788" s="211" t="s">
        <v>514</v>
      </c>
      <c r="AX788" s="211" t="s">
        <v>514</v>
      </c>
      <c r="AY788" s="211" t="s">
        <v>514</v>
      </c>
      <c r="AZ788" s="211"/>
      <c r="BA788" s="211"/>
      <c r="BB788" s="211"/>
      <c r="BC788" s="287"/>
      <c r="BD788" s="287"/>
      <c r="BE788" s="287"/>
      <c r="BF788" s="211" t="s">
        <v>514</v>
      </c>
      <c r="BG788" s="211" t="s">
        <v>514</v>
      </c>
      <c r="BH788" s="211" t="s">
        <v>514</v>
      </c>
      <c r="BI788" s="211" t="s">
        <v>514</v>
      </c>
      <c r="BJ788" s="211" t="s">
        <v>514</v>
      </c>
      <c r="BK788" s="211" t="s">
        <v>514</v>
      </c>
      <c r="BL788" s="211"/>
      <c r="BM788" s="211"/>
      <c r="BN788" s="211"/>
      <c r="BO788" s="211" t="s">
        <v>514</v>
      </c>
      <c r="BP788" s="211" t="s">
        <v>514</v>
      </c>
      <c r="BQ788" s="211">
        <v>0</v>
      </c>
      <c r="BR788" s="211" t="s">
        <v>514</v>
      </c>
      <c r="BS788" s="211" t="s">
        <v>514</v>
      </c>
      <c r="BT788" s="211" t="s">
        <v>514</v>
      </c>
      <c r="BU788" s="211" t="s">
        <v>514</v>
      </c>
      <c r="BV788" s="211" t="s">
        <v>514</v>
      </c>
      <c r="BW788" s="211" t="s">
        <v>514</v>
      </c>
      <c r="BX788" s="211" t="s">
        <v>514</v>
      </c>
      <c r="BY788" s="211" t="s">
        <v>514</v>
      </c>
      <c r="BZ788" s="211" t="s">
        <v>514</v>
      </c>
      <c r="CA788" s="211" t="s">
        <v>514</v>
      </c>
      <c r="CB788" s="211" t="s">
        <v>514</v>
      </c>
      <c r="CC788" s="211" t="s">
        <v>6444</v>
      </c>
      <c r="CD788" s="211" t="s">
        <v>6445</v>
      </c>
      <c r="CE788" s="211" t="s">
        <v>514</v>
      </c>
      <c r="CF788" s="211" t="s">
        <v>514</v>
      </c>
      <c r="CG788" s="211" t="s">
        <v>514</v>
      </c>
      <c r="CH788" s="287"/>
      <c r="CI788" s="287"/>
      <c r="CJ788" s="287"/>
      <c r="CK788" s="287"/>
      <c r="CL788" s="287"/>
      <c r="CM788" s="287"/>
      <c r="CN788" s="287"/>
      <c r="CO788" s="211" t="s">
        <v>5528</v>
      </c>
    </row>
    <row r="789" spans="1:93">
      <c r="A789" s="286" t="s">
        <v>6862</v>
      </c>
      <c r="B789" s="211" t="s">
        <v>6803</v>
      </c>
      <c r="C789" s="211" t="s">
        <v>6496</v>
      </c>
      <c r="D789" s="211" t="s">
        <v>6804</v>
      </c>
      <c r="E789" s="211" t="s">
        <v>6805</v>
      </c>
      <c r="F789" s="211">
        <v>1</v>
      </c>
      <c r="G789" s="211" t="s">
        <v>514</v>
      </c>
      <c r="H789" s="211" t="s">
        <v>514</v>
      </c>
      <c r="I789" s="211" t="s">
        <v>514</v>
      </c>
      <c r="J789" s="211" t="s">
        <v>514</v>
      </c>
      <c r="K789" s="211" t="s">
        <v>514</v>
      </c>
      <c r="L789" s="211" t="s">
        <v>514</v>
      </c>
      <c r="M789" s="211" t="s">
        <v>514</v>
      </c>
      <c r="N789" s="211" t="s">
        <v>514</v>
      </c>
      <c r="O789" s="287"/>
      <c r="P789" s="287"/>
      <c r="Q789" s="287"/>
      <c r="R789" s="211" t="s">
        <v>514</v>
      </c>
      <c r="S789" s="211" t="s">
        <v>514</v>
      </c>
      <c r="T789" s="211" t="s">
        <v>514</v>
      </c>
      <c r="U789" s="211" t="s">
        <v>514</v>
      </c>
      <c r="V789" s="211" t="s">
        <v>514</v>
      </c>
      <c r="W789" s="211" t="s">
        <v>514</v>
      </c>
      <c r="X789" s="287"/>
      <c r="Y789" s="287"/>
      <c r="Z789" s="287"/>
      <c r="AA789" s="211" t="s">
        <v>514</v>
      </c>
      <c r="AB789" s="211" t="s">
        <v>514</v>
      </c>
      <c r="AC789" s="211" t="s">
        <v>514</v>
      </c>
      <c r="AD789" s="211" t="s">
        <v>514</v>
      </c>
      <c r="AE789" s="287"/>
      <c r="AF789" s="287"/>
      <c r="AG789" s="287"/>
      <c r="AH789" s="211" t="s">
        <v>514</v>
      </c>
      <c r="AI789" s="211" t="s">
        <v>514</v>
      </c>
      <c r="AJ789" s="211" t="s">
        <v>514</v>
      </c>
      <c r="AK789" s="211" t="s">
        <v>514</v>
      </c>
      <c r="AL789" s="211" t="s">
        <v>514</v>
      </c>
      <c r="AM789" s="211" t="s">
        <v>514</v>
      </c>
      <c r="AN789" s="287"/>
      <c r="AO789" s="287"/>
      <c r="AP789" s="287"/>
      <c r="AQ789" s="287"/>
      <c r="AR789" s="287"/>
      <c r="AS789" s="287"/>
      <c r="AT789" s="211" t="s">
        <v>514</v>
      </c>
      <c r="AU789" s="211" t="s">
        <v>514</v>
      </c>
      <c r="AV789" s="211" t="s">
        <v>514</v>
      </c>
      <c r="AW789" s="211" t="s">
        <v>514</v>
      </c>
      <c r="AX789" s="211" t="s">
        <v>514</v>
      </c>
      <c r="AY789" s="211" t="s">
        <v>514</v>
      </c>
      <c r="AZ789" s="211"/>
      <c r="BA789" s="211"/>
      <c r="BB789" s="211"/>
      <c r="BC789" s="287"/>
      <c r="BD789" s="287"/>
      <c r="BE789" s="287"/>
      <c r="BF789" s="211" t="s">
        <v>514</v>
      </c>
      <c r="BG789" s="211" t="s">
        <v>514</v>
      </c>
      <c r="BH789" s="211" t="s">
        <v>514</v>
      </c>
      <c r="BI789" s="211" t="s">
        <v>514</v>
      </c>
      <c r="BJ789" s="211" t="s">
        <v>514</v>
      </c>
      <c r="BK789" s="211" t="s">
        <v>514</v>
      </c>
      <c r="BL789" s="211"/>
      <c r="BM789" s="211"/>
      <c r="BN789" s="211"/>
      <c r="BO789" s="211" t="s">
        <v>514</v>
      </c>
      <c r="BP789" s="211" t="s">
        <v>514</v>
      </c>
      <c r="BQ789" s="211">
        <v>1</v>
      </c>
      <c r="BR789" s="211" t="s">
        <v>6806</v>
      </c>
      <c r="BS789" s="211" t="s">
        <v>514</v>
      </c>
      <c r="BT789" s="211" t="s">
        <v>514</v>
      </c>
      <c r="BU789" s="211" t="s">
        <v>514</v>
      </c>
      <c r="BV789" s="211" t="s">
        <v>514</v>
      </c>
      <c r="BW789" s="211" t="s">
        <v>514</v>
      </c>
      <c r="BX789" s="211" t="s">
        <v>514</v>
      </c>
      <c r="BY789" s="211" t="s">
        <v>514</v>
      </c>
      <c r="BZ789" s="211" t="s">
        <v>514</v>
      </c>
      <c r="CA789" s="211" t="s">
        <v>514</v>
      </c>
      <c r="CB789" s="211" t="s">
        <v>514</v>
      </c>
      <c r="CC789" s="211" t="s">
        <v>6444</v>
      </c>
      <c r="CD789" s="211" t="s">
        <v>6445</v>
      </c>
      <c r="CE789" s="211" t="s">
        <v>514</v>
      </c>
      <c r="CF789" s="211" t="s">
        <v>514</v>
      </c>
      <c r="CG789" s="211" t="s">
        <v>514</v>
      </c>
      <c r="CH789" s="287"/>
      <c r="CI789" s="287"/>
      <c r="CJ789" s="287"/>
      <c r="CK789" s="287"/>
      <c r="CL789" s="287"/>
      <c r="CM789" s="287"/>
      <c r="CN789" s="287"/>
      <c r="CO789" s="211" t="s">
        <v>5528</v>
      </c>
    </row>
    <row r="790" spans="1:93">
      <c r="A790" s="286" t="s">
        <v>6863</v>
      </c>
      <c r="B790" s="211" t="s">
        <v>6807</v>
      </c>
      <c r="C790" s="211" t="s">
        <v>6483</v>
      </c>
      <c r="D790" s="211" t="s">
        <v>6808</v>
      </c>
      <c r="E790" s="211" t="s">
        <v>6809</v>
      </c>
      <c r="F790" s="211" t="s">
        <v>514</v>
      </c>
      <c r="G790" s="211" t="s">
        <v>514</v>
      </c>
      <c r="H790" s="211">
        <v>1</v>
      </c>
      <c r="I790" s="211" t="s">
        <v>514</v>
      </c>
      <c r="J790" s="211" t="s">
        <v>514</v>
      </c>
      <c r="K790" s="211" t="s">
        <v>514</v>
      </c>
      <c r="L790" s="211" t="s">
        <v>514</v>
      </c>
      <c r="M790" s="211" t="s">
        <v>514</v>
      </c>
      <c r="N790" s="211" t="s">
        <v>514</v>
      </c>
      <c r="O790" s="287"/>
      <c r="P790" s="287"/>
      <c r="Q790" s="287"/>
      <c r="R790" s="211" t="s">
        <v>514</v>
      </c>
      <c r="S790" s="211" t="s">
        <v>514</v>
      </c>
      <c r="T790" s="211" t="s">
        <v>514</v>
      </c>
      <c r="U790" s="211" t="s">
        <v>514</v>
      </c>
      <c r="V790" s="211" t="s">
        <v>514</v>
      </c>
      <c r="W790" s="211" t="s">
        <v>514</v>
      </c>
      <c r="X790" s="287"/>
      <c r="Y790" s="287"/>
      <c r="Z790" s="287"/>
      <c r="AA790" s="211" t="s">
        <v>514</v>
      </c>
      <c r="AB790" s="211" t="s">
        <v>514</v>
      </c>
      <c r="AC790" s="211" t="s">
        <v>514</v>
      </c>
      <c r="AD790" s="211" t="s">
        <v>514</v>
      </c>
      <c r="AE790" s="287"/>
      <c r="AF790" s="287"/>
      <c r="AG790" s="287"/>
      <c r="AH790" s="211" t="s">
        <v>514</v>
      </c>
      <c r="AI790" s="211" t="s">
        <v>514</v>
      </c>
      <c r="AJ790" s="211" t="s">
        <v>514</v>
      </c>
      <c r="AK790" s="211" t="s">
        <v>514</v>
      </c>
      <c r="AL790" s="211" t="s">
        <v>514</v>
      </c>
      <c r="AM790" s="211" t="s">
        <v>514</v>
      </c>
      <c r="AN790" s="287"/>
      <c r="AO790" s="287"/>
      <c r="AP790" s="287"/>
      <c r="AQ790" s="287"/>
      <c r="AR790" s="287"/>
      <c r="AS790" s="287"/>
      <c r="AT790" s="211" t="s">
        <v>514</v>
      </c>
      <c r="AU790" s="211" t="s">
        <v>514</v>
      </c>
      <c r="AV790" s="211" t="s">
        <v>514</v>
      </c>
      <c r="AW790" s="211" t="s">
        <v>514</v>
      </c>
      <c r="AX790" s="211" t="s">
        <v>514</v>
      </c>
      <c r="AY790" s="211" t="s">
        <v>514</v>
      </c>
      <c r="AZ790" s="211"/>
      <c r="BA790" s="211"/>
      <c r="BB790" s="211"/>
      <c r="BC790" s="287"/>
      <c r="BD790" s="287"/>
      <c r="BE790" s="287"/>
      <c r="BF790" s="211" t="s">
        <v>514</v>
      </c>
      <c r="BG790" s="211" t="s">
        <v>514</v>
      </c>
      <c r="BH790" s="211" t="s">
        <v>514</v>
      </c>
      <c r="BI790" s="211" t="s">
        <v>514</v>
      </c>
      <c r="BJ790" s="211" t="s">
        <v>514</v>
      </c>
      <c r="BK790" s="211" t="s">
        <v>514</v>
      </c>
      <c r="BL790" s="211"/>
      <c r="BM790" s="211"/>
      <c r="BN790" s="211"/>
      <c r="BO790" s="211">
        <v>108</v>
      </c>
      <c r="BP790" s="211">
        <v>13</v>
      </c>
      <c r="BQ790" s="211">
        <v>0</v>
      </c>
      <c r="BR790" s="211" t="s">
        <v>514</v>
      </c>
      <c r="BS790" s="211" t="s">
        <v>514</v>
      </c>
      <c r="BT790" s="211" t="s">
        <v>514</v>
      </c>
      <c r="BU790" s="211" t="s">
        <v>514</v>
      </c>
      <c r="BV790" s="211" t="s">
        <v>514</v>
      </c>
      <c r="BW790" s="211" t="s">
        <v>514</v>
      </c>
      <c r="BX790" s="211" t="s">
        <v>514</v>
      </c>
      <c r="BY790" s="211" t="s">
        <v>514</v>
      </c>
      <c r="BZ790" s="211" t="s">
        <v>514</v>
      </c>
      <c r="CA790" s="211" t="s">
        <v>514</v>
      </c>
      <c r="CB790" s="211" t="s">
        <v>514</v>
      </c>
      <c r="CC790" s="211" t="s">
        <v>514</v>
      </c>
      <c r="CD790" s="211" t="s">
        <v>514</v>
      </c>
      <c r="CE790" s="211" t="s">
        <v>514</v>
      </c>
      <c r="CF790" s="211" t="s">
        <v>6431</v>
      </c>
      <c r="CG790" s="211" t="s">
        <v>6432</v>
      </c>
      <c r="CH790" s="287"/>
      <c r="CI790" s="287"/>
      <c r="CJ790" s="287"/>
      <c r="CK790" s="287"/>
      <c r="CL790" s="287"/>
      <c r="CM790" s="287"/>
      <c r="CN790" s="287"/>
      <c r="CO790" s="211" t="s">
        <v>5528</v>
      </c>
    </row>
    <row r="791" spans="1:93">
      <c r="A791" s="286" t="s">
        <v>6864</v>
      </c>
      <c r="B791" s="211" t="s">
        <v>6810</v>
      </c>
      <c r="C791" s="211" t="s">
        <v>6483</v>
      </c>
      <c r="D791" s="211" t="s">
        <v>6811</v>
      </c>
      <c r="E791" s="211" t="s">
        <v>6812</v>
      </c>
      <c r="F791" s="211">
        <v>1</v>
      </c>
      <c r="G791" s="211" t="s">
        <v>514</v>
      </c>
      <c r="H791" s="211" t="s">
        <v>514</v>
      </c>
      <c r="I791" s="211" t="s">
        <v>514</v>
      </c>
      <c r="J791" s="211" t="s">
        <v>514</v>
      </c>
      <c r="K791" s="211" t="s">
        <v>514</v>
      </c>
      <c r="L791" s="211" t="s">
        <v>514</v>
      </c>
      <c r="M791" s="211" t="s">
        <v>514</v>
      </c>
      <c r="N791" s="211" t="s">
        <v>514</v>
      </c>
      <c r="O791" s="287"/>
      <c r="P791" s="287"/>
      <c r="Q791" s="287"/>
      <c r="R791" s="211" t="s">
        <v>514</v>
      </c>
      <c r="S791" s="211" t="s">
        <v>514</v>
      </c>
      <c r="T791" s="211" t="s">
        <v>514</v>
      </c>
      <c r="U791" s="211" t="s">
        <v>514</v>
      </c>
      <c r="V791" s="211" t="s">
        <v>514</v>
      </c>
      <c r="W791" s="211" t="s">
        <v>514</v>
      </c>
      <c r="X791" s="287"/>
      <c r="Y791" s="287"/>
      <c r="Z791" s="287"/>
      <c r="AA791" s="211" t="s">
        <v>514</v>
      </c>
      <c r="AB791" s="211" t="s">
        <v>514</v>
      </c>
      <c r="AC791" s="211" t="s">
        <v>514</v>
      </c>
      <c r="AD791" s="211" t="s">
        <v>514</v>
      </c>
      <c r="AE791" s="287"/>
      <c r="AF791" s="287"/>
      <c r="AG791" s="287"/>
      <c r="AH791" s="211" t="s">
        <v>514</v>
      </c>
      <c r="AI791" s="211" t="s">
        <v>514</v>
      </c>
      <c r="AJ791" s="211" t="s">
        <v>514</v>
      </c>
      <c r="AK791" s="211" t="s">
        <v>514</v>
      </c>
      <c r="AL791" s="211" t="s">
        <v>514</v>
      </c>
      <c r="AM791" s="211" t="s">
        <v>514</v>
      </c>
      <c r="AN791" s="287"/>
      <c r="AO791" s="287"/>
      <c r="AP791" s="287"/>
      <c r="AQ791" s="287"/>
      <c r="AR791" s="287"/>
      <c r="AS791" s="287"/>
      <c r="AT791" s="211" t="s">
        <v>514</v>
      </c>
      <c r="AU791" s="211" t="s">
        <v>514</v>
      </c>
      <c r="AV791" s="211" t="s">
        <v>514</v>
      </c>
      <c r="AW791" s="211" t="s">
        <v>514</v>
      </c>
      <c r="AX791" s="211" t="s">
        <v>514</v>
      </c>
      <c r="AY791" s="211" t="s">
        <v>514</v>
      </c>
      <c r="AZ791" s="211"/>
      <c r="BA791" s="211"/>
      <c r="BB791" s="211"/>
      <c r="BC791" s="287"/>
      <c r="BD791" s="287"/>
      <c r="BE791" s="287"/>
      <c r="BF791" s="211" t="s">
        <v>514</v>
      </c>
      <c r="BG791" s="211" t="s">
        <v>514</v>
      </c>
      <c r="BH791" s="211" t="s">
        <v>514</v>
      </c>
      <c r="BI791" s="211" t="s">
        <v>514</v>
      </c>
      <c r="BJ791" s="211" t="s">
        <v>514</v>
      </c>
      <c r="BK791" s="211" t="s">
        <v>514</v>
      </c>
      <c r="BL791" s="211"/>
      <c r="BM791" s="211"/>
      <c r="BN791" s="211"/>
      <c r="BO791" s="211" t="s">
        <v>514</v>
      </c>
      <c r="BP791" s="211" t="s">
        <v>514</v>
      </c>
      <c r="BQ791" s="211">
        <v>1</v>
      </c>
      <c r="BR791" s="211" t="s">
        <v>3767</v>
      </c>
      <c r="BS791" s="211" t="s">
        <v>514</v>
      </c>
      <c r="BT791" s="211" t="s">
        <v>514</v>
      </c>
      <c r="BU791" s="211" t="s">
        <v>514</v>
      </c>
      <c r="BV791" s="211" t="s">
        <v>514</v>
      </c>
      <c r="BW791" s="211" t="s">
        <v>514</v>
      </c>
      <c r="BX791" s="211" t="s">
        <v>514</v>
      </c>
      <c r="BY791" s="211" t="s">
        <v>514</v>
      </c>
      <c r="BZ791" s="211" t="s">
        <v>514</v>
      </c>
      <c r="CA791" s="211" t="s">
        <v>514</v>
      </c>
      <c r="CB791" s="211" t="s">
        <v>514</v>
      </c>
      <c r="CC791" s="211" t="s">
        <v>6425</v>
      </c>
      <c r="CD791" s="211" t="s">
        <v>6442</v>
      </c>
      <c r="CE791" s="211" t="s">
        <v>514</v>
      </c>
      <c r="CF791" s="211" t="s">
        <v>514</v>
      </c>
      <c r="CG791" s="211" t="s">
        <v>514</v>
      </c>
      <c r="CH791" s="287"/>
      <c r="CI791" s="287"/>
      <c r="CJ791" s="287"/>
      <c r="CK791" s="287"/>
      <c r="CL791" s="287"/>
      <c r="CM791" s="287"/>
      <c r="CN791" s="287"/>
      <c r="CO791" s="211" t="s">
        <v>5528</v>
      </c>
    </row>
    <row r="792" spans="1:93">
      <c r="A792" s="286" t="s">
        <v>6865</v>
      </c>
      <c r="B792" s="211" t="s">
        <v>6813</v>
      </c>
      <c r="C792" s="211" t="s">
        <v>6446</v>
      </c>
      <c r="D792" s="211" t="s">
        <v>6814</v>
      </c>
      <c r="E792" s="211" t="s">
        <v>6815</v>
      </c>
      <c r="F792" s="211">
        <v>1</v>
      </c>
      <c r="G792" s="211" t="s">
        <v>514</v>
      </c>
      <c r="H792" s="211" t="s">
        <v>514</v>
      </c>
      <c r="I792" s="211" t="s">
        <v>514</v>
      </c>
      <c r="J792" s="211" t="s">
        <v>514</v>
      </c>
      <c r="K792" s="211" t="s">
        <v>514</v>
      </c>
      <c r="L792" s="211" t="s">
        <v>514</v>
      </c>
      <c r="M792" s="211" t="s">
        <v>514</v>
      </c>
      <c r="N792" s="211" t="s">
        <v>514</v>
      </c>
      <c r="O792" s="287"/>
      <c r="P792" s="287"/>
      <c r="Q792" s="287"/>
      <c r="R792" s="211" t="s">
        <v>514</v>
      </c>
      <c r="S792" s="211" t="s">
        <v>514</v>
      </c>
      <c r="T792" s="211" t="s">
        <v>514</v>
      </c>
      <c r="U792" s="211" t="s">
        <v>514</v>
      </c>
      <c r="V792" s="211" t="s">
        <v>514</v>
      </c>
      <c r="W792" s="211" t="s">
        <v>514</v>
      </c>
      <c r="X792" s="287"/>
      <c r="Y792" s="287"/>
      <c r="Z792" s="287"/>
      <c r="AA792" s="211" t="s">
        <v>514</v>
      </c>
      <c r="AB792" s="211" t="s">
        <v>514</v>
      </c>
      <c r="AC792" s="211" t="s">
        <v>514</v>
      </c>
      <c r="AD792" s="211" t="s">
        <v>514</v>
      </c>
      <c r="AE792" s="287"/>
      <c r="AF792" s="287"/>
      <c r="AG792" s="287"/>
      <c r="AH792" s="211" t="s">
        <v>514</v>
      </c>
      <c r="AI792" s="211" t="s">
        <v>514</v>
      </c>
      <c r="AJ792" s="211" t="s">
        <v>514</v>
      </c>
      <c r="AK792" s="211" t="s">
        <v>514</v>
      </c>
      <c r="AL792" s="211" t="s">
        <v>514</v>
      </c>
      <c r="AM792" s="211" t="s">
        <v>514</v>
      </c>
      <c r="AN792" s="287"/>
      <c r="AO792" s="287"/>
      <c r="AP792" s="287"/>
      <c r="AQ792" s="287"/>
      <c r="AR792" s="287"/>
      <c r="AS792" s="287"/>
      <c r="AT792" s="211" t="s">
        <v>514</v>
      </c>
      <c r="AU792" s="211" t="s">
        <v>514</v>
      </c>
      <c r="AV792" s="211" t="s">
        <v>514</v>
      </c>
      <c r="AW792" s="211" t="s">
        <v>514</v>
      </c>
      <c r="AX792" s="211" t="s">
        <v>514</v>
      </c>
      <c r="AY792" s="211" t="s">
        <v>514</v>
      </c>
      <c r="AZ792" s="211"/>
      <c r="BA792" s="211"/>
      <c r="BB792" s="211"/>
      <c r="BC792" s="287"/>
      <c r="BD792" s="287"/>
      <c r="BE792" s="287"/>
      <c r="BF792" s="211" t="s">
        <v>514</v>
      </c>
      <c r="BG792" s="211" t="s">
        <v>514</v>
      </c>
      <c r="BH792" s="211" t="s">
        <v>514</v>
      </c>
      <c r="BI792" s="211" t="s">
        <v>514</v>
      </c>
      <c r="BJ792" s="211" t="s">
        <v>514</v>
      </c>
      <c r="BK792" s="211" t="s">
        <v>514</v>
      </c>
      <c r="BL792" s="211"/>
      <c r="BM792" s="211"/>
      <c r="BN792" s="211"/>
      <c r="BO792" s="211" t="s">
        <v>514</v>
      </c>
      <c r="BP792" s="211" t="s">
        <v>514</v>
      </c>
      <c r="BQ792" s="211">
        <v>0</v>
      </c>
      <c r="BR792" s="211" t="s">
        <v>514</v>
      </c>
      <c r="BS792" s="211" t="s">
        <v>514</v>
      </c>
      <c r="BT792" s="211" t="s">
        <v>514</v>
      </c>
      <c r="BU792" s="211" t="s">
        <v>514</v>
      </c>
      <c r="BV792" s="211" t="s">
        <v>514</v>
      </c>
      <c r="BW792" s="211" t="s">
        <v>514</v>
      </c>
      <c r="BX792" s="211" t="s">
        <v>514</v>
      </c>
      <c r="BY792" s="211" t="s">
        <v>514</v>
      </c>
      <c r="BZ792" s="211" t="s">
        <v>514</v>
      </c>
      <c r="CA792" s="211" t="s">
        <v>514</v>
      </c>
      <c r="CB792" s="211" t="s">
        <v>514</v>
      </c>
      <c r="CC792" s="211" t="s">
        <v>6816</v>
      </c>
      <c r="CD792" s="211" t="s">
        <v>6563</v>
      </c>
      <c r="CE792" s="211" t="s">
        <v>514</v>
      </c>
      <c r="CF792" s="211" t="s">
        <v>514</v>
      </c>
      <c r="CG792" s="211" t="s">
        <v>514</v>
      </c>
      <c r="CH792" s="287"/>
      <c r="CI792" s="287"/>
      <c r="CJ792" s="287"/>
      <c r="CK792" s="287"/>
      <c r="CL792" s="287"/>
      <c r="CM792" s="287"/>
      <c r="CN792" s="287"/>
      <c r="CO792" s="211" t="s">
        <v>5528</v>
      </c>
    </row>
    <row r="793" spans="1:93">
      <c r="A793" s="286" t="s">
        <v>6866</v>
      </c>
      <c r="B793" s="211" t="s">
        <v>6817</v>
      </c>
      <c r="C793" s="211" t="s">
        <v>6446</v>
      </c>
      <c r="D793" s="211" t="s">
        <v>6818</v>
      </c>
      <c r="E793" s="211" t="s">
        <v>6819</v>
      </c>
      <c r="F793" s="211">
        <v>1</v>
      </c>
      <c r="G793" s="211" t="s">
        <v>514</v>
      </c>
      <c r="H793" s="211" t="s">
        <v>514</v>
      </c>
      <c r="I793" s="211" t="s">
        <v>514</v>
      </c>
      <c r="J793" s="211" t="s">
        <v>514</v>
      </c>
      <c r="K793" s="211" t="s">
        <v>514</v>
      </c>
      <c r="L793" s="211" t="s">
        <v>514</v>
      </c>
      <c r="M793" s="211" t="s">
        <v>514</v>
      </c>
      <c r="N793" s="211" t="s">
        <v>514</v>
      </c>
      <c r="O793" s="287"/>
      <c r="P793" s="287"/>
      <c r="Q793" s="287"/>
      <c r="R793" s="211" t="s">
        <v>514</v>
      </c>
      <c r="S793" s="211" t="s">
        <v>514</v>
      </c>
      <c r="T793" s="211" t="s">
        <v>514</v>
      </c>
      <c r="U793" s="211" t="s">
        <v>514</v>
      </c>
      <c r="V793" s="211" t="s">
        <v>514</v>
      </c>
      <c r="W793" s="211" t="s">
        <v>514</v>
      </c>
      <c r="X793" s="287"/>
      <c r="Y793" s="287"/>
      <c r="Z793" s="287"/>
      <c r="AA793" s="211" t="s">
        <v>514</v>
      </c>
      <c r="AB793" s="211" t="s">
        <v>514</v>
      </c>
      <c r="AC793" s="211" t="s">
        <v>514</v>
      </c>
      <c r="AD793" s="211" t="s">
        <v>514</v>
      </c>
      <c r="AE793" s="287"/>
      <c r="AF793" s="287"/>
      <c r="AG793" s="287"/>
      <c r="AH793" s="211" t="s">
        <v>514</v>
      </c>
      <c r="AI793" s="211" t="s">
        <v>514</v>
      </c>
      <c r="AJ793" s="211" t="s">
        <v>514</v>
      </c>
      <c r="AK793" s="211" t="s">
        <v>514</v>
      </c>
      <c r="AL793" s="211" t="s">
        <v>514</v>
      </c>
      <c r="AM793" s="211" t="s">
        <v>514</v>
      </c>
      <c r="AN793" s="287"/>
      <c r="AO793" s="287"/>
      <c r="AP793" s="287"/>
      <c r="AQ793" s="287"/>
      <c r="AR793" s="287"/>
      <c r="AS793" s="287"/>
      <c r="AT793" s="211" t="s">
        <v>514</v>
      </c>
      <c r="AU793" s="211" t="s">
        <v>514</v>
      </c>
      <c r="AV793" s="211" t="s">
        <v>514</v>
      </c>
      <c r="AW793" s="211" t="s">
        <v>514</v>
      </c>
      <c r="AX793" s="211" t="s">
        <v>514</v>
      </c>
      <c r="AY793" s="211" t="s">
        <v>514</v>
      </c>
      <c r="AZ793" s="211"/>
      <c r="BA793" s="211"/>
      <c r="BB793" s="211"/>
      <c r="BC793" s="287"/>
      <c r="BD793" s="287"/>
      <c r="BE793" s="287"/>
      <c r="BF793" s="211" t="s">
        <v>514</v>
      </c>
      <c r="BG793" s="211" t="s">
        <v>514</v>
      </c>
      <c r="BH793" s="211" t="s">
        <v>514</v>
      </c>
      <c r="BI793" s="211" t="s">
        <v>514</v>
      </c>
      <c r="BJ793" s="211" t="s">
        <v>514</v>
      </c>
      <c r="BK793" s="211" t="s">
        <v>514</v>
      </c>
      <c r="BL793" s="211"/>
      <c r="BM793" s="211"/>
      <c r="BN793" s="211"/>
      <c r="BO793" s="211" t="s">
        <v>514</v>
      </c>
      <c r="BP793" s="211" t="s">
        <v>514</v>
      </c>
      <c r="BQ793" s="211">
        <v>1</v>
      </c>
      <c r="BR793" s="211" t="s">
        <v>6820</v>
      </c>
      <c r="BS793" s="211" t="s">
        <v>514</v>
      </c>
      <c r="BT793" s="211" t="s">
        <v>514</v>
      </c>
      <c r="BU793" s="211" t="s">
        <v>514</v>
      </c>
      <c r="BV793" s="211" t="s">
        <v>514</v>
      </c>
      <c r="BW793" s="211" t="s">
        <v>514</v>
      </c>
      <c r="BX793" s="211" t="s">
        <v>514</v>
      </c>
      <c r="BY793" s="211" t="s">
        <v>514</v>
      </c>
      <c r="BZ793" s="211" t="s">
        <v>514</v>
      </c>
      <c r="CA793" s="211" t="s">
        <v>514</v>
      </c>
      <c r="CB793" s="211" t="s">
        <v>514</v>
      </c>
      <c r="CC793" s="211" t="s">
        <v>6444</v>
      </c>
      <c r="CD793" s="211" t="s">
        <v>6485</v>
      </c>
      <c r="CE793" s="211" t="s">
        <v>514</v>
      </c>
      <c r="CF793" s="211" t="s">
        <v>514</v>
      </c>
      <c r="CG793" s="211" t="s">
        <v>514</v>
      </c>
      <c r="CH793" s="287"/>
      <c r="CI793" s="287"/>
      <c r="CJ793" s="287"/>
      <c r="CK793" s="287"/>
      <c r="CL793" s="287"/>
      <c r="CM793" s="287"/>
      <c r="CN793" s="287"/>
      <c r="CO793" s="211" t="s">
        <v>5528</v>
      </c>
    </row>
    <row r="794" spans="1:93">
      <c r="A794" s="286" t="s">
        <v>6867</v>
      </c>
      <c r="B794" s="211" t="s">
        <v>5348</v>
      </c>
      <c r="C794" s="211" t="s">
        <v>6821</v>
      </c>
      <c r="D794" s="211" t="s">
        <v>6822</v>
      </c>
      <c r="E794" s="211" t="s">
        <v>5838</v>
      </c>
      <c r="F794" s="211">
        <v>1</v>
      </c>
      <c r="G794" s="211" t="s">
        <v>514</v>
      </c>
      <c r="H794" s="211" t="s">
        <v>514</v>
      </c>
      <c r="I794" s="211" t="s">
        <v>514</v>
      </c>
      <c r="J794" s="211" t="s">
        <v>514</v>
      </c>
      <c r="K794" s="211" t="s">
        <v>514</v>
      </c>
      <c r="L794" s="211" t="s">
        <v>514</v>
      </c>
      <c r="M794" s="211" t="s">
        <v>514</v>
      </c>
      <c r="N794" s="211" t="s">
        <v>514</v>
      </c>
      <c r="O794" s="287"/>
      <c r="P794" s="287"/>
      <c r="Q794" s="287"/>
      <c r="R794" s="211" t="s">
        <v>514</v>
      </c>
      <c r="S794" s="211" t="s">
        <v>514</v>
      </c>
      <c r="T794" s="211" t="s">
        <v>514</v>
      </c>
      <c r="U794" s="211" t="s">
        <v>514</v>
      </c>
      <c r="V794" s="211" t="s">
        <v>514</v>
      </c>
      <c r="W794" s="211" t="s">
        <v>514</v>
      </c>
      <c r="X794" s="287"/>
      <c r="Y794" s="287"/>
      <c r="Z794" s="287"/>
      <c r="AA794" s="211" t="s">
        <v>514</v>
      </c>
      <c r="AB794" s="211" t="s">
        <v>514</v>
      </c>
      <c r="AC794" s="211" t="s">
        <v>514</v>
      </c>
      <c r="AD794" s="211" t="s">
        <v>514</v>
      </c>
      <c r="AE794" s="287"/>
      <c r="AF794" s="287"/>
      <c r="AG794" s="287"/>
      <c r="AH794" s="211" t="s">
        <v>514</v>
      </c>
      <c r="AI794" s="211" t="s">
        <v>514</v>
      </c>
      <c r="AJ794" s="211" t="s">
        <v>514</v>
      </c>
      <c r="AK794" s="211" t="s">
        <v>514</v>
      </c>
      <c r="AL794" s="211" t="s">
        <v>514</v>
      </c>
      <c r="AM794" s="211" t="s">
        <v>514</v>
      </c>
      <c r="AN794" s="287"/>
      <c r="AO794" s="287"/>
      <c r="AP794" s="287"/>
      <c r="AQ794" s="287"/>
      <c r="AR794" s="287"/>
      <c r="AS794" s="287"/>
      <c r="AT794" s="211" t="s">
        <v>514</v>
      </c>
      <c r="AU794" s="211" t="s">
        <v>514</v>
      </c>
      <c r="AV794" s="211" t="s">
        <v>514</v>
      </c>
      <c r="AW794" s="211" t="s">
        <v>514</v>
      </c>
      <c r="AX794" s="211" t="s">
        <v>514</v>
      </c>
      <c r="AY794" s="211" t="s">
        <v>514</v>
      </c>
      <c r="AZ794" s="211"/>
      <c r="BA794" s="211"/>
      <c r="BB794" s="211"/>
      <c r="BC794" s="287"/>
      <c r="BD794" s="287"/>
      <c r="BE794" s="287"/>
      <c r="BF794" s="211" t="s">
        <v>514</v>
      </c>
      <c r="BG794" s="211" t="s">
        <v>514</v>
      </c>
      <c r="BH794" s="211" t="s">
        <v>514</v>
      </c>
      <c r="BI794" s="211" t="s">
        <v>514</v>
      </c>
      <c r="BJ794" s="211" t="s">
        <v>514</v>
      </c>
      <c r="BK794" s="211" t="s">
        <v>514</v>
      </c>
      <c r="BL794" s="211"/>
      <c r="BM794" s="211"/>
      <c r="BN794" s="211"/>
      <c r="BO794" s="211" t="s">
        <v>514</v>
      </c>
      <c r="BP794" s="211" t="s">
        <v>514</v>
      </c>
      <c r="BQ794" s="211">
        <v>7</v>
      </c>
      <c r="BR794" s="211" t="s">
        <v>5346</v>
      </c>
      <c r="BS794" s="211" t="s">
        <v>6823</v>
      </c>
      <c r="BT794" s="211" t="s">
        <v>6824</v>
      </c>
      <c r="BU794" s="211" t="s">
        <v>6825</v>
      </c>
      <c r="BV794" s="211" t="s">
        <v>6826</v>
      </c>
      <c r="BW794" s="211" t="s">
        <v>6827</v>
      </c>
      <c r="BX794" s="211" t="s">
        <v>6828</v>
      </c>
      <c r="BY794" s="211" t="s">
        <v>514</v>
      </c>
      <c r="BZ794" s="211" t="s">
        <v>514</v>
      </c>
      <c r="CA794" s="211" t="s">
        <v>514</v>
      </c>
      <c r="CB794" s="211" t="s">
        <v>514</v>
      </c>
      <c r="CC794" s="211" t="s">
        <v>6444</v>
      </c>
      <c r="CD794" s="211" t="s">
        <v>6485</v>
      </c>
      <c r="CE794" s="211" t="s">
        <v>514</v>
      </c>
      <c r="CF794" s="211" t="s">
        <v>514</v>
      </c>
      <c r="CG794" s="211" t="s">
        <v>514</v>
      </c>
      <c r="CH794" s="287"/>
      <c r="CI794" s="287"/>
      <c r="CJ794" s="287"/>
      <c r="CK794" s="287"/>
      <c r="CL794" s="287"/>
      <c r="CM794" s="287"/>
      <c r="CN794" s="287"/>
      <c r="CO794" s="211" t="s">
        <v>5528</v>
      </c>
    </row>
    <row r="795" spans="1:93">
      <c r="A795" s="1001"/>
    </row>
    <row r="796" spans="1:93">
      <c r="A796" s="1002"/>
    </row>
    <row r="797" spans="1:93">
      <c r="A797" s="1002"/>
    </row>
    <row r="798" spans="1:93">
      <c r="A798" s="1002"/>
    </row>
    <row r="799" spans="1:93">
      <c r="A799" s="1002"/>
    </row>
    <row r="800" spans="1:93">
      <c r="A800" s="1002"/>
    </row>
    <row r="801" spans="1:1">
      <c r="A801" s="1002"/>
    </row>
    <row r="802" spans="1:1">
      <c r="A802" s="1002"/>
    </row>
    <row r="803" spans="1:1">
      <c r="A803" s="1002"/>
    </row>
    <row r="804" spans="1:1">
      <c r="A804" s="1002"/>
    </row>
  </sheetData>
  <autoFilter ref="A4:CI755" xr:uid="{00000000-0009-0000-0000-000001000000}">
    <sortState xmlns:xlrd2="http://schemas.microsoft.com/office/spreadsheetml/2017/richdata2" ref="A5:BC755">
      <sortCondition ref="A4:A753"/>
    </sortState>
  </autoFilter>
  <sortState xmlns:xlrd2="http://schemas.microsoft.com/office/spreadsheetml/2017/richdata2" ref="A5:BX755">
    <sortCondition ref="A5:A755"/>
  </sortState>
  <phoneticPr fontId="3"/>
  <pageMargins left="0.7" right="0.7" top="0.75" bottom="0.75" header="0.3" footer="0.3"/>
  <pageSetup paperSize="9" orientation="portrait" r:id="rId1"/>
  <ignoredErrors>
    <ignoredError sqref="A5:A79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M45"/>
  <sheetViews>
    <sheetView workbookViewId="0">
      <selection activeCell="H6" sqref="H6"/>
    </sheetView>
  </sheetViews>
  <sheetFormatPr defaultRowHeight="14.4"/>
  <cols>
    <col min="1" max="1" width="15.8984375" customWidth="1"/>
    <col min="2" max="2" width="16.8984375" customWidth="1"/>
    <col min="3" max="6" width="14.3984375" customWidth="1"/>
    <col min="7" max="13" width="9.59765625" customWidth="1"/>
  </cols>
  <sheetData>
    <row r="1" spans="1:13">
      <c r="A1" s="551" t="s">
        <v>96</v>
      </c>
      <c r="B1" s="551" t="s">
        <v>1596</v>
      </c>
      <c r="C1" s="551" t="s">
        <v>1597</v>
      </c>
      <c r="D1" s="551" t="s">
        <v>1598</v>
      </c>
      <c r="E1" s="551" t="s">
        <v>1622</v>
      </c>
      <c r="F1" s="551"/>
      <c r="G1" s="551" t="s">
        <v>1599</v>
      </c>
      <c r="H1" s="551" t="s">
        <v>1600</v>
      </c>
      <c r="I1" s="551" t="s">
        <v>1601</v>
      </c>
      <c r="J1" s="551" t="s">
        <v>1602</v>
      </c>
      <c r="K1" s="551" t="s">
        <v>1603</v>
      </c>
      <c r="L1" s="551" t="s">
        <v>1604</v>
      </c>
      <c r="M1" s="551" t="s">
        <v>1605</v>
      </c>
    </row>
    <row r="2" spans="1:13" s="26" customFormat="1">
      <c r="A2" s="26" t="s">
        <v>1595</v>
      </c>
      <c r="B2" s="26" t="s">
        <v>4163</v>
      </c>
      <c r="C2" s="26" t="s">
        <v>1606</v>
      </c>
      <c r="E2" s="26" t="s">
        <v>4157</v>
      </c>
      <c r="G2" s="26" t="s">
        <v>1607</v>
      </c>
      <c r="H2" s="26" t="s">
        <v>1608</v>
      </c>
    </row>
    <row r="3" spans="1:13" s="26" customFormat="1">
      <c r="A3" s="26" t="s">
        <v>1595</v>
      </c>
      <c r="B3" s="26" t="s">
        <v>4163</v>
      </c>
      <c r="C3" s="26" t="s">
        <v>1609</v>
      </c>
      <c r="D3" s="26" t="s">
        <v>1610</v>
      </c>
      <c r="E3" s="26" t="s">
        <v>4158</v>
      </c>
      <c r="G3" s="26" t="s">
        <v>1611</v>
      </c>
      <c r="H3" s="26" t="s">
        <v>1612</v>
      </c>
    </row>
    <row r="4" spans="1:13" s="26" customFormat="1">
      <c r="A4" s="26" t="s">
        <v>1595</v>
      </c>
      <c r="B4" s="26" t="s">
        <v>4163</v>
      </c>
      <c r="C4" s="26" t="s">
        <v>1609</v>
      </c>
      <c r="D4" s="26" t="s">
        <v>1613</v>
      </c>
      <c r="E4" s="26" t="s">
        <v>4159</v>
      </c>
      <c r="G4" s="26" t="s">
        <v>1614</v>
      </c>
      <c r="H4" s="26" t="s">
        <v>1615</v>
      </c>
      <c r="I4" s="26" t="s">
        <v>1616</v>
      </c>
      <c r="J4" s="26" t="s">
        <v>1617</v>
      </c>
    </row>
    <row r="5" spans="1:13" s="26" customFormat="1">
      <c r="A5" s="26" t="s">
        <v>1595</v>
      </c>
      <c r="B5" s="26" t="s">
        <v>4163</v>
      </c>
      <c r="C5" s="26" t="s">
        <v>1618</v>
      </c>
      <c r="E5" s="26" t="s">
        <v>4160</v>
      </c>
      <c r="G5" s="26" t="s">
        <v>1619</v>
      </c>
      <c r="H5" s="26" t="s">
        <v>1620</v>
      </c>
    </row>
    <row r="6" spans="1:13" s="26" customFormat="1">
      <c r="A6" s="26" t="s">
        <v>1621</v>
      </c>
      <c r="B6" s="26" t="s">
        <v>1623</v>
      </c>
      <c r="C6" s="26" t="s">
        <v>1624</v>
      </c>
      <c r="E6" s="26" t="s">
        <v>4164</v>
      </c>
      <c r="G6" s="26" t="s">
        <v>1625</v>
      </c>
      <c r="H6" s="26" t="s">
        <v>1626</v>
      </c>
    </row>
    <row r="7" spans="1:13" s="26" customFormat="1">
      <c r="A7" s="26" t="s">
        <v>1621</v>
      </c>
      <c r="B7" s="26" t="s">
        <v>1633</v>
      </c>
      <c r="C7" s="26" t="s">
        <v>1634</v>
      </c>
      <c r="D7" s="26" t="s">
        <v>823</v>
      </c>
      <c r="E7" s="26" t="s">
        <v>4165</v>
      </c>
      <c r="G7" s="26" t="s">
        <v>1627</v>
      </c>
      <c r="H7" s="26" t="s">
        <v>1628</v>
      </c>
      <c r="I7" s="26" t="s">
        <v>1629</v>
      </c>
      <c r="J7" s="26" t="s">
        <v>1630</v>
      </c>
      <c r="K7" s="26" t="s">
        <v>1631</v>
      </c>
      <c r="L7" s="26" t="s">
        <v>1632</v>
      </c>
      <c r="M7" s="26" t="s">
        <v>771</v>
      </c>
    </row>
    <row r="8" spans="1:13" s="26" customFormat="1">
      <c r="A8" s="26" t="s">
        <v>1621</v>
      </c>
      <c r="B8" s="26" t="s">
        <v>1633</v>
      </c>
      <c r="C8" s="26" t="s">
        <v>1634</v>
      </c>
      <c r="D8" s="26" t="s">
        <v>846</v>
      </c>
      <c r="E8" s="26" t="s">
        <v>4166</v>
      </c>
      <c r="G8" s="26" t="s">
        <v>1627</v>
      </c>
      <c r="H8" s="26" t="s">
        <v>1628</v>
      </c>
      <c r="I8" s="26" t="s">
        <v>1629</v>
      </c>
      <c r="J8" s="26" t="s">
        <v>1630</v>
      </c>
      <c r="K8" s="26" t="s">
        <v>1631</v>
      </c>
      <c r="L8" s="26" t="s">
        <v>1632</v>
      </c>
      <c r="M8" s="26" t="s">
        <v>771</v>
      </c>
    </row>
    <row r="9" spans="1:13" s="26" customFormat="1">
      <c r="E9" s="780" t="s">
        <v>4999</v>
      </c>
      <c r="F9" s="779" t="str">
        <f>IFERROR(INDEX(G8:M8,1,MATCH('2.入力_使用量(1,2号)'!I12,G7:M7,0)),"")</f>
        <v/>
      </c>
      <c r="G9" s="26" t="s">
        <v>5089</v>
      </c>
      <c r="H9" s="26" t="s">
        <v>4859</v>
      </c>
      <c r="I9" s="26" t="s">
        <v>4949</v>
      </c>
      <c r="J9" s="26" t="s">
        <v>4990</v>
      </c>
      <c r="K9" s="26" t="s">
        <v>4985</v>
      </c>
      <c r="L9" s="26" t="s">
        <v>4991</v>
      </c>
      <c r="M9" s="26" t="s">
        <v>771</v>
      </c>
    </row>
    <row r="10" spans="1:13" s="26" customFormat="1">
      <c r="E10" s="780" t="s">
        <v>5000</v>
      </c>
      <c r="F10" s="779" t="str">
        <f>IFERROR(INDEX(G8:M8,1,MATCH('2.入力_使用量(1,2号)'!K12,G7:M7,0)),"")</f>
        <v/>
      </c>
      <c r="G10" s="26" t="s">
        <v>5091</v>
      </c>
      <c r="H10" s="26" t="s">
        <v>4858</v>
      </c>
      <c r="I10" s="26" t="s">
        <v>4984</v>
      </c>
      <c r="J10" s="26" t="s">
        <v>4989</v>
      </c>
      <c r="K10" s="26" t="s">
        <v>4986</v>
      </c>
      <c r="L10" s="26" t="s">
        <v>4992</v>
      </c>
    </row>
    <row r="11" spans="1:13" s="26" customFormat="1">
      <c r="E11" s="780" t="s">
        <v>5001</v>
      </c>
      <c r="F11" s="779" t="str">
        <f>IFERROR(INDEX(G8:M8,1,MATCH('2.入力_使用量(1,2号)'!M12,G7:M7,0)),"")</f>
        <v/>
      </c>
      <c r="G11" s="26" t="s">
        <v>5092</v>
      </c>
      <c r="H11" s="26" t="s">
        <v>4860</v>
      </c>
      <c r="I11" s="26" t="s">
        <v>4994</v>
      </c>
      <c r="J11" s="26" t="s">
        <v>4988</v>
      </c>
      <c r="K11" s="26" t="s">
        <v>4987</v>
      </c>
      <c r="L11" s="26" t="s">
        <v>4993</v>
      </c>
    </row>
    <row r="12" spans="1:13" s="26" customFormat="1">
      <c r="G12" s="26" t="s">
        <v>4981</v>
      </c>
      <c r="H12" s="26" t="s">
        <v>4861</v>
      </c>
      <c r="I12" s="26" t="s">
        <v>771</v>
      </c>
      <c r="J12" s="26" t="s">
        <v>771</v>
      </c>
      <c r="K12" s="26" t="s">
        <v>771</v>
      </c>
      <c r="L12" s="26" t="s">
        <v>771</v>
      </c>
    </row>
    <row r="13" spans="1:13" s="26" customFormat="1">
      <c r="G13" s="26" t="s">
        <v>4982</v>
      </c>
      <c r="H13" s="26" t="s">
        <v>771</v>
      </c>
    </row>
    <row r="14" spans="1:13" s="26" customFormat="1">
      <c r="G14" s="26" t="s">
        <v>4983</v>
      </c>
    </row>
    <row r="15" spans="1:13" s="26" customFormat="1">
      <c r="G15" s="26" t="s">
        <v>4995</v>
      </c>
    </row>
    <row r="16" spans="1:13" s="26" customFormat="1">
      <c r="G16" s="26" t="s">
        <v>4996</v>
      </c>
    </row>
    <row r="17" spans="1:10" s="26" customFormat="1">
      <c r="G17" s="26" t="s">
        <v>4997</v>
      </c>
    </row>
    <row r="18" spans="1:10" s="26" customFormat="1">
      <c r="G18" s="26" t="s">
        <v>771</v>
      </c>
    </row>
    <row r="19" spans="1:10" s="26" customFormat="1">
      <c r="A19" s="26" t="s">
        <v>1635</v>
      </c>
      <c r="B19" s="26" t="s">
        <v>1623</v>
      </c>
      <c r="C19" s="26" t="s">
        <v>1636</v>
      </c>
      <c r="E19" s="26" t="s">
        <v>4167</v>
      </c>
      <c r="G19" s="26" t="s">
        <v>1619</v>
      </c>
      <c r="H19" s="26" t="s">
        <v>1620</v>
      </c>
    </row>
    <row r="20" spans="1:10" s="26" customFormat="1">
      <c r="A20" s="26" t="s">
        <v>1637</v>
      </c>
      <c r="B20" s="26" t="s">
        <v>1633</v>
      </c>
      <c r="C20" s="26" t="s">
        <v>822</v>
      </c>
      <c r="D20" s="26" t="s">
        <v>823</v>
      </c>
      <c r="E20" s="26" t="s">
        <v>4168</v>
      </c>
      <c r="G20" s="26" t="s">
        <v>1638</v>
      </c>
      <c r="H20" s="26" t="s">
        <v>1639</v>
      </c>
      <c r="I20" s="26" t="s">
        <v>1640</v>
      </c>
      <c r="J20" s="26" t="s">
        <v>1641</v>
      </c>
    </row>
    <row r="21" spans="1:10" s="26" customFormat="1">
      <c r="A21" s="26" t="s">
        <v>1637</v>
      </c>
      <c r="B21" s="26" t="s">
        <v>1633</v>
      </c>
      <c r="C21" s="26" t="s">
        <v>822</v>
      </c>
      <c r="D21" s="26" t="s">
        <v>846</v>
      </c>
      <c r="E21" s="26" t="s">
        <v>4169</v>
      </c>
      <c r="F21" s="779" t="str">
        <f>IFERROR(INDEX(G21:J21,1,MATCH('4.入力_使用量(3号)'!M77,G20:J20,0)),"")</f>
        <v/>
      </c>
      <c r="G21" s="26" t="s">
        <v>1638</v>
      </c>
      <c r="H21" s="26" t="s">
        <v>1639</v>
      </c>
      <c r="I21" s="26" t="s">
        <v>1640</v>
      </c>
      <c r="J21" s="26" t="s">
        <v>771</v>
      </c>
    </row>
    <row r="22" spans="1:10" s="26" customFormat="1">
      <c r="G22" s="26" t="s">
        <v>4932</v>
      </c>
      <c r="H22" s="26" t="s">
        <v>4934</v>
      </c>
      <c r="I22" s="26" t="s">
        <v>4990</v>
      </c>
      <c r="J22" s="26" t="s">
        <v>771</v>
      </c>
    </row>
    <row r="23" spans="1:10" s="26" customFormat="1">
      <c r="G23" s="26" t="s">
        <v>4933</v>
      </c>
      <c r="H23" s="26" t="s">
        <v>4935</v>
      </c>
      <c r="I23" s="26" t="s">
        <v>4989</v>
      </c>
    </row>
    <row r="24" spans="1:10" s="26" customFormat="1">
      <c r="G24" s="26" t="s">
        <v>4998</v>
      </c>
      <c r="H24" s="26" t="s">
        <v>4936</v>
      </c>
      <c r="I24" s="26" t="s">
        <v>4988</v>
      </c>
    </row>
    <row r="25" spans="1:10" s="26" customFormat="1">
      <c r="G25" s="26" t="s">
        <v>771</v>
      </c>
      <c r="H25" s="26" t="s">
        <v>771</v>
      </c>
      <c r="I25" s="26" t="s">
        <v>771</v>
      </c>
    </row>
    <row r="26" spans="1:10" s="26" customFormat="1">
      <c r="A26" s="777" t="s">
        <v>4974</v>
      </c>
    </row>
    <row r="27" spans="1:10" s="26" customFormat="1">
      <c r="B27" s="26" t="s">
        <v>4971</v>
      </c>
      <c r="C27" s="26" t="s">
        <v>4972</v>
      </c>
      <c r="D27" s="26" t="s">
        <v>4973</v>
      </c>
    </row>
    <row r="28" spans="1:10" s="26" customFormat="1">
      <c r="A28" s="26" t="s">
        <v>4969</v>
      </c>
      <c r="B28" s="26" t="str">
        <f>IF('2.入力_使用量(1,2号)'!I12="","",IF('2.入力_使用量(1,2号)'!I12="その他",'2.入力_使用量(1,2号)'!I13,'2.入力_使用量(1,2号)'!I12))</f>
        <v/>
      </c>
      <c r="C28" s="26" t="str">
        <f>IF('2.入力_使用量(1,2号)'!K12="","",IF('2.入力_使用量(1,2号)'!K12="その他",'2.入力_使用量(1,2号)'!K13,'2.入力_使用量(1,2号)'!K12))</f>
        <v/>
      </c>
      <c r="D28" s="26" t="str">
        <f>IF('2.入力_使用量(1,2号)'!M12="","",IF('2.入力_使用量(1,2号)'!M12="その他",'2.入力_使用量(1,2号)'!M13,'2.入力_使用量(1,2号)'!M12))</f>
        <v/>
      </c>
    </row>
    <row r="29" spans="1:10" s="26" customFormat="1">
      <c r="A29" s="26" t="s">
        <v>4970</v>
      </c>
      <c r="B29" s="26" t="str">
        <f>IF('2.入力_使用量(1,2号)'!I14="","",IF('2.入力_使用量(1,2号)'!I14="その他",'2.入力_使用量(1,2号)'!I15,'2.入力_使用量(1,2号)'!I14))</f>
        <v/>
      </c>
      <c r="C29" s="26" t="str">
        <f>IF('2.入力_使用量(1,2号)'!K14="","",IF('2.入力_使用量(1,2号)'!K14="その他",'2.入力_使用量(1,2号)'!K15,'2.入力_使用量(1,2号)'!K14))</f>
        <v/>
      </c>
      <c r="D29" s="26" t="str">
        <f>IF('2.入力_使用量(1,2号)'!M14="","",IF('2.入力_使用量(1,2号)'!M14="その他",'2.入力_使用量(1,2号)'!M15,'2.入力_使用量(1,2号)'!M14))</f>
        <v/>
      </c>
    </row>
    <row r="30" spans="1:10" s="26" customFormat="1"/>
    <row r="31" spans="1:10" s="26" customFormat="1"/>
    <row r="32" spans="1:10" s="26" customFormat="1"/>
    <row r="33" s="26" customFormat="1"/>
    <row r="34" s="26" customFormat="1"/>
    <row r="35" s="26" customFormat="1"/>
    <row r="36" s="26" customFormat="1"/>
    <row r="37" s="26" customFormat="1"/>
    <row r="38" s="26" customFormat="1"/>
    <row r="39" s="26" customFormat="1"/>
    <row r="40" s="26" customFormat="1"/>
    <row r="41" s="26" customFormat="1"/>
    <row r="42" s="26" customFormat="1"/>
    <row r="43" s="26" customFormat="1"/>
    <row r="44" s="26" customFormat="1"/>
    <row r="45" s="26" customFormat="1"/>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J27"/>
  <sheetViews>
    <sheetView workbookViewId="0">
      <selection activeCell="C20" sqref="C20"/>
    </sheetView>
  </sheetViews>
  <sheetFormatPr defaultColWidth="9" defaultRowHeight="18"/>
  <cols>
    <col min="1" max="1" width="4.5" style="297" customWidth="1"/>
    <col min="2" max="2" width="9.5" style="297" customWidth="1"/>
    <col min="3" max="3" width="79" style="281" customWidth="1"/>
    <col min="4" max="4" width="8.09765625" style="297" customWidth="1"/>
    <col min="5" max="5" width="12.09765625" style="281" customWidth="1"/>
    <col min="6" max="6" width="44.8984375" style="281" customWidth="1"/>
    <col min="7" max="7" width="9" style="281"/>
    <col min="8" max="8" width="11.3984375" style="281" bestFit="1" customWidth="1"/>
    <col min="9" max="9" width="5.59765625" style="281" bestFit="1" customWidth="1"/>
    <col min="10" max="16384" width="9" style="281"/>
  </cols>
  <sheetData>
    <row r="1" spans="1:10" s="297" customFormat="1" ht="27" customHeight="1">
      <c r="A1" s="297" t="s">
        <v>1399</v>
      </c>
      <c r="B1" s="297" t="s">
        <v>1400</v>
      </c>
      <c r="C1" s="297" t="s">
        <v>1401</v>
      </c>
      <c r="D1" s="297" t="s">
        <v>1402</v>
      </c>
      <c r="E1" s="297" t="s">
        <v>1403</v>
      </c>
      <c r="F1" s="297" t="s">
        <v>1404</v>
      </c>
      <c r="H1" s="299">
        <v>45729</v>
      </c>
      <c r="I1" s="297" t="s">
        <v>4063</v>
      </c>
      <c r="J1" s="297">
        <v>1</v>
      </c>
    </row>
    <row r="2" spans="1:10" ht="36" hidden="1">
      <c r="A2" s="297">
        <f t="shared" ref="A2:A27" si="0">ROW()-$J$1</f>
        <v>1</v>
      </c>
      <c r="B2" s="300" t="s">
        <v>98</v>
      </c>
      <c r="C2" s="301" t="s">
        <v>1405</v>
      </c>
      <c r="D2" s="300" t="s">
        <v>1406</v>
      </c>
      <c r="E2" s="222" t="s">
        <v>1417</v>
      </c>
      <c r="F2" s="302"/>
    </row>
    <row r="3" spans="1:10" ht="54">
      <c r="A3" s="297">
        <f t="shared" si="0"/>
        <v>2</v>
      </c>
      <c r="B3" s="303" t="s">
        <v>1432</v>
      </c>
      <c r="C3" s="304" t="s">
        <v>1407</v>
      </c>
      <c r="D3" s="303" t="s">
        <v>1408</v>
      </c>
      <c r="E3" s="305" t="s">
        <v>1409</v>
      </c>
      <c r="F3" s="305"/>
    </row>
    <row r="4" spans="1:10" ht="54" hidden="1">
      <c r="A4" s="297">
        <f t="shared" si="0"/>
        <v>3</v>
      </c>
      <c r="B4" s="300" t="s">
        <v>1432</v>
      </c>
      <c r="C4" s="301" t="s">
        <v>1410</v>
      </c>
      <c r="D4" s="300" t="s">
        <v>1408</v>
      </c>
      <c r="E4" s="302" t="s">
        <v>1412</v>
      </c>
      <c r="F4" s="302" t="s">
        <v>5061</v>
      </c>
    </row>
    <row r="5" spans="1:10" ht="54" hidden="1">
      <c r="A5" s="297">
        <f t="shared" si="0"/>
        <v>4</v>
      </c>
      <c r="B5" s="300" t="s">
        <v>1432</v>
      </c>
      <c r="C5" s="301" t="s">
        <v>1411</v>
      </c>
      <c r="D5" s="300" t="s">
        <v>1408</v>
      </c>
      <c r="E5" s="302" t="s">
        <v>1412</v>
      </c>
      <c r="F5" s="302" t="s">
        <v>1413</v>
      </c>
    </row>
    <row r="6" spans="1:10" ht="36" hidden="1">
      <c r="A6" s="297">
        <f t="shared" si="0"/>
        <v>5</v>
      </c>
      <c r="B6" s="300" t="s">
        <v>98</v>
      </c>
      <c r="C6" s="301" t="s">
        <v>1414</v>
      </c>
      <c r="D6" s="300" t="s">
        <v>1408</v>
      </c>
      <c r="E6" s="302" t="s">
        <v>1412</v>
      </c>
      <c r="F6" s="302"/>
    </row>
    <row r="7" spans="1:10" ht="36" hidden="1">
      <c r="A7" s="297">
        <f t="shared" si="0"/>
        <v>6</v>
      </c>
      <c r="B7" s="300" t="s">
        <v>98</v>
      </c>
      <c r="C7" s="301" t="s">
        <v>1415</v>
      </c>
      <c r="D7" s="300" t="s">
        <v>1408</v>
      </c>
      <c r="E7" s="222" t="s">
        <v>1417</v>
      </c>
      <c r="F7" s="302"/>
    </row>
    <row r="8" spans="1:10" ht="36" hidden="1">
      <c r="A8" s="297">
        <f t="shared" si="0"/>
        <v>7</v>
      </c>
      <c r="B8" s="300" t="s">
        <v>98</v>
      </c>
      <c r="C8" s="301" t="s">
        <v>1434</v>
      </c>
      <c r="D8" s="300" t="s">
        <v>1408</v>
      </c>
      <c r="E8" s="222" t="s">
        <v>1417</v>
      </c>
      <c r="F8" s="302"/>
    </row>
    <row r="9" spans="1:10" ht="36" hidden="1">
      <c r="A9" s="297">
        <f t="shared" si="0"/>
        <v>8</v>
      </c>
      <c r="B9" s="300" t="s">
        <v>1435</v>
      </c>
      <c r="C9" s="302" t="s">
        <v>1418</v>
      </c>
      <c r="D9" s="300" t="s">
        <v>1406</v>
      </c>
      <c r="E9" s="302" t="s">
        <v>1412</v>
      </c>
      <c r="F9" s="302" t="s">
        <v>4062</v>
      </c>
    </row>
    <row r="10" spans="1:10" ht="36" hidden="1">
      <c r="A10" s="297">
        <f t="shared" si="0"/>
        <v>9</v>
      </c>
      <c r="B10" s="300" t="s">
        <v>1438</v>
      </c>
      <c r="C10" s="302" t="s">
        <v>1436</v>
      </c>
      <c r="D10" s="300" t="s">
        <v>1406</v>
      </c>
      <c r="E10" s="222" t="s">
        <v>1417</v>
      </c>
      <c r="F10" s="302" t="s">
        <v>1437</v>
      </c>
    </row>
    <row r="11" spans="1:10" ht="36" hidden="1">
      <c r="A11" s="297">
        <f t="shared" si="0"/>
        <v>10</v>
      </c>
      <c r="B11" s="300" t="s">
        <v>1440</v>
      </c>
      <c r="C11" s="302" t="s">
        <v>1420</v>
      </c>
      <c r="D11" s="300" t="s">
        <v>1406</v>
      </c>
      <c r="E11" s="302" t="s">
        <v>1412</v>
      </c>
      <c r="F11" s="302" t="s">
        <v>1439</v>
      </c>
    </row>
    <row r="12" spans="1:10" ht="36" hidden="1">
      <c r="A12" s="297">
        <f t="shared" si="0"/>
        <v>11</v>
      </c>
      <c r="B12" s="300" t="s">
        <v>1435</v>
      </c>
      <c r="C12" s="302" t="s">
        <v>1421</v>
      </c>
      <c r="D12" s="300" t="s">
        <v>1408</v>
      </c>
      <c r="E12" s="222" t="s">
        <v>1417</v>
      </c>
      <c r="F12" s="302" t="s">
        <v>1441</v>
      </c>
    </row>
    <row r="13" spans="1:10" ht="54" hidden="1">
      <c r="A13" s="297">
        <f t="shared" si="0"/>
        <v>12</v>
      </c>
      <c r="B13" s="300" t="s">
        <v>1435</v>
      </c>
      <c r="C13" s="302" t="s">
        <v>1422</v>
      </c>
      <c r="D13" s="300" t="s">
        <v>1408</v>
      </c>
      <c r="E13" s="222" t="s">
        <v>1417</v>
      </c>
      <c r="F13" s="302" t="s">
        <v>1423</v>
      </c>
    </row>
    <row r="14" spans="1:10" ht="36" hidden="1">
      <c r="A14" s="297">
        <f t="shared" si="0"/>
        <v>13</v>
      </c>
      <c r="B14" s="300" t="s">
        <v>1442</v>
      </c>
      <c r="C14" s="302" t="s">
        <v>1424</v>
      </c>
      <c r="D14" s="300" t="s">
        <v>1408</v>
      </c>
      <c r="E14" s="222" t="s">
        <v>1417</v>
      </c>
      <c r="F14" s="302" t="s">
        <v>5084</v>
      </c>
    </row>
    <row r="15" spans="1:10" ht="36" hidden="1">
      <c r="A15" s="297">
        <f t="shared" si="0"/>
        <v>14</v>
      </c>
      <c r="B15" s="300" t="s">
        <v>1426</v>
      </c>
      <c r="C15" s="302" t="s">
        <v>1427</v>
      </c>
      <c r="D15" s="300" t="s">
        <v>1425</v>
      </c>
      <c r="E15" s="302" t="s">
        <v>1412</v>
      </c>
      <c r="F15" s="302" t="s">
        <v>1443</v>
      </c>
    </row>
    <row r="16" spans="1:10" hidden="1">
      <c r="A16" s="297">
        <f t="shared" si="0"/>
        <v>15</v>
      </c>
      <c r="B16" s="223" t="s">
        <v>1416</v>
      </c>
      <c r="C16" s="222" t="s">
        <v>1428</v>
      </c>
      <c r="D16" s="223" t="s">
        <v>1408</v>
      </c>
      <c r="E16" s="222" t="s">
        <v>1417</v>
      </c>
      <c r="F16" s="222" t="s">
        <v>1429</v>
      </c>
    </row>
    <row r="17" spans="1:8" ht="54" hidden="1">
      <c r="A17" s="282">
        <f t="shared" si="0"/>
        <v>16</v>
      </c>
      <c r="B17" s="223" t="s">
        <v>1416</v>
      </c>
      <c r="C17" s="222" t="s">
        <v>1430</v>
      </c>
      <c r="D17" s="223" t="s">
        <v>1408</v>
      </c>
      <c r="E17" s="222" t="s">
        <v>1417</v>
      </c>
      <c r="F17" s="222" t="s">
        <v>1429</v>
      </c>
    </row>
    <row r="18" spans="1:8" hidden="1">
      <c r="A18" s="282">
        <f t="shared" si="0"/>
        <v>17</v>
      </c>
      <c r="B18" s="223" t="s">
        <v>1419</v>
      </c>
      <c r="C18" s="222" t="s">
        <v>1431</v>
      </c>
      <c r="D18" s="223" t="s">
        <v>1408</v>
      </c>
      <c r="E18" s="222" t="s">
        <v>1417</v>
      </c>
      <c r="F18" s="222" t="s">
        <v>1429</v>
      </c>
    </row>
    <row r="19" spans="1:8" ht="19.8">
      <c r="A19" s="282">
        <f t="shared" si="0"/>
        <v>18</v>
      </c>
      <c r="B19" s="36" t="s">
        <v>4124</v>
      </c>
      <c r="C19" s="298" t="s">
        <v>4125</v>
      </c>
      <c r="D19" s="36" t="s">
        <v>1406</v>
      </c>
      <c r="E19" s="298" t="s">
        <v>1409</v>
      </c>
      <c r="F19" s="298" t="s">
        <v>4842</v>
      </c>
    </row>
    <row r="20" spans="1:8" ht="54">
      <c r="A20" s="282">
        <f t="shared" si="0"/>
        <v>19</v>
      </c>
      <c r="B20" s="24" t="s">
        <v>4126</v>
      </c>
      <c r="C20" s="25" t="s">
        <v>4127</v>
      </c>
      <c r="D20" s="24" t="s">
        <v>1406</v>
      </c>
      <c r="E20" s="25" t="s">
        <v>1409</v>
      </c>
      <c r="F20" s="25" t="s">
        <v>4128</v>
      </c>
    </row>
    <row r="21" spans="1:8" s="297" customFormat="1" ht="36">
      <c r="A21" s="282">
        <f t="shared" si="0"/>
        <v>20</v>
      </c>
      <c r="B21" s="297" t="s">
        <v>4720</v>
      </c>
      <c r="C21" s="281" t="s">
        <v>4721</v>
      </c>
      <c r="D21" s="24" t="s">
        <v>1406</v>
      </c>
      <c r="E21" s="25" t="s">
        <v>1409</v>
      </c>
      <c r="F21" s="281" t="s">
        <v>4722</v>
      </c>
      <c r="G21" s="281"/>
      <c r="H21" s="281"/>
    </row>
    <row r="22" spans="1:8" s="297" customFormat="1" hidden="1">
      <c r="A22" s="282">
        <f t="shared" si="0"/>
        <v>21</v>
      </c>
      <c r="C22" s="281"/>
      <c r="E22" s="281"/>
      <c r="F22" s="281"/>
      <c r="G22" s="281"/>
      <c r="H22" s="281"/>
    </row>
    <row r="23" spans="1:8" s="297" customFormat="1" hidden="1">
      <c r="A23" s="282">
        <f t="shared" si="0"/>
        <v>22</v>
      </c>
      <c r="C23" s="281"/>
      <c r="E23" s="281"/>
      <c r="F23" s="281"/>
      <c r="G23" s="281"/>
      <c r="H23" s="281"/>
    </row>
    <row r="24" spans="1:8" s="297" customFormat="1" hidden="1">
      <c r="A24" s="282">
        <f t="shared" si="0"/>
        <v>23</v>
      </c>
      <c r="C24" s="281"/>
      <c r="E24" s="281"/>
      <c r="F24" s="281"/>
      <c r="G24" s="281"/>
      <c r="H24" s="281"/>
    </row>
    <row r="25" spans="1:8" s="297" customFormat="1" hidden="1">
      <c r="A25" s="282">
        <f t="shared" si="0"/>
        <v>24</v>
      </c>
      <c r="C25" s="281"/>
      <c r="E25" s="281"/>
      <c r="F25" s="281"/>
      <c r="G25" s="281"/>
      <c r="H25" s="281"/>
    </row>
    <row r="26" spans="1:8" s="297" customFormat="1" hidden="1">
      <c r="A26" s="282">
        <f t="shared" si="0"/>
        <v>25</v>
      </c>
      <c r="C26" s="281"/>
      <c r="E26" s="281"/>
      <c r="F26" s="281"/>
      <c r="G26" s="281"/>
      <c r="H26" s="281"/>
    </row>
    <row r="27" spans="1:8" s="297" customFormat="1" hidden="1">
      <c r="A27" s="282">
        <f t="shared" si="0"/>
        <v>26</v>
      </c>
      <c r="C27" s="281"/>
      <c r="E27" s="281"/>
      <c r="F27" s="281"/>
      <c r="G27" s="281"/>
      <c r="H27" s="281"/>
    </row>
  </sheetData>
  <phoneticPr fontId="3"/>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FFCC"/>
    <pageSetUpPr fitToPage="1"/>
  </sheetPr>
  <dimension ref="A1:I966"/>
  <sheetViews>
    <sheetView showGridLines="0" tabSelected="1" zoomScale="85" zoomScaleNormal="85" workbookViewId="0">
      <pane ySplit="3" topLeftCell="A4" activePane="bottomLeft" state="frozen"/>
      <selection activeCell="I104" sqref="I104"/>
      <selection pane="bottomLeft" activeCell="B11" sqref="B11"/>
    </sheetView>
  </sheetViews>
  <sheetFormatPr defaultColWidth="8.69921875" defaultRowHeight="19.8" outlineLevelCol="1"/>
  <cols>
    <col min="1" max="1" width="4.59765625" style="529" customWidth="1"/>
    <col min="2" max="3" width="25.59765625" style="529" customWidth="1"/>
    <col min="4" max="5" width="35.59765625" style="529" customWidth="1"/>
    <col min="6" max="6" width="10.59765625" style="529" customWidth="1"/>
    <col min="7" max="7" width="45.59765625" style="529" customWidth="1"/>
    <col min="8" max="8" width="50.5" style="563" hidden="1" customWidth="1" outlineLevel="1"/>
    <col min="9" max="9" width="9" style="425" customWidth="1" collapsed="1"/>
    <col min="10" max="16384" width="8.69921875" style="425"/>
  </cols>
  <sheetData>
    <row r="1" spans="1:8" ht="28.8">
      <c r="A1" s="1016" t="s">
        <v>4086</v>
      </c>
      <c r="B1" s="1016"/>
      <c r="C1" s="763" t="s">
        <v>4953</v>
      </c>
      <c r="F1" s="1132" t="s">
        <v>6938</v>
      </c>
      <c r="G1" s="558" t="s">
        <v>4082</v>
      </c>
      <c r="H1" s="556" t="s">
        <v>0</v>
      </c>
    </row>
    <row r="2" spans="1:8" ht="39.9" customHeight="1">
      <c r="A2" s="557" t="s">
        <v>2259</v>
      </c>
      <c r="H2" s="559" t="s">
        <v>4120</v>
      </c>
    </row>
    <row r="3" spans="1:8" ht="39.9" customHeight="1">
      <c r="A3" s="560" t="s">
        <v>774</v>
      </c>
      <c r="B3" s="317"/>
      <c r="C3" s="317"/>
      <c r="D3" s="317"/>
      <c r="E3" s="561">
        <v>2026</v>
      </c>
      <c r="F3" s="562" t="str">
        <f>"年度提出用（"&amp;E3-1&amp;"年度実績値）"</f>
        <v>年度提出用（2025年度実績値）</v>
      </c>
      <c r="G3" s="317"/>
      <c r="H3" s="563" t="s">
        <v>4119</v>
      </c>
    </row>
    <row r="4" spans="1:8" ht="20.100000000000001" customHeight="1">
      <c r="A4" s="564">
        <v>1</v>
      </c>
      <c r="B4" s="565" t="s">
        <v>825</v>
      </c>
      <c r="C4" s="566"/>
      <c r="D4" s="566"/>
      <c r="E4" s="566"/>
      <c r="F4" s="566"/>
    </row>
    <row r="5" spans="1:8" ht="20.100000000000001" customHeight="1">
      <c r="A5" s="567" t="s">
        <v>4093</v>
      </c>
      <c r="B5" s="437"/>
      <c r="C5" s="435"/>
      <c r="D5" s="435"/>
      <c r="E5" s="435"/>
      <c r="F5" s="435"/>
    </row>
    <row r="6" spans="1:8" ht="20.100000000000001" customHeight="1">
      <c r="B6" s="568" t="s">
        <v>633</v>
      </c>
      <c r="C6" s="314" t="s">
        <v>4094</v>
      </c>
      <c r="D6" s="314"/>
    </row>
    <row r="7" spans="1:8" ht="20.100000000000001" customHeight="1">
      <c r="B7" s="569" t="s">
        <v>634</v>
      </c>
      <c r="C7" s="314" t="s">
        <v>640</v>
      </c>
      <c r="D7" s="314"/>
    </row>
    <row r="8" spans="1:8" ht="20.100000000000001" customHeight="1">
      <c r="B8" s="570" t="s">
        <v>4081</v>
      </c>
      <c r="C8" s="314" t="s">
        <v>1660</v>
      </c>
      <c r="D8" s="314"/>
    </row>
    <row r="9" spans="1:8" ht="20.100000000000001" customHeight="1"/>
    <row r="10" spans="1:8" ht="20.100000000000001" customHeight="1">
      <c r="A10" s="571">
        <v>1</v>
      </c>
      <c r="B10" s="314" t="s">
        <v>4095</v>
      </c>
      <c r="G10" s="572"/>
    </row>
    <row r="11" spans="1:8" ht="20.100000000000001" customHeight="1">
      <c r="A11" s="317"/>
      <c r="B11" s="39" t="s">
        <v>1607</v>
      </c>
      <c r="C11" s="573"/>
      <c r="D11" s="573"/>
      <c r="G11" s="574"/>
    </row>
    <row r="12" spans="1:8" ht="20.100000000000001" customHeight="1">
      <c r="A12" s="571">
        <v>2</v>
      </c>
      <c r="B12" s="314" t="s">
        <v>198</v>
      </c>
      <c r="C12" s="575"/>
      <c r="D12" s="575"/>
      <c r="E12" s="576"/>
      <c r="G12" s="574"/>
    </row>
    <row r="13" spans="1:8" ht="20.100000000000001" customHeight="1">
      <c r="A13" s="571"/>
      <c r="B13" s="577" t="s">
        <v>637</v>
      </c>
      <c r="C13" s="578"/>
      <c r="D13" s="579" t="s">
        <v>639</v>
      </c>
      <c r="E13" s="580" t="s">
        <v>4089</v>
      </c>
      <c r="G13" s="572" t="s">
        <v>4083</v>
      </c>
      <c r="H13" s="563" t="s">
        <v>5095</v>
      </c>
    </row>
    <row r="14" spans="1:8" ht="20.100000000000001" customHeight="1">
      <c r="A14" s="317"/>
      <c r="B14" s="581" t="s">
        <v>4085</v>
      </c>
      <c r="C14" s="532"/>
      <c r="D14" s="552"/>
      <c r="E14" s="582"/>
      <c r="F14" s="583"/>
      <c r="G14" s="1015" t="s">
        <v>5094</v>
      </c>
      <c r="H14" s="563" t="s">
        <v>5097</v>
      </c>
    </row>
    <row r="15" spans="1:8" ht="20.100000000000001" customHeight="1">
      <c r="A15" s="317"/>
      <c r="B15" s="584" t="s">
        <v>99</v>
      </c>
      <c r="C15" s="532"/>
      <c r="D15" s="840" t="str">
        <f>IF($D$14="","",INDEX(非表示_前年度報告内容!$1:$1048576,MATCH($D$14,非表示_前年度報告内容!$A:$A,0),MATCH($B15,非表示_前年度報告内容!$4:$4,0)))</f>
        <v/>
      </c>
      <c r="E15" s="841"/>
      <c r="G15" s="1015"/>
      <c r="H15" s="563" t="s">
        <v>5529</v>
      </c>
    </row>
    <row r="16" spans="1:8" ht="20.100000000000001" customHeight="1">
      <c r="A16" s="317"/>
      <c r="B16" s="584" t="s">
        <v>100</v>
      </c>
      <c r="C16" s="532"/>
      <c r="D16" s="840" t="str">
        <f>IF($D$14="","",INDEX(非表示_前年度報告内容!$1:$1048576,MATCH($D$14,非表示_前年度報告内容!$A:$A,0),MATCH($B16,非表示_前年度報告内容!$4:$4,0)))</f>
        <v/>
      </c>
      <c r="E16" s="841"/>
      <c r="G16" s="1015"/>
      <c r="H16" s="563" t="s">
        <v>5096</v>
      </c>
    </row>
    <row r="17" spans="1:8" ht="20.100000000000001" customHeight="1">
      <c r="A17" s="317"/>
      <c r="B17" s="584" t="s">
        <v>101</v>
      </c>
      <c r="C17" s="532"/>
      <c r="D17" s="840" t="str">
        <f>IF($D$14="","",INDEX(非表示_前年度報告内容!$1:$1048576,MATCH($D$14,非表示_前年度報告内容!$A:$A,0),MATCH($B17,非表示_前年度報告内容!$4:$4,0)))</f>
        <v/>
      </c>
      <c r="E17" s="841"/>
      <c r="G17" s="572" t="s">
        <v>4090</v>
      </c>
      <c r="H17" s="563" t="s">
        <v>4142</v>
      </c>
    </row>
    <row r="18" spans="1:8" ht="20.100000000000001" customHeight="1">
      <c r="A18" s="317"/>
      <c r="B18" s="584" t="s">
        <v>623</v>
      </c>
      <c r="C18" s="532"/>
      <c r="D18" s="840" t="str">
        <f>IF($D$14="","",INDEX(非表示_前年度報告内容!$1:$1048576,MATCH($D$14,非表示_前年度報告内容!$A:$A,0),MATCH($B18,非表示_前年度報告内容!$4:$4,0)))</f>
        <v/>
      </c>
      <c r="E18" s="841"/>
      <c r="G18" s="1015" t="s">
        <v>4091</v>
      </c>
      <c r="H18" s="563" t="s">
        <v>4855</v>
      </c>
    </row>
    <row r="19" spans="1:8" ht="20.100000000000001" customHeight="1">
      <c r="A19" s="317"/>
      <c r="B19" s="585" t="s">
        <v>775</v>
      </c>
      <c r="C19" s="586" t="s">
        <v>641</v>
      </c>
      <c r="D19" s="587" t="str">
        <f>IF($D$14="","□",IF(INDEX(非表示_前年度報告内容!$1:$1048576,MATCH($D$14,非表示_前年度報告内容!$A:$A,0),MATCH($C19,非表示_前年度報告内容!$4:$4,0))=1,"■","□"))</f>
        <v>□</v>
      </c>
      <c r="E19" s="39" t="s">
        <v>1563</v>
      </c>
      <c r="F19" s="588"/>
      <c r="G19" s="1015"/>
    </row>
    <row r="20" spans="1:8" ht="20.100000000000001" customHeight="1">
      <c r="A20" s="317"/>
      <c r="B20" s="589" t="s">
        <v>1568</v>
      </c>
      <c r="C20" s="586" t="s">
        <v>642</v>
      </c>
      <c r="D20" s="587" t="str">
        <f>IF($D$14="","□",IF(INDEX(非表示_前年度報告内容!$1:$1048576,MATCH($D$14,非表示_前年度報告内容!$A:$A,0),MATCH($C20,非表示_前年度報告内容!$4:$4,0))=1,"■","□"))</f>
        <v>□</v>
      </c>
      <c r="E20" s="39" t="s">
        <v>1563</v>
      </c>
      <c r="G20" s="1015"/>
    </row>
    <row r="21" spans="1:8" ht="20.100000000000001" customHeight="1">
      <c r="A21" s="317"/>
      <c r="B21" s="590"/>
      <c r="C21" s="586" t="s">
        <v>643</v>
      </c>
      <c r="D21" s="587" t="str">
        <f>IF($D$14="","□",IF(INDEX(非表示_前年度報告内容!$1:$1048576,MATCH($D$14,非表示_前年度報告内容!$A:$A,0),MATCH($C21,非表示_前年度報告内容!$4:$4,0))=1,"■","□"))</f>
        <v>□</v>
      </c>
      <c r="E21" s="39" t="s">
        <v>1563</v>
      </c>
      <c r="G21" s="1015"/>
    </row>
    <row r="22" spans="1:8" ht="20.100000000000001" customHeight="1">
      <c r="A22" s="317"/>
      <c r="B22" s="584" t="s">
        <v>102</v>
      </c>
      <c r="C22" s="532"/>
      <c r="D22" s="39" t="s">
        <v>1562</v>
      </c>
      <c r="E22" s="582"/>
      <c r="G22" s="1015"/>
    </row>
    <row r="23" spans="1:8" ht="20.100000000000001" customHeight="1">
      <c r="D23" s="591" t="str">
        <f>IF(D22="事業者の名称等に変更有り","変更があった項目について変更後の内容を右覧（E列）に記入してください",IF(D22="法人の合併・分割等有り","【要注意！】作業を中止して県に合併・分割等の状況を報告してください",IF(D22="県内事業の中止・廃止有り","【要注意！】作業を中止して県に中止・廃止の状況を報告してください","")))</f>
        <v/>
      </c>
      <c r="G23" s="1015"/>
      <c r="H23" s="563" t="s">
        <v>5098</v>
      </c>
    </row>
    <row r="24" spans="1:8" ht="20.100000000000001" customHeight="1">
      <c r="A24" s="571"/>
      <c r="B24" s="592" t="s">
        <v>1567</v>
      </c>
      <c r="C24" s="593" t="s">
        <v>1564</v>
      </c>
      <c r="D24" s="434"/>
    </row>
    <row r="25" spans="1:8" ht="20.100000000000001" customHeight="1">
      <c r="A25" s="571"/>
      <c r="C25" s="593" t="s">
        <v>1565</v>
      </c>
      <c r="D25" s="434"/>
    </row>
    <row r="26" spans="1:8" ht="20.100000000000001" customHeight="1">
      <c r="A26" s="571"/>
      <c r="C26" s="593" t="s">
        <v>1566</v>
      </c>
      <c r="D26" s="434"/>
    </row>
    <row r="27" spans="1:8" ht="20.100000000000001" customHeight="1">
      <c r="A27" s="571">
        <v>3</v>
      </c>
      <c r="B27" s="314" t="s">
        <v>4096</v>
      </c>
    </row>
    <row r="28" spans="1:8" ht="20.100000000000001" customHeight="1">
      <c r="A28" s="571"/>
      <c r="B28" s="358" t="s">
        <v>645</v>
      </c>
      <c r="C28" s="358" t="s">
        <v>644</v>
      </c>
      <c r="D28" s="1030" t="s">
        <v>1659</v>
      </c>
      <c r="E28" s="1031"/>
    </row>
    <row r="29" spans="1:8" ht="20.100000000000001" customHeight="1">
      <c r="A29" s="571"/>
      <c r="B29" s="39" t="s">
        <v>1619</v>
      </c>
      <c r="C29" s="582"/>
      <c r="D29" s="584" t="s">
        <v>6882</v>
      </c>
      <c r="E29" s="594"/>
      <c r="H29" s="563" t="s">
        <v>4143</v>
      </c>
    </row>
    <row r="30" spans="1:8" ht="39.6" customHeight="1">
      <c r="A30" s="571"/>
      <c r="B30" s="582"/>
      <c r="C30" s="39" t="s">
        <v>1619</v>
      </c>
      <c r="D30" s="1034" t="s">
        <v>6883</v>
      </c>
      <c r="E30" s="1035"/>
      <c r="H30" s="563" t="s">
        <v>4144</v>
      </c>
    </row>
    <row r="31" spans="1:8" ht="20.100000000000001" customHeight="1">
      <c r="A31" s="571"/>
      <c r="B31" s="39" t="s">
        <v>1619</v>
      </c>
      <c r="C31" s="582"/>
      <c r="D31" s="584" t="s">
        <v>638</v>
      </c>
      <c r="E31" s="594"/>
      <c r="H31" s="563" t="s">
        <v>4898</v>
      </c>
    </row>
    <row r="32" spans="1:8" ht="20.100000000000001" customHeight="1">
      <c r="A32" s="571"/>
      <c r="B32" s="39" t="s">
        <v>1619</v>
      </c>
      <c r="C32" s="39" t="s">
        <v>1619</v>
      </c>
      <c r="D32" s="584" t="s">
        <v>4116</v>
      </c>
      <c r="E32" s="594"/>
    </row>
    <row r="33" spans="1:8" ht="20.100000000000001" customHeight="1">
      <c r="A33" s="317"/>
      <c r="B33" s="576" t="s">
        <v>4117</v>
      </c>
    </row>
    <row r="34" spans="1:8" ht="20.100000000000001" customHeight="1">
      <c r="A34" s="317"/>
      <c r="B34" s="576"/>
    </row>
    <row r="35" spans="1:8" ht="20.100000000000001" customHeight="1">
      <c r="A35" s="564">
        <f>A4+1</f>
        <v>2</v>
      </c>
      <c r="B35" s="565" t="s">
        <v>4121</v>
      </c>
      <c r="C35" s="566"/>
      <c r="D35" s="566"/>
      <c r="E35" s="566"/>
      <c r="F35" s="566"/>
    </row>
    <row r="36" spans="1:8" ht="20.100000000000001" customHeight="1">
      <c r="B36" s="314" t="s">
        <v>4098</v>
      </c>
    </row>
    <row r="37" spans="1:8" ht="20.100000000000001" customHeight="1">
      <c r="B37" s="576" t="s">
        <v>4132</v>
      </c>
    </row>
    <row r="38" spans="1:8" ht="20.100000000000001" customHeight="1">
      <c r="A38" s="595" t="s">
        <v>4080</v>
      </c>
      <c r="C38" s="596"/>
      <c r="D38" s="596"/>
      <c r="E38" s="596"/>
      <c r="F38" s="596"/>
      <c r="H38" s="563" t="s">
        <v>94</v>
      </c>
    </row>
    <row r="39" spans="1:8" ht="20.100000000000001" customHeight="1">
      <c r="A39" s="597" t="s">
        <v>4099</v>
      </c>
      <c r="B39" s="598" t="s">
        <v>95</v>
      </c>
      <c r="C39" s="599" t="s">
        <v>96</v>
      </c>
      <c r="D39" s="1019" t="s">
        <v>97</v>
      </c>
      <c r="E39" s="1020"/>
      <c r="F39" s="597" t="s">
        <v>4101</v>
      </c>
    </row>
    <row r="40" spans="1:8" ht="39.9" customHeight="1">
      <c r="A40" s="586">
        <v>1</v>
      </c>
      <c r="B40" s="618" t="s">
        <v>4030</v>
      </c>
      <c r="C40" s="600" t="s">
        <v>98</v>
      </c>
      <c r="D40" s="1017" t="s">
        <v>4110</v>
      </c>
      <c r="E40" s="1018"/>
      <c r="F40" s="601" t="s">
        <v>4102</v>
      </c>
    </row>
    <row r="41" spans="1:8" ht="39.9" customHeight="1">
      <c r="A41" s="586">
        <v>2</v>
      </c>
      <c r="B41" s="619" t="s">
        <v>4021</v>
      </c>
      <c r="C41" s="602" t="s">
        <v>4134</v>
      </c>
      <c r="D41" s="1017" t="s">
        <v>4111</v>
      </c>
      <c r="E41" s="1018"/>
      <c r="F41" s="601" t="str">
        <f>IF(AND($D$19="□",$E$19="□",$D$20="□",$E$20="□"),"（不要）","要")</f>
        <v>（不要）</v>
      </c>
      <c r="G41" s="1036" t="s">
        <v>6937</v>
      </c>
      <c r="H41" s="563" t="s">
        <v>4145</v>
      </c>
    </row>
    <row r="42" spans="1:8" ht="39.9" customHeight="1">
      <c r="A42" s="586">
        <v>3</v>
      </c>
      <c r="B42" s="619" t="s">
        <v>4022</v>
      </c>
      <c r="C42" s="602" t="s">
        <v>4135</v>
      </c>
      <c r="D42" s="1017" t="s">
        <v>4112</v>
      </c>
      <c r="E42" s="1018"/>
      <c r="F42" s="601" t="str">
        <f>IF($B$31="有り","要","（不要）")</f>
        <v>（不要）</v>
      </c>
      <c r="G42" s="1037"/>
    </row>
    <row r="43" spans="1:8" ht="39.9" customHeight="1">
      <c r="A43" s="586">
        <v>4</v>
      </c>
      <c r="B43" s="619" t="s">
        <v>4023</v>
      </c>
      <c r="C43" s="602" t="s">
        <v>4136</v>
      </c>
      <c r="D43" s="1017" t="s">
        <v>4113</v>
      </c>
      <c r="E43" s="1018"/>
      <c r="F43" s="601" t="str">
        <f>IF(AND($D$21="□",$E$21="□"),"（不要）","要")</f>
        <v>（不要）</v>
      </c>
      <c r="G43" s="1037"/>
    </row>
    <row r="44" spans="1:8" ht="39.9" customHeight="1">
      <c r="A44" s="586">
        <v>5</v>
      </c>
      <c r="B44" s="619" t="s">
        <v>4028</v>
      </c>
      <c r="C44" s="602" t="s">
        <v>4137</v>
      </c>
      <c r="D44" s="1017" t="s">
        <v>4114</v>
      </c>
      <c r="E44" s="1018"/>
      <c r="F44" s="601" t="str">
        <f>IF(OR($B$32="有り",$C$32="有り"),"要","（不要）")</f>
        <v>（不要）</v>
      </c>
    </row>
    <row r="45" spans="1:8" ht="54.9" customHeight="1">
      <c r="A45" s="603">
        <v>6</v>
      </c>
      <c r="B45" s="620" t="s">
        <v>4029</v>
      </c>
      <c r="C45" s="600" t="s">
        <v>4115</v>
      </c>
      <c r="D45" s="1032" t="s">
        <v>4133</v>
      </c>
      <c r="E45" s="1033"/>
      <c r="F45" s="604"/>
    </row>
    <row r="46" spans="1:8" ht="35.1" customHeight="1">
      <c r="A46" s="605" t="s">
        <v>4100</v>
      </c>
      <c r="B46" s="621" t="s">
        <v>4024</v>
      </c>
      <c r="C46" s="606" t="s">
        <v>4138</v>
      </c>
      <c r="D46" s="1021" t="s">
        <v>4109</v>
      </c>
      <c r="E46" s="1022"/>
      <c r="F46" s="1027"/>
    </row>
    <row r="47" spans="1:8" ht="35.1" customHeight="1">
      <c r="A47" s="607"/>
      <c r="B47" s="621" t="s">
        <v>4025</v>
      </c>
      <c r="C47" s="606" t="s">
        <v>4139</v>
      </c>
      <c r="D47" s="1023"/>
      <c r="E47" s="1024"/>
      <c r="F47" s="1028"/>
    </row>
    <row r="48" spans="1:8" ht="35.1" customHeight="1">
      <c r="A48" s="608"/>
      <c r="B48" s="621" t="s">
        <v>4026</v>
      </c>
      <c r="C48" s="606" t="s">
        <v>4140</v>
      </c>
      <c r="D48" s="1025"/>
      <c r="E48" s="1026"/>
      <c r="F48" s="1029"/>
    </row>
    <row r="49" spans="1:8" ht="20.100000000000001" customHeight="1"/>
    <row r="50" spans="1:8" ht="20.100000000000001" customHeight="1">
      <c r="A50" s="609" t="s">
        <v>1433</v>
      </c>
      <c r="B50" s="610"/>
      <c r="C50" s="610"/>
      <c r="D50" s="610"/>
      <c r="E50" s="610"/>
      <c r="F50" s="610"/>
    </row>
    <row r="51" spans="1:8" s="612" customFormat="1" ht="20.100000000000001" customHeight="1">
      <c r="A51" s="611"/>
      <c r="B51" s="611"/>
      <c r="D51" s="613" t="s">
        <v>4097</v>
      </c>
      <c r="E51" s="611"/>
      <c r="F51" s="611"/>
      <c r="G51" s="508"/>
      <c r="H51" s="563"/>
    </row>
    <row r="52" spans="1:8" ht="20.100000000000001" customHeight="1">
      <c r="B52" s="553" t="s">
        <v>103</v>
      </c>
      <c r="C52" s="1014" t="str">
        <f>B15</f>
        <v>事業者の名称（法人・団体名）</v>
      </c>
      <c r="D52" s="1014"/>
      <c r="E52" s="861" t="s">
        <v>6415</v>
      </c>
      <c r="G52" s="576" t="s">
        <v>104</v>
      </c>
      <c r="H52" s="563" t="s">
        <v>636</v>
      </c>
    </row>
    <row r="53" spans="1:8" ht="20.100000000000001" customHeight="1">
      <c r="B53" s="614" t="str">
        <f>IF(非表示_前年度報告内容!A5="","",非表示_前年度報告内容!A5)</f>
        <v>0001</v>
      </c>
      <c r="C53" s="1013" t="str">
        <f>IF(B53="","",INDEX(非表示_前年度報告内容!$1:$1048576,MATCH(B53,非表示_前年度報告内容!$A:$A,0),MATCH($C$52,非表示_前年度報告内容!$4:$4,0)))</f>
        <v>株式会社レインズインターナショナル</v>
      </c>
      <c r="D53" s="1013"/>
      <c r="E53" s="839" t="str">
        <f>IF(B53="","",INDEX(非表示_前年度報告内容!$1:$1048576,MATCH(B53,非表示_前年度報告内容!$A:$A,0),MATCH($E$52,非表示_前年度報告内容!$4:$4,0)))</f>
        <v>○</v>
      </c>
    </row>
    <row r="54" spans="1:8" ht="20.100000000000001" customHeight="1">
      <c r="B54" s="614" t="str">
        <f>IF(非表示_前年度報告内容!A6="","",非表示_前年度報告内容!A6)</f>
        <v>0002</v>
      </c>
      <c r="C54" s="1013" t="str">
        <f>IF(B54="","",INDEX(非表示_前年度報告内容!$1:$1048576,MATCH(B54,非表示_前年度報告内容!$A:$A,0),MATCH($C$52,非表示_前年度報告内容!$4:$4,0)))</f>
        <v>メトロ自動車株式会社</v>
      </c>
      <c r="D54" s="1013"/>
      <c r="E54" s="839" t="str">
        <f>IF(B54="","",INDEX(非表示_前年度報告内容!$1:$1048576,MATCH(B54,非表示_前年度報告内容!$A:$A,0),MATCH($E$52,非表示_前年度報告内容!$4:$4,0)))</f>
        <v>○</v>
      </c>
    </row>
    <row r="55" spans="1:8" ht="20.100000000000001" hidden="1" customHeight="1">
      <c r="B55" s="614" t="str">
        <f>IF(非表示_前年度報告内容!A7="","",非表示_前年度報告内容!A7)</f>
        <v>0003</v>
      </c>
      <c r="C55" s="1013" t="str">
        <f>IF(B55="","",INDEX(非表示_前年度報告内容!$1:$1048576,MATCH(B55,非表示_前年度報告内容!$A:$A,0),MATCH($C$52,非表示_前年度報告内容!$4:$4,0)))</f>
        <v>山協印刷株式会社</v>
      </c>
      <c r="D55" s="1013"/>
      <c r="E55" s="839" t="str">
        <f>IF(B55="","",INDEX(非表示_前年度報告内容!$1:$1048576,MATCH(B55,非表示_前年度報告内容!$A:$A,0),MATCH($E$52,非表示_前年度報告内容!$4:$4,0)))</f>
        <v/>
      </c>
    </row>
    <row r="56" spans="1:8" ht="20.100000000000001" customHeight="1">
      <c r="B56" s="614" t="str">
        <f>IF(非表示_前年度報告内容!A8="","",非表示_前年度報告内容!A8)</f>
        <v>0004</v>
      </c>
      <c r="C56" s="1013" t="str">
        <f>IF(B56="","",INDEX(非表示_前年度報告内容!$1:$1048576,MATCH(B56,非表示_前年度報告内容!$A:$A,0),MATCH($C$52,非表示_前年度報告内容!$4:$4,0)))</f>
        <v>丸伊運輸株式会社</v>
      </c>
      <c r="D56" s="1013"/>
      <c r="E56" s="839" t="str">
        <f>IF(B56="","",INDEX(非表示_前年度報告内容!$1:$1048576,MATCH(B56,非表示_前年度報告内容!$A:$A,0),MATCH($E$52,非表示_前年度報告内容!$4:$4,0)))</f>
        <v>○</v>
      </c>
    </row>
    <row r="57" spans="1:8" ht="20.100000000000001" hidden="1" customHeight="1">
      <c r="B57" s="614" t="str">
        <f>IF(非表示_前年度報告内容!A9="","",非表示_前年度報告内容!A9)</f>
        <v>0005</v>
      </c>
      <c r="C57" s="1013" t="str">
        <f>IF(B57="","",INDEX(非表示_前年度報告内容!$1:$1048576,MATCH(B57,非表示_前年度報告内容!$A:$A,0),MATCH($C$52,非表示_前年度報告内容!$4:$4,0)))</f>
        <v>株式会社日立情報システムズ</v>
      </c>
      <c r="D57" s="1013"/>
      <c r="E57" s="839" t="str">
        <f>IF(B57="","",INDEX(非表示_前年度報告内容!$1:$1048576,MATCH(B57,非表示_前年度報告内容!$A:$A,0),MATCH($E$52,非表示_前年度報告内容!$4:$4,0)))</f>
        <v/>
      </c>
    </row>
    <row r="58" spans="1:8" ht="20.100000000000001" hidden="1" customHeight="1">
      <c r="B58" s="614" t="str">
        <f>IF(非表示_前年度報告内容!A10="","",非表示_前年度報告内容!A10)</f>
        <v>0006</v>
      </c>
      <c r="C58" s="1013" t="str">
        <f>IF(B58="","",INDEX(非表示_前年度報告内容!$1:$1048576,MATCH(B58,非表示_前年度報告内容!$A:$A,0),MATCH($C$52,非表示_前年度報告内容!$4:$4,0)))</f>
        <v>ユニー・ファミリーマートホールディングス株式会社</v>
      </c>
      <c r="D58" s="1013"/>
      <c r="E58" s="839" t="str">
        <f>IF(B58="","",INDEX(非表示_前年度報告内容!$1:$1048576,MATCH(B58,非表示_前年度報告内容!$A:$A,0),MATCH($E$52,非表示_前年度報告内容!$4:$4,0)))</f>
        <v/>
      </c>
    </row>
    <row r="59" spans="1:8" ht="20.100000000000001" hidden="1" customHeight="1">
      <c r="B59" s="614" t="str">
        <f>IF(非表示_前年度報告内容!A11="","",非表示_前年度報告内容!A11)</f>
        <v>0007</v>
      </c>
      <c r="C59" s="1013" t="str">
        <f>IF(B59="","",INDEX(非表示_前年度報告内容!$1:$1048576,MATCH(B59,非表示_前年度報告内容!$A:$A,0),MATCH($C$52,非表示_前年度報告内容!$4:$4,0)))</f>
        <v>高周波熱錬株式会社</v>
      </c>
      <c r="D59" s="1013"/>
      <c r="E59" s="839" t="str">
        <f>IF(B59="","",INDEX(非表示_前年度報告内容!$1:$1048576,MATCH(B59,非表示_前年度報告内容!$A:$A,0),MATCH($E$52,非表示_前年度報告内容!$4:$4,0)))</f>
        <v/>
      </c>
    </row>
    <row r="60" spans="1:8" ht="20.100000000000001" customHeight="1">
      <c r="B60" s="614" t="str">
        <f>IF(非表示_前年度報告内容!A12="","",非表示_前年度報告内容!A12)</f>
        <v>0008</v>
      </c>
      <c r="C60" s="1013" t="str">
        <f>IF(B60="","",INDEX(非表示_前年度報告内容!$1:$1048576,MATCH(B60,非表示_前年度報告内容!$A:$A,0),MATCH($C$52,非表示_前年度報告内容!$4:$4,0)))</f>
        <v>株式会社ティラド</v>
      </c>
      <c r="D60" s="1013"/>
      <c r="E60" s="839" t="str">
        <f>IF(B60="","",INDEX(非表示_前年度報告内容!$1:$1048576,MATCH(B60,非表示_前年度報告内容!$A:$A,0),MATCH($E$52,非表示_前年度報告内容!$4:$4,0)))</f>
        <v>○</v>
      </c>
    </row>
    <row r="61" spans="1:8" s="529" customFormat="1" ht="20.100000000000001" customHeight="1">
      <c r="B61" s="614" t="str">
        <f>IF(非表示_前年度報告内容!A13="","",非表示_前年度報告内容!A13)</f>
        <v>0009</v>
      </c>
      <c r="C61" s="1013" t="str">
        <f>IF(B61="","",INDEX(非表示_前年度報告内容!$1:$1048576,MATCH(B61,非表示_前年度報告内容!$A:$A,0),MATCH($C$52,非表示_前年度報告内容!$4:$4,0)))</f>
        <v>日本板硝子株式会社</v>
      </c>
      <c r="D61" s="1013"/>
      <c r="E61" s="839" t="str">
        <f>IF(B61="","",INDEX(非表示_前年度報告内容!$1:$1048576,MATCH(B61,非表示_前年度報告内容!$A:$A,0),MATCH($E$52,非表示_前年度報告内容!$4:$4,0)))</f>
        <v>○</v>
      </c>
      <c r="H61" s="563"/>
    </row>
    <row r="62" spans="1:8" s="529" customFormat="1" ht="20.100000000000001" hidden="1" customHeight="1">
      <c r="B62" s="614" t="str">
        <f>IF(非表示_前年度報告内容!A14="","",非表示_前年度報告内容!A14)</f>
        <v>0010</v>
      </c>
      <c r="C62" s="1013" t="str">
        <f>IF(B62="","",INDEX(非表示_前年度報告内容!$1:$1048576,MATCH(B62,非表示_前年度報告内容!$A:$A,0),MATCH($C$52,非表示_前年度報告内容!$4:$4,0)))</f>
        <v>キャタピラージャパン株式会社</v>
      </c>
      <c r="D62" s="1013"/>
      <c r="E62" s="839" t="str">
        <f>IF(B62="","",INDEX(非表示_前年度報告内容!$1:$1048576,MATCH(B62,非表示_前年度報告内容!$A:$A,0),MATCH($E$52,非表示_前年度報告内容!$4:$4,0)))</f>
        <v/>
      </c>
      <c r="H62" s="563"/>
    </row>
    <row r="63" spans="1:8" s="529" customFormat="1" ht="20.100000000000001" hidden="1" customHeight="1">
      <c r="B63" s="614" t="str">
        <f>IF(非表示_前年度報告内容!A15="","",非表示_前年度報告内容!A15)</f>
        <v>0011</v>
      </c>
      <c r="C63" s="1013" t="str">
        <f>IF(B63="","",INDEX(非表示_前年度報告内容!$1:$1048576,MATCH(B63,非表示_前年度報告内容!$A:$A,0),MATCH($C$52,非表示_前年度報告内容!$4:$4,0)))</f>
        <v>旭企業株式会社</v>
      </c>
      <c r="D63" s="1013"/>
      <c r="E63" s="839" t="str">
        <f>IF(B63="","",INDEX(非表示_前年度報告内容!$1:$1048576,MATCH(B63,非表示_前年度報告内容!$A:$A,0),MATCH($E$52,非表示_前年度報告内容!$4:$4,0)))</f>
        <v/>
      </c>
      <c r="H63" s="563"/>
    </row>
    <row r="64" spans="1:8" s="529" customFormat="1" ht="20.100000000000001" hidden="1" customHeight="1">
      <c r="B64" s="614" t="str">
        <f>IF(非表示_前年度報告内容!A16="","",非表示_前年度報告内容!A16)</f>
        <v>0012</v>
      </c>
      <c r="C64" s="1013" t="str">
        <f>IF(B64="","",INDEX(非表示_前年度報告内容!$1:$1048576,MATCH(B64,非表示_前年度報告内容!$A:$A,0),MATCH($C$52,非表示_前年度報告内容!$4:$4,0)))</f>
        <v>日本インジェクタ株式会社</v>
      </c>
      <c r="D64" s="1013"/>
      <c r="E64" s="839" t="str">
        <f>IF(B64="","",INDEX(非表示_前年度報告内容!$1:$1048576,MATCH(B64,非表示_前年度報告内容!$A:$A,0),MATCH($E$52,非表示_前年度報告内容!$4:$4,0)))</f>
        <v/>
      </c>
      <c r="H64" s="563"/>
    </row>
    <row r="65" spans="2:8" s="529" customFormat="1" ht="20.100000000000001" customHeight="1">
      <c r="B65" s="614" t="str">
        <f>IF(非表示_前年度報告内容!A17="","",非表示_前年度報告内容!A17)</f>
        <v>0013</v>
      </c>
      <c r="C65" s="1013" t="str">
        <f>IF(B65="","",INDEX(非表示_前年度報告内容!$1:$1048576,MATCH(B65,非表示_前年度報告内容!$A:$A,0),MATCH($C$52,非表示_前年度報告内容!$4:$4,0)))</f>
        <v>タピルス株式会社</v>
      </c>
      <c r="D65" s="1013"/>
      <c r="E65" s="839" t="str">
        <f>IF(B65="","",INDEX(非表示_前年度報告内容!$1:$1048576,MATCH(B65,非表示_前年度報告内容!$A:$A,0),MATCH($E$52,非表示_前年度報告内容!$4:$4,0)))</f>
        <v>○</v>
      </c>
      <c r="H65" s="563"/>
    </row>
    <row r="66" spans="2:8" s="529" customFormat="1" ht="20.100000000000001" customHeight="1">
      <c r="B66" s="614" t="str">
        <f>IF(非表示_前年度報告内容!A18="","",非表示_前年度報告内容!A18)</f>
        <v>0014</v>
      </c>
      <c r="C66" s="1013" t="str">
        <f>IF(B66="","",INDEX(非表示_前年度報告内容!$1:$1048576,MATCH(B66,非表示_前年度報告内容!$A:$A,0),MATCH($C$52,非表示_前年度報告内容!$4:$4,0)))</f>
        <v>株式会社Olympic</v>
      </c>
      <c r="D66" s="1013"/>
      <c r="E66" s="839" t="str">
        <f>IF(B66="","",INDEX(非表示_前年度報告内容!$1:$1048576,MATCH(B66,非表示_前年度報告内容!$A:$A,0),MATCH($E$52,非表示_前年度報告内容!$4:$4,0)))</f>
        <v>○</v>
      </c>
      <c r="H66" s="563"/>
    </row>
    <row r="67" spans="2:8" s="529" customFormat="1" ht="20.100000000000001" hidden="1" customHeight="1">
      <c r="B67" s="614" t="str">
        <f>IF(非表示_前年度報告内容!A19="","",非表示_前年度報告内容!A19)</f>
        <v>0015</v>
      </c>
      <c r="C67" s="1013" t="str">
        <f>IF(B67="","",INDEX(非表示_前年度報告内容!$1:$1048576,MATCH(B67,非表示_前年度報告内容!$A:$A,0),MATCH($C$52,非表示_前年度報告内容!$4:$4,0)))</f>
        <v>株式会社ワイキャブ</v>
      </c>
      <c r="D67" s="1013"/>
      <c r="E67" s="839" t="str">
        <f>IF(B67="","",INDEX(非表示_前年度報告内容!$1:$1048576,MATCH(B67,非表示_前年度報告内容!$A:$A,0),MATCH($E$52,非表示_前年度報告内容!$4:$4,0)))</f>
        <v/>
      </c>
      <c r="H67" s="563"/>
    </row>
    <row r="68" spans="2:8" s="529" customFormat="1" ht="20.100000000000001" customHeight="1">
      <c r="B68" s="614" t="str">
        <f>IF(非表示_前年度報告内容!A20="","",非表示_前年度報告内容!A20)</f>
        <v>0016</v>
      </c>
      <c r="C68" s="1013" t="str">
        <f>IF(B68="","",INDEX(非表示_前年度報告内容!$1:$1048576,MATCH(B68,非表示_前年度報告内容!$A:$A,0),MATCH($C$52,非表示_前年度報告内容!$4:$4,0)))</f>
        <v>株式会社JVCｹﾝｳｯﾄﾞ・ｸﾘｴｲﾃｨﾌﾞﾒﾃﾞｨｱ</v>
      </c>
      <c r="D68" s="1013"/>
      <c r="E68" s="839" t="str">
        <f>IF(B68="","",INDEX(非表示_前年度報告内容!$1:$1048576,MATCH(B68,非表示_前年度報告内容!$A:$A,0),MATCH($E$52,非表示_前年度報告内容!$4:$4,0)))</f>
        <v>○</v>
      </c>
      <c r="H68" s="563"/>
    </row>
    <row r="69" spans="2:8" s="529" customFormat="1" ht="20.100000000000001" customHeight="1">
      <c r="B69" s="614" t="str">
        <f>IF(非表示_前年度報告内容!A21="","",非表示_前年度報告内容!A21)</f>
        <v>0017</v>
      </c>
      <c r="C69" s="1013" t="str">
        <f>IF(B69="","",INDEX(非表示_前年度報告内容!$1:$1048576,MATCH(B69,非表示_前年度報告内容!$A:$A,0),MATCH($C$52,非表示_前年度報告内容!$4:$4,0)))</f>
        <v>株式会社オハラ</v>
      </c>
      <c r="D69" s="1013"/>
      <c r="E69" s="839" t="str">
        <f>IF(B69="","",INDEX(非表示_前年度報告内容!$1:$1048576,MATCH(B69,非表示_前年度報告内容!$A:$A,0),MATCH($E$52,非表示_前年度報告内容!$4:$4,0)))</f>
        <v>○</v>
      </c>
      <c r="H69" s="563"/>
    </row>
    <row r="70" spans="2:8" s="529" customFormat="1" ht="20.100000000000001" customHeight="1">
      <c r="B70" s="614" t="str">
        <f>IF(非表示_前年度報告内容!A22="","",非表示_前年度報告内容!A22)</f>
        <v>0018</v>
      </c>
      <c r="C70" s="1013" t="str">
        <f>IF(B70="","",INDEX(非表示_前年度報告内容!$1:$1048576,MATCH(B70,非表示_前年度報告内容!$A:$A,0),MATCH($C$52,非表示_前年度報告内容!$4:$4,0)))</f>
        <v>株式会社流通サービス</v>
      </c>
      <c r="D70" s="1013"/>
      <c r="E70" s="839" t="str">
        <f>IF(B70="","",INDEX(非表示_前年度報告内容!$1:$1048576,MATCH(B70,非表示_前年度報告内容!$A:$A,0),MATCH($E$52,非表示_前年度報告内容!$4:$4,0)))</f>
        <v>○</v>
      </c>
      <c r="H70" s="563"/>
    </row>
    <row r="71" spans="2:8" ht="20.100000000000001" customHeight="1">
      <c r="B71" s="614" t="str">
        <f>IF(非表示_前年度報告内容!A23="","",非表示_前年度報告内容!A23)</f>
        <v>0019</v>
      </c>
      <c r="C71" s="1013" t="str">
        <f>IF(B71="","",INDEX(非表示_前年度報告内容!$1:$1048576,MATCH(B71,非表示_前年度報告内容!$A:$A,0),MATCH($C$52,非表示_前年度報告内容!$4:$4,0)))</f>
        <v>クアーズテック合同会社</v>
      </c>
      <c r="D71" s="1013"/>
      <c r="E71" s="839" t="str">
        <f>IF(B71="","",INDEX(非表示_前年度報告内容!$1:$1048576,MATCH(B71,非表示_前年度報告内容!$A:$A,0),MATCH($E$52,非表示_前年度報告内容!$4:$4,0)))</f>
        <v>○</v>
      </c>
    </row>
    <row r="72" spans="2:8" ht="20.100000000000001" customHeight="1">
      <c r="B72" s="614" t="str">
        <f>IF(非表示_前年度報告内容!A24="","",非表示_前年度報告内容!A24)</f>
        <v>0020</v>
      </c>
      <c r="C72" s="1013" t="str">
        <f>IF(B72="","",INDEX(非表示_前年度報告内容!$1:$1048576,MATCH(B72,非表示_前年度報告内容!$A:$A,0),MATCH($C$52,非表示_前年度報告内容!$4:$4,0)))</f>
        <v>株式会社セブン＆アイ・フードシステムズ</v>
      </c>
      <c r="D72" s="1013"/>
      <c r="E72" s="839" t="str">
        <f>IF(B72="","",INDEX(非表示_前年度報告内容!$1:$1048576,MATCH(B72,非表示_前年度報告内容!$A:$A,0),MATCH($E$52,非表示_前年度報告内容!$4:$4,0)))</f>
        <v>○</v>
      </c>
    </row>
    <row r="73" spans="2:8" ht="20.100000000000001" hidden="1" customHeight="1">
      <c r="B73" s="614" t="str">
        <f>IF(非表示_前年度報告内容!A25="","",非表示_前年度報告内容!A25)</f>
        <v>0021</v>
      </c>
      <c r="C73" s="1013" t="str">
        <f>IF(B73="","",INDEX(非表示_前年度報告内容!$1:$1048576,MATCH(B73,非表示_前年度報告内容!$A:$A,0),MATCH($C$52,非表示_前年度報告内容!$4:$4,0)))</f>
        <v>第一三共プロファーマ株式会社</v>
      </c>
      <c r="D73" s="1013"/>
      <c r="E73" s="839" t="str">
        <f>IF(B73="","",INDEX(非表示_前年度報告内容!$1:$1048576,MATCH(B73,非表示_前年度報告内容!$A:$A,0),MATCH($E$52,非表示_前年度報告内容!$4:$4,0)))</f>
        <v/>
      </c>
    </row>
    <row r="74" spans="2:8" ht="20.100000000000001" customHeight="1">
      <c r="B74" s="614" t="str">
        <f>IF(非表示_前年度報告内容!A26="","",非表示_前年度報告内容!A26)</f>
        <v>0022</v>
      </c>
      <c r="C74" s="1013" t="str">
        <f>IF(B74="","",INDEX(非表示_前年度報告内容!$1:$1048576,MATCH(B74,非表示_前年度報告内容!$A:$A,0),MATCH($C$52,非表示_前年度報告内容!$4:$4,0)))</f>
        <v>オリックス自動車株式会社</v>
      </c>
      <c r="D74" s="1013"/>
      <c r="E74" s="839" t="str">
        <f>IF(B74="","",INDEX(非表示_前年度報告内容!$1:$1048576,MATCH(B74,非表示_前年度報告内容!$A:$A,0),MATCH($E$52,非表示_前年度報告内容!$4:$4,0)))</f>
        <v>○</v>
      </c>
    </row>
    <row r="75" spans="2:8" ht="20.100000000000001" customHeight="1">
      <c r="B75" s="614" t="str">
        <f>IF(非表示_前年度報告内容!A27="","",非表示_前年度報告内容!A27)</f>
        <v>0023</v>
      </c>
      <c r="C75" s="1013" t="str">
        <f>IF(B75="","",INDEX(非表示_前年度報告内容!$1:$1048576,MATCH(B75,非表示_前年度報告内容!$A:$A,0),MATCH($C$52,非表示_前年度報告内容!$4:$4,0)))</f>
        <v>三井物産流通グループ株式会社</v>
      </c>
      <c r="D75" s="1013"/>
      <c r="E75" s="839" t="str">
        <f>IF(B75="","",INDEX(非表示_前年度報告内容!$1:$1048576,MATCH(B75,非表示_前年度報告内容!$A:$A,0),MATCH($E$52,非表示_前年度報告内容!$4:$4,0)))</f>
        <v>○</v>
      </c>
    </row>
    <row r="76" spans="2:8" ht="20.100000000000001" customHeight="1">
      <c r="B76" s="614" t="str">
        <f>IF(非表示_前年度報告内容!A28="","",非表示_前年度報告内容!A28)</f>
        <v>0024</v>
      </c>
      <c r="C76" s="1013" t="str">
        <f>IF(B76="","",INDEX(非表示_前年度報告内容!$1:$1048576,MATCH(B76,非表示_前年度報告内容!$A:$A,0),MATCH($C$52,非表示_前年度報告内容!$4:$4,0)))</f>
        <v>神奈川都市交通株式会社</v>
      </c>
      <c r="D76" s="1013"/>
      <c r="E76" s="839" t="str">
        <f>IF(B76="","",INDEX(非表示_前年度報告内容!$1:$1048576,MATCH(B76,非表示_前年度報告内容!$A:$A,0),MATCH($E$52,非表示_前年度報告内容!$4:$4,0)))</f>
        <v>○</v>
      </c>
    </row>
    <row r="77" spans="2:8" ht="20.100000000000001" customHeight="1">
      <c r="B77" s="614" t="str">
        <f>IF(非表示_前年度報告内容!A29="","",非表示_前年度報告内容!A29)</f>
        <v>0025</v>
      </c>
      <c r="C77" s="1013" t="str">
        <f>IF(B77="","",INDEX(非表示_前年度報告内容!$1:$1048576,MATCH(B77,非表示_前年度報告内容!$A:$A,0),MATCH($C$52,非表示_前年度報告内容!$4:$4,0)))</f>
        <v>東リ株式会社</v>
      </c>
      <c r="D77" s="1013"/>
      <c r="E77" s="839" t="str">
        <f>IF(B77="","",INDEX(非表示_前年度報告内容!$1:$1048576,MATCH(B77,非表示_前年度報告内容!$A:$A,0),MATCH($E$52,非表示_前年度報告内容!$4:$4,0)))</f>
        <v>○</v>
      </c>
    </row>
    <row r="78" spans="2:8" ht="20.100000000000001" customHeight="1">
      <c r="B78" s="614" t="str">
        <f>IF(非表示_前年度報告内容!A30="","",非表示_前年度報告内容!A30)</f>
        <v>0026</v>
      </c>
      <c r="C78" s="1013" t="str">
        <f>IF(B78="","",INDEX(非表示_前年度報告内容!$1:$1048576,MATCH(B78,非表示_前年度報告内容!$A:$A,0),MATCH($C$52,非表示_前年度報告内容!$4:$4,0)))</f>
        <v>ミツミ電機株式会社</v>
      </c>
      <c r="D78" s="1013"/>
      <c r="E78" s="839" t="str">
        <f>IF(B78="","",INDEX(非表示_前年度報告内容!$1:$1048576,MATCH(B78,非表示_前年度報告内容!$A:$A,0),MATCH($E$52,非表示_前年度報告内容!$4:$4,0)))</f>
        <v>○</v>
      </c>
    </row>
    <row r="79" spans="2:8" ht="20.100000000000001" customHeight="1">
      <c r="B79" s="614" t="str">
        <f>IF(非表示_前年度報告内容!A31="","",非表示_前年度報告内容!A31)</f>
        <v>0027</v>
      </c>
      <c r="C79" s="1013" t="str">
        <f>IF(B79="","",INDEX(非表示_前年度報告内容!$1:$1048576,MATCH(B79,非表示_前年度報告内容!$A:$A,0),MATCH($C$52,非表示_前年度報告内容!$4:$4,0)))</f>
        <v>TOPPANインフォメディア株式会社</v>
      </c>
      <c r="D79" s="1013"/>
      <c r="E79" s="839" t="str">
        <f>IF(B79="","",INDEX(非表示_前年度報告内容!$1:$1048576,MATCH(B79,非表示_前年度報告内容!$A:$A,0),MATCH($E$52,非表示_前年度報告内容!$4:$4,0)))</f>
        <v>○</v>
      </c>
    </row>
    <row r="80" spans="2:8" ht="20.100000000000001" customHeight="1">
      <c r="B80" s="614" t="str">
        <f>IF(非表示_前年度報告内容!A32="","",非表示_前年度報告内容!A32)</f>
        <v>0028</v>
      </c>
      <c r="C80" s="1013" t="str">
        <f>IF(B80="","",INDEX(非表示_前年度報告内容!$1:$1048576,MATCH(B80,非表示_前年度報告内容!$A:$A,0),MATCH($C$52,非表示_前年度報告内容!$4:$4,0)))</f>
        <v>JX金属株式会社</v>
      </c>
      <c r="D80" s="1013"/>
      <c r="E80" s="839" t="str">
        <f>IF(B80="","",INDEX(非表示_前年度報告内容!$1:$1048576,MATCH(B80,非表示_前年度報告内容!$A:$A,0),MATCH($E$52,非表示_前年度報告内容!$4:$4,0)))</f>
        <v>○</v>
      </c>
    </row>
    <row r="81" spans="2:5" ht="20.100000000000001" customHeight="1">
      <c r="B81" s="614" t="str">
        <f>IF(非表示_前年度報告内容!A33="","",非表示_前年度報告内容!A33)</f>
        <v>0029</v>
      </c>
      <c r="C81" s="1013" t="str">
        <f>IF(B81="","",INDEX(非表示_前年度報告内容!$1:$1048576,MATCH(B81,非表示_前年度報告内容!$A:$A,0),MATCH($C$52,非表示_前年度報告内容!$4:$4,0)))</f>
        <v>株式会社ダスキン</v>
      </c>
      <c r="D81" s="1013"/>
      <c r="E81" s="839" t="str">
        <f>IF(B81="","",INDEX(非表示_前年度報告内容!$1:$1048576,MATCH(B81,非表示_前年度報告内容!$A:$A,0),MATCH($E$52,非表示_前年度報告内容!$4:$4,0)))</f>
        <v>○</v>
      </c>
    </row>
    <row r="82" spans="2:5" ht="20.100000000000001" hidden="1" customHeight="1">
      <c r="B82" s="614" t="str">
        <f>IF(非表示_前年度報告内容!A34="","",非表示_前年度報告内容!A34)</f>
        <v>0030</v>
      </c>
      <c r="C82" s="1013" t="str">
        <f>IF(B82="","",INDEX(非表示_前年度報告内容!$1:$1048576,MATCH(B82,非表示_前年度報告内容!$A:$A,0),MATCH($C$52,非表示_前年度報告内容!$4:$4,0)))</f>
        <v>株式会社日立物流</v>
      </c>
      <c r="D82" s="1013"/>
      <c r="E82" s="839" t="str">
        <f>IF(B82="","",INDEX(非表示_前年度報告内容!$1:$1048576,MATCH(B82,非表示_前年度報告内容!$A:$A,0),MATCH($E$52,非表示_前年度報告内容!$4:$4,0)))</f>
        <v/>
      </c>
    </row>
    <row r="83" spans="2:5" ht="20.100000000000001" customHeight="1">
      <c r="B83" s="614" t="str">
        <f>IF(非表示_前年度報告内容!A35="","",非表示_前年度報告内容!A35)</f>
        <v>0031</v>
      </c>
      <c r="C83" s="1013" t="str">
        <f>IF(B83="","",INDEX(非表示_前年度報告内容!$1:$1048576,MATCH(B83,非表示_前年度報告内容!$A:$A,0),MATCH($C$52,非表示_前年度報告内容!$4:$4,0)))</f>
        <v>株式会社ＤＮＰエリオ</v>
      </c>
      <c r="D83" s="1013"/>
      <c r="E83" s="839" t="str">
        <f>IF(B83="","",INDEX(非表示_前年度報告内容!$1:$1048576,MATCH(B83,非表示_前年度報告内容!$A:$A,0),MATCH($E$52,非表示_前年度報告内容!$4:$4,0)))</f>
        <v>○</v>
      </c>
    </row>
    <row r="84" spans="2:5" ht="20.100000000000001" hidden="1" customHeight="1">
      <c r="B84" s="614" t="str">
        <f>IF(非表示_前年度報告内容!A36="","",非表示_前年度報告内容!A36)</f>
        <v>0032</v>
      </c>
      <c r="C84" s="1013" t="str">
        <f>IF(B84="","",INDEX(非表示_前年度報告内容!$1:$1048576,MATCH(B84,非表示_前年度報告内容!$A:$A,0),MATCH($C$52,非表示_前年度報告内容!$4:$4,0)))</f>
        <v>株式会社神戸製鋼所</v>
      </c>
      <c r="D84" s="1013"/>
      <c r="E84" s="839" t="str">
        <f>IF(B84="","",INDEX(非表示_前年度報告内容!$1:$1048576,MATCH(B84,非表示_前年度報告内容!$A:$A,0),MATCH($E$52,非表示_前年度報告内容!$4:$4,0)))</f>
        <v/>
      </c>
    </row>
    <row r="85" spans="2:5" ht="20.100000000000001" hidden="1" customHeight="1">
      <c r="B85" s="614" t="str">
        <f>IF(非表示_前年度報告内容!A37="","",非表示_前年度報告内容!A37)</f>
        <v>0033</v>
      </c>
      <c r="C85" s="1013" t="str">
        <f>IF(B85="","",INDEX(非表示_前年度報告内容!$1:$1048576,MATCH(B85,非表示_前年度報告内容!$A:$A,0),MATCH($C$52,非表示_前年度報告内容!$4:$4,0)))</f>
        <v>株式会社シンデン</v>
      </c>
      <c r="D85" s="1013"/>
      <c r="E85" s="839" t="str">
        <f>IF(B85="","",INDEX(非表示_前年度報告内容!$1:$1048576,MATCH(B85,非表示_前年度報告内容!$A:$A,0),MATCH($E$52,非表示_前年度報告内容!$4:$4,0)))</f>
        <v/>
      </c>
    </row>
    <row r="86" spans="2:5" ht="20.100000000000001" customHeight="1">
      <c r="B86" s="614" t="str">
        <f>IF(非表示_前年度報告内容!A38="","",非表示_前年度報告内容!A38)</f>
        <v>0034</v>
      </c>
      <c r="C86" s="1013" t="str">
        <f>IF(B86="","",INDEX(非表示_前年度報告内容!$1:$1048576,MATCH(B86,非表示_前年度報告内容!$A:$A,0),MATCH($C$52,非表示_前年度報告内容!$4:$4,0)))</f>
        <v>株式会社クボタケミックス</v>
      </c>
      <c r="D86" s="1013"/>
      <c r="E86" s="839" t="str">
        <f>IF(B86="","",INDEX(非表示_前年度報告内容!$1:$1048576,MATCH(B86,非表示_前年度報告内容!$A:$A,0),MATCH($E$52,非表示_前年度報告内容!$4:$4,0)))</f>
        <v>○</v>
      </c>
    </row>
    <row r="87" spans="2:5" ht="20.100000000000001" customHeight="1">
      <c r="B87" s="614" t="str">
        <f>IF(非表示_前年度報告内容!A39="","",非表示_前年度報告内容!A39)</f>
        <v>0035</v>
      </c>
      <c r="C87" s="1013" t="str">
        <f>IF(B87="","",INDEX(非表示_前年度報告内容!$1:$1048576,MATCH(B87,非表示_前年度報告内容!$A:$A,0),MATCH($C$52,非表示_前年度報告内容!$4:$4,0)))</f>
        <v>カヤバ株式会社</v>
      </c>
      <c r="D87" s="1013"/>
      <c r="E87" s="839" t="str">
        <f>IF(B87="","",INDEX(非表示_前年度報告内容!$1:$1048576,MATCH(B87,非表示_前年度報告内容!$A:$A,0),MATCH($E$52,非表示_前年度報告内容!$4:$4,0)))</f>
        <v>○</v>
      </c>
    </row>
    <row r="88" spans="2:5" ht="20.100000000000001" customHeight="1">
      <c r="B88" s="614" t="str">
        <f>IF(非表示_前年度報告内容!A40="","",非表示_前年度報告内容!A40)</f>
        <v>0036</v>
      </c>
      <c r="C88" s="1013" t="str">
        <f>IF(B88="","",INDEX(非表示_前年度報告内容!$1:$1048576,MATCH(B88,非表示_前年度報告内容!$A:$A,0),MATCH($C$52,非表示_前年度報告内容!$4:$4,0)))</f>
        <v>住友重機械マリンエンジニアリング株式会社</v>
      </c>
      <c r="D88" s="1013"/>
      <c r="E88" s="839" t="str">
        <f>IF(B88="","",INDEX(非表示_前年度報告内容!$1:$1048576,MATCH(B88,非表示_前年度報告内容!$A:$A,0),MATCH($E$52,非表示_前年度報告内容!$4:$4,0)))</f>
        <v>○</v>
      </c>
    </row>
    <row r="89" spans="2:5" ht="20.100000000000001" customHeight="1">
      <c r="B89" s="614" t="str">
        <f>IF(非表示_前年度報告内容!A41="","",非表示_前年度報告内容!A41)</f>
        <v>0037</v>
      </c>
      <c r="C89" s="1013" t="str">
        <f>IF(B89="","",INDEX(非表示_前年度報告内容!$1:$1048576,MATCH(B89,非表示_前年度報告内容!$A:$A,0),MATCH($C$52,非表示_前年度報告内容!$4:$4,0)))</f>
        <v>株式会社吉野家</v>
      </c>
      <c r="D89" s="1013"/>
      <c r="E89" s="839" t="str">
        <f>IF(B89="","",INDEX(非表示_前年度報告内容!$1:$1048576,MATCH(B89,非表示_前年度報告内容!$A:$A,0),MATCH($E$52,非表示_前年度報告内容!$4:$4,0)))</f>
        <v>○</v>
      </c>
    </row>
    <row r="90" spans="2:5" ht="20.100000000000001" hidden="1" customHeight="1">
      <c r="B90" s="614" t="str">
        <f>IF(非表示_前年度報告内容!A42="","",非表示_前年度報告内容!A42)</f>
        <v>0038</v>
      </c>
      <c r="C90" s="1013" t="str">
        <f>IF(B90="","",INDEX(非表示_前年度報告内容!$1:$1048576,MATCH(B90,非表示_前年度報告内容!$A:$A,0),MATCH($C$52,非表示_前年度報告内容!$4:$4,0)))</f>
        <v>東海アルミ箔株式会社</v>
      </c>
      <c r="D90" s="1013"/>
      <c r="E90" s="839" t="str">
        <f>IF(B90="","",INDEX(非表示_前年度報告内容!$1:$1048576,MATCH(B90,非表示_前年度報告内容!$A:$A,0),MATCH($E$52,非表示_前年度報告内容!$4:$4,0)))</f>
        <v/>
      </c>
    </row>
    <row r="91" spans="2:5" ht="20.100000000000001" customHeight="1">
      <c r="B91" s="614" t="str">
        <f>IF(非表示_前年度報告内容!A43="","",非表示_前年度報告内容!A43)</f>
        <v>0039</v>
      </c>
      <c r="C91" s="1013" t="str">
        <f>IF(B91="","",INDEX(非表示_前年度報告内容!$1:$1048576,MATCH(B91,非表示_前年度報告内容!$A:$A,0),MATCH($C$52,非表示_前年度報告内容!$4:$4,0)))</f>
        <v>株式会社銀座コージーコーナー</v>
      </c>
      <c r="D91" s="1013"/>
      <c r="E91" s="839" t="str">
        <f>IF(B91="","",INDEX(非表示_前年度報告内容!$1:$1048576,MATCH(B91,非表示_前年度報告内容!$A:$A,0),MATCH($E$52,非表示_前年度報告内容!$4:$4,0)))</f>
        <v>○</v>
      </c>
    </row>
    <row r="92" spans="2:5" ht="20.100000000000001" hidden="1" customHeight="1">
      <c r="B92" s="614" t="str">
        <f>IF(非表示_前年度報告内容!A44="","",非表示_前年度報告内容!A44)</f>
        <v>0040</v>
      </c>
      <c r="C92" s="1013" t="str">
        <f>IF(B92="","",INDEX(非表示_前年度報告内容!$1:$1048576,MATCH(B92,非表示_前年度報告内容!$A:$A,0),MATCH($C$52,非表示_前年度報告内容!$4:$4,0)))</f>
        <v>株式会社藤光</v>
      </c>
      <c r="D92" s="1013"/>
      <c r="E92" s="839" t="str">
        <f>IF(B92="","",INDEX(非表示_前年度報告内容!$1:$1048576,MATCH(B92,非表示_前年度報告内容!$A:$A,0),MATCH($E$52,非表示_前年度報告内容!$4:$4,0)))</f>
        <v/>
      </c>
    </row>
    <row r="93" spans="2:5" ht="20.100000000000001" customHeight="1">
      <c r="B93" s="614" t="str">
        <f>IF(非表示_前年度報告内容!A45="","",非表示_前年度報告内容!A45)</f>
        <v>0041</v>
      </c>
      <c r="C93" s="1013" t="str">
        <f>IF(B93="","",INDEX(非表示_前年度報告内容!$1:$1048576,MATCH(B93,非表示_前年度報告内容!$A:$A,0),MATCH($C$52,非表示_前年度報告内容!$4:$4,0)))</f>
        <v>株式会社半導体エネルギー研究所</v>
      </c>
      <c r="D93" s="1013"/>
      <c r="E93" s="839" t="str">
        <f>IF(B93="","",INDEX(非表示_前年度報告内容!$1:$1048576,MATCH(B93,非表示_前年度報告内容!$A:$A,0),MATCH($E$52,非表示_前年度報告内容!$4:$4,0)))</f>
        <v>○</v>
      </c>
    </row>
    <row r="94" spans="2:5" ht="20.100000000000001" customHeight="1">
      <c r="B94" s="614" t="str">
        <f>IF(非表示_前年度報告内容!A46="","",非表示_前年度報告内容!A46)</f>
        <v>0042</v>
      </c>
      <c r="C94" s="1013" t="str">
        <f>IF(B94="","",INDEX(非表示_前年度報告内容!$1:$1048576,MATCH(B94,非表示_前年度報告内容!$A:$A,0),MATCH($C$52,非表示_前年度報告内容!$4:$4,0)))</f>
        <v>学校法人幾徳学園</v>
      </c>
      <c r="D94" s="1013"/>
      <c r="E94" s="839" t="str">
        <f>IF(B94="","",INDEX(非表示_前年度報告内容!$1:$1048576,MATCH(B94,非表示_前年度報告内容!$A:$A,0),MATCH($E$52,非表示_前年度報告内容!$4:$4,0)))</f>
        <v>○</v>
      </c>
    </row>
    <row r="95" spans="2:5" ht="20.100000000000001" customHeight="1">
      <c r="B95" s="614" t="str">
        <f>IF(非表示_前年度報告内容!A47="","",非表示_前年度報告内容!A47)</f>
        <v>0043</v>
      </c>
      <c r="C95" s="1013" t="str">
        <f>IF(B95="","",INDEX(非表示_前年度報告内容!$1:$1048576,MATCH(B95,非表示_前年度報告内容!$A:$A,0),MATCH($C$52,非表示_前年度報告内容!$4:$4,0)))</f>
        <v>株式会社日産サティオ湘南</v>
      </c>
      <c r="D95" s="1013"/>
      <c r="E95" s="839" t="str">
        <f>IF(B95="","",INDEX(非表示_前年度報告内容!$1:$1048576,MATCH(B95,非表示_前年度報告内容!$A:$A,0),MATCH($E$52,非表示_前年度報告内容!$4:$4,0)))</f>
        <v>○</v>
      </c>
    </row>
    <row r="96" spans="2:5" ht="20.100000000000001" customHeight="1">
      <c r="B96" s="614" t="str">
        <f>IF(非表示_前年度報告内容!A48="","",非表示_前年度報告内容!A48)</f>
        <v>0044</v>
      </c>
      <c r="C96" s="1013" t="str">
        <f>IF(B96="","",INDEX(非表示_前年度報告内容!$1:$1048576,MATCH(B96,非表示_前年度報告内容!$A:$A,0),MATCH($C$52,非表示_前年度報告内容!$4:$4,0)))</f>
        <v>テルモ株式会社</v>
      </c>
      <c r="D96" s="1013"/>
      <c r="E96" s="839" t="str">
        <f>IF(B96="","",INDEX(非表示_前年度報告内容!$1:$1048576,MATCH(B96,非表示_前年度報告内容!$A:$A,0),MATCH($E$52,非表示_前年度報告内容!$4:$4,0)))</f>
        <v>○</v>
      </c>
    </row>
    <row r="97" spans="2:5" ht="20.100000000000001" hidden="1" customHeight="1">
      <c r="B97" s="614" t="str">
        <f>IF(非表示_前年度報告内容!A49="","",非表示_前年度報告内容!A49)</f>
        <v>0045</v>
      </c>
      <c r="C97" s="1013" t="str">
        <f>IF(B97="","",INDEX(非表示_前年度報告内容!$1:$1048576,MATCH(B97,非表示_前年度報告内容!$A:$A,0),MATCH($C$52,非表示_前年度報告内容!$4:$4,0)))</f>
        <v>ネッツトヨタ神奈川株式会社</v>
      </c>
      <c r="D97" s="1013"/>
      <c r="E97" s="839" t="str">
        <f>IF(B97="","",INDEX(非表示_前年度報告内容!$1:$1048576,MATCH(B97,非表示_前年度報告内容!$A:$A,0),MATCH($E$52,非表示_前年度報告内容!$4:$4,0)))</f>
        <v/>
      </c>
    </row>
    <row r="98" spans="2:5" ht="20.100000000000001" hidden="1" customHeight="1">
      <c r="B98" s="614" t="str">
        <f>IF(非表示_前年度報告内容!A50="","",非表示_前年度報告内容!A50)</f>
        <v>0046</v>
      </c>
      <c r="C98" s="1013" t="str">
        <f>IF(B98="","",INDEX(非表示_前年度報告内容!$1:$1048576,MATCH(B98,非表示_前年度報告内容!$A:$A,0),MATCH($C$52,非表示_前年度報告内容!$4:$4,0)))</f>
        <v>菱華工業株式会社</v>
      </c>
      <c r="D98" s="1013"/>
      <c r="E98" s="839" t="str">
        <f>IF(B98="","",INDEX(非表示_前年度報告内容!$1:$1048576,MATCH(B98,非表示_前年度報告内容!$A:$A,0),MATCH($E$52,非表示_前年度報告内容!$4:$4,0)))</f>
        <v/>
      </c>
    </row>
    <row r="99" spans="2:5" ht="20.100000000000001" hidden="1" customHeight="1">
      <c r="B99" s="614" t="str">
        <f>IF(非表示_前年度報告内容!A51="","",非表示_前年度報告内容!A51)</f>
        <v>0047</v>
      </c>
      <c r="C99" s="1013" t="str">
        <f>IF(B99="","",INDEX(非表示_前年度報告内容!$1:$1048576,MATCH(B99,非表示_前年度報告内容!$A:$A,0),MATCH($C$52,非表示_前年度報告内容!$4:$4,0)))</f>
        <v>ネオクリティケア製薬株式会社</v>
      </c>
      <c r="D99" s="1013"/>
      <c r="E99" s="839" t="str">
        <f>IF(B99="","",INDEX(非表示_前年度報告内容!$1:$1048576,MATCH(B99,非表示_前年度報告内容!$A:$A,0),MATCH($E$52,非表示_前年度報告内容!$4:$4,0)))</f>
        <v/>
      </c>
    </row>
    <row r="100" spans="2:5" ht="20.100000000000001" customHeight="1">
      <c r="B100" s="614" t="str">
        <f>IF(非表示_前年度報告内容!A52="","",非表示_前年度報告内容!A52)</f>
        <v>0048</v>
      </c>
      <c r="C100" s="1013" t="str">
        <f>IF(B100="","",INDEX(非表示_前年度報告内容!$1:$1048576,MATCH(B100,非表示_前年度報告内容!$A:$A,0),MATCH($C$52,非表示_前年度報告内容!$4:$4,0)))</f>
        <v>エス・ティー・サービス株式会社</v>
      </c>
      <c r="D100" s="1013"/>
      <c r="E100" s="839" t="str">
        <f>IF(B100="","",INDEX(非表示_前年度報告内容!$1:$1048576,MATCH(B100,非表示_前年度報告内容!$A:$A,0),MATCH($E$52,非表示_前年度報告内容!$4:$4,0)))</f>
        <v>○</v>
      </c>
    </row>
    <row r="101" spans="2:5" ht="20.100000000000001" customHeight="1">
      <c r="B101" s="614" t="str">
        <f>IF(非表示_前年度報告内容!A53="","",非表示_前年度報告内容!A53)</f>
        <v>0049</v>
      </c>
      <c r="C101" s="1013" t="str">
        <f>IF(B101="","",INDEX(非表示_前年度報告内容!$1:$1048576,MATCH(B101,非表示_前年度報告内容!$A:$A,0),MATCH($C$52,非表示_前年度報告内容!$4:$4,0)))</f>
        <v>学校法人神奈川大学</v>
      </c>
      <c r="D101" s="1013"/>
      <c r="E101" s="839" t="str">
        <f>IF(B101="","",INDEX(非表示_前年度報告内容!$1:$1048576,MATCH(B101,非表示_前年度報告内容!$A:$A,0),MATCH($E$52,非表示_前年度報告内容!$4:$4,0)))</f>
        <v>○</v>
      </c>
    </row>
    <row r="102" spans="2:5" ht="20.100000000000001" customHeight="1">
      <c r="B102" s="614" t="str">
        <f>IF(非表示_前年度報告内容!A54="","",非表示_前年度報告内容!A54)</f>
        <v>0050</v>
      </c>
      <c r="C102" s="1013" t="str">
        <f>IF(B102="","",INDEX(非表示_前年度報告内容!$1:$1048576,MATCH(B102,非表示_前年度報告内容!$A:$A,0),MATCH($C$52,非表示_前年度報告内容!$4:$4,0)))</f>
        <v>ケイミュー株式会社</v>
      </c>
      <c r="D102" s="1013"/>
      <c r="E102" s="839" t="str">
        <f>IF(B102="","",INDEX(非表示_前年度報告内容!$1:$1048576,MATCH(B102,非表示_前年度報告内容!$A:$A,0),MATCH($E$52,非表示_前年度報告内容!$4:$4,0)))</f>
        <v>○</v>
      </c>
    </row>
    <row r="103" spans="2:5" ht="20.100000000000001" customHeight="1">
      <c r="B103" s="614" t="str">
        <f>IF(非表示_前年度報告内容!A55="","",非表示_前年度報告内容!A55)</f>
        <v>0051</v>
      </c>
      <c r="C103" s="1013" t="str">
        <f>IF(B103="","",INDEX(非表示_前年度報告内容!$1:$1048576,MATCH(B103,非表示_前年度報告内容!$A:$A,0),MATCH($C$52,非表示_前年度報告内容!$4:$4,0)))</f>
        <v>株式会社日立製作所</v>
      </c>
      <c r="D103" s="1013"/>
      <c r="E103" s="839" t="str">
        <f>IF(B103="","",INDEX(非表示_前年度報告内容!$1:$1048576,MATCH(B103,非表示_前年度報告内容!$A:$A,0),MATCH($E$52,非表示_前年度報告内容!$4:$4,0)))</f>
        <v>○</v>
      </c>
    </row>
    <row r="104" spans="2:5" ht="20.100000000000001" hidden="1" customHeight="1">
      <c r="B104" s="614" t="str">
        <f>IF(非表示_前年度報告内容!A56="","",非表示_前年度報告内容!A56)</f>
        <v>0052</v>
      </c>
      <c r="C104" s="1013" t="str">
        <f>IF(B104="","",INDEX(非表示_前年度報告内容!$1:$1048576,MATCH(B104,非表示_前年度報告内容!$A:$A,0),MATCH($C$52,非表示_前年度報告内容!$4:$4,0)))</f>
        <v>日清オイリオグループ株式会社</v>
      </c>
      <c r="D104" s="1013"/>
      <c r="E104" s="839" t="str">
        <f>IF(B104="","",INDEX(非表示_前年度報告内容!$1:$1048576,MATCH(B104,非表示_前年度報告内容!$A:$A,0),MATCH($E$52,非表示_前年度報告内容!$4:$4,0)))</f>
        <v/>
      </c>
    </row>
    <row r="105" spans="2:5" ht="20.100000000000001" customHeight="1">
      <c r="B105" s="614" t="str">
        <f>IF(非表示_前年度報告内容!A57="","",非表示_前年度報告内容!A57)</f>
        <v>0053</v>
      </c>
      <c r="C105" s="1013" t="str">
        <f>IF(B105="","",INDEX(非表示_前年度報告内容!$1:$1048576,MATCH(B105,非表示_前年度報告内容!$A:$A,0),MATCH($C$52,非表示_前年度報告内容!$4:$4,0)))</f>
        <v>ライオン株式会社</v>
      </c>
      <c r="D105" s="1013"/>
      <c r="E105" s="839" t="str">
        <f>IF(B105="","",INDEX(非表示_前年度報告内容!$1:$1048576,MATCH(B105,非表示_前年度報告内容!$A:$A,0),MATCH($E$52,非表示_前年度報告内容!$4:$4,0)))</f>
        <v>○</v>
      </c>
    </row>
    <row r="106" spans="2:5" ht="20.100000000000001" customHeight="1">
      <c r="B106" s="614" t="str">
        <f>IF(非表示_前年度報告内容!A58="","",非表示_前年度報告内容!A58)</f>
        <v>0054</v>
      </c>
      <c r="C106" s="1013" t="str">
        <f>IF(B106="","",INDEX(非表示_前年度報告内容!$1:$1048576,MATCH(B106,非表示_前年度報告内容!$A:$A,0),MATCH($C$52,非表示_前年度報告内容!$4:$4,0)))</f>
        <v>メルシャン株式会社</v>
      </c>
      <c r="D106" s="1013"/>
      <c r="E106" s="839" t="str">
        <f>IF(B106="","",INDEX(非表示_前年度報告内容!$1:$1048576,MATCH(B106,非表示_前年度報告内容!$A:$A,0),MATCH($E$52,非表示_前年度報告内容!$4:$4,0)))</f>
        <v>○</v>
      </c>
    </row>
    <row r="107" spans="2:5" ht="20.100000000000001" customHeight="1">
      <c r="B107" s="614" t="str">
        <f>IF(非表示_前年度報告内容!A59="","",非表示_前年度報告内容!A59)</f>
        <v>0055</v>
      </c>
      <c r="C107" s="1013" t="str">
        <f>IF(B107="","",INDEX(非表示_前年度報告内容!$1:$1048576,MATCH(B107,非表示_前年度報告内容!$A:$A,0),MATCH($C$52,非表示_前年度報告内容!$4:$4,0)))</f>
        <v>京浜急行バス株式会社</v>
      </c>
      <c r="D107" s="1013"/>
      <c r="E107" s="839" t="str">
        <f>IF(B107="","",INDEX(非表示_前年度報告内容!$1:$1048576,MATCH(B107,非表示_前年度報告内容!$A:$A,0),MATCH($E$52,非表示_前年度報告内容!$4:$4,0)))</f>
        <v>○</v>
      </c>
    </row>
    <row r="108" spans="2:5" ht="20.100000000000001" customHeight="1">
      <c r="B108" s="614" t="str">
        <f>IF(非表示_前年度報告内容!A60="","",非表示_前年度報告内容!A60)</f>
        <v>0056</v>
      </c>
      <c r="C108" s="1013" t="str">
        <f>IF(B108="","",INDEX(非表示_前年度報告内容!$1:$1048576,MATCH(B108,非表示_前年度報告内容!$A:$A,0),MATCH($C$52,非表示_前年度報告内容!$4:$4,0)))</f>
        <v>学校法人慶應義塾</v>
      </c>
      <c r="D108" s="1013"/>
      <c r="E108" s="839" t="str">
        <f>IF(B108="","",INDEX(非表示_前年度報告内容!$1:$1048576,MATCH(B108,非表示_前年度報告内容!$A:$A,0),MATCH($E$52,非表示_前年度報告内容!$4:$4,0)))</f>
        <v>○</v>
      </c>
    </row>
    <row r="109" spans="2:5" ht="20.100000000000001" customHeight="1">
      <c r="B109" s="614" t="str">
        <f>IF(非表示_前年度報告内容!A61="","",非表示_前年度報告内容!A61)</f>
        <v>0057</v>
      </c>
      <c r="C109" s="1013" t="str">
        <f>IF(B109="","",INDEX(非表示_前年度報告内容!$1:$1048576,MATCH(B109,非表示_前年度報告内容!$A:$A,0),MATCH($C$52,非表示_前年度報告内容!$4:$4,0)))</f>
        <v>東ソー株式会社</v>
      </c>
      <c r="D109" s="1013"/>
      <c r="E109" s="839" t="str">
        <f>IF(B109="","",INDEX(非表示_前年度報告内容!$1:$1048576,MATCH(B109,非表示_前年度報告内容!$A:$A,0),MATCH($E$52,非表示_前年度報告内容!$4:$4,0)))</f>
        <v>○</v>
      </c>
    </row>
    <row r="110" spans="2:5" ht="20.100000000000001" customHeight="1">
      <c r="B110" s="614" t="str">
        <f>IF(非表示_前年度報告内容!A62="","",非表示_前年度報告内容!A62)</f>
        <v>0058</v>
      </c>
      <c r="C110" s="1013" t="str">
        <f>IF(B110="","",INDEX(非表示_前年度報告内容!$1:$1048576,MATCH(B110,非表示_前年度報告内容!$A:$A,0),MATCH($C$52,非表示_前年度報告内容!$4:$4,0)))</f>
        <v>株式会社ルミネ</v>
      </c>
      <c r="D110" s="1013"/>
      <c r="E110" s="839" t="str">
        <f>IF(B110="","",INDEX(非表示_前年度報告内容!$1:$1048576,MATCH(B110,非表示_前年度報告内容!$A:$A,0),MATCH($E$52,非表示_前年度報告内容!$4:$4,0)))</f>
        <v>○</v>
      </c>
    </row>
    <row r="111" spans="2:5" ht="20.100000000000001" customHeight="1">
      <c r="B111" s="614" t="str">
        <f>IF(非表示_前年度報告内容!A63="","",非表示_前年度報告内容!A63)</f>
        <v>0059</v>
      </c>
      <c r="C111" s="1013" t="str">
        <f>IF(B111="","",INDEX(非表示_前年度報告内容!$1:$1048576,MATCH(B111,非表示_前年度報告内容!$A:$A,0),MATCH($C$52,非表示_前年度報告内容!$4:$4,0)))</f>
        <v>足柄乳業株式会社</v>
      </c>
      <c r="D111" s="1013"/>
      <c r="E111" s="839" t="str">
        <f>IF(B111="","",INDEX(非表示_前年度報告内容!$1:$1048576,MATCH(B111,非表示_前年度報告内容!$A:$A,0),MATCH($E$52,非表示_前年度報告内容!$4:$4,0)))</f>
        <v>○</v>
      </c>
    </row>
    <row r="112" spans="2:5" ht="20.100000000000001" hidden="1" customHeight="1">
      <c r="B112" s="614" t="str">
        <f>IF(非表示_前年度報告内容!A64="","",非表示_前年度報告内容!A64)</f>
        <v>0060</v>
      </c>
      <c r="C112" s="1013" t="str">
        <f>IF(B112="","",INDEX(非表示_前年度報告内容!$1:$1048576,MATCH(B112,非表示_前年度報告内容!$A:$A,0),MATCH($C$52,非表示_前年度報告内容!$4:$4,0)))</f>
        <v>株式会社マイカル</v>
      </c>
      <c r="D112" s="1013"/>
      <c r="E112" s="839" t="str">
        <f>IF(B112="","",INDEX(非表示_前年度報告内容!$1:$1048576,MATCH(B112,非表示_前年度報告内容!$A:$A,0),MATCH($E$52,非表示_前年度報告内容!$4:$4,0)))</f>
        <v/>
      </c>
    </row>
    <row r="113" spans="2:5" ht="20.100000000000001" hidden="1" customHeight="1">
      <c r="B113" s="614" t="str">
        <f>IF(非表示_前年度報告内容!A65="","",非表示_前年度報告内容!A65)</f>
        <v>0061</v>
      </c>
      <c r="C113" s="1013" t="str">
        <f>IF(B113="","",INDEX(非表示_前年度報告内容!$1:$1048576,MATCH(B113,非表示_前年度報告内容!$A:$A,0),MATCH($C$52,非表示_前年度報告内容!$4:$4,0)))</f>
        <v>国立研究開発法人水産研究・教育機構</v>
      </c>
      <c r="D113" s="1013"/>
      <c r="E113" s="839" t="str">
        <f>IF(B113="","",INDEX(非表示_前年度報告内容!$1:$1048576,MATCH(B113,非表示_前年度報告内容!$A:$A,0),MATCH($E$52,非表示_前年度報告内容!$4:$4,0)))</f>
        <v/>
      </c>
    </row>
    <row r="114" spans="2:5" ht="20.100000000000001" hidden="1" customHeight="1">
      <c r="B114" s="614" t="str">
        <f>IF(非表示_前年度報告内容!A66="","",非表示_前年度報告内容!A66)</f>
        <v>0062</v>
      </c>
      <c r="C114" s="1013" t="str">
        <f>IF(B114="","",INDEX(非表示_前年度報告内容!$1:$1048576,MATCH(B114,非表示_前年度報告内容!$A:$A,0),MATCH($C$52,非表示_前年度報告内容!$4:$4,0)))</f>
        <v>東邦薬品株式会社</v>
      </c>
      <c r="D114" s="1013"/>
      <c r="E114" s="839" t="str">
        <f>IF(B114="","",INDEX(非表示_前年度報告内容!$1:$1048576,MATCH(B114,非表示_前年度報告内容!$A:$A,0),MATCH($E$52,非表示_前年度報告内容!$4:$4,0)))</f>
        <v/>
      </c>
    </row>
    <row r="115" spans="2:5" ht="20.100000000000001" hidden="1" customHeight="1">
      <c r="B115" s="614" t="str">
        <f>IF(非表示_前年度報告内容!A67="","",非表示_前年度報告内容!A67)</f>
        <v>0063</v>
      </c>
      <c r="C115" s="1013" t="str">
        <f>IF(B115="","",INDEX(非表示_前年度報告内容!$1:$1048576,MATCH(B115,非表示_前年度報告内容!$A:$A,0),MATCH($C$52,非表示_前年度報告内容!$4:$4,0)))</f>
        <v>株式会社スリーエフ</v>
      </c>
      <c r="D115" s="1013"/>
      <c r="E115" s="839" t="str">
        <f>IF(B115="","",INDEX(非表示_前年度報告内容!$1:$1048576,MATCH(B115,非表示_前年度報告内容!$A:$A,0),MATCH($E$52,非表示_前年度報告内容!$4:$4,0)))</f>
        <v/>
      </c>
    </row>
    <row r="116" spans="2:5" ht="20.100000000000001" customHeight="1">
      <c r="B116" s="614" t="str">
        <f>IF(非表示_前年度報告内容!A68="","",非表示_前年度報告内容!A68)</f>
        <v>0064</v>
      </c>
      <c r="C116" s="1013" t="str">
        <f>IF(B116="","",INDEX(非表示_前年度報告内容!$1:$1048576,MATCH(B116,非表示_前年度報告内容!$A:$A,0),MATCH($C$52,非表示_前年度報告内容!$4:$4,0)))</f>
        <v>株式会社資生堂</v>
      </c>
      <c r="D116" s="1013"/>
      <c r="E116" s="839" t="str">
        <f>IF(B116="","",INDEX(非表示_前年度報告内容!$1:$1048576,MATCH(B116,非表示_前年度報告内容!$A:$A,0),MATCH($E$52,非表示_前年度報告内容!$4:$4,0)))</f>
        <v>○</v>
      </c>
    </row>
    <row r="117" spans="2:5" ht="20.100000000000001" hidden="1" customHeight="1">
      <c r="B117" s="614" t="str">
        <f>IF(非表示_前年度報告内容!A69="","",非表示_前年度報告内容!A69)</f>
        <v>0065</v>
      </c>
      <c r="C117" s="1013" t="str">
        <f>IF(B117="","",INDEX(非表示_前年度報告内容!$1:$1048576,MATCH(B117,非表示_前年度報告内容!$A:$A,0),MATCH($C$52,非表示_前年度報告内容!$4:$4,0)))</f>
        <v>横浜機工株式会社</v>
      </c>
      <c r="D117" s="1013"/>
      <c r="E117" s="839" t="str">
        <f>IF(B117="","",INDEX(非表示_前年度報告内容!$1:$1048576,MATCH(B117,非表示_前年度報告内容!$A:$A,0),MATCH($E$52,非表示_前年度報告内容!$4:$4,0)))</f>
        <v/>
      </c>
    </row>
    <row r="118" spans="2:5" ht="20.100000000000001" customHeight="1">
      <c r="B118" s="614" t="str">
        <f>IF(非表示_前年度報告内容!A70="","",非表示_前年度報告内容!A70)</f>
        <v>0066</v>
      </c>
      <c r="C118" s="1013" t="str">
        <f>IF(B118="","",INDEX(非表示_前年度報告内容!$1:$1048576,MATCH(B118,非表示_前年度報告内容!$A:$A,0),MATCH($C$52,非表示_前年度報告内容!$4:$4,0)))</f>
        <v>敷島製パン株式会社</v>
      </c>
      <c r="D118" s="1013"/>
      <c r="E118" s="839" t="str">
        <f>IF(B118="","",INDEX(非表示_前年度報告内容!$1:$1048576,MATCH(B118,非表示_前年度報告内容!$A:$A,0),MATCH($E$52,非表示_前年度報告内容!$4:$4,0)))</f>
        <v>○</v>
      </c>
    </row>
    <row r="119" spans="2:5" ht="20.100000000000001" customHeight="1">
      <c r="B119" s="614" t="str">
        <f>IF(非表示_前年度報告内容!A71="","",非表示_前年度報告内容!A71)</f>
        <v>0067</v>
      </c>
      <c r="C119" s="1013" t="str">
        <f>IF(B119="","",INDEX(非表示_前年度報告内容!$1:$1048576,MATCH(B119,非表示_前年度報告内容!$A:$A,0),MATCH($C$52,非表示_前年度報告内容!$4:$4,0)))</f>
        <v>ＡＫＳ東日本株式会社</v>
      </c>
      <c r="D119" s="1013"/>
      <c r="E119" s="839" t="str">
        <f>IF(B119="","",INDEX(非表示_前年度報告内容!$1:$1048576,MATCH(B119,非表示_前年度報告内容!$A:$A,0),MATCH($E$52,非表示_前年度報告内容!$4:$4,0)))</f>
        <v>○</v>
      </c>
    </row>
    <row r="120" spans="2:5" ht="20.100000000000001" customHeight="1">
      <c r="B120" s="614" t="str">
        <f>IF(非表示_前年度報告内容!A72="","",非表示_前年度報告内容!A72)</f>
        <v>0068</v>
      </c>
      <c r="C120" s="1013" t="str">
        <f>IF(B120="","",INDEX(非表示_前年度報告内容!$1:$1048576,MATCH(B120,非表示_前年度報告内容!$A:$A,0),MATCH($C$52,非表示_前年度報告内容!$4:$4,0)))</f>
        <v>全国農業協同組合連合会</v>
      </c>
      <c r="D120" s="1013"/>
      <c r="E120" s="839" t="str">
        <f>IF(B120="","",INDEX(非表示_前年度報告内容!$1:$1048576,MATCH(B120,非表示_前年度報告内容!$A:$A,0),MATCH($E$52,非表示_前年度報告内容!$4:$4,0)))</f>
        <v>○</v>
      </c>
    </row>
    <row r="121" spans="2:5" ht="20.100000000000001" customHeight="1">
      <c r="B121" s="614" t="str">
        <f>IF(非表示_前年度報告内容!A73="","",非表示_前年度報告内容!A73)</f>
        <v>0069</v>
      </c>
      <c r="C121" s="1013" t="str">
        <f>IF(B121="","",INDEX(非表示_前年度報告内容!$1:$1048576,MATCH(B121,非表示_前年度報告内容!$A:$A,0),MATCH($C$52,非表示_前年度報告内容!$4:$4,0)))</f>
        <v>東急不動産株式会社</v>
      </c>
      <c r="D121" s="1013"/>
      <c r="E121" s="839" t="str">
        <f>IF(B121="","",INDEX(非表示_前年度報告内容!$1:$1048576,MATCH(B121,非表示_前年度報告内容!$A:$A,0),MATCH($E$52,非表示_前年度報告内容!$4:$4,0)))</f>
        <v>○</v>
      </c>
    </row>
    <row r="122" spans="2:5" ht="20.100000000000001" customHeight="1">
      <c r="B122" s="614" t="str">
        <f>IF(非表示_前年度報告内容!A74="","",非表示_前年度報告内容!A74)</f>
        <v>0070</v>
      </c>
      <c r="C122" s="1013" t="str">
        <f>IF(B122="","",INDEX(非表示_前年度報告内容!$1:$1048576,MATCH(B122,非表示_前年度報告内容!$A:$A,0),MATCH($C$52,非表示_前年度報告内容!$4:$4,0)))</f>
        <v>電源開発株式会社</v>
      </c>
      <c r="D122" s="1013"/>
      <c r="E122" s="839" t="str">
        <f>IF(B122="","",INDEX(非表示_前年度報告内容!$1:$1048576,MATCH(B122,非表示_前年度報告内容!$A:$A,0),MATCH($E$52,非表示_前年度報告内容!$4:$4,0)))</f>
        <v>○</v>
      </c>
    </row>
    <row r="123" spans="2:5" ht="20.100000000000001" customHeight="1">
      <c r="B123" s="614" t="str">
        <f>IF(非表示_前年度報告内容!A75="","",非表示_前年度報告内容!A75)</f>
        <v>0071</v>
      </c>
      <c r="C123" s="1013" t="str">
        <f>IF(B123="","",INDEX(非表示_前年度報告内容!$1:$1048576,MATCH(B123,非表示_前年度報告内容!$A:$A,0),MATCH($C$52,非表示_前年度報告内容!$4:$4,0)))</f>
        <v>いすゞ自動車株式会社</v>
      </c>
      <c r="D123" s="1013"/>
      <c r="E123" s="839" t="str">
        <f>IF(B123="","",INDEX(非表示_前年度報告内容!$1:$1048576,MATCH(B123,非表示_前年度報告内容!$A:$A,0),MATCH($E$52,非表示_前年度報告内容!$4:$4,0)))</f>
        <v>○</v>
      </c>
    </row>
    <row r="124" spans="2:5" ht="20.100000000000001" hidden="1" customHeight="1">
      <c r="B124" s="614" t="str">
        <f>IF(非表示_前年度報告内容!A76="","",非表示_前年度報告内容!A76)</f>
        <v>0072</v>
      </c>
      <c r="C124" s="1013" t="str">
        <f>IF(B124="","",INDEX(非表示_前年度報告内容!$1:$1048576,MATCH(B124,非表示_前年度報告内容!$A:$A,0),MATCH($C$52,非表示_前年度報告内容!$4:$4,0)))</f>
        <v>パナソニック株式会社</v>
      </c>
      <c r="D124" s="1013"/>
      <c r="E124" s="839" t="str">
        <f>IF(B124="","",INDEX(非表示_前年度報告内容!$1:$1048576,MATCH(B124,非表示_前年度報告内容!$A:$A,0),MATCH($E$52,非表示_前年度報告内容!$4:$4,0)))</f>
        <v/>
      </c>
    </row>
    <row r="125" spans="2:5" ht="20.100000000000001" customHeight="1">
      <c r="B125" s="614" t="str">
        <f>IF(非表示_前年度報告内容!A77="","",非表示_前年度報告内容!A77)</f>
        <v>0073</v>
      </c>
      <c r="C125" s="1013" t="str">
        <f>IF(B125="","",INDEX(非表示_前年度報告内容!$1:$1048576,MATCH(B125,非表示_前年度報告内容!$A:$A,0),MATCH($C$52,非表示_前年度報告内容!$4:$4,0)))</f>
        <v>日本電気株式会社</v>
      </c>
      <c r="D125" s="1013"/>
      <c r="E125" s="839" t="str">
        <f>IF(B125="","",INDEX(非表示_前年度報告内容!$1:$1048576,MATCH(B125,非表示_前年度報告内容!$A:$A,0),MATCH($E$52,非表示_前年度報告内容!$4:$4,0)))</f>
        <v>○</v>
      </c>
    </row>
    <row r="126" spans="2:5" ht="20.100000000000001" customHeight="1">
      <c r="B126" s="614" t="str">
        <f>IF(非表示_前年度報告内容!A78="","",非表示_前年度報告内容!A78)</f>
        <v>0074</v>
      </c>
      <c r="C126" s="1013" t="str">
        <f>IF(B126="","",INDEX(非表示_前年度報告内容!$1:$1048576,MATCH(B126,非表示_前年度報告内容!$A:$A,0),MATCH($C$52,非表示_前年度報告内容!$4:$4,0)))</f>
        <v>東電同窓電気株式会社</v>
      </c>
      <c r="D126" s="1013"/>
      <c r="E126" s="839" t="str">
        <f>IF(B126="","",INDEX(非表示_前年度報告内容!$1:$1048576,MATCH(B126,非表示_前年度報告内容!$A:$A,0),MATCH($E$52,非表示_前年度報告内容!$4:$4,0)))</f>
        <v>○</v>
      </c>
    </row>
    <row r="127" spans="2:5" ht="20.100000000000001" customHeight="1">
      <c r="B127" s="614" t="str">
        <f>IF(非表示_前年度報告内容!A79="","",非表示_前年度報告内容!A79)</f>
        <v>0075</v>
      </c>
      <c r="C127" s="1013" t="str">
        <f>IF(B127="","",INDEX(非表示_前年度報告内容!$1:$1048576,MATCH(B127,非表示_前年度報告内容!$A:$A,0),MATCH($C$52,非表示_前年度報告内容!$4:$4,0)))</f>
        <v>株式会社エフエヌ</v>
      </c>
      <c r="D127" s="1013"/>
      <c r="E127" s="839" t="str">
        <f>IF(B127="","",INDEX(非表示_前年度報告内容!$1:$1048576,MATCH(B127,非表示_前年度報告内容!$A:$A,0),MATCH($E$52,非表示_前年度報告内容!$4:$4,0)))</f>
        <v>○</v>
      </c>
    </row>
    <row r="128" spans="2:5" ht="20.100000000000001" customHeight="1">
      <c r="B128" s="614" t="str">
        <f>IF(非表示_前年度報告内容!A80="","",非表示_前年度報告内容!A80)</f>
        <v>0076</v>
      </c>
      <c r="C128" s="1013" t="str">
        <f>IF(B128="","",INDEX(非表示_前年度報告内容!$1:$1048576,MATCH(B128,非表示_前年度報告内容!$A:$A,0),MATCH($C$52,非表示_前年度報告内容!$4:$4,0)))</f>
        <v>NTT株式会社</v>
      </c>
      <c r="D128" s="1013"/>
      <c r="E128" s="839" t="str">
        <f>IF(B128="","",INDEX(非表示_前年度報告内容!$1:$1048576,MATCH(B128,非表示_前年度報告内容!$A:$A,0),MATCH($E$52,非表示_前年度報告内容!$4:$4,0)))</f>
        <v>○</v>
      </c>
    </row>
    <row r="129" spans="2:5" ht="20.100000000000001" hidden="1" customHeight="1">
      <c r="B129" s="614" t="str">
        <f>IF(非表示_前年度報告内容!A81="","",非表示_前年度報告内容!A81)</f>
        <v>0077</v>
      </c>
      <c r="C129" s="1013" t="str">
        <f>IF(B129="","",INDEX(非表示_前年度報告内容!$1:$1048576,MATCH(B129,非表示_前年度報告内容!$A:$A,0),MATCH($C$52,非表示_前年度報告内容!$4:$4,0)))</f>
        <v>カルソニックカンセイ株式会社</v>
      </c>
      <c r="D129" s="1013"/>
      <c r="E129" s="839" t="str">
        <f>IF(B129="","",INDEX(非表示_前年度報告内容!$1:$1048576,MATCH(B129,非表示_前年度報告内容!$A:$A,0),MATCH($E$52,非表示_前年度報告内容!$4:$4,0)))</f>
        <v/>
      </c>
    </row>
    <row r="130" spans="2:5" ht="20.100000000000001" customHeight="1">
      <c r="B130" s="614" t="str">
        <f>IF(非表示_前年度報告内容!A82="","",非表示_前年度報告内容!A82)</f>
        <v>0078</v>
      </c>
      <c r="C130" s="1013" t="str">
        <f>IF(B130="","",INDEX(非表示_前年度報告内容!$1:$1048576,MATCH(B130,非表示_前年度報告内容!$A:$A,0),MATCH($C$52,非表示_前年度報告内容!$4:$4,0)))</f>
        <v>株式会社モスフードサービス</v>
      </c>
      <c r="D130" s="1013"/>
      <c r="E130" s="839" t="str">
        <f>IF(B130="","",INDEX(非表示_前年度報告内容!$1:$1048576,MATCH(B130,非表示_前年度報告内容!$A:$A,0),MATCH($E$52,非表示_前年度報告内容!$4:$4,0)))</f>
        <v>○</v>
      </c>
    </row>
    <row r="131" spans="2:5" ht="20.100000000000001" customHeight="1">
      <c r="B131" s="614" t="str">
        <f>IF(非表示_前年度報告内容!A83="","",非表示_前年度報告内容!A83)</f>
        <v>0079</v>
      </c>
      <c r="C131" s="1013" t="str">
        <f>IF(B131="","",INDEX(非表示_前年度報告内容!$1:$1048576,MATCH(B131,非表示_前年度報告内容!$A:$A,0),MATCH($C$52,非表示_前年度報告内容!$4:$4,0)))</f>
        <v>株式会社ビックカメラ</v>
      </c>
      <c r="D131" s="1013"/>
      <c r="E131" s="839" t="str">
        <f>IF(B131="","",INDEX(非表示_前年度報告内容!$1:$1048576,MATCH(B131,非表示_前年度報告内容!$A:$A,0),MATCH($E$52,非表示_前年度報告内容!$4:$4,0)))</f>
        <v>○</v>
      </c>
    </row>
    <row r="132" spans="2:5" ht="20.100000000000001" hidden="1" customHeight="1">
      <c r="B132" s="614" t="str">
        <f>IF(非表示_前年度報告内容!A84="","",非表示_前年度報告内容!A84)</f>
        <v>0080</v>
      </c>
      <c r="C132" s="1013" t="str">
        <f>IF(B132="","",INDEX(非表示_前年度報告内容!$1:$1048576,MATCH(B132,非表示_前年度報告内容!$A:$A,0),MATCH($C$52,非表示_前年度報告内容!$4:$4,0)))</f>
        <v>日本アイ・ビー・エム株式会社</v>
      </c>
      <c r="D132" s="1013"/>
      <c r="E132" s="839" t="str">
        <f>IF(B132="","",INDEX(非表示_前年度報告内容!$1:$1048576,MATCH(B132,非表示_前年度報告内容!$A:$A,0),MATCH($E$52,非表示_前年度報告内容!$4:$4,0)))</f>
        <v/>
      </c>
    </row>
    <row r="133" spans="2:5" ht="20.100000000000001" customHeight="1">
      <c r="B133" s="614" t="str">
        <f>IF(非表示_前年度報告内容!A85="","",非表示_前年度報告内容!A85)</f>
        <v>0081</v>
      </c>
      <c r="C133" s="1013" t="str">
        <f>IF(B133="","",INDEX(非表示_前年度報告内容!$1:$1048576,MATCH(B133,非表示_前年度報告内容!$A:$A,0),MATCH($C$52,非表示_前年度報告内容!$4:$4,0)))</f>
        <v>三菱ふそうトラック・バス株式会社</v>
      </c>
      <c r="D133" s="1013"/>
      <c r="E133" s="839" t="str">
        <f>IF(B133="","",INDEX(非表示_前年度報告内容!$1:$1048576,MATCH(B133,非表示_前年度報告内容!$A:$A,0),MATCH($E$52,非表示_前年度報告内容!$4:$4,0)))</f>
        <v>○</v>
      </c>
    </row>
    <row r="134" spans="2:5" ht="20.100000000000001" customHeight="1">
      <c r="B134" s="614" t="str">
        <f>IF(非表示_前年度報告内容!A86="","",非表示_前年度報告内容!A86)</f>
        <v>0082</v>
      </c>
      <c r="C134" s="1013" t="str">
        <f>IF(B134="","",INDEX(非表示_前年度報告内容!$1:$1048576,MATCH(B134,非表示_前年度報告内容!$A:$A,0),MATCH($C$52,非表示_前年度報告内容!$4:$4,0)))</f>
        <v>株式会社三菱UFJ銀行</v>
      </c>
      <c r="D134" s="1013"/>
      <c r="E134" s="839" t="str">
        <f>IF(B134="","",INDEX(非表示_前年度報告内容!$1:$1048576,MATCH(B134,非表示_前年度報告内容!$A:$A,0),MATCH($E$52,非表示_前年度報告内容!$4:$4,0)))</f>
        <v>○</v>
      </c>
    </row>
    <row r="135" spans="2:5" ht="20.100000000000001" customHeight="1">
      <c r="B135" s="614" t="str">
        <f>IF(非表示_前年度報告内容!A87="","",非表示_前年度報告内容!A87)</f>
        <v>0083</v>
      </c>
      <c r="C135" s="1013" t="str">
        <f>IF(B135="","",INDEX(非表示_前年度報告内容!$1:$1048576,MATCH(B135,非表示_前年度報告内容!$A:$A,0),MATCH($C$52,非表示_前年度報告内容!$4:$4,0)))</f>
        <v>株式会社エフビット横須賀パワー</v>
      </c>
      <c r="D135" s="1013"/>
      <c r="E135" s="839" t="str">
        <f>IF(B135="","",INDEX(非表示_前年度報告内容!$1:$1048576,MATCH(B135,非表示_前年度報告内容!$A:$A,0),MATCH($E$52,非表示_前年度報告内容!$4:$4,0)))</f>
        <v>○</v>
      </c>
    </row>
    <row r="136" spans="2:5" ht="20.100000000000001" hidden="1" customHeight="1">
      <c r="B136" s="614" t="str">
        <f>IF(非表示_前年度報告内容!A88="","",非表示_前年度報告内容!A88)</f>
        <v>0084</v>
      </c>
      <c r="C136" s="1013" t="str">
        <f>IF(B136="","",INDEX(非表示_前年度報告内容!$1:$1048576,MATCH(B136,非表示_前年度報告内容!$A:$A,0),MATCH($C$52,非表示_前年度報告内容!$4:$4,0)))</f>
        <v>富士フイルムテクノプロダクツ株式会社</v>
      </c>
      <c r="D136" s="1013"/>
      <c r="E136" s="839" t="str">
        <f>IF(B136="","",INDEX(非表示_前年度報告内容!$1:$1048576,MATCH(B136,非表示_前年度報告内容!$A:$A,0),MATCH($E$52,非表示_前年度報告内容!$4:$4,0)))</f>
        <v/>
      </c>
    </row>
    <row r="137" spans="2:5" ht="20.100000000000001" customHeight="1">
      <c r="B137" s="614" t="str">
        <f>IF(非表示_前年度報告内容!A89="","",非表示_前年度報告内容!A89)</f>
        <v>0085</v>
      </c>
      <c r="C137" s="1013" t="str">
        <f>IF(B137="","",INDEX(非表示_前年度報告内容!$1:$1048576,MATCH(B137,非表示_前年度報告内容!$A:$A,0),MATCH($C$52,非表示_前年度報告内容!$4:$4,0)))</f>
        <v>株式会社東横イン</v>
      </c>
      <c r="D137" s="1013"/>
      <c r="E137" s="839" t="str">
        <f>IF(B137="","",INDEX(非表示_前年度報告内容!$1:$1048576,MATCH(B137,非表示_前年度報告内容!$A:$A,0),MATCH($E$52,非表示_前年度報告内容!$4:$4,0)))</f>
        <v>○</v>
      </c>
    </row>
    <row r="138" spans="2:5" ht="20.100000000000001" customHeight="1">
      <c r="B138" s="614" t="str">
        <f>IF(非表示_前年度報告内容!A90="","",非表示_前年度報告内容!A90)</f>
        <v>0086</v>
      </c>
      <c r="C138" s="1013" t="str">
        <f>IF(B138="","",INDEX(非表示_前年度報告内容!$1:$1048576,MATCH(B138,非表示_前年度報告内容!$A:$A,0),MATCH($C$52,非表示_前年度報告内容!$4:$4,0)))</f>
        <v>藤沢市教育委員会</v>
      </c>
      <c r="D138" s="1013"/>
      <c r="E138" s="839" t="str">
        <f>IF(B138="","",INDEX(非表示_前年度報告内容!$1:$1048576,MATCH(B138,非表示_前年度報告内容!$A:$A,0),MATCH($E$52,非表示_前年度報告内容!$4:$4,0)))</f>
        <v>○</v>
      </c>
    </row>
    <row r="139" spans="2:5" ht="20.100000000000001" hidden="1" customHeight="1">
      <c r="B139" s="614" t="str">
        <f>IF(非表示_前年度報告内容!A91="","",非表示_前年度報告内容!A91)</f>
        <v>0087</v>
      </c>
      <c r="C139" s="1013" t="str">
        <f>IF(B139="","",INDEX(非表示_前年度報告内容!$1:$1048576,MATCH(B139,非表示_前年度報告内容!$A:$A,0),MATCH($C$52,非表示_前年度報告内容!$4:$4,0)))</f>
        <v>株式会社小田急百貨店</v>
      </c>
      <c r="D139" s="1013"/>
      <c r="E139" s="839" t="str">
        <f>IF(B139="","",INDEX(非表示_前年度報告内容!$1:$1048576,MATCH(B139,非表示_前年度報告内容!$A:$A,0),MATCH($E$52,非表示_前年度報告内容!$4:$4,0)))</f>
        <v/>
      </c>
    </row>
    <row r="140" spans="2:5" ht="20.100000000000001" customHeight="1">
      <c r="B140" s="614" t="str">
        <f>IF(非表示_前年度報告内容!A92="","",非表示_前年度報告内容!A92)</f>
        <v>0088</v>
      </c>
      <c r="C140" s="1013" t="str">
        <f>IF(B140="","",INDEX(非表示_前年度報告内容!$1:$1048576,MATCH(B140,非表示_前年度報告内容!$A:$A,0),MATCH($C$52,非表示_前年度報告内容!$4:$4,0)))</f>
        <v>株式会社ギオン</v>
      </c>
      <c r="D140" s="1013"/>
      <c r="E140" s="839" t="str">
        <f>IF(B140="","",INDEX(非表示_前年度報告内容!$1:$1048576,MATCH(B140,非表示_前年度報告内容!$A:$A,0),MATCH($E$52,非表示_前年度報告内容!$4:$4,0)))</f>
        <v>○</v>
      </c>
    </row>
    <row r="141" spans="2:5" ht="20.100000000000001" hidden="1" customHeight="1">
      <c r="B141" s="614" t="str">
        <f>IF(非表示_前年度報告内容!A93="","",非表示_前年度報告内容!A93)</f>
        <v>0089</v>
      </c>
      <c r="C141" s="1013" t="str">
        <f>IF(B141="","",INDEX(非表示_前年度報告内容!$1:$1048576,MATCH(B141,非表示_前年度報告内容!$A:$A,0),MATCH($C$52,非表示_前年度報告内容!$4:$4,0)))</f>
        <v>株式会社ショーワ</v>
      </c>
      <c r="D141" s="1013"/>
      <c r="E141" s="839" t="str">
        <f>IF(B141="","",INDEX(非表示_前年度報告内容!$1:$1048576,MATCH(B141,非表示_前年度報告内容!$A:$A,0),MATCH($E$52,非表示_前年度報告内容!$4:$4,0)))</f>
        <v/>
      </c>
    </row>
    <row r="142" spans="2:5" ht="20.100000000000001" customHeight="1">
      <c r="B142" s="614" t="str">
        <f>IF(非表示_前年度報告内容!A94="","",非表示_前年度報告内容!A94)</f>
        <v>0090</v>
      </c>
      <c r="C142" s="1013" t="str">
        <f>IF(B142="","",INDEX(非表示_前年度報告内容!$1:$1048576,MATCH(B142,非表示_前年度報告内容!$A:$A,0),MATCH($C$52,非表示_前年度報告内容!$4:$4,0)))</f>
        <v>株式会社スーパーアルプス</v>
      </c>
      <c r="D142" s="1013"/>
      <c r="E142" s="839" t="str">
        <f>IF(B142="","",INDEX(非表示_前年度報告内容!$1:$1048576,MATCH(B142,非表示_前年度報告内容!$A:$A,0),MATCH($E$52,非表示_前年度報告内容!$4:$4,0)))</f>
        <v>○</v>
      </c>
    </row>
    <row r="143" spans="2:5" ht="20.100000000000001" hidden="1" customHeight="1">
      <c r="B143" s="614" t="str">
        <f>IF(非表示_前年度報告内容!A95="","",非表示_前年度報告内容!A95)</f>
        <v>0091</v>
      </c>
      <c r="C143" s="1013" t="str">
        <f>IF(B143="","",INDEX(非表示_前年度報告内容!$1:$1048576,MATCH(B143,非表示_前年度報告内容!$A:$A,0),MATCH($C$52,非表示_前年度報告内容!$4:$4,0)))</f>
        <v>株式会社ＤＮＰアイ・エム・エス</v>
      </c>
      <c r="D143" s="1013"/>
      <c r="E143" s="839" t="str">
        <f>IF(B143="","",INDEX(非表示_前年度報告内容!$1:$1048576,MATCH(B143,非表示_前年度報告内容!$A:$A,0),MATCH($E$52,非表示_前年度報告内容!$4:$4,0)))</f>
        <v/>
      </c>
    </row>
    <row r="144" spans="2:5" ht="20.100000000000001" customHeight="1">
      <c r="B144" s="614" t="str">
        <f>IF(非表示_前年度報告内容!A96="","",非表示_前年度報告内容!A96)</f>
        <v>0092</v>
      </c>
      <c r="C144" s="1013" t="str">
        <f>IF(B144="","",INDEX(非表示_前年度報告内容!$1:$1048576,MATCH(B144,非表示_前年度報告内容!$A:$A,0),MATCH($C$52,非表示_前年度報告内容!$4:$4,0)))</f>
        <v>日本製紙クレシア株式会社</v>
      </c>
      <c r="D144" s="1013"/>
      <c r="E144" s="839" t="str">
        <f>IF(B144="","",INDEX(非表示_前年度報告内容!$1:$1048576,MATCH(B144,非表示_前年度報告内容!$A:$A,0),MATCH($E$52,非表示_前年度報告内容!$4:$4,0)))</f>
        <v>○</v>
      </c>
    </row>
    <row r="145" spans="2:5" ht="20.100000000000001" customHeight="1">
      <c r="B145" s="614" t="str">
        <f>IF(非表示_前年度報告内容!A97="","",非表示_前年度報告内容!A97)</f>
        <v>0093</v>
      </c>
      <c r="C145" s="1013" t="str">
        <f>IF(B145="","",INDEX(非表示_前年度報告内容!$1:$1048576,MATCH(B145,非表示_前年度報告内容!$A:$A,0),MATCH($C$52,非表示_前年度報告内容!$4:$4,0)))</f>
        <v>ミネベアミツミ株式会社</v>
      </c>
      <c r="D145" s="1013"/>
      <c r="E145" s="839" t="str">
        <f>IF(B145="","",INDEX(非表示_前年度報告内容!$1:$1048576,MATCH(B145,非表示_前年度報告内容!$A:$A,0),MATCH($E$52,非表示_前年度報告内容!$4:$4,0)))</f>
        <v>○</v>
      </c>
    </row>
    <row r="146" spans="2:5" ht="20.100000000000001" customHeight="1">
      <c r="B146" s="614" t="str">
        <f>IF(非表示_前年度報告内容!A98="","",非表示_前年度報告内容!A98)</f>
        <v>0094</v>
      </c>
      <c r="C146" s="1013" t="str">
        <f>IF(B146="","",INDEX(非表示_前年度報告内容!$1:$1048576,MATCH(B146,非表示_前年度報告内容!$A:$A,0),MATCH($C$52,非表示_前年度報告内容!$4:$4,0)))</f>
        <v>田中貴金属工業株式会社</v>
      </c>
      <c r="D146" s="1013"/>
      <c r="E146" s="839" t="str">
        <f>IF(B146="","",INDEX(非表示_前年度報告内容!$1:$1048576,MATCH(B146,非表示_前年度報告内容!$A:$A,0),MATCH($E$52,非表示_前年度報告内容!$4:$4,0)))</f>
        <v>○</v>
      </c>
    </row>
    <row r="147" spans="2:5" ht="20.100000000000001" customHeight="1">
      <c r="B147" s="614" t="str">
        <f>IF(非表示_前年度報告内容!A99="","",非表示_前年度報告内容!A99)</f>
        <v>0095</v>
      </c>
      <c r="C147" s="1013" t="str">
        <f>IF(B147="","",INDEX(非表示_前年度報告内容!$1:$1048576,MATCH(B147,非表示_前年度報告内容!$A:$A,0),MATCH($C$52,非表示_前年度報告内容!$4:$4,0)))</f>
        <v>東洋水産株式会社</v>
      </c>
      <c r="D147" s="1013"/>
      <c r="E147" s="839" t="str">
        <f>IF(B147="","",INDEX(非表示_前年度報告内容!$1:$1048576,MATCH(B147,非表示_前年度報告内容!$A:$A,0),MATCH($E$52,非表示_前年度報告内容!$4:$4,0)))</f>
        <v>○</v>
      </c>
    </row>
    <row r="148" spans="2:5" ht="20.100000000000001" customHeight="1">
      <c r="B148" s="614" t="str">
        <f>IF(非表示_前年度報告内容!A100="","",非表示_前年度報告内容!A100)</f>
        <v>0096</v>
      </c>
      <c r="C148" s="1013" t="str">
        <f>IF(B148="","",INDEX(非表示_前年度報告内容!$1:$1048576,MATCH(B148,非表示_前年度報告内容!$A:$A,0),MATCH($C$52,非表示_前年度報告内容!$4:$4,0)))</f>
        <v>雪印メグミルク株式会社</v>
      </c>
      <c r="D148" s="1013"/>
      <c r="E148" s="839" t="str">
        <f>IF(B148="","",INDEX(非表示_前年度報告内容!$1:$1048576,MATCH(B148,非表示_前年度報告内容!$A:$A,0),MATCH($E$52,非表示_前年度報告内容!$4:$4,0)))</f>
        <v>○</v>
      </c>
    </row>
    <row r="149" spans="2:5" ht="20.100000000000001" customHeight="1">
      <c r="B149" s="614" t="str">
        <f>IF(非表示_前年度報告内容!A101="","",非表示_前年度報告内容!A101)</f>
        <v>0097</v>
      </c>
      <c r="C149" s="1013" t="str">
        <f>IF(B149="","",INDEX(非表示_前年度報告内容!$1:$1048576,MATCH(B149,非表示_前年度報告内容!$A:$A,0),MATCH($C$52,非表示_前年度報告内容!$4:$4,0)))</f>
        <v>第一三共株式会社</v>
      </c>
      <c r="D149" s="1013"/>
      <c r="E149" s="839" t="str">
        <f>IF(B149="","",INDEX(非表示_前年度報告内容!$1:$1048576,MATCH(B149,非表示_前年度報告内容!$A:$A,0),MATCH($E$52,非表示_前年度報告内容!$4:$4,0)))</f>
        <v>○</v>
      </c>
    </row>
    <row r="150" spans="2:5" ht="20.100000000000001" customHeight="1">
      <c r="B150" s="614" t="str">
        <f>IF(非表示_前年度報告内容!A102="","",非表示_前年度報告内容!A102)</f>
        <v>0098</v>
      </c>
      <c r="C150" s="1013" t="str">
        <f>IF(B150="","",INDEX(非表示_前年度報告内容!$1:$1048576,MATCH(B150,非表示_前年度報告内容!$A:$A,0),MATCH($C$52,非表示_前年度報告内容!$4:$4,0)))</f>
        <v>大東カカオ株式会社</v>
      </c>
      <c r="D150" s="1013"/>
      <c r="E150" s="839" t="str">
        <f>IF(B150="","",INDEX(非表示_前年度報告内容!$1:$1048576,MATCH(B150,非表示_前年度報告内容!$A:$A,0),MATCH($E$52,非表示_前年度報告内容!$4:$4,0)))</f>
        <v>○</v>
      </c>
    </row>
    <row r="151" spans="2:5" ht="20.100000000000001" customHeight="1">
      <c r="B151" s="614" t="str">
        <f>IF(非表示_前年度報告内容!A103="","",非表示_前年度報告内容!A103)</f>
        <v>0099</v>
      </c>
      <c r="C151" s="1013" t="str">
        <f>IF(B151="","",INDEX(非表示_前年度報告内容!$1:$1048576,MATCH(B151,非表示_前年度報告内容!$A:$A,0),MATCH($C$52,非表示_前年度報告内容!$4:$4,0)))</f>
        <v>株式会社古河テクノマテリアル</v>
      </c>
      <c r="D151" s="1013"/>
      <c r="E151" s="839" t="str">
        <f>IF(B151="","",INDEX(非表示_前年度報告内容!$1:$1048576,MATCH(B151,非表示_前年度報告内容!$A:$A,0),MATCH($E$52,非表示_前年度報告内容!$4:$4,0)))</f>
        <v>○</v>
      </c>
    </row>
    <row r="152" spans="2:5" ht="20.100000000000001" customHeight="1">
      <c r="B152" s="614" t="str">
        <f>IF(非表示_前年度報告内容!A104="","",非表示_前年度報告内容!A104)</f>
        <v>0100</v>
      </c>
      <c r="C152" s="1013" t="str">
        <f>IF(B152="","",INDEX(非表示_前年度報告内容!$1:$1048576,MATCH(B152,非表示_前年度報告内容!$A:$A,0),MATCH($C$52,非表示_前年度報告内容!$4:$4,0)))</f>
        <v>イオンリテ－ル株式会社</v>
      </c>
      <c r="D152" s="1013"/>
      <c r="E152" s="839" t="str">
        <f>IF(B152="","",INDEX(非表示_前年度報告内容!$1:$1048576,MATCH(B152,非表示_前年度報告内容!$A:$A,0),MATCH($E$52,非表示_前年度報告内容!$4:$4,0)))</f>
        <v>○</v>
      </c>
    </row>
    <row r="153" spans="2:5" ht="20.100000000000001" hidden="1" customHeight="1">
      <c r="B153" s="614" t="str">
        <f>IF(非表示_前年度報告内容!A105="","",非表示_前年度報告内容!A105)</f>
        <v>0101</v>
      </c>
      <c r="C153" s="1013" t="str">
        <f>IF(B153="","",INDEX(非表示_前年度報告内容!$1:$1048576,MATCH(B153,非表示_前年度報告内容!$A:$A,0),MATCH($C$52,非表示_前年度報告内容!$4:$4,0)))</f>
        <v>株式会社江ノ電バス横浜</v>
      </c>
      <c r="D153" s="1013"/>
      <c r="E153" s="839" t="str">
        <f>IF(B153="","",INDEX(非表示_前年度報告内容!$1:$1048576,MATCH(B153,非表示_前年度報告内容!$A:$A,0),MATCH($E$52,非表示_前年度報告内容!$4:$4,0)))</f>
        <v/>
      </c>
    </row>
    <row r="154" spans="2:5" ht="20.100000000000001" customHeight="1">
      <c r="B154" s="614" t="str">
        <f>IF(非表示_前年度報告内容!A106="","",非表示_前年度報告内容!A106)</f>
        <v>0102</v>
      </c>
      <c r="C154" s="1013" t="str">
        <f>IF(B154="","",INDEX(非表示_前年度報告内容!$1:$1048576,MATCH(B154,非表示_前年度報告内容!$A:$A,0),MATCH($C$52,非表示_前年度報告内容!$4:$4,0)))</f>
        <v>株式会社江ノ電バス</v>
      </c>
      <c r="D154" s="1013"/>
      <c r="E154" s="839" t="str">
        <f>IF(B154="","",INDEX(非表示_前年度報告内容!$1:$1048576,MATCH(B154,非表示_前年度報告内容!$A:$A,0),MATCH($E$52,非表示_前年度報告内容!$4:$4,0)))</f>
        <v>○</v>
      </c>
    </row>
    <row r="155" spans="2:5" ht="20.100000000000001" customHeight="1">
      <c r="B155" s="614" t="str">
        <f>IF(非表示_前年度報告内容!A107="","",非表示_前年度報告内容!A107)</f>
        <v>0103</v>
      </c>
      <c r="C155" s="1013" t="str">
        <f>IF(B155="","",INDEX(非表示_前年度報告内容!$1:$1048576,MATCH(B155,非表示_前年度報告内容!$A:$A,0),MATCH($C$52,非表示_前年度報告内容!$4:$4,0)))</f>
        <v>東京ラヂエーター製造株式会社</v>
      </c>
      <c r="D155" s="1013"/>
      <c r="E155" s="839" t="str">
        <f>IF(B155="","",INDEX(非表示_前年度報告内容!$1:$1048576,MATCH(B155,非表示_前年度報告内容!$A:$A,0),MATCH($E$52,非表示_前年度報告内容!$4:$4,0)))</f>
        <v>○</v>
      </c>
    </row>
    <row r="156" spans="2:5" ht="20.100000000000001" customHeight="1">
      <c r="B156" s="614" t="str">
        <f>IF(非表示_前年度報告内容!A108="","",非表示_前年度報告内容!A108)</f>
        <v>0104</v>
      </c>
      <c r="C156" s="1013" t="str">
        <f>IF(B156="","",INDEX(非表示_前年度報告内容!$1:$1048576,MATCH(B156,非表示_前年度報告内容!$A:$A,0),MATCH($C$52,非表示_前年度報告内容!$4:$4,0)))</f>
        <v>プレス工業株式会社</v>
      </c>
      <c r="D156" s="1013"/>
      <c r="E156" s="839" t="str">
        <f>IF(B156="","",INDEX(非表示_前年度報告内容!$1:$1048576,MATCH(B156,非表示_前年度報告内容!$A:$A,0),MATCH($E$52,非表示_前年度報告内容!$4:$4,0)))</f>
        <v>○</v>
      </c>
    </row>
    <row r="157" spans="2:5" ht="20.100000000000001" customHeight="1">
      <c r="B157" s="614" t="str">
        <f>IF(非表示_前年度報告内容!A109="","",非表示_前年度報告内容!A109)</f>
        <v>0105</v>
      </c>
      <c r="C157" s="1013" t="str">
        <f>IF(B157="","",INDEX(非表示_前年度報告内容!$1:$1048576,MATCH(B157,非表示_前年度報告内容!$A:$A,0),MATCH($C$52,非表示_前年度報告内容!$4:$4,0)))</f>
        <v>株式会社朝日新聞社</v>
      </c>
      <c r="D157" s="1013"/>
      <c r="E157" s="839" t="str">
        <f>IF(B157="","",INDEX(非表示_前年度報告内容!$1:$1048576,MATCH(B157,非表示_前年度報告内容!$A:$A,0),MATCH($E$52,非表示_前年度報告内容!$4:$4,0)))</f>
        <v>○</v>
      </c>
    </row>
    <row r="158" spans="2:5" ht="20.100000000000001" hidden="1" customHeight="1">
      <c r="B158" s="614" t="str">
        <f>IF(非表示_前年度報告内容!A110="","",非表示_前年度報告内容!A110)</f>
        <v>0106</v>
      </c>
      <c r="C158" s="1013" t="str">
        <f>IF(B158="","",INDEX(非表示_前年度報告内容!$1:$1048576,MATCH(B158,非表示_前年度報告内容!$A:$A,0),MATCH($C$52,非表示_前年度報告内容!$4:$4,0)))</f>
        <v>株式会社富士通研究所</v>
      </c>
      <c r="D158" s="1013"/>
      <c r="E158" s="839" t="str">
        <f>IF(B158="","",INDEX(非表示_前年度報告内容!$1:$1048576,MATCH(B158,非表示_前年度報告内容!$A:$A,0),MATCH($E$52,非表示_前年度報告内容!$4:$4,0)))</f>
        <v/>
      </c>
    </row>
    <row r="159" spans="2:5" ht="20.100000000000001" hidden="1" customHeight="1">
      <c r="B159" s="614" t="str">
        <f>IF(非表示_前年度報告内容!A111="","",非表示_前年度報告内容!A111)</f>
        <v>0107</v>
      </c>
      <c r="C159" s="1013" t="str">
        <f>IF(B159="","",INDEX(非表示_前年度報告内容!$1:$1048576,MATCH(B159,非表示_前年度報告内容!$A:$A,0),MATCH($C$52,非表示_前年度報告内容!$4:$4,0)))</f>
        <v>ユニー株式会社</v>
      </c>
      <c r="D159" s="1013"/>
      <c r="E159" s="839" t="str">
        <f>IF(B159="","",INDEX(非表示_前年度報告内容!$1:$1048576,MATCH(B159,非表示_前年度報告内容!$A:$A,0),MATCH($E$52,非表示_前年度報告内容!$4:$4,0)))</f>
        <v/>
      </c>
    </row>
    <row r="160" spans="2:5" ht="20.100000000000001" customHeight="1">
      <c r="B160" s="614" t="str">
        <f>IF(非表示_前年度報告内容!A112="","",非表示_前年度報告内容!A112)</f>
        <v>0108</v>
      </c>
      <c r="C160" s="1013" t="str">
        <f>IF(B160="","",INDEX(非表示_前年度報告内容!$1:$1048576,MATCH(B160,非表示_前年度報告内容!$A:$A,0),MATCH($C$52,非表示_前年度報告内容!$4:$4,0)))</f>
        <v>池内精工株式会社</v>
      </c>
      <c r="D160" s="1013"/>
      <c r="E160" s="839" t="str">
        <f>IF(B160="","",INDEX(非表示_前年度報告内容!$1:$1048576,MATCH(B160,非表示_前年度報告内容!$A:$A,0),MATCH($E$52,非表示_前年度報告内容!$4:$4,0)))</f>
        <v>○</v>
      </c>
    </row>
    <row r="161" spans="2:5" ht="20.100000000000001" hidden="1" customHeight="1">
      <c r="B161" s="614" t="str">
        <f>IF(非表示_前年度報告内容!A113="","",非表示_前年度報告内容!A113)</f>
        <v>0109</v>
      </c>
      <c r="C161" s="1013" t="str">
        <f>IF(B161="","",INDEX(非表示_前年度報告内容!$1:$1048576,MATCH(B161,非表示_前年度報告内容!$A:$A,0),MATCH($C$52,非表示_前年度報告内容!$4:$4,0)))</f>
        <v>創価学会</v>
      </c>
      <c r="D161" s="1013"/>
      <c r="E161" s="839" t="str">
        <f>IF(B161="","",INDEX(非表示_前年度報告内容!$1:$1048576,MATCH(B161,非表示_前年度報告内容!$A:$A,0),MATCH($E$52,非表示_前年度報告内容!$4:$4,0)))</f>
        <v/>
      </c>
    </row>
    <row r="162" spans="2:5" ht="20.100000000000001" customHeight="1">
      <c r="B162" s="614" t="str">
        <f>IF(非表示_前年度報告内容!A114="","",非表示_前年度報告内容!A114)</f>
        <v>0110</v>
      </c>
      <c r="C162" s="1013" t="str">
        <f>IF(B162="","",INDEX(非表示_前年度報告内容!$1:$1048576,MATCH(B162,非表示_前年度報告内容!$A:$A,0),MATCH($C$52,非表示_前年度報告内容!$4:$4,0)))</f>
        <v>株式会社日立システムズ</v>
      </c>
      <c r="D162" s="1013"/>
      <c r="E162" s="839" t="str">
        <f>IF(B162="","",INDEX(非表示_前年度報告内容!$1:$1048576,MATCH(B162,非表示_前年度報告内容!$A:$A,0),MATCH($E$52,非表示_前年度報告内容!$4:$4,0)))</f>
        <v>○</v>
      </c>
    </row>
    <row r="163" spans="2:5" ht="20.100000000000001" customHeight="1">
      <c r="B163" s="614" t="str">
        <f>IF(非表示_前年度報告内容!A115="","",非表示_前年度報告内容!A115)</f>
        <v>0111</v>
      </c>
      <c r="C163" s="1013" t="str">
        <f>IF(B163="","",INDEX(非表示_前年度報告内容!$1:$1048576,MATCH(B163,非表示_前年度報告内容!$A:$A,0),MATCH($C$52,非表示_前年度報告内容!$4:$4,0)))</f>
        <v>大久保歯車工業株式会社</v>
      </c>
      <c r="D163" s="1013"/>
      <c r="E163" s="839" t="str">
        <f>IF(B163="","",INDEX(非表示_前年度報告内容!$1:$1048576,MATCH(B163,非表示_前年度報告内容!$A:$A,0),MATCH($E$52,非表示_前年度報告内容!$4:$4,0)))</f>
        <v>○</v>
      </c>
    </row>
    <row r="164" spans="2:5" ht="20.100000000000001" customHeight="1">
      <c r="B164" s="614" t="str">
        <f>IF(非表示_前年度報告内容!A116="","",非表示_前年度報告内容!A116)</f>
        <v>0112</v>
      </c>
      <c r="C164" s="1013" t="str">
        <f>IF(B164="","",INDEX(非表示_前年度報告内容!$1:$1048576,MATCH(B164,非表示_前年度報告内容!$A:$A,0),MATCH($C$52,非表示_前年度報告内容!$4:$4,0)))</f>
        <v>日東化工株式会社</v>
      </c>
      <c r="D164" s="1013"/>
      <c r="E164" s="839" t="str">
        <f>IF(B164="","",INDEX(非表示_前年度報告内容!$1:$1048576,MATCH(B164,非表示_前年度報告内容!$A:$A,0),MATCH($E$52,非表示_前年度報告内容!$4:$4,0)))</f>
        <v>○</v>
      </c>
    </row>
    <row r="165" spans="2:5" ht="20.100000000000001" customHeight="1">
      <c r="B165" s="614" t="str">
        <f>IF(非表示_前年度報告内容!A117="","",非表示_前年度報告内容!A117)</f>
        <v>0113</v>
      </c>
      <c r="C165" s="1013" t="str">
        <f>IF(B165="","",INDEX(非表示_前年度報告内容!$1:$1048576,MATCH(B165,非表示_前年度報告内容!$A:$A,0),MATCH($C$52,非表示_前年度報告内容!$4:$4,0)))</f>
        <v>一般財団法人電力中央研究所</v>
      </c>
      <c r="D165" s="1013"/>
      <c r="E165" s="839" t="str">
        <f>IF(B165="","",INDEX(非表示_前年度報告内容!$1:$1048576,MATCH(B165,非表示_前年度報告内容!$A:$A,0),MATCH($E$52,非表示_前年度報告内容!$4:$4,0)))</f>
        <v>○</v>
      </c>
    </row>
    <row r="166" spans="2:5" ht="20.100000000000001" customHeight="1">
      <c r="B166" s="614" t="str">
        <f>IF(非表示_前年度報告内容!A118="","",非表示_前年度報告内容!A118)</f>
        <v>0114</v>
      </c>
      <c r="C166" s="1013" t="str">
        <f>IF(B166="","",INDEX(非表示_前年度報告内容!$1:$1048576,MATCH(B166,非表示_前年度報告内容!$A:$A,0),MATCH($C$52,非表示_前年度報告内容!$4:$4,0)))</f>
        <v>ロンザ株式会社</v>
      </c>
      <c r="D166" s="1013"/>
      <c r="E166" s="839" t="str">
        <f>IF(B166="","",INDEX(非表示_前年度報告内容!$1:$1048576,MATCH(B166,非表示_前年度報告内容!$A:$A,0),MATCH($E$52,非表示_前年度報告内容!$4:$4,0)))</f>
        <v>○</v>
      </c>
    </row>
    <row r="167" spans="2:5" ht="20.100000000000001" customHeight="1">
      <c r="B167" s="614" t="str">
        <f>IF(非表示_前年度報告内容!A119="","",非表示_前年度報告内容!A119)</f>
        <v>0115</v>
      </c>
      <c r="C167" s="1013" t="str">
        <f>IF(B167="","",INDEX(非表示_前年度報告内容!$1:$1048576,MATCH(B167,非表示_前年度報告内容!$A:$A,0),MATCH($C$52,非表示_前年度報告内容!$4:$4,0)))</f>
        <v>大山ねずの命神示教会</v>
      </c>
      <c r="D167" s="1013"/>
      <c r="E167" s="839" t="str">
        <f>IF(B167="","",INDEX(非表示_前年度報告内容!$1:$1048576,MATCH(B167,非表示_前年度報告内容!$A:$A,0),MATCH($E$52,非表示_前年度報告内容!$4:$4,0)))</f>
        <v>○</v>
      </c>
    </row>
    <row r="168" spans="2:5" ht="20.100000000000001" customHeight="1">
      <c r="B168" s="614" t="str">
        <f>IF(非表示_前年度報告内容!A120="","",非表示_前年度報告内容!A120)</f>
        <v>0116</v>
      </c>
      <c r="C168" s="1013" t="str">
        <f>IF(B168="","",INDEX(非表示_前年度報告内容!$1:$1048576,MATCH(B168,非表示_前年度報告内容!$A:$A,0),MATCH($C$52,非表示_前年度報告内容!$4:$4,0)))</f>
        <v>株式会社西武不動産</v>
      </c>
      <c r="D168" s="1013"/>
      <c r="E168" s="839" t="str">
        <f>IF(B168="","",INDEX(非表示_前年度報告内容!$1:$1048576,MATCH(B168,非表示_前年度報告内容!$A:$A,0),MATCH($E$52,非表示_前年度報告内容!$4:$4,0)))</f>
        <v>○</v>
      </c>
    </row>
    <row r="169" spans="2:5" ht="20.100000000000001" hidden="1" customHeight="1">
      <c r="B169" s="614" t="str">
        <f>IF(非表示_前年度報告内容!A121="","",非表示_前年度報告内容!A121)</f>
        <v>0117</v>
      </c>
      <c r="C169" s="1013" t="str">
        <f>IF(B169="","",INDEX(非表示_前年度報告内容!$1:$1048576,MATCH(B169,非表示_前年度報告内容!$A:$A,0),MATCH($C$52,非表示_前年度報告内容!$4:$4,0)))</f>
        <v>株式会社アマダツールプレシジョン</v>
      </c>
      <c r="D169" s="1013"/>
      <c r="E169" s="839" t="str">
        <f>IF(B169="","",INDEX(非表示_前年度報告内容!$1:$1048576,MATCH(B169,非表示_前年度報告内容!$A:$A,0),MATCH($E$52,非表示_前年度報告内容!$4:$4,0)))</f>
        <v/>
      </c>
    </row>
    <row r="170" spans="2:5" ht="20.100000000000001" customHeight="1">
      <c r="B170" s="614" t="str">
        <f>IF(非表示_前年度報告内容!A122="","",非表示_前年度報告内容!A122)</f>
        <v>0118</v>
      </c>
      <c r="C170" s="1013" t="str">
        <f>IF(B170="","",INDEX(非表示_前年度報告内容!$1:$1048576,MATCH(B170,非表示_前年度報告内容!$A:$A,0),MATCH($C$52,非表示_前年度報告内容!$4:$4,0)))</f>
        <v>前田道路株式会社</v>
      </c>
      <c r="D170" s="1013"/>
      <c r="E170" s="839" t="str">
        <f>IF(B170="","",INDEX(非表示_前年度報告内容!$1:$1048576,MATCH(B170,非表示_前年度報告内容!$A:$A,0),MATCH($E$52,非表示_前年度報告内容!$4:$4,0)))</f>
        <v>○</v>
      </c>
    </row>
    <row r="171" spans="2:5" ht="20.100000000000001" customHeight="1">
      <c r="B171" s="614" t="str">
        <f>IF(非表示_前年度報告内容!A123="","",非表示_前年度報告内容!A123)</f>
        <v>0119</v>
      </c>
      <c r="C171" s="1013" t="str">
        <f>IF(B171="","",INDEX(非表示_前年度報告内容!$1:$1048576,MATCH(B171,非表示_前年度報告内容!$A:$A,0),MATCH($C$52,非表示_前年度報告内容!$4:$4,0)))</f>
        <v>株式会社白洋舍</v>
      </c>
      <c r="D171" s="1013"/>
      <c r="E171" s="839" t="str">
        <f>IF(B171="","",INDEX(非表示_前年度報告内容!$1:$1048576,MATCH(B171,非表示_前年度報告内容!$A:$A,0),MATCH($E$52,非表示_前年度報告内容!$4:$4,0)))</f>
        <v>○</v>
      </c>
    </row>
    <row r="172" spans="2:5" ht="20.100000000000001" customHeight="1">
      <c r="B172" s="614" t="str">
        <f>IF(非表示_前年度報告内容!A124="","",非表示_前年度報告内容!A124)</f>
        <v>0120</v>
      </c>
      <c r="C172" s="1013" t="str">
        <f>IF(B172="","",INDEX(非表示_前年度報告内容!$1:$1048576,MATCH(B172,非表示_前年度報告内容!$A:$A,0),MATCH($C$52,非表示_前年度報告内容!$4:$4,0)))</f>
        <v>日本精工株式会社</v>
      </c>
      <c r="D172" s="1013"/>
      <c r="E172" s="839" t="str">
        <f>IF(B172="","",INDEX(非表示_前年度報告内容!$1:$1048576,MATCH(B172,非表示_前年度報告内容!$A:$A,0),MATCH($E$52,非表示_前年度報告内容!$4:$4,0)))</f>
        <v>○</v>
      </c>
    </row>
    <row r="173" spans="2:5" ht="20.100000000000001" customHeight="1">
      <c r="B173" s="614" t="str">
        <f>IF(非表示_前年度報告内容!A125="","",非表示_前年度報告内容!A125)</f>
        <v>0121</v>
      </c>
      <c r="C173" s="1013" t="str">
        <f>IF(B173="","",INDEX(非表示_前年度報告内容!$1:$1048576,MATCH(B173,非表示_前年度報告内容!$A:$A,0),MATCH($C$52,非表示_前年度報告内容!$4:$4,0)))</f>
        <v>ウエスタンデジタルテクノロジーズ合同会社</v>
      </c>
      <c r="D173" s="1013"/>
      <c r="E173" s="839" t="str">
        <f>IF(B173="","",INDEX(非表示_前年度報告内容!$1:$1048576,MATCH(B173,非表示_前年度報告内容!$A:$A,0),MATCH($E$52,非表示_前年度報告内容!$4:$4,0)))</f>
        <v>○</v>
      </c>
    </row>
    <row r="174" spans="2:5" ht="20.100000000000001" customHeight="1">
      <c r="B174" s="614" t="str">
        <f>IF(非表示_前年度報告内容!A126="","",非表示_前年度報告内容!A126)</f>
        <v>0122</v>
      </c>
      <c r="C174" s="1013" t="str">
        <f>IF(B174="","",INDEX(非表示_前年度報告内容!$1:$1048576,MATCH(B174,非表示_前年度報告内容!$A:$A,0),MATCH($C$52,非表示_前年度報告内容!$4:$4,0)))</f>
        <v>横須賀市上下水道事業管理者</v>
      </c>
      <c r="D174" s="1013"/>
      <c r="E174" s="839" t="str">
        <f>IF(B174="","",INDEX(非表示_前年度報告内容!$1:$1048576,MATCH(B174,非表示_前年度報告内容!$A:$A,0),MATCH($E$52,非表示_前年度報告内容!$4:$4,0)))</f>
        <v>○</v>
      </c>
    </row>
    <row r="175" spans="2:5" ht="20.100000000000001" customHeight="1">
      <c r="B175" s="614" t="str">
        <f>IF(非表示_前年度報告内容!A127="","",非表示_前年度報告内容!A127)</f>
        <v>0123</v>
      </c>
      <c r="C175" s="1013" t="str">
        <f>IF(B175="","",INDEX(非表示_前年度報告内容!$1:$1048576,MATCH(B175,非表示_前年度報告内容!$A:$A,0),MATCH($C$52,非表示_前年度報告内容!$4:$4,0)))</f>
        <v>三菱ケミカル株式会社</v>
      </c>
      <c r="D175" s="1013"/>
      <c r="E175" s="839" t="str">
        <f>IF(B175="","",INDEX(非表示_前年度報告内容!$1:$1048576,MATCH(B175,非表示_前年度報告内容!$A:$A,0),MATCH($E$52,非表示_前年度報告内容!$4:$4,0)))</f>
        <v>○</v>
      </c>
    </row>
    <row r="176" spans="2:5" ht="20.100000000000001" customHeight="1">
      <c r="B176" s="614" t="str">
        <f>IF(非表示_前年度報告内容!A128="","",非表示_前年度報告内容!A128)</f>
        <v>0124</v>
      </c>
      <c r="C176" s="1013" t="str">
        <f>IF(B176="","",INDEX(非表示_前年度報告内容!$1:$1048576,MATCH(B176,非表示_前年度報告内容!$A:$A,0),MATCH($C$52,非表示_前年度報告内容!$4:$4,0)))</f>
        <v>東洋紙業株式会社</v>
      </c>
      <c r="D176" s="1013"/>
      <c r="E176" s="839" t="str">
        <f>IF(B176="","",INDEX(非表示_前年度報告内容!$1:$1048576,MATCH(B176,非表示_前年度報告内容!$A:$A,0),MATCH($E$52,非表示_前年度報告内容!$4:$4,0)))</f>
        <v>○</v>
      </c>
    </row>
    <row r="177" spans="2:5" ht="20.100000000000001" hidden="1" customHeight="1">
      <c r="B177" s="614" t="str">
        <f>IF(非表示_前年度報告内容!A129="","",非表示_前年度報告内容!A129)</f>
        <v>0125</v>
      </c>
      <c r="C177" s="1013" t="str">
        <f>IF(B177="","",INDEX(非表示_前年度報告内容!$1:$1048576,MATCH(B177,非表示_前年度報告内容!$A:$A,0),MATCH($C$52,非表示_前年度報告内容!$4:$4,0)))</f>
        <v>株式会社そごう・西武</v>
      </c>
      <c r="D177" s="1013"/>
      <c r="E177" s="839" t="str">
        <f>IF(B177="","",INDEX(非表示_前年度報告内容!$1:$1048576,MATCH(B177,非表示_前年度報告内容!$A:$A,0),MATCH($E$52,非表示_前年度報告内容!$4:$4,0)))</f>
        <v/>
      </c>
    </row>
    <row r="178" spans="2:5" ht="20.100000000000001" hidden="1" customHeight="1">
      <c r="B178" s="614" t="str">
        <f>IF(非表示_前年度報告内容!A130="","",非表示_前年度報告内容!A130)</f>
        <v>0126</v>
      </c>
      <c r="C178" s="1013" t="str">
        <f>IF(B178="","",INDEX(非表示_前年度報告内容!$1:$1048576,MATCH(B178,非表示_前年度報告内容!$A:$A,0),MATCH($C$52,非表示_前年度報告内容!$4:$4,0)))</f>
        <v>葉山町</v>
      </c>
      <c r="D178" s="1013"/>
      <c r="E178" s="839" t="str">
        <f>IF(B178="","",INDEX(非表示_前年度報告内容!$1:$1048576,MATCH(B178,非表示_前年度報告内容!$A:$A,0),MATCH($E$52,非表示_前年度報告内容!$4:$4,0)))</f>
        <v/>
      </c>
    </row>
    <row r="179" spans="2:5" ht="20.100000000000001" hidden="1" customHeight="1">
      <c r="B179" s="614" t="str">
        <f>IF(非表示_前年度報告内容!A131="","",非表示_前年度報告内容!A131)</f>
        <v>0127</v>
      </c>
      <c r="C179" s="1013" t="str">
        <f>IF(B179="","",INDEX(非表示_前年度報告内容!$1:$1048576,MATCH(B179,非表示_前年度報告内容!$A:$A,0),MATCH($C$52,非表示_前年度報告内容!$4:$4,0)))</f>
        <v>株式会社イムラ</v>
      </c>
      <c r="D179" s="1013"/>
      <c r="E179" s="839" t="str">
        <f>IF(B179="","",INDEX(非表示_前年度報告内容!$1:$1048576,MATCH(B179,非表示_前年度報告内容!$A:$A,0),MATCH($E$52,非表示_前年度報告内容!$4:$4,0)))</f>
        <v/>
      </c>
    </row>
    <row r="180" spans="2:5" ht="20.100000000000001" customHeight="1">
      <c r="B180" s="614" t="str">
        <f>IF(非表示_前年度報告内容!A132="","",非表示_前年度報告内容!A132)</f>
        <v>0128</v>
      </c>
      <c r="C180" s="1013" t="str">
        <f>IF(B180="","",INDEX(非表示_前年度報告内容!$1:$1048576,MATCH(B180,非表示_前年度報告内容!$A:$A,0),MATCH($C$52,非表示_前年度報告内容!$4:$4,0)))</f>
        <v>大和市</v>
      </c>
      <c r="D180" s="1013"/>
      <c r="E180" s="839" t="str">
        <f>IF(B180="","",INDEX(非表示_前年度報告内容!$1:$1048576,MATCH(B180,非表示_前年度報告内容!$A:$A,0),MATCH($E$52,非表示_前年度報告内容!$4:$4,0)))</f>
        <v>○</v>
      </c>
    </row>
    <row r="181" spans="2:5" ht="20.100000000000001" customHeight="1">
      <c r="B181" s="614" t="str">
        <f>IF(非表示_前年度報告内容!A133="","",非表示_前年度報告内容!A133)</f>
        <v>0129</v>
      </c>
      <c r="C181" s="1013" t="str">
        <f>IF(B181="","",INDEX(非表示_前年度報告内容!$1:$1048576,MATCH(B181,非表示_前年度報告内容!$A:$A,0),MATCH($C$52,非表示_前年度報告内容!$4:$4,0)))</f>
        <v>東罐興業株式会社</v>
      </c>
      <c r="D181" s="1013"/>
      <c r="E181" s="839" t="str">
        <f>IF(B181="","",INDEX(非表示_前年度報告内容!$1:$1048576,MATCH(B181,非表示_前年度報告内容!$A:$A,0),MATCH($E$52,非表示_前年度報告内容!$4:$4,0)))</f>
        <v>○</v>
      </c>
    </row>
    <row r="182" spans="2:5" ht="20.100000000000001" hidden="1" customHeight="1">
      <c r="B182" s="614" t="str">
        <f>IF(非表示_前年度報告内容!A134="","",非表示_前年度報告内容!A134)</f>
        <v>0130</v>
      </c>
      <c r="C182" s="1013" t="str">
        <f>IF(B182="","",INDEX(非表示_前年度報告内容!$1:$1048576,MATCH(B182,非表示_前年度報告内容!$A:$A,0),MATCH($C$52,非表示_前年度報告内容!$4:$4,0)))</f>
        <v>パナソニックモバイルコミュニケーションズ株式会社</v>
      </c>
      <c r="D182" s="1013"/>
      <c r="E182" s="839" t="str">
        <f>IF(B182="","",INDEX(非表示_前年度報告内容!$1:$1048576,MATCH(B182,非表示_前年度報告内容!$A:$A,0),MATCH($E$52,非表示_前年度報告内容!$4:$4,0)))</f>
        <v/>
      </c>
    </row>
    <row r="183" spans="2:5" ht="20.100000000000001" hidden="1" customHeight="1">
      <c r="B183" s="614" t="str">
        <f>IF(非表示_前年度報告内容!A135="","",非表示_前年度報告内容!A135)</f>
        <v>0131</v>
      </c>
      <c r="C183" s="1013" t="str">
        <f>IF(B183="","",INDEX(非表示_前年度報告内容!$1:$1048576,MATCH(B183,非表示_前年度報告内容!$A:$A,0),MATCH($C$52,非表示_前年度報告内容!$4:$4,0)))</f>
        <v>株式会社りそな銀行</v>
      </c>
      <c r="D183" s="1013"/>
      <c r="E183" s="839" t="str">
        <f>IF(B183="","",INDEX(非表示_前年度報告内容!$1:$1048576,MATCH(B183,非表示_前年度報告内容!$A:$A,0),MATCH($E$52,非表示_前年度報告内容!$4:$4,0)))</f>
        <v/>
      </c>
    </row>
    <row r="184" spans="2:5" ht="20.100000000000001" hidden="1" customHeight="1">
      <c r="B184" s="614" t="str">
        <f>IF(非表示_前年度報告内容!A136="","",非表示_前年度報告内容!A136)</f>
        <v>0132</v>
      </c>
      <c r="C184" s="1013" t="str">
        <f>IF(B184="","",INDEX(非表示_前年度報告内容!$1:$1048576,MATCH(B184,非表示_前年度報告内容!$A:$A,0),MATCH($C$52,非表示_前年度報告内容!$4:$4,0)))</f>
        <v>株式会社トーメンパワー寒川</v>
      </c>
      <c r="D184" s="1013"/>
      <c r="E184" s="839" t="str">
        <f>IF(B184="","",INDEX(非表示_前年度報告内容!$1:$1048576,MATCH(B184,非表示_前年度報告内容!$A:$A,0),MATCH($E$52,非表示_前年度報告内容!$4:$4,0)))</f>
        <v/>
      </c>
    </row>
    <row r="185" spans="2:5" ht="20.100000000000001" customHeight="1">
      <c r="B185" s="614" t="str">
        <f>IF(非表示_前年度報告内容!A137="","",非表示_前年度報告内容!A137)</f>
        <v>0133</v>
      </c>
      <c r="C185" s="1013" t="str">
        <f>IF(B185="","",INDEX(非表示_前年度報告内容!$1:$1048576,MATCH(B185,非表示_前年度報告内容!$A:$A,0),MATCH($C$52,非表示_前年度報告内容!$4:$4,0)))</f>
        <v>横浜森永乳業株式会社</v>
      </c>
      <c r="D185" s="1013"/>
      <c r="E185" s="839" t="str">
        <f>IF(B185="","",INDEX(非表示_前年度報告内容!$1:$1048576,MATCH(B185,非表示_前年度報告内容!$A:$A,0),MATCH($E$52,非表示_前年度報告内容!$4:$4,0)))</f>
        <v>○</v>
      </c>
    </row>
    <row r="186" spans="2:5" ht="20.100000000000001" customHeight="1">
      <c r="B186" s="614" t="str">
        <f>IF(非表示_前年度報告内容!A138="","",非表示_前年度報告内容!A138)</f>
        <v>0134</v>
      </c>
      <c r="C186" s="1013" t="str">
        <f>IF(B186="","",INDEX(非表示_前年度報告内容!$1:$1048576,MATCH(B186,非表示_前年度報告内容!$A:$A,0),MATCH($C$52,非表示_前年度報告内容!$4:$4,0)))</f>
        <v>株式会社タマダイ</v>
      </c>
      <c r="D186" s="1013"/>
      <c r="E186" s="839" t="str">
        <f>IF(B186="","",INDEX(非表示_前年度報告内容!$1:$1048576,MATCH(B186,非表示_前年度報告内容!$A:$A,0),MATCH($E$52,非表示_前年度報告内容!$4:$4,0)))</f>
        <v>○</v>
      </c>
    </row>
    <row r="187" spans="2:5" ht="20.100000000000001" hidden="1" customHeight="1">
      <c r="B187" s="614" t="str">
        <f>IF(非表示_前年度報告内容!A139="","",非表示_前年度報告内容!A139)</f>
        <v>0135</v>
      </c>
      <c r="C187" s="1013" t="str">
        <f>IF(B187="","",INDEX(非表示_前年度報告内容!$1:$1048576,MATCH(B187,非表示_前年度報告内容!$A:$A,0),MATCH($C$52,非表示_前年度報告内容!$4:$4,0)))</f>
        <v>興亜硝子株式会社</v>
      </c>
      <c r="D187" s="1013"/>
      <c r="E187" s="839" t="str">
        <f>IF(B187="","",INDEX(非表示_前年度報告内容!$1:$1048576,MATCH(B187,非表示_前年度報告内容!$A:$A,0),MATCH($E$52,非表示_前年度報告内容!$4:$4,0)))</f>
        <v/>
      </c>
    </row>
    <row r="188" spans="2:5" ht="20.100000000000001" customHeight="1">
      <c r="B188" s="614" t="str">
        <f>IF(非表示_前年度報告内容!A140="","",非表示_前年度報告内容!A140)</f>
        <v>0136</v>
      </c>
      <c r="C188" s="1013" t="str">
        <f>IF(B188="","",INDEX(非表示_前年度報告内容!$1:$1048576,MATCH(B188,非表示_前年度報告内容!$A:$A,0),MATCH($C$52,非表示_前年度報告内容!$4:$4,0)))</f>
        <v>コカ・コーラボトラーズジャパン株式会社</v>
      </c>
      <c r="D188" s="1013"/>
      <c r="E188" s="839" t="str">
        <f>IF(B188="","",INDEX(非表示_前年度報告内容!$1:$1048576,MATCH(B188,非表示_前年度報告内容!$A:$A,0),MATCH($E$52,非表示_前年度報告内容!$4:$4,0)))</f>
        <v>○</v>
      </c>
    </row>
    <row r="189" spans="2:5" ht="20.100000000000001" hidden="1" customHeight="1">
      <c r="B189" s="614" t="str">
        <f>IF(非表示_前年度報告内容!A141="","",非表示_前年度報告内容!A141)</f>
        <v>0137</v>
      </c>
      <c r="C189" s="1013" t="str">
        <f>IF(B189="","",INDEX(非表示_前年度報告内容!$1:$1048576,MATCH(B189,非表示_前年度報告内容!$A:$A,0),MATCH($C$52,非表示_前年度報告内容!$4:$4,0)))</f>
        <v>コカ・コーライーストジャパンプロダクツ株式会社</v>
      </c>
      <c r="D189" s="1013"/>
      <c r="E189" s="839" t="str">
        <f>IF(B189="","",INDEX(非表示_前年度報告内容!$1:$1048576,MATCH(B189,非表示_前年度報告内容!$A:$A,0),MATCH($E$52,非表示_前年度報告内容!$4:$4,0)))</f>
        <v/>
      </c>
    </row>
    <row r="190" spans="2:5" ht="20.100000000000001" hidden="1" customHeight="1">
      <c r="B190" s="614" t="str">
        <f>IF(非表示_前年度報告内容!A142="","",非表示_前年度報告内容!A142)</f>
        <v>0138</v>
      </c>
      <c r="C190" s="1013" t="str">
        <f>IF(B190="","",INDEX(非表示_前年度報告内容!$1:$1048576,MATCH(B190,非表示_前年度報告内容!$A:$A,0),MATCH($C$52,非表示_前年度報告内容!$4:$4,0)))</f>
        <v>学校法人関東学院</v>
      </c>
      <c r="D190" s="1013"/>
      <c r="E190" s="839" t="str">
        <f>IF(B190="","",INDEX(非表示_前年度報告内容!$1:$1048576,MATCH(B190,非表示_前年度報告内容!$A:$A,0),MATCH($E$52,非表示_前年度報告内容!$4:$4,0)))</f>
        <v/>
      </c>
    </row>
    <row r="191" spans="2:5" ht="20.100000000000001" customHeight="1">
      <c r="B191" s="614" t="str">
        <f>IF(非表示_前年度報告内容!A143="","",非表示_前年度報告内容!A143)</f>
        <v>0139</v>
      </c>
      <c r="C191" s="1013" t="str">
        <f>IF(B191="","",INDEX(非表示_前年度報告内容!$1:$1048576,MATCH(B191,非表示_前年度報告内容!$A:$A,0),MATCH($C$52,非表示_前年度報告内容!$4:$4,0)))</f>
        <v>株式会社相鉄アーバンクリエイツ</v>
      </c>
      <c r="D191" s="1013"/>
      <c r="E191" s="839" t="str">
        <f>IF(B191="","",INDEX(非表示_前年度報告内容!$1:$1048576,MATCH(B191,非表示_前年度報告内容!$A:$A,0),MATCH($E$52,非表示_前年度報告内容!$4:$4,0)))</f>
        <v>○</v>
      </c>
    </row>
    <row r="192" spans="2:5" ht="20.100000000000001" customHeight="1">
      <c r="B192" s="614" t="str">
        <f>IF(非表示_前年度報告内容!A144="","",非表示_前年度報告内容!A144)</f>
        <v>0140</v>
      </c>
      <c r="C192" s="1013" t="str">
        <f>IF(B192="","",INDEX(非表示_前年度報告内容!$1:$1048576,MATCH(B192,非表示_前年度報告内容!$A:$A,0),MATCH($C$52,非表示_前年度報告内容!$4:$4,0)))</f>
        <v>三菱電機株式会社</v>
      </c>
      <c r="D192" s="1013"/>
      <c r="E192" s="839" t="str">
        <f>IF(B192="","",INDEX(非表示_前年度報告内容!$1:$1048576,MATCH(B192,非表示_前年度報告内容!$A:$A,0),MATCH($E$52,非表示_前年度報告内容!$4:$4,0)))</f>
        <v>○</v>
      </c>
    </row>
    <row r="193" spans="2:5" ht="20.100000000000001" customHeight="1">
      <c r="B193" s="614" t="str">
        <f>IF(非表示_前年度報告内容!A145="","",非表示_前年度報告内容!A145)</f>
        <v>0141</v>
      </c>
      <c r="C193" s="1013" t="str">
        <f>IF(B193="","",INDEX(非表示_前年度報告内容!$1:$1048576,MATCH(B193,非表示_前年度報告内容!$A:$A,0),MATCH($C$52,非表示_前年度報告内容!$4:$4,0)))</f>
        <v>京浜急行電鉄株式会社</v>
      </c>
      <c r="D193" s="1013"/>
      <c r="E193" s="839" t="str">
        <f>IF(B193="","",INDEX(非表示_前年度報告内容!$1:$1048576,MATCH(B193,非表示_前年度報告内容!$A:$A,0),MATCH($E$52,非表示_前年度報告内容!$4:$4,0)))</f>
        <v>○</v>
      </c>
    </row>
    <row r="194" spans="2:5" ht="20.100000000000001" hidden="1" customHeight="1">
      <c r="B194" s="614" t="str">
        <f>IF(非表示_前年度報告内容!A146="","",非表示_前年度報告内容!A146)</f>
        <v>0142</v>
      </c>
      <c r="C194" s="1013" t="str">
        <f>IF(B194="","",INDEX(非表示_前年度報告内容!$1:$1048576,MATCH(B194,非表示_前年度報告内容!$A:$A,0),MATCH($C$52,非表示_前年度報告内容!$4:$4,0)))</f>
        <v>ＮＲＥＧ東芝不動産株式会社</v>
      </c>
      <c r="D194" s="1013"/>
      <c r="E194" s="839" t="str">
        <f>IF(B194="","",INDEX(非表示_前年度報告内容!$1:$1048576,MATCH(B194,非表示_前年度報告内容!$A:$A,0),MATCH($E$52,非表示_前年度報告内容!$4:$4,0)))</f>
        <v/>
      </c>
    </row>
    <row r="195" spans="2:5" ht="20.100000000000001" customHeight="1">
      <c r="B195" s="614" t="str">
        <f>IF(非表示_前年度報告内容!A147="","",非表示_前年度報告内容!A147)</f>
        <v>0143</v>
      </c>
      <c r="C195" s="1013" t="str">
        <f>IF(B195="","",INDEX(非表示_前年度報告内容!$1:$1048576,MATCH(B195,非表示_前年度報告内容!$A:$A,0),MATCH($C$52,非表示_前年度報告内容!$4:$4,0)))</f>
        <v>株式会社ルネサンス</v>
      </c>
      <c r="D195" s="1013"/>
      <c r="E195" s="839" t="str">
        <f>IF(B195="","",INDEX(非表示_前年度報告内容!$1:$1048576,MATCH(B195,非表示_前年度報告内容!$A:$A,0),MATCH($E$52,非表示_前年度報告内容!$4:$4,0)))</f>
        <v>○</v>
      </c>
    </row>
    <row r="196" spans="2:5" ht="20.100000000000001" customHeight="1">
      <c r="B196" s="614" t="str">
        <f>IF(非表示_前年度報告内容!A148="","",非表示_前年度報告内容!A148)</f>
        <v>0144</v>
      </c>
      <c r="C196" s="1013" t="str">
        <f>IF(B196="","",INDEX(非表示_前年度報告内容!$1:$1048576,MATCH(B196,非表示_前年度報告内容!$A:$A,0),MATCH($C$52,非表示_前年度報告内容!$4:$4,0)))</f>
        <v>独立行政法人国立印刷局</v>
      </c>
      <c r="D196" s="1013"/>
      <c r="E196" s="839" t="str">
        <f>IF(B196="","",INDEX(非表示_前年度報告内容!$1:$1048576,MATCH(B196,非表示_前年度報告内容!$A:$A,0),MATCH($E$52,非表示_前年度報告内容!$4:$4,0)))</f>
        <v>○</v>
      </c>
    </row>
    <row r="197" spans="2:5" ht="20.100000000000001" hidden="1" customHeight="1">
      <c r="B197" s="614" t="str">
        <f>IF(非表示_前年度報告内容!A149="","",非表示_前年度報告内容!A149)</f>
        <v>0145</v>
      </c>
      <c r="C197" s="1013" t="str">
        <f>IF(B197="","",INDEX(非表示_前年度報告内容!$1:$1048576,MATCH(B197,非表示_前年度報告内容!$A:$A,0),MATCH($C$52,非表示_前年度報告内容!$4:$4,0)))</f>
        <v>日本たばこ産業株式会社</v>
      </c>
      <c r="D197" s="1013"/>
      <c r="E197" s="839" t="str">
        <f>IF(B197="","",INDEX(非表示_前年度報告内容!$1:$1048576,MATCH(B197,非表示_前年度報告内容!$A:$A,0),MATCH($E$52,非表示_前年度報告内容!$4:$4,0)))</f>
        <v/>
      </c>
    </row>
    <row r="198" spans="2:5" ht="20.100000000000001" hidden="1" customHeight="1">
      <c r="B198" s="614" t="str">
        <f>IF(非表示_前年度報告内容!A150="","",非表示_前年度報告内容!A150)</f>
        <v>0146</v>
      </c>
      <c r="C198" s="1013" t="str">
        <f>IF(B198="","",INDEX(非表示_前年度報告内容!$1:$1048576,MATCH(B198,非表示_前年度報告内容!$A:$A,0),MATCH($C$52,非表示_前年度報告内容!$4:$4,0)))</f>
        <v>株式会社テージーケー</v>
      </c>
      <c r="D198" s="1013"/>
      <c r="E198" s="839" t="str">
        <f>IF(B198="","",INDEX(非表示_前年度報告内容!$1:$1048576,MATCH(B198,非表示_前年度報告内容!$A:$A,0),MATCH($E$52,非表示_前年度報告内容!$4:$4,0)))</f>
        <v/>
      </c>
    </row>
    <row r="199" spans="2:5" ht="20.100000000000001" hidden="1" customHeight="1">
      <c r="B199" s="614" t="str">
        <f>IF(非表示_前年度報告内容!A151="","",非表示_前年度報告内容!A151)</f>
        <v>0147</v>
      </c>
      <c r="C199" s="1013" t="str">
        <f>IF(B199="","",INDEX(非表示_前年度報告内容!$1:$1048576,MATCH(B199,非表示_前年度報告内容!$A:$A,0),MATCH($C$52,非表示_前年度報告内容!$4:$4,0)))</f>
        <v>株式会社ダイナシティ</v>
      </c>
      <c r="D199" s="1013"/>
      <c r="E199" s="839" t="str">
        <f>IF(B199="","",INDEX(非表示_前年度報告内容!$1:$1048576,MATCH(B199,非表示_前年度報告内容!$A:$A,0),MATCH($E$52,非表示_前年度報告内容!$4:$4,0)))</f>
        <v/>
      </c>
    </row>
    <row r="200" spans="2:5" ht="20.100000000000001" customHeight="1">
      <c r="B200" s="614" t="str">
        <f>IF(非表示_前年度報告内容!A152="","",非表示_前年度報告内容!A152)</f>
        <v>0148</v>
      </c>
      <c r="C200" s="1013" t="str">
        <f>IF(B200="","",INDEX(非表示_前年度報告内容!$1:$1048576,MATCH(B200,非表示_前年度報告内容!$A:$A,0),MATCH($C$52,非表示_前年度報告内容!$4:$4,0)))</f>
        <v>学校法人東海大学</v>
      </c>
      <c r="D200" s="1013"/>
      <c r="E200" s="839" t="str">
        <f>IF(B200="","",INDEX(非表示_前年度報告内容!$1:$1048576,MATCH(B200,非表示_前年度報告内容!$A:$A,0),MATCH($E$52,非表示_前年度報告内容!$4:$4,0)))</f>
        <v>○</v>
      </c>
    </row>
    <row r="201" spans="2:5" ht="20.100000000000001" customHeight="1">
      <c r="B201" s="614" t="str">
        <f>IF(非表示_前年度報告内容!A153="","",非表示_前年度報告内容!A153)</f>
        <v>0149</v>
      </c>
      <c r="C201" s="1013" t="str">
        <f>IF(B201="","",INDEX(非表示_前年度報告内容!$1:$1048576,MATCH(B201,非表示_前年度報告内容!$A:$A,0),MATCH($C$52,非表示_前年度報告内容!$4:$4,0)))</f>
        <v>小田原市</v>
      </c>
      <c r="D201" s="1013"/>
      <c r="E201" s="839" t="str">
        <f>IF(B201="","",INDEX(非表示_前年度報告内容!$1:$1048576,MATCH(B201,非表示_前年度報告内容!$A:$A,0),MATCH($E$52,非表示_前年度報告内容!$4:$4,0)))</f>
        <v>○</v>
      </c>
    </row>
    <row r="202" spans="2:5" ht="20.100000000000001" customHeight="1">
      <c r="B202" s="614" t="str">
        <f>IF(非表示_前年度報告内容!A154="","",非表示_前年度報告内容!A154)</f>
        <v>0150</v>
      </c>
      <c r="C202" s="1013" t="str">
        <f>IF(B202="","",INDEX(非表示_前年度報告内容!$1:$1048576,MATCH(B202,非表示_前年度報告内容!$A:$A,0),MATCH($C$52,非表示_前年度報告内容!$4:$4,0)))</f>
        <v>茅ヶ崎市</v>
      </c>
      <c r="D202" s="1013"/>
      <c r="E202" s="839" t="str">
        <f>IF(B202="","",INDEX(非表示_前年度報告内容!$1:$1048576,MATCH(B202,非表示_前年度報告内容!$A:$A,0),MATCH($E$52,非表示_前年度報告内容!$4:$4,0)))</f>
        <v>○</v>
      </c>
    </row>
    <row r="203" spans="2:5" ht="20.100000000000001" customHeight="1">
      <c r="B203" s="614" t="str">
        <f>IF(非表示_前年度報告内容!A155="","",非表示_前年度報告内容!A155)</f>
        <v>0151</v>
      </c>
      <c r="C203" s="1013" t="str">
        <f>IF(B203="","",INDEX(非表示_前年度報告内容!$1:$1048576,MATCH(B203,非表示_前年度報告内容!$A:$A,0),MATCH($C$52,非表示_前年度報告内容!$4:$4,0)))</f>
        <v>株式会社しんきん情報システムセンター</v>
      </c>
      <c r="D203" s="1013"/>
      <c r="E203" s="839" t="str">
        <f>IF(B203="","",INDEX(非表示_前年度報告内容!$1:$1048576,MATCH(B203,非表示_前年度報告内容!$A:$A,0),MATCH($E$52,非表示_前年度報告内容!$4:$4,0)))</f>
        <v>○</v>
      </c>
    </row>
    <row r="204" spans="2:5" ht="20.100000000000001" hidden="1" customHeight="1">
      <c r="B204" s="614" t="str">
        <f>IF(非表示_前年度報告内容!A156="","",非表示_前年度報告内容!A156)</f>
        <v>0152</v>
      </c>
      <c r="C204" s="1013" t="str">
        <f>IF(B204="","",INDEX(非表示_前年度報告内容!$1:$1048576,MATCH(B204,非表示_前年度報告内容!$A:$A,0),MATCH($C$52,非表示_前年度報告内容!$4:$4,0)))</f>
        <v>第一三共ケミカルファーマ株式会社</v>
      </c>
      <c r="D204" s="1013"/>
      <c r="E204" s="839" t="str">
        <f>IF(B204="","",INDEX(非表示_前年度報告内容!$1:$1048576,MATCH(B204,非表示_前年度報告内容!$A:$A,0),MATCH($E$52,非表示_前年度報告内容!$4:$4,0)))</f>
        <v/>
      </c>
    </row>
    <row r="205" spans="2:5" ht="20.100000000000001" hidden="1" customHeight="1">
      <c r="B205" s="614" t="str">
        <f>IF(非表示_前年度報告内容!A157="","",非表示_前年度報告内容!A157)</f>
        <v>0153</v>
      </c>
      <c r="C205" s="1013" t="str">
        <f>IF(B205="","",INDEX(非表示_前年度報告内容!$1:$1048576,MATCH(B205,非表示_前年度報告内容!$A:$A,0),MATCH($C$52,非表示_前年度報告内容!$4:$4,0)))</f>
        <v>株式会社NIPPO</v>
      </c>
      <c r="D205" s="1013"/>
      <c r="E205" s="839" t="str">
        <f>IF(B205="","",INDEX(非表示_前年度報告内容!$1:$1048576,MATCH(B205,非表示_前年度報告内容!$A:$A,0),MATCH($E$52,非表示_前年度報告内容!$4:$4,0)))</f>
        <v/>
      </c>
    </row>
    <row r="206" spans="2:5" ht="20.100000000000001" customHeight="1">
      <c r="B206" s="614" t="str">
        <f>IF(非表示_前年度報告内容!A158="","",非表示_前年度報告内容!A158)</f>
        <v>0154</v>
      </c>
      <c r="C206" s="1013" t="str">
        <f>IF(B206="","",INDEX(非表示_前年度報告内容!$1:$1048576,MATCH(B206,非表示_前年度報告内容!$A:$A,0),MATCH($C$52,非表示_前年度報告内容!$4:$4,0)))</f>
        <v>茅ヶ崎市教育委員会</v>
      </c>
      <c r="D206" s="1013"/>
      <c r="E206" s="839" t="str">
        <f>IF(B206="","",INDEX(非表示_前年度報告内容!$1:$1048576,MATCH(B206,非表示_前年度報告内容!$A:$A,0),MATCH($E$52,非表示_前年度報告内容!$4:$4,0)))</f>
        <v>○</v>
      </c>
    </row>
    <row r="207" spans="2:5" ht="20.100000000000001" hidden="1" customHeight="1">
      <c r="B207" s="614" t="str">
        <f>IF(非表示_前年度報告内容!A159="","",非表示_前年度報告内容!A159)</f>
        <v>0155</v>
      </c>
      <c r="C207" s="1013" t="str">
        <f>IF(B207="","",INDEX(非表示_前年度報告内容!$1:$1048576,MATCH(B207,非表示_前年度報告内容!$A:$A,0),MATCH($C$52,非表示_前年度報告内容!$4:$4,0)))</f>
        <v>エイボンプロダクツ株式会社</v>
      </c>
      <c r="D207" s="1013"/>
      <c r="E207" s="839" t="str">
        <f>IF(B207="","",INDEX(非表示_前年度報告内容!$1:$1048576,MATCH(B207,非表示_前年度報告内容!$A:$A,0),MATCH($E$52,非表示_前年度報告内容!$4:$4,0)))</f>
        <v/>
      </c>
    </row>
    <row r="208" spans="2:5" ht="20.100000000000001" customHeight="1">
      <c r="B208" s="614" t="str">
        <f>IF(非表示_前年度報告内容!A160="","",非表示_前年度報告内容!A160)</f>
        <v>0156</v>
      </c>
      <c r="C208" s="1013" t="str">
        <f>IF(B208="","",INDEX(非表示_前年度報告内容!$1:$1048576,MATCH(B208,非表示_前年度報告内容!$A:$A,0),MATCH($C$52,非表示_前年度報告内容!$4:$4,0)))</f>
        <v>中谷産業株式会社</v>
      </c>
      <c r="D208" s="1013"/>
      <c r="E208" s="839" t="str">
        <f>IF(B208="","",INDEX(非表示_前年度報告内容!$1:$1048576,MATCH(B208,非表示_前年度報告内容!$A:$A,0),MATCH($E$52,非表示_前年度報告内容!$4:$4,0)))</f>
        <v>○</v>
      </c>
    </row>
    <row r="209" spans="2:5" ht="20.100000000000001" customHeight="1">
      <c r="B209" s="614" t="str">
        <f>IF(非表示_前年度報告内容!A161="","",非表示_前年度報告内容!A161)</f>
        <v>0157</v>
      </c>
      <c r="C209" s="1013" t="str">
        <f>IF(B209="","",INDEX(非表示_前年度報告内容!$1:$1048576,MATCH(B209,非表示_前年度報告内容!$A:$A,0),MATCH($C$52,非表示_前年度報告内容!$4:$4,0)))</f>
        <v>大和市教育委員会</v>
      </c>
      <c r="D209" s="1013"/>
      <c r="E209" s="839" t="str">
        <f>IF(B209="","",INDEX(非表示_前年度報告内容!$1:$1048576,MATCH(B209,非表示_前年度報告内容!$A:$A,0),MATCH($E$52,非表示_前年度報告内容!$4:$4,0)))</f>
        <v>○</v>
      </c>
    </row>
    <row r="210" spans="2:5" ht="20.100000000000001" customHeight="1">
      <c r="B210" s="614" t="str">
        <f>IF(非表示_前年度報告内容!A162="","",非表示_前年度報告内容!A162)</f>
        <v>0158</v>
      </c>
      <c r="C210" s="1013" t="str">
        <f>IF(B210="","",INDEX(非表示_前年度報告内容!$1:$1048576,MATCH(B210,非表示_前年度報告内容!$A:$A,0),MATCH($C$52,非表示_前年度報告内容!$4:$4,0)))</f>
        <v>デンカ株式会社</v>
      </c>
      <c r="D210" s="1013"/>
      <c r="E210" s="839" t="str">
        <f>IF(B210="","",INDEX(非表示_前年度報告内容!$1:$1048576,MATCH(B210,非表示_前年度報告内容!$A:$A,0),MATCH($E$52,非表示_前年度報告内容!$4:$4,0)))</f>
        <v>○</v>
      </c>
    </row>
    <row r="211" spans="2:5" ht="20.100000000000001" customHeight="1">
      <c r="B211" s="614" t="str">
        <f>IF(非表示_前年度報告内容!A163="","",非表示_前年度報告内容!A163)</f>
        <v>0159</v>
      </c>
      <c r="C211" s="1013" t="str">
        <f>IF(B211="","",INDEX(非表示_前年度報告内容!$1:$1048576,MATCH(B211,非表示_前年度報告内容!$A:$A,0),MATCH($C$52,非表示_前年度報告内容!$4:$4,0)))</f>
        <v>相鉄ローゼン株式会社</v>
      </c>
      <c r="D211" s="1013"/>
      <c r="E211" s="839" t="str">
        <f>IF(B211="","",INDEX(非表示_前年度報告内容!$1:$1048576,MATCH(B211,非表示_前年度報告内容!$A:$A,0),MATCH($E$52,非表示_前年度報告内容!$4:$4,0)))</f>
        <v>○</v>
      </c>
    </row>
    <row r="212" spans="2:5" ht="20.100000000000001" customHeight="1">
      <c r="B212" s="614" t="str">
        <f>IF(非表示_前年度報告内容!A164="","",非表示_前年度報告内容!A164)</f>
        <v>0160</v>
      </c>
      <c r="C212" s="1013" t="str">
        <f>IF(B212="","",INDEX(非表示_前年度報告内容!$1:$1048576,MATCH(B212,非表示_前年度報告内容!$A:$A,0),MATCH($C$52,非表示_前年度報告内容!$4:$4,0)))</f>
        <v>サントリープロダクツ株式会社</v>
      </c>
      <c r="D212" s="1013"/>
      <c r="E212" s="839" t="str">
        <f>IF(B212="","",INDEX(非表示_前年度報告内容!$1:$1048576,MATCH(B212,非表示_前年度報告内容!$A:$A,0),MATCH($E$52,非表示_前年度報告内容!$4:$4,0)))</f>
        <v>○</v>
      </c>
    </row>
    <row r="213" spans="2:5" ht="20.100000000000001" hidden="1" customHeight="1">
      <c r="B213" s="614" t="str">
        <f>IF(非表示_前年度報告内容!A165="","",非表示_前年度報告内容!A165)</f>
        <v>0161</v>
      </c>
      <c r="C213" s="1013" t="str">
        <f>IF(B213="","",INDEX(非表示_前年度報告内容!$1:$1048576,MATCH(B213,非表示_前年度報告内容!$A:$A,0),MATCH($C$52,非表示_前年度報告内容!$4:$4,0)))</f>
        <v/>
      </c>
      <c r="D213" s="1013"/>
      <c r="E213" s="839" t="str">
        <f>IF(B213="","",INDEX(非表示_前年度報告内容!$1:$1048576,MATCH(B213,非表示_前年度報告内容!$A:$A,0),MATCH($E$52,非表示_前年度報告内容!$4:$4,0)))</f>
        <v/>
      </c>
    </row>
    <row r="214" spans="2:5" ht="20.100000000000001" hidden="1" customHeight="1">
      <c r="B214" s="614" t="str">
        <f>IF(非表示_前年度報告内容!A166="","",非表示_前年度報告内容!A166)</f>
        <v>0162</v>
      </c>
      <c r="C214" s="1013" t="str">
        <f>IF(B214="","",INDEX(非表示_前年度報告内容!$1:$1048576,MATCH(B214,非表示_前年度報告内容!$A:$A,0),MATCH($C$52,非表示_前年度報告内容!$4:$4,0)))</f>
        <v>東京電力株式会社</v>
      </c>
      <c r="D214" s="1013"/>
      <c r="E214" s="839" t="str">
        <f>IF(B214="","",INDEX(非表示_前年度報告内容!$1:$1048576,MATCH(B214,非表示_前年度報告内容!$A:$A,0),MATCH($E$52,非表示_前年度報告内容!$4:$4,0)))</f>
        <v/>
      </c>
    </row>
    <row r="215" spans="2:5" ht="20.100000000000001" hidden="1" customHeight="1">
      <c r="B215" s="614" t="str">
        <f>IF(非表示_前年度報告内容!A167="","",非表示_前年度報告内容!A167)</f>
        <v>0163</v>
      </c>
      <c r="C215" s="1013" t="str">
        <f>IF(B215="","",INDEX(非表示_前年度報告内容!$1:$1048576,MATCH(B215,非表示_前年度報告内容!$A:$A,0),MATCH($C$52,非表示_前年度報告内容!$4:$4,0)))</f>
        <v>大和情報サービス株式会社</v>
      </c>
      <c r="D215" s="1013"/>
      <c r="E215" s="839" t="str">
        <f>IF(B215="","",INDEX(非表示_前年度報告内容!$1:$1048576,MATCH(B215,非表示_前年度報告内容!$A:$A,0),MATCH($E$52,非表示_前年度報告内容!$4:$4,0)))</f>
        <v/>
      </c>
    </row>
    <row r="216" spans="2:5" ht="20.100000000000001" hidden="1" customHeight="1">
      <c r="B216" s="614" t="str">
        <f>IF(非表示_前年度報告内容!A168="","",非表示_前年度報告内容!A168)</f>
        <v>0164</v>
      </c>
      <c r="C216" s="1013" t="str">
        <f>IF(B216="","",INDEX(非表示_前年度報告内容!$1:$1048576,MATCH(B216,非表示_前年度報告内容!$A:$A,0),MATCH($C$52,非表示_前年度報告内容!$4:$4,0)))</f>
        <v>東芝ライテック株式会社</v>
      </c>
      <c r="D216" s="1013"/>
      <c r="E216" s="839" t="str">
        <f>IF(B216="","",INDEX(非表示_前年度報告内容!$1:$1048576,MATCH(B216,非表示_前年度報告内容!$A:$A,0),MATCH($E$52,非表示_前年度報告内容!$4:$4,0)))</f>
        <v/>
      </c>
    </row>
    <row r="217" spans="2:5" ht="20.100000000000001" customHeight="1">
      <c r="B217" s="614" t="str">
        <f>IF(非表示_前年度報告内容!A169="","",非表示_前年度報告内容!A169)</f>
        <v>0165</v>
      </c>
      <c r="C217" s="1013" t="str">
        <f>IF(B217="","",INDEX(非表示_前年度報告内容!$1:$1048576,MATCH(B217,非表示_前年度報告内容!$A:$A,0),MATCH($C$52,非表示_前年度報告内容!$4:$4,0)))</f>
        <v>日産自動車株式会社</v>
      </c>
      <c r="D217" s="1013"/>
      <c r="E217" s="839" t="str">
        <f>IF(B217="","",INDEX(非表示_前年度報告内容!$1:$1048576,MATCH(B217,非表示_前年度報告内容!$A:$A,0),MATCH($E$52,非表示_前年度報告内容!$4:$4,0)))</f>
        <v>○</v>
      </c>
    </row>
    <row r="218" spans="2:5" ht="20.100000000000001" customHeight="1">
      <c r="B218" s="614" t="str">
        <f>IF(非表示_前年度報告内容!A170="","",非表示_前年度報告内容!A170)</f>
        <v>0166</v>
      </c>
      <c r="C218" s="1013" t="str">
        <f>IF(B218="","",INDEX(非表示_前年度報告内容!$1:$1048576,MATCH(B218,非表示_前年度報告内容!$A:$A,0),MATCH($C$52,非表示_前年度報告内容!$4:$4,0)))</f>
        <v>株式会社ＩＪＴＴ</v>
      </c>
      <c r="D218" s="1013"/>
      <c r="E218" s="839" t="str">
        <f>IF(B218="","",INDEX(非表示_前年度報告内容!$1:$1048576,MATCH(B218,非表示_前年度報告内容!$A:$A,0),MATCH($E$52,非表示_前年度報告内容!$4:$4,0)))</f>
        <v>○</v>
      </c>
    </row>
    <row r="219" spans="2:5" ht="20.100000000000001" customHeight="1">
      <c r="B219" s="614" t="str">
        <f>IF(非表示_前年度報告内容!A171="","",非表示_前年度報告内容!A171)</f>
        <v>0167</v>
      </c>
      <c r="C219" s="1013" t="str">
        <f>IF(B219="","",INDEX(非表示_前年度報告内容!$1:$1048576,MATCH(B219,非表示_前年度報告内容!$A:$A,0),MATCH($C$52,非表示_前年度報告内容!$4:$4,0)))</f>
        <v>株式会社ホンダモビリティ南関東</v>
      </c>
      <c r="D219" s="1013"/>
      <c r="E219" s="839" t="str">
        <f>IF(B219="","",INDEX(非表示_前年度報告内容!$1:$1048576,MATCH(B219,非表示_前年度報告内容!$A:$A,0),MATCH($E$52,非表示_前年度報告内容!$4:$4,0)))</f>
        <v>○</v>
      </c>
    </row>
    <row r="220" spans="2:5" ht="20.100000000000001" customHeight="1">
      <c r="B220" s="614" t="str">
        <f>IF(非表示_前年度報告内容!A172="","",非表示_前年度報告内容!A172)</f>
        <v>0168</v>
      </c>
      <c r="C220" s="1013" t="str">
        <f>IF(B220="","",INDEX(非表示_前年度報告内容!$1:$1048576,MATCH(B220,非表示_前年度報告内容!$A:$A,0),MATCH($C$52,非表示_前年度報告内容!$4:$4,0)))</f>
        <v>株式会社グローバル・ニュークリア・フュエル・ジャパン</v>
      </c>
      <c r="D220" s="1013"/>
      <c r="E220" s="839" t="str">
        <f>IF(B220="","",INDEX(非表示_前年度報告内容!$1:$1048576,MATCH(B220,非表示_前年度報告内容!$A:$A,0),MATCH($E$52,非表示_前年度報告内容!$4:$4,0)))</f>
        <v>○</v>
      </c>
    </row>
    <row r="221" spans="2:5" ht="20.100000000000001" hidden="1" customHeight="1">
      <c r="B221" s="614" t="str">
        <f>IF(非表示_前年度報告内容!A173="","",非表示_前年度報告内容!A173)</f>
        <v>0169</v>
      </c>
      <c r="C221" s="1013" t="str">
        <f>IF(B221="","",INDEX(非表示_前年度報告内容!$1:$1048576,MATCH(B221,非表示_前年度報告内容!$A:$A,0),MATCH($C$52,非表示_前年度報告内容!$4:$4,0)))</f>
        <v>ビアメカニクス株式会社</v>
      </c>
      <c r="D221" s="1013"/>
      <c r="E221" s="839" t="str">
        <f>IF(B221="","",INDEX(非表示_前年度報告内容!$1:$1048576,MATCH(B221,非表示_前年度報告内容!$A:$A,0),MATCH($E$52,非表示_前年度報告内容!$4:$4,0)))</f>
        <v/>
      </c>
    </row>
    <row r="222" spans="2:5" ht="20.100000000000001" customHeight="1">
      <c r="B222" s="614" t="str">
        <f>IF(非表示_前年度報告内容!A174="","",非表示_前年度報告内容!A174)</f>
        <v>0170</v>
      </c>
      <c r="C222" s="1013" t="str">
        <f>IF(B222="","",INDEX(非表示_前年度報告内容!$1:$1048576,MATCH(B222,非表示_前年度報告内容!$A:$A,0),MATCH($C$52,非表示_前年度報告内容!$4:$4,0)))</f>
        <v>平塚市教育委員会</v>
      </c>
      <c r="D222" s="1013"/>
      <c r="E222" s="839" t="str">
        <f>IF(B222="","",INDEX(非表示_前年度報告内容!$1:$1048576,MATCH(B222,非表示_前年度報告内容!$A:$A,0),MATCH($E$52,非表示_前年度報告内容!$4:$4,0)))</f>
        <v>○</v>
      </c>
    </row>
    <row r="223" spans="2:5" ht="20.100000000000001" customHeight="1">
      <c r="B223" s="614" t="str">
        <f>IF(非表示_前年度報告内容!A175="","",非表示_前年度報告内容!A175)</f>
        <v>0171</v>
      </c>
      <c r="C223" s="1013" t="str">
        <f>IF(B223="","",INDEX(非表示_前年度報告内容!$1:$1048576,MATCH(B223,非表示_前年度報告内容!$A:$A,0),MATCH($C$52,非表示_前年度報告内容!$4:$4,0)))</f>
        <v>アズビル株式会社</v>
      </c>
      <c r="D223" s="1013"/>
      <c r="E223" s="839" t="str">
        <f>IF(B223="","",INDEX(非表示_前年度報告内容!$1:$1048576,MATCH(B223,非表示_前年度報告内容!$A:$A,0),MATCH($E$52,非表示_前年度報告内容!$4:$4,0)))</f>
        <v>○</v>
      </c>
    </row>
    <row r="224" spans="2:5" ht="20.100000000000001" hidden="1" customHeight="1">
      <c r="B224" s="614" t="str">
        <f>IF(非表示_前年度報告内容!A176="","",非表示_前年度報告内容!A176)</f>
        <v>0172</v>
      </c>
      <c r="C224" s="1013" t="str">
        <f>IF(B224="","",INDEX(非表示_前年度報告内容!$1:$1048576,MATCH(B224,非表示_前年度報告内容!$A:$A,0),MATCH($C$52,非表示_前年度報告内容!$4:$4,0)))</f>
        <v>オスラム・メルコ・東芝ライティング株式会社</v>
      </c>
      <c r="D224" s="1013"/>
      <c r="E224" s="839" t="str">
        <f>IF(B224="","",INDEX(非表示_前年度報告内容!$1:$1048576,MATCH(B224,非表示_前年度報告内容!$A:$A,0),MATCH($E$52,非表示_前年度報告内容!$4:$4,0)))</f>
        <v/>
      </c>
    </row>
    <row r="225" spans="2:5" ht="20.100000000000001" customHeight="1">
      <c r="B225" s="614" t="str">
        <f>IF(非表示_前年度報告内容!A177="","",非表示_前年度報告内容!A177)</f>
        <v>0173</v>
      </c>
      <c r="C225" s="1013" t="str">
        <f>IF(B225="","",INDEX(非表示_前年度報告内容!$1:$1048576,MATCH(B225,非表示_前年度報告内容!$A:$A,0),MATCH($C$52,非表示_前年度報告内容!$4:$4,0)))</f>
        <v>富士フイルムビジネスイノベーション株式会社</v>
      </c>
      <c r="D225" s="1013"/>
      <c r="E225" s="839" t="str">
        <f>IF(B225="","",INDEX(非表示_前年度報告内容!$1:$1048576,MATCH(B225,非表示_前年度報告内容!$A:$A,0),MATCH($E$52,非表示_前年度報告内容!$4:$4,0)))</f>
        <v>○</v>
      </c>
    </row>
    <row r="226" spans="2:5" ht="20.100000000000001" customHeight="1">
      <c r="B226" s="614" t="str">
        <f>IF(非表示_前年度報告内容!A178="","",非表示_前年度報告内容!A178)</f>
        <v>0174</v>
      </c>
      <c r="C226" s="1013" t="str">
        <f>IF(B226="","",INDEX(非表示_前年度報告内容!$1:$1048576,MATCH(B226,非表示_前年度報告内容!$A:$A,0),MATCH($C$52,非表示_前年度報告内容!$4:$4,0)))</f>
        <v>日産工機株式会社</v>
      </c>
      <c r="D226" s="1013"/>
      <c r="E226" s="839" t="str">
        <f>IF(B226="","",INDEX(非表示_前年度報告内容!$1:$1048576,MATCH(B226,非表示_前年度報告内容!$A:$A,0),MATCH($E$52,非表示_前年度報告内容!$4:$4,0)))</f>
        <v>○</v>
      </c>
    </row>
    <row r="227" spans="2:5" ht="20.100000000000001" hidden="1" customHeight="1">
      <c r="B227" s="614" t="str">
        <f>IF(非表示_前年度報告内容!A179="","",非表示_前年度報告内容!A179)</f>
        <v>0175</v>
      </c>
      <c r="C227" s="1013" t="str">
        <f>IF(B227="","",INDEX(非表示_前年度報告内容!$1:$1048576,MATCH(B227,非表示_前年度報告内容!$A:$A,0),MATCH($C$52,非表示_前年度報告内容!$4:$4,0)))</f>
        <v>日本ギア工業株式会社</v>
      </c>
      <c r="D227" s="1013"/>
      <c r="E227" s="839" t="str">
        <f>IF(B227="","",INDEX(非表示_前年度報告内容!$1:$1048576,MATCH(B227,非表示_前年度報告内容!$A:$A,0),MATCH($E$52,非表示_前年度報告内容!$4:$4,0)))</f>
        <v/>
      </c>
    </row>
    <row r="228" spans="2:5" ht="20.100000000000001" hidden="1" customHeight="1">
      <c r="B228" s="614" t="str">
        <f>IF(非表示_前年度報告内容!A180="","",非表示_前年度報告内容!A180)</f>
        <v>0176</v>
      </c>
      <c r="C228" s="1013" t="str">
        <f>IF(B228="","",INDEX(非表示_前年度報告内容!$1:$1048576,MATCH(B228,非表示_前年度報告内容!$A:$A,0),MATCH($C$52,非表示_前年度報告内容!$4:$4,0)))</f>
        <v>株式会社ＯＰＡ</v>
      </c>
      <c r="D228" s="1013"/>
      <c r="E228" s="839" t="str">
        <f>IF(B228="","",INDEX(非表示_前年度報告内容!$1:$1048576,MATCH(B228,非表示_前年度報告内容!$A:$A,0),MATCH($E$52,非表示_前年度報告内容!$4:$4,0)))</f>
        <v/>
      </c>
    </row>
    <row r="229" spans="2:5" ht="20.100000000000001" customHeight="1">
      <c r="B229" s="614" t="str">
        <f>IF(非表示_前年度報告内容!A181="","",非表示_前年度報告内容!A181)</f>
        <v>0177</v>
      </c>
      <c r="C229" s="1013" t="str">
        <f>IF(B229="","",INDEX(非表示_前年度報告内容!$1:$1048576,MATCH(B229,非表示_前年度報告内容!$A:$A,0),MATCH($C$52,非表示_前年度報告内容!$4:$4,0)))</f>
        <v>三井不動産株式会社</v>
      </c>
      <c r="D229" s="1013"/>
      <c r="E229" s="839" t="str">
        <f>IF(B229="","",INDEX(非表示_前年度報告内容!$1:$1048576,MATCH(B229,非表示_前年度報告内容!$A:$A,0),MATCH($E$52,非表示_前年度報告内容!$4:$4,0)))</f>
        <v>○</v>
      </c>
    </row>
    <row r="230" spans="2:5" ht="20.100000000000001" customHeight="1">
      <c r="B230" s="614" t="str">
        <f>IF(非表示_前年度報告内容!A182="","",非表示_前年度報告内容!A182)</f>
        <v>0178</v>
      </c>
      <c r="C230" s="1013" t="str">
        <f>IF(B230="","",INDEX(非表示_前年度報告内容!$1:$1048576,MATCH(B230,非表示_前年度報告内容!$A:$A,0),MATCH($C$52,非表示_前年度報告内容!$4:$4,0)))</f>
        <v>神奈川県厚生農業協同組合連合会</v>
      </c>
      <c r="D230" s="1013"/>
      <c r="E230" s="839" t="str">
        <f>IF(B230="","",INDEX(非表示_前年度報告内容!$1:$1048576,MATCH(B230,非表示_前年度報告内容!$A:$A,0),MATCH($E$52,非表示_前年度報告内容!$4:$4,0)))</f>
        <v>○</v>
      </c>
    </row>
    <row r="231" spans="2:5" ht="20.100000000000001" customHeight="1">
      <c r="B231" s="614" t="str">
        <f>IF(非表示_前年度報告内容!A183="","",非表示_前年度報告内容!A183)</f>
        <v>0179</v>
      </c>
      <c r="C231" s="1013" t="str">
        <f>IF(B231="","",INDEX(非表示_前年度報告内容!$1:$1048576,MATCH(B231,非表示_前年度報告内容!$A:$A,0),MATCH($C$52,非表示_前年度報告内容!$4:$4,0)))</f>
        <v>横須賀市</v>
      </c>
      <c r="D231" s="1013"/>
      <c r="E231" s="839" t="str">
        <f>IF(B231="","",INDEX(非表示_前年度報告内容!$1:$1048576,MATCH(B231,非表示_前年度報告内容!$A:$A,0),MATCH($E$52,非表示_前年度報告内容!$4:$4,0)))</f>
        <v>○</v>
      </c>
    </row>
    <row r="232" spans="2:5" ht="20.100000000000001" customHeight="1">
      <c r="B232" s="614" t="str">
        <f>IF(非表示_前年度報告内容!A184="","",非表示_前年度報告内容!A184)</f>
        <v>0180</v>
      </c>
      <c r="C232" s="1013" t="str">
        <f>IF(B232="","",INDEX(非表示_前年度報告内容!$1:$1048576,MATCH(B232,非表示_前年度報告内容!$A:$A,0),MATCH($C$52,非表示_前年度報告内容!$4:$4,0)))</f>
        <v>図南鍛工株式会社</v>
      </c>
      <c r="D232" s="1013"/>
      <c r="E232" s="839" t="str">
        <f>IF(B232="","",INDEX(非表示_前年度報告内容!$1:$1048576,MATCH(B232,非表示_前年度報告内容!$A:$A,0),MATCH($E$52,非表示_前年度報告内容!$4:$4,0)))</f>
        <v>○</v>
      </c>
    </row>
    <row r="233" spans="2:5" ht="20.100000000000001" hidden="1" customHeight="1">
      <c r="B233" s="614" t="str">
        <f>IF(非表示_前年度報告内容!A185="","",非表示_前年度報告内容!A185)</f>
        <v>0181</v>
      </c>
      <c r="C233" s="1013" t="str">
        <f>IF(B233="","",INDEX(非表示_前年度報告内容!$1:$1048576,MATCH(B233,非表示_前年度報告内容!$A:$A,0),MATCH($C$52,非表示_前年度報告内容!$4:$4,0)))</f>
        <v>宮田工業株式会社</v>
      </c>
      <c r="D233" s="1013"/>
      <c r="E233" s="839" t="str">
        <f>IF(B233="","",INDEX(非表示_前年度報告内容!$1:$1048576,MATCH(B233,非表示_前年度報告内容!$A:$A,0),MATCH($E$52,非表示_前年度報告内容!$4:$4,0)))</f>
        <v/>
      </c>
    </row>
    <row r="234" spans="2:5" ht="20.100000000000001" customHeight="1">
      <c r="B234" s="614" t="str">
        <f>IF(非表示_前年度報告内容!A186="","",非表示_前年度報告内容!A186)</f>
        <v>0182</v>
      </c>
      <c r="C234" s="1013" t="str">
        <f>IF(B234="","",INDEX(非表示_前年度報告内容!$1:$1048576,MATCH(B234,非表示_前年度報告内容!$A:$A,0),MATCH($C$52,非表示_前年度報告内容!$4:$4,0)))</f>
        <v>第一貨物株式会社</v>
      </c>
      <c r="D234" s="1013"/>
      <c r="E234" s="839" t="str">
        <f>IF(B234="","",INDEX(非表示_前年度報告内容!$1:$1048576,MATCH(B234,非表示_前年度報告内容!$A:$A,0),MATCH($E$52,非表示_前年度報告内容!$4:$4,0)))</f>
        <v>○</v>
      </c>
    </row>
    <row r="235" spans="2:5" ht="20.100000000000001" customHeight="1">
      <c r="B235" s="614" t="str">
        <f>IF(非表示_前年度報告内容!A187="","",非表示_前年度報告内容!A187)</f>
        <v>0183</v>
      </c>
      <c r="C235" s="1013" t="str">
        <f>IF(B235="","",INDEX(非表示_前年度報告内容!$1:$1048576,MATCH(B235,非表示_前年度報告内容!$A:$A,0),MATCH($C$52,非表示_前年度報告内容!$4:$4,0)))</f>
        <v>森永エンゼルデザート株式会社</v>
      </c>
      <c r="D235" s="1013"/>
      <c r="E235" s="839" t="str">
        <f>IF(B235="","",INDEX(非表示_前年度報告内容!$1:$1048576,MATCH(B235,非表示_前年度報告内容!$A:$A,0),MATCH($E$52,非表示_前年度報告内容!$4:$4,0)))</f>
        <v>○</v>
      </c>
    </row>
    <row r="236" spans="2:5" ht="20.100000000000001" customHeight="1">
      <c r="B236" s="614" t="str">
        <f>IF(非表示_前年度報告内容!A188="","",非表示_前年度報告内容!A188)</f>
        <v>0184</v>
      </c>
      <c r="C236" s="1013" t="str">
        <f>IF(B236="","",INDEX(非表示_前年度報告内容!$1:$1048576,MATCH(B236,非表示_前年度報告内容!$A:$A,0),MATCH($C$52,非表示_前年度報告内容!$4:$4,0)))</f>
        <v>相模原市</v>
      </c>
      <c r="D236" s="1013"/>
      <c r="E236" s="839" t="str">
        <f>IF(B236="","",INDEX(非表示_前年度報告内容!$1:$1048576,MATCH(B236,非表示_前年度報告内容!$A:$A,0),MATCH($E$52,非表示_前年度報告内容!$4:$4,0)))</f>
        <v>○</v>
      </c>
    </row>
    <row r="237" spans="2:5" ht="20.100000000000001" customHeight="1">
      <c r="B237" s="614" t="str">
        <f>IF(非表示_前年度報告内容!A189="","",非表示_前年度報告内容!A189)</f>
        <v>0185</v>
      </c>
      <c r="C237" s="1013" t="str">
        <f>IF(B237="","",INDEX(非表示_前年度報告内容!$1:$1048576,MATCH(B237,非表示_前年度報告内容!$A:$A,0),MATCH($C$52,非表示_前年度報告内容!$4:$4,0)))</f>
        <v>三興製鋼株式会社</v>
      </c>
      <c r="D237" s="1013"/>
      <c r="E237" s="839" t="str">
        <f>IF(B237="","",INDEX(非表示_前年度報告内容!$1:$1048576,MATCH(B237,非表示_前年度報告内容!$A:$A,0),MATCH($E$52,非表示_前年度報告内容!$4:$4,0)))</f>
        <v>○</v>
      </c>
    </row>
    <row r="238" spans="2:5" ht="20.100000000000001" customHeight="1">
      <c r="B238" s="614" t="str">
        <f>IF(非表示_前年度報告内容!A190="","",非表示_前年度報告内容!A190)</f>
        <v>0186</v>
      </c>
      <c r="C238" s="1013" t="str">
        <f>IF(B238="","",INDEX(非表示_前年度報告内容!$1:$1048576,MATCH(B238,非表示_前年度報告内容!$A:$A,0),MATCH($C$52,非表示_前年度報告内容!$4:$4,0)))</f>
        <v>株式会社トヨタレンタリース横浜</v>
      </c>
      <c r="D238" s="1013"/>
      <c r="E238" s="839" t="str">
        <f>IF(B238="","",INDEX(非表示_前年度報告内容!$1:$1048576,MATCH(B238,非表示_前年度報告内容!$A:$A,0),MATCH($E$52,非表示_前年度報告内容!$4:$4,0)))</f>
        <v>○</v>
      </c>
    </row>
    <row r="239" spans="2:5" ht="20.100000000000001" customHeight="1">
      <c r="B239" s="614" t="str">
        <f>IF(非表示_前年度報告内容!A191="","",非表示_前年度報告内容!A191)</f>
        <v>0187</v>
      </c>
      <c r="C239" s="1013" t="str">
        <f>IF(B239="","",INDEX(非表示_前年度報告内容!$1:$1048576,MATCH(B239,非表示_前年度報告内容!$A:$A,0),MATCH($C$52,非表示_前年度報告内容!$4:$4,0)))</f>
        <v>株式会社横浜銀行</v>
      </c>
      <c r="D239" s="1013"/>
      <c r="E239" s="839" t="str">
        <f>IF(B239="","",INDEX(非表示_前年度報告内容!$1:$1048576,MATCH(B239,非表示_前年度報告内容!$A:$A,0),MATCH($E$52,非表示_前年度報告内容!$4:$4,0)))</f>
        <v>○</v>
      </c>
    </row>
    <row r="240" spans="2:5" ht="20.100000000000001" customHeight="1">
      <c r="B240" s="614" t="str">
        <f>IF(非表示_前年度報告内容!A192="","",非表示_前年度報告内容!A192)</f>
        <v>0188</v>
      </c>
      <c r="C240" s="1013" t="str">
        <f>IF(B240="","",INDEX(非表示_前年度報告内容!$1:$1048576,MATCH(B240,非表示_前年度報告内容!$A:$A,0),MATCH($C$52,非表示_前年度報告内容!$4:$4,0)))</f>
        <v>Meiji Seika ファルマ株式会社</v>
      </c>
      <c r="D240" s="1013"/>
      <c r="E240" s="839" t="str">
        <f>IF(B240="","",INDEX(非表示_前年度報告内容!$1:$1048576,MATCH(B240,非表示_前年度報告内容!$A:$A,0),MATCH($E$52,非表示_前年度報告内容!$4:$4,0)))</f>
        <v>○</v>
      </c>
    </row>
    <row r="241" spans="2:5" ht="20.100000000000001" hidden="1" customHeight="1">
      <c r="B241" s="614" t="str">
        <f>IF(非表示_前年度報告内容!A193="","",非表示_前年度報告内容!A193)</f>
        <v>0189</v>
      </c>
      <c r="C241" s="1013" t="str">
        <f>IF(B241="","",INDEX(非表示_前年度報告内容!$1:$1048576,MATCH(B241,非表示_前年度報告内容!$A:$A,0),MATCH($C$52,非表示_前年度報告内容!$4:$4,0)))</f>
        <v>株式会社ミツウロコグループホールディングス</v>
      </c>
      <c r="D241" s="1013"/>
      <c r="E241" s="839" t="str">
        <f>IF(B241="","",INDEX(非表示_前年度報告内容!$1:$1048576,MATCH(B241,非表示_前年度報告内容!$A:$A,0),MATCH($E$52,非表示_前年度報告内容!$4:$4,0)))</f>
        <v/>
      </c>
    </row>
    <row r="242" spans="2:5" ht="20.100000000000001" hidden="1" customHeight="1">
      <c r="B242" s="614" t="str">
        <f>IF(非表示_前年度報告内容!A194="","",非表示_前年度報告内容!A194)</f>
        <v>0190</v>
      </c>
      <c r="C242" s="1013" t="str">
        <f>IF(B242="","",INDEX(非表示_前年度報告内容!$1:$1048576,MATCH(B242,非表示_前年度報告内容!$A:$A,0),MATCH($C$52,非表示_前年度報告内容!$4:$4,0)))</f>
        <v>株式会社ゼロ</v>
      </c>
      <c r="D242" s="1013"/>
      <c r="E242" s="839" t="str">
        <f>IF(B242="","",INDEX(非表示_前年度報告内容!$1:$1048576,MATCH(B242,非表示_前年度報告内容!$A:$A,0),MATCH($E$52,非表示_前年度報告内容!$4:$4,0)))</f>
        <v/>
      </c>
    </row>
    <row r="243" spans="2:5" ht="20.100000000000001" hidden="1" customHeight="1">
      <c r="B243" s="614" t="str">
        <f>IF(非表示_前年度報告内容!A195="","",非表示_前年度報告内容!A195)</f>
        <v>0191</v>
      </c>
      <c r="C243" s="1013" t="str">
        <f>IF(B243="","",INDEX(非表示_前年度報告内容!$1:$1048576,MATCH(B243,非表示_前年度報告内容!$A:$A,0),MATCH($C$52,非表示_前年度報告内容!$4:$4,0)))</f>
        <v>河西工業株式会社</v>
      </c>
      <c r="D243" s="1013"/>
      <c r="E243" s="839" t="str">
        <f>IF(B243="","",INDEX(非表示_前年度報告内容!$1:$1048576,MATCH(B243,非表示_前年度報告内容!$A:$A,0),MATCH($E$52,非表示_前年度報告内容!$4:$4,0)))</f>
        <v/>
      </c>
    </row>
    <row r="244" spans="2:5" ht="20.100000000000001" hidden="1" customHeight="1">
      <c r="B244" s="614" t="str">
        <f>IF(非表示_前年度報告内容!A196="","",非表示_前年度報告内容!A196)</f>
        <v>0192</v>
      </c>
      <c r="C244" s="1013" t="str">
        <f>IF(B244="","",INDEX(非表示_前年度報告内容!$1:$1048576,MATCH(B244,非表示_前年度報告内容!$A:$A,0),MATCH($C$52,非表示_前年度報告内容!$4:$4,0)))</f>
        <v>東邦興産株式会社</v>
      </c>
      <c r="D244" s="1013"/>
      <c r="E244" s="839" t="str">
        <f>IF(B244="","",INDEX(非表示_前年度報告内容!$1:$1048576,MATCH(B244,非表示_前年度報告内容!$A:$A,0),MATCH($E$52,非表示_前年度報告内容!$4:$4,0)))</f>
        <v/>
      </c>
    </row>
    <row r="245" spans="2:5" ht="20.100000000000001" customHeight="1">
      <c r="B245" s="614" t="str">
        <f>IF(非表示_前年度報告内容!A197="","",非表示_前年度報告内容!A197)</f>
        <v>0193</v>
      </c>
      <c r="C245" s="1013" t="str">
        <f>IF(B245="","",INDEX(非表示_前年度報告内容!$1:$1048576,MATCH(B245,非表示_前年度報告内容!$A:$A,0),MATCH($C$52,非表示_前年度報告内容!$4:$4,0)))</f>
        <v>株式会社ニフコ</v>
      </c>
      <c r="D245" s="1013"/>
      <c r="E245" s="839" t="str">
        <f>IF(B245="","",INDEX(非表示_前年度報告内容!$1:$1048576,MATCH(B245,非表示_前年度報告内容!$A:$A,0),MATCH($E$52,非表示_前年度報告内容!$4:$4,0)))</f>
        <v>○</v>
      </c>
    </row>
    <row r="246" spans="2:5" ht="20.100000000000001" customHeight="1">
      <c r="B246" s="614" t="str">
        <f>IF(非表示_前年度報告内容!A198="","",非表示_前年度報告内容!A198)</f>
        <v>0194</v>
      </c>
      <c r="C246" s="1013" t="str">
        <f>IF(B246="","",INDEX(非表示_前年度報告内容!$1:$1048576,MATCH(B246,非表示_前年度報告内容!$A:$A,0),MATCH($C$52,非表示_前年度報告内容!$4:$4,0)))</f>
        <v>藤田観光株式会社</v>
      </c>
      <c r="D246" s="1013"/>
      <c r="E246" s="839" t="str">
        <f>IF(B246="","",INDEX(非表示_前年度報告内容!$1:$1048576,MATCH(B246,非表示_前年度報告内容!$A:$A,0),MATCH($E$52,非表示_前年度報告内容!$4:$4,0)))</f>
        <v>○</v>
      </c>
    </row>
    <row r="247" spans="2:5" ht="20.100000000000001" customHeight="1">
      <c r="B247" s="614" t="str">
        <f>IF(非表示_前年度報告内容!A199="","",非表示_前年度報告内容!A199)</f>
        <v>0195</v>
      </c>
      <c r="C247" s="1013" t="str">
        <f>IF(B247="","",INDEX(非表示_前年度報告内容!$1:$1048576,MATCH(B247,非表示_前年度報告内容!$A:$A,0),MATCH($C$52,非表示_前年度報告内容!$4:$4,0)))</f>
        <v>野村不動産ライフ＆スポーツ株式会社</v>
      </c>
      <c r="D247" s="1013"/>
      <c r="E247" s="839" t="str">
        <f>IF(B247="","",INDEX(非表示_前年度報告内容!$1:$1048576,MATCH(B247,非表示_前年度報告内容!$A:$A,0),MATCH($E$52,非表示_前年度報告内容!$4:$4,0)))</f>
        <v>○</v>
      </c>
    </row>
    <row r="248" spans="2:5" ht="20.100000000000001" customHeight="1">
      <c r="B248" s="614" t="str">
        <f>IF(非表示_前年度報告内容!A200="","",非表示_前年度報告内容!A200)</f>
        <v>0196</v>
      </c>
      <c r="C248" s="1013" t="str">
        <f>IF(B248="","",INDEX(非表示_前年度報告内容!$1:$1048576,MATCH(B248,非表示_前年度報告内容!$A:$A,0),MATCH($C$52,非表示_前年度報告内容!$4:$4,0)))</f>
        <v>シイエムケイ・プロダクツ株式会社</v>
      </c>
      <c r="D248" s="1013"/>
      <c r="E248" s="839" t="str">
        <f>IF(B248="","",INDEX(非表示_前年度報告内容!$1:$1048576,MATCH(B248,非表示_前年度報告内容!$A:$A,0),MATCH($E$52,非表示_前年度報告内容!$4:$4,0)))</f>
        <v>○</v>
      </c>
    </row>
    <row r="249" spans="2:5" ht="20.100000000000001" customHeight="1">
      <c r="B249" s="614" t="str">
        <f>IF(非表示_前年度報告内容!A201="","",非表示_前年度報告内容!A201)</f>
        <v>0197</v>
      </c>
      <c r="C249" s="1013" t="str">
        <f>IF(B249="","",INDEX(非表示_前年度報告内容!$1:$1048576,MATCH(B249,非表示_前年度報告内容!$A:$A,0),MATCH($C$52,非表示_前年度報告内容!$4:$4,0)))</f>
        <v>株式会社荏原製作所</v>
      </c>
      <c r="D249" s="1013"/>
      <c r="E249" s="839" t="str">
        <f>IF(B249="","",INDEX(非表示_前年度報告内容!$1:$1048576,MATCH(B249,非表示_前年度報告内容!$A:$A,0),MATCH($E$52,非表示_前年度報告内容!$4:$4,0)))</f>
        <v>○</v>
      </c>
    </row>
    <row r="250" spans="2:5" ht="20.100000000000001" customHeight="1">
      <c r="B250" s="614" t="str">
        <f>IF(非表示_前年度報告内容!A202="","",非表示_前年度報告内容!A202)</f>
        <v>0198</v>
      </c>
      <c r="C250" s="1013" t="str">
        <f>IF(B250="","",INDEX(非表示_前年度報告内容!$1:$1048576,MATCH(B250,非表示_前年度報告内容!$A:$A,0),MATCH($C$52,非表示_前年度報告内容!$4:$4,0)))</f>
        <v>株式会社日本総合研究所</v>
      </c>
      <c r="D250" s="1013"/>
      <c r="E250" s="839" t="str">
        <f>IF(B250="","",INDEX(非表示_前年度報告内容!$1:$1048576,MATCH(B250,非表示_前年度報告内容!$A:$A,0),MATCH($E$52,非表示_前年度報告内容!$4:$4,0)))</f>
        <v>○</v>
      </c>
    </row>
    <row r="251" spans="2:5" ht="20.100000000000001" customHeight="1">
      <c r="B251" s="614" t="str">
        <f>IF(非表示_前年度報告内容!A203="","",非表示_前年度報告内容!A203)</f>
        <v>0199</v>
      </c>
      <c r="C251" s="1013" t="str">
        <f>IF(B251="","",INDEX(非表示_前年度報告内容!$1:$1048576,MATCH(B251,非表示_前年度報告内容!$A:$A,0),MATCH($C$52,非表示_前年度報告内容!$4:$4,0)))</f>
        <v>綾瀬市</v>
      </c>
      <c r="D251" s="1013"/>
      <c r="E251" s="839" t="str">
        <f>IF(B251="","",INDEX(非表示_前年度報告内容!$1:$1048576,MATCH(B251,非表示_前年度報告内容!$A:$A,0),MATCH($E$52,非表示_前年度報告内容!$4:$4,0)))</f>
        <v>○</v>
      </c>
    </row>
    <row r="252" spans="2:5" ht="20.100000000000001" customHeight="1">
      <c r="B252" s="614" t="str">
        <f>IF(非表示_前年度報告内容!A204="","",非表示_前年度報告内容!A204)</f>
        <v>0200</v>
      </c>
      <c r="C252" s="1013" t="str">
        <f>IF(B252="","",INDEX(非表示_前年度報告内容!$1:$1048576,MATCH(B252,非表示_前年度報告内容!$A:$A,0),MATCH($C$52,非表示_前年度報告内容!$4:$4,0)))</f>
        <v>エムケーチーズ株式会社</v>
      </c>
      <c r="D252" s="1013"/>
      <c r="E252" s="839" t="str">
        <f>IF(B252="","",INDEX(非表示_前年度報告内容!$1:$1048576,MATCH(B252,非表示_前年度報告内容!$A:$A,0),MATCH($E$52,非表示_前年度報告内容!$4:$4,0)))</f>
        <v>○</v>
      </c>
    </row>
    <row r="253" spans="2:5" ht="20.100000000000001" customHeight="1">
      <c r="B253" s="614" t="str">
        <f>IF(非表示_前年度報告内容!A205="","",非表示_前年度報告内容!A205)</f>
        <v>0201</v>
      </c>
      <c r="C253" s="1013" t="str">
        <f>IF(B253="","",INDEX(非表示_前年度報告内容!$1:$1048576,MATCH(B253,非表示_前年度報告内容!$A:$A,0),MATCH($C$52,非表示_前年度報告内容!$4:$4,0)))</f>
        <v>日本クロージャー株式会社</v>
      </c>
      <c r="D253" s="1013"/>
      <c r="E253" s="839" t="str">
        <f>IF(B253="","",INDEX(非表示_前年度報告内容!$1:$1048576,MATCH(B253,非表示_前年度報告内容!$A:$A,0),MATCH($E$52,非表示_前年度報告内容!$4:$4,0)))</f>
        <v>○</v>
      </c>
    </row>
    <row r="254" spans="2:5" ht="20.100000000000001" customHeight="1">
      <c r="B254" s="614" t="str">
        <f>IF(非表示_前年度報告内容!A206="","",非表示_前年度報告内容!A206)</f>
        <v>0202</v>
      </c>
      <c r="C254" s="1013" t="str">
        <f>IF(B254="","",INDEX(非表示_前年度報告内容!$1:$1048576,MATCH(B254,非表示_前年度報告内容!$A:$A,0),MATCH($C$52,非表示_前年度報告内容!$4:$4,0)))</f>
        <v>大和製罐株式会社</v>
      </c>
      <c r="D254" s="1013"/>
      <c r="E254" s="839" t="str">
        <f>IF(B254="","",INDEX(非表示_前年度報告内容!$1:$1048576,MATCH(B254,非表示_前年度報告内容!$A:$A,0),MATCH($E$52,非表示_前年度報告内容!$4:$4,0)))</f>
        <v>○</v>
      </c>
    </row>
    <row r="255" spans="2:5" ht="20.100000000000001" hidden="1" customHeight="1">
      <c r="B255" s="614" t="str">
        <f>IF(非表示_前年度報告内容!A207="","",非表示_前年度報告内容!A207)</f>
        <v>0203</v>
      </c>
      <c r="C255" s="1013" t="str">
        <f>IF(B255="","",INDEX(非表示_前年度報告内容!$1:$1048576,MATCH(B255,非表示_前年度報告内容!$A:$A,0),MATCH($C$52,非表示_前年度報告内容!$4:$4,0)))</f>
        <v>独立行政法人雇用・能力開発機構</v>
      </c>
      <c r="D255" s="1013"/>
      <c r="E255" s="839" t="str">
        <f>IF(B255="","",INDEX(非表示_前年度報告内容!$1:$1048576,MATCH(B255,非表示_前年度報告内容!$A:$A,0),MATCH($E$52,非表示_前年度報告内容!$4:$4,0)))</f>
        <v/>
      </c>
    </row>
    <row r="256" spans="2:5" ht="20.100000000000001" hidden="1" customHeight="1">
      <c r="B256" s="614" t="str">
        <f>IF(非表示_前年度報告内容!A208="","",非表示_前年度報告内容!A208)</f>
        <v>0204</v>
      </c>
      <c r="C256" s="1013" t="str">
        <f>IF(B256="","",INDEX(非表示_前年度報告内容!$1:$1048576,MATCH(B256,非表示_前年度報告内容!$A:$A,0),MATCH($C$52,非表示_前年度報告内容!$4:$4,0)))</f>
        <v>ネッツトヨタ横浜株式会社</v>
      </c>
      <c r="D256" s="1013"/>
      <c r="E256" s="839" t="str">
        <f>IF(B256="","",INDEX(非表示_前年度報告内容!$1:$1048576,MATCH(B256,非表示_前年度報告内容!$A:$A,0),MATCH($E$52,非表示_前年度報告内容!$4:$4,0)))</f>
        <v/>
      </c>
    </row>
    <row r="257" spans="2:5" ht="20.100000000000001" customHeight="1">
      <c r="B257" s="614" t="str">
        <f>IF(非表示_前年度報告内容!A209="","",非表示_前年度報告内容!A209)</f>
        <v>0205</v>
      </c>
      <c r="C257" s="1013" t="str">
        <f>IF(B257="","",INDEX(非表示_前年度報告内容!$1:$1048576,MATCH(B257,非表示_前年度報告内容!$A:$A,0),MATCH($C$52,非表示_前年度報告内容!$4:$4,0)))</f>
        <v>ものみの塔聖書冊子協会</v>
      </c>
      <c r="D257" s="1013"/>
      <c r="E257" s="839" t="str">
        <f>IF(B257="","",INDEX(非表示_前年度報告内容!$1:$1048576,MATCH(B257,非表示_前年度報告内容!$A:$A,0),MATCH($E$52,非表示_前年度報告内容!$4:$4,0)))</f>
        <v>○</v>
      </c>
    </row>
    <row r="258" spans="2:5" ht="20.100000000000001" hidden="1" customHeight="1">
      <c r="B258" s="614" t="str">
        <f>IF(非表示_前年度報告内容!A210="","",非表示_前年度報告内容!A210)</f>
        <v>0206</v>
      </c>
      <c r="C258" s="1013" t="str">
        <f>IF(B258="","",INDEX(非表示_前年度報告内容!$1:$1048576,MATCH(B258,非表示_前年度報告内容!$A:$A,0),MATCH($C$52,非表示_前年度報告内容!$4:$4,0)))</f>
        <v>富士チタン工業株式会社</v>
      </c>
      <c r="D258" s="1013"/>
      <c r="E258" s="839" t="str">
        <f>IF(B258="","",INDEX(非表示_前年度報告内容!$1:$1048576,MATCH(B258,非表示_前年度報告内容!$A:$A,0),MATCH($E$52,非表示_前年度報告内容!$4:$4,0)))</f>
        <v/>
      </c>
    </row>
    <row r="259" spans="2:5" ht="20.100000000000001" customHeight="1">
      <c r="B259" s="614" t="str">
        <f>IF(非表示_前年度報告内容!A211="","",非表示_前年度報告内容!A211)</f>
        <v>0207</v>
      </c>
      <c r="C259" s="1013" t="str">
        <f>IF(B259="","",INDEX(非表示_前年度報告内容!$1:$1048576,MATCH(B259,非表示_前年度報告内容!$A:$A,0),MATCH($C$52,非表示_前年度報告内容!$4:$4,0)))</f>
        <v>学校法人神奈川歯科大学</v>
      </c>
      <c r="D259" s="1013"/>
      <c r="E259" s="839" t="str">
        <f>IF(B259="","",INDEX(非表示_前年度報告内容!$1:$1048576,MATCH(B259,非表示_前年度報告内容!$A:$A,0),MATCH($E$52,非表示_前年度報告内容!$4:$4,0)))</f>
        <v>○</v>
      </c>
    </row>
    <row r="260" spans="2:5" ht="20.100000000000001" customHeight="1">
      <c r="B260" s="614" t="str">
        <f>IF(非表示_前年度報告内容!A212="","",非表示_前年度報告内容!A212)</f>
        <v>0208</v>
      </c>
      <c r="C260" s="1013" t="str">
        <f>IF(B260="","",INDEX(非表示_前年度報告内容!$1:$1048576,MATCH(B260,非表示_前年度報告内容!$A:$A,0),MATCH($C$52,非表示_前年度報告内容!$4:$4,0)))</f>
        <v>座間市</v>
      </c>
      <c r="D260" s="1013"/>
      <c r="E260" s="839" t="str">
        <f>IF(B260="","",INDEX(非表示_前年度報告内容!$1:$1048576,MATCH(B260,非表示_前年度報告内容!$A:$A,0),MATCH($E$52,非表示_前年度報告内容!$4:$4,0)))</f>
        <v>○</v>
      </c>
    </row>
    <row r="261" spans="2:5" ht="20.100000000000001" hidden="1" customHeight="1">
      <c r="B261" s="614" t="str">
        <f>IF(非表示_前年度報告内容!A213="","",非表示_前年度報告内容!A213)</f>
        <v>0209</v>
      </c>
      <c r="C261" s="1013" t="str">
        <f>IF(B261="","",INDEX(非表示_前年度報告内容!$1:$1048576,MATCH(B261,非表示_前年度報告内容!$A:$A,0),MATCH($C$52,非表示_前年度報告内容!$4:$4,0)))</f>
        <v>座間市教育委員会</v>
      </c>
      <c r="D261" s="1013"/>
      <c r="E261" s="839" t="str">
        <f>IF(B261="","",INDEX(非表示_前年度報告内容!$1:$1048576,MATCH(B261,非表示_前年度報告内容!$A:$A,0),MATCH($E$52,非表示_前年度報告内容!$4:$4,0)))</f>
        <v/>
      </c>
    </row>
    <row r="262" spans="2:5" ht="20.100000000000001" customHeight="1">
      <c r="B262" s="614" t="str">
        <f>IF(非表示_前年度報告内容!A214="","",非表示_前年度報告内容!A214)</f>
        <v>0210</v>
      </c>
      <c r="C262" s="1013" t="str">
        <f>IF(B262="","",INDEX(非表示_前年度報告内容!$1:$1048576,MATCH(B262,非表示_前年度報告内容!$A:$A,0),MATCH($C$52,非表示_前年度報告内容!$4:$4,0)))</f>
        <v>東プレ株式会社</v>
      </c>
      <c r="D262" s="1013"/>
      <c r="E262" s="839" t="str">
        <f>IF(B262="","",INDEX(非表示_前年度報告内容!$1:$1048576,MATCH(B262,非表示_前年度報告内容!$A:$A,0),MATCH($E$52,非表示_前年度報告内容!$4:$4,0)))</f>
        <v>○</v>
      </c>
    </row>
    <row r="263" spans="2:5" ht="20.100000000000001" customHeight="1">
      <c r="B263" s="614" t="str">
        <f>IF(非表示_前年度報告内容!A215="","",非表示_前年度報告内容!A215)</f>
        <v>0211</v>
      </c>
      <c r="C263" s="1013" t="str">
        <f>IF(B263="","",INDEX(非表示_前年度報告内容!$1:$1048576,MATCH(B263,非表示_前年度報告内容!$A:$A,0),MATCH($C$52,非表示_前年度報告内容!$4:$4,0)))</f>
        <v>わかもと製薬株式会社</v>
      </c>
      <c r="D263" s="1013"/>
      <c r="E263" s="839" t="str">
        <f>IF(B263="","",INDEX(非表示_前年度報告内容!$1:$1048576,MATCH(B263,非表示_前年度報告内容!$A:$A,0),MATCH($E$52,非表示_前年度報告内容!$4:$4,0)))</f>
        <v>○</v>
      </c>
    </row>
    <row r="264" spans="2:5" ht="20.100000000000001" customHeight="1">
      <c r="B264" s="614" t="str">
        <f>IF(非表示_前年度報告内容!A216="","",非表示_前年度報告内容!A216)</f>
        <v>0212</v>
      </c>
      <c r="C264" s="1013" t="str">
        <f>IF(B264="","",INDEX(非表示_前年度報告内容!$1:$1048576,MATCH(B264,非表示_前年度報告内容!$A:$A,0),MATCH($C$52,非表示_前年度報告内容!$4:$4,0)))</f>
        <v>スタンレー電気株式会社</v>
      </c>
      <c r="D264" s="1013"/>
      <c r="E264" s="839" t="str">
        <f>IF(B264="","",INDEX(非表示_前年度報告内容!$1:$1048576,MATCH(B264,非表示_前年度報告内容!$A:$A,0),MATCH($E$52,非表示_前年度報告内容!$4:$4,0)))</f>
        <v>○</v>
      </c>
    </row>
    <row r="265" spans="2:5" ht="20.100000000000001" hidden="1" customHeight="1">
      <c r="B265" s="614" t="str">
        <f>IF(非表示_前年度報告内容!A217="","",非表示_前年度報告内容!A217)</f>
        <v>0213</v>
      </c>
      <c r="C265" s="1013" t="str">
        <f>IF(B265="","",INDEX(非表示_前年度報告内容!$1:$1048576,MATCH(B265,非表示_前年度報告内容!$A:$A,0),MATCH($C$52,非表示_前年度報告内容!$4:$4,0)))</f>
        <v>学校法人東京工芸大学</v>
      </c>
      <c r="D265" s="1013"/>
      <c r="E265" s="839" t="str">
        <f>IF(B265="","",INDEX(非表示_前年度報告内容!$1:$1048576,MATCH(B265,非表示_前年度報告内容!$A:$A,0),MATCH($E$52,非表示_前年度報告内容!$4:$4,0)))</f>
        <v/>
      </c>
    </row>
    <row r="266" spans="2:5" ht="20.100000000000001" customHeight="1">
      <c r="B266" s="614" t="str">
        <f>IF(非表示_前年度報告内容!A218="","",非表示_前年度報告内容!A218)</f>
        <v>0214</v>
      </c>
      <c r="C266" s="1013" t="str">
        <f>IF(B266="","",INDEX(非表示_前年度報告内容!$1:$1048576,MATCH(B266,非表示_前年度報告内容!$A:$A,0),MATCH($C$52,非表示_前年度報告内容!$4:$4,0)))</f>
        <v>AGCセイミケミカル株式会社</v>
      </c>
      <c r="D266" s="1013"/>
      <c r="E266" s="839" t="str">
        <f>IF(B266="","",INDEX(非表示_前年度報告内容!$1:$1048576,MATCH(B266,非表示_前年度報告内容!$A:$A,0),MATCH($E$52,非表示_前年度報告内容!$4:$4,0)))</f>
        <v>○</v>
      </c>
    </row>
    <row r="267" spans="2:5" ht="20.100000000000001" customHeight="1">
      <c r="B267" s="614" t="str">
        <f>IF(非表示_前年度報告内容!A219="","",非表示_前年度報告内容!A219)</f>
        <v>0215</v>
      </c>
      <c r="C267" s="1013" t="str">
        <f>IF(B267="","",INDEX(非表示_前年度報告内容!$1:$1048576,MATCH(B267,非表示_前年度報告内容!$A:$A,0),MATCH($C$52,非表示_前年度報告内容!$4:$4,0)))</f>
        <v>極東開発工業株式会社</v>
      </c>
      <c r="D267" s="1013"/>
      <c r="E267" s="839" t="str">
        <f>IF(B267="","",INDEX(非表示_前年度報告内容!$1:$1048576,MATCH(B267,非表示_前年度報告内容!$A:$A,0),MATCH($E$52,非表示_前年度報告内容!$4:$4,0)))</f>
        <v>○</v>
      </c>
    </row>
    <row r="268" spans="2:5" ht="20.100000000000001" customHeight="1">
      <c r="B268" s="614" t="str">
        <f>IF(非表示_前年度報告内容!A220="","",非表示_前年度報告内容!A220)</f>
        <v>0216</v>
      </c>
      <c r="C268" s="1013" t="str">
        <f>IF(B268="","",INDEX(非表示_前年度報告内容!$1:$1048576,MATCH(B268,非表示_前年度報告内容!$A:$A,0),MATCH($C$52,非表示_前年度報告内容!$4:$4,0)))</f>
        <v>スターバックスコーヒージャパン株式会社</v>
      </c>
      <c r="D268" s="1013"/>
      <c r="E268" s="839" t="str">
        <f>IF(B268="","",INDEX(非表示_前年度報告内容!$1:$1048576,MATCH(B268,非表示_前年度報告内容!$A:$A,0),MATCH($E$52,非表示_前年度報告内容!$4:$4,0)))</f>
        <v>○</v>
      </c>
    </row>
    <row r="269" spans="2:5" ht="20.100000000000001" customHeight="1">
      <c r="B269" s="614" t="str">
        <f>IF(非表示_前年度報告内容!A221="","",非表示_前年度報告内容!A221)</f>
        <v>0217</v>
      </c>
      <c r="C269" s="1013" t="str">
        <f>IF(B269="","",INDEX(非表示_前年度報告内容!$1:$1048576,MATCH(B269,非表示_前年度報告内容!$A:$A,0),MATCH($C$52,非表示_前年度報告内容!$4:$4,0)))</f>
        <v>国家公務員共済組合連合会</v>
      </c>
      <c r="D269" s="1013"/>
      <c r="E269" s="839" t="str">
        <f>IF(B269="","",INDEX(非表示_前年度報告内容!$1:$1048576,MATCH(B269,非表示_前年度報告内容!$A:$A,0),MATCH($E$52,非表示_前年度報告内容!$4:$4,0)))</f>
        <v>○</v>
      </c>
    </row>
    <row r="270" spans="2:5" ht="20.100000000000001" customHeight="1">
      <c r="B270" s="614" t="str">
        <f>IF(非表示_前年度報告内容!A222="","",非表示_前年度報告内容!A222)</f>
        <v>0218</v>
      </c>
      <c r="C270" s="1013" t="str">
        <f>IF(B270="","",INDEX(非表示_前年度報告内容!$1:$1048576,MATCH(B270,非表示_前年度報告内容!$A:$A,0),MATCH($C$52,非表示_前年度報告内容!$4:$4,0)))</f>
        <v>株式会社ニトリ</v>
      </c>
      <c r="D270" s="1013"/>
      <c r="E270" s="839" t="str">
        <f>IF(B270="","",INDEX(非表示_前年度報告内容!$1:$1048576,MATCH(B270,非表示_前年度報告内容!$A:$A,0),MATCH($E$52,非表示_前年度報告内容!$4:$4,0)))</f>
        <v>○</v>
      </c>
    </row>
    <row r="271" spans="2:5" ht="20.100000000000001" customHeight="1">
      <c r="B271" s="614" t="str">
        <f>IF(非表示_前年度報告内容!A223="","",非表示_前年度報告内容!A223)</f>
        <v>0219</v>
      </c>
      <c r="C271" s="1013" t="str">
        <f>IF(B271="","",INDEX(非表示_前年度報告内容!$1:$1048576,MATCH(B271,非表示_前年度報告内容!$A:$A,0),MATCH($C$52,非表示_前年度報告内容!$4:$4,0)))</f>
        <v>箱根登山バス株式会社</v>
      </c>
      <c r="D271" s="1013"/>
      <c r="E271" s="839" t="str">
        <f>IF(B271="","",INDEX(非表示_前年度報告内容!$1:$1048576,MATCH(B271,非表示_前年度報告内容!$A:$A,0),MATCH($E$52,非表示_前年度報告内容!$4:$4,0)))</f>
        <v>○</v>
      </c>
    </row>
    <row r="272" spans="2:5" ht="20.100000000000001" customHeight="1">
      <c r="B272" s="614" t="str">
        <f>IF(非表示_前年度報告内容!A224="","",非表示_前年度報告内容!A224)</f>
        <v>0220</v>
      </c>
      <c r="C272" s="1013" t="str">
        <f>IF(B272="","",INDEX(非表示_前年度報告内容!$1:$1048576,MATCH(B272,非表示_前年度報告内容!$A:$A,0),MATCH($C$52,非表示_前年度報告内容!$4:$4,0)))</f>
        <v>株式会社オカムラ</v>
      </c>
      <c r="D272" s="1013"/>
      <c r="E272" s="839" t="str">
        <f>IF(B272="","",INDEX(非表示_前年度報告内容!$1:$1048576,MATCH(B272,非表示_前年度報告内容!$A:$A,0),MATCH($E$52,非表示_前年度報告内容!$4:$4,0)))</f>
        <v>○</v>
      </c>
    </row>
    <row r="273" spans="2:5" ht="20.100000000000001" hidden="1" customHeight="1">
      <c r="B273" s="614" t="str">
        <f>IF(非表示_前年度報告内容!A225="","",非表示_前年度報告内容!A225)</f>
        <v>0221</v>
      </c>
      <c r="C273" s="1013" t="str">
        <f>IF(B273="","",INDEX(非表示_前年度報告内容!$1:$1048576,MATCH(B273,非表示_前年度報告内容!$A:$A,0),MATCH($C$52,非表示_前年度報告内容!$4:$4,0)))</f>
        <v/>
      </c>
      <c r="D273" s="1013"/>
      <c r="E273" s="839" t="str">
        <f>IF(B273="","",INDEX(非表示_前年度報告内容!$1:$1048576,MATCH(B273,非表示_前年度報告内容!$A:$A,0),MATCH($E$52,非表示_前年度報告内容!$4:$4,0)))</f>
        <v/>
      </c>
    </row>
    <row r="274" spans="2:5" ht="20.100000000000001" customHeight="1">
      <c r="B274" s="614" t="str">
        <f>IF(非表示_前年度報告内容!A226="","",非表示_前年度報告内容!A226)</f>
        <v>0222</v>
      </c>
      <c r="C274" s="1013" t="str">
        <f>IF(B274="","",INDEX(非表示_前年度報告内容!$1:$1048576,MATCH(B274,非表示_前年度報告内容!$A:$A,0),MATCH($C$52,非表示_前年度報告内容!$4:$4,0)))</f>
        <v>株式会社アクティオ</v>
      </c>
      <c r="D274" s="1013"/>
      <c r="E274" s="839" t="str">
        <f>IF(B274="","",INDEX(非表示_前年度報告内容!$1:$1048576,MATCH(B274,非表示_前年度報告内容!$A:$A,0),MATCH($E$52,非表示_前年度報告内容!$4:$4,0)))</f>
        <v>○</v>
      </c>
    </row>
    <row r="275" spans="2:5" ht="20.100000000000001" customHeight="1">
      <c r="B275" s="614" t="str">
        <f>IF(非表示_前年度報告内容!A227="","",非表示_前年度報告内容!A227)</f>
        <v>0223</v>
      </c>
      <c r="C275" s="1013" t="str">
        <f>IF(B275="","",INDEX(非表示_前年度報告内容!$1:$1048576,MATCH(B275,非表示_前年度報告内容!$A:$A,0),MATCH($C$52,非表示_前年度報告内容!$4:$4,0)))</f>
        <v>ヤマト運輸株式会社</v>
      </c>
      <c r="D275" s="1013"/>
      <c r="E275" s="839" t="str">
        <f>IF(B275="","",INDEX(非表示_前年度報告内容!$1:$1048576,MATCH(B275,非表示_前年度報告内容!$A:$A,0),MATCH($E$52,非表示_前年度報告内容!$4:$4,0)))</f>
        <v>○</v>
      </c>
    </row>
    <row r="276" spans="2:5" ht="20.100000000000001" customHeight="1">
      <c r="B276" s="614" t="str">
        <f>IF(非表示_前年度報告内容!A228="","",非表示_前年度報告内容!A228)</f>
        <v>0224</v>
      </c>
      <c r="C276" s="1013" t="str">
        <f>IF(B276="","",INDEX(非表示_前年度報告内容!$1:$1048576,MATCH(B276,非表示_前年度報告内容!$A:$A,0),MATCH($C$52,非表示_前年度報告内容!$4:$4,0)))</f>
        <v>アンリツ株式会社</v>
      </c>
      <c r="D276" s="1013"/>
      <c r="E276" s="839" t="str">
        <f>IF(B276="","",INDEX(非表示_前年度報告内容!$1:$1048576,MATCH(B276,非表示_前年度報告内容!$A:$A,0),MATCH($E$52,非表示_前年度報告内容!$4:$4,0)))</f>
        <v>○</v>
      </c>
    </row>
    <row r="277" spans="2:5" ht="20.100000000000001" customHeight="1">
      <c r="B277" s="614" t="str">
        <f>IF(非表示_前年度報告内容!A229="","",非表示_前年度報告内容!A229)</f>
        <v>0225</v>
      </c>
      <c r="C277" s="1013" t="str">
        <f>IF(B277="","",INDEX(非表示_前年度報告内容!$1:$1048576,MATCH(B277,非表示_前年度報告内容!$A:$A,0),MATCH($C$52,非表示_前年度報告内容!$4:$4,0)))</f>
        <v>デノラ・ペルメレック株式会社</v>
      </c>
      <c r="D277" s="1013"/>
      <c r="E277" s="839" t="str">
        <f>IF(B277="","",INDEX(非表示_前年度報告内容!$1:$1048576,MATCH(B277,非表示_前年度報告内容!$A:$A,0),MATCH($E$52,非表示_前年度報告内容!$4:$4,0)))</f>
        <v>○</v>
      </c>
    </row>
    <row r="278" spans="2:5" ht="20.100000000000001" hidden="1" customHeight="1">
      <c r="B278" s="614" t="str">
        <f>IF(非表示_前年度報告内容!A230="","",非表示_前年度報告内容!A230)</f>
        <v>0226</v>
      </c>
      <c r="C278" s="1013" t="str">
        <f>IF(B278="","",INDEX(非表示_前年度報告内容!$1:$1048576,MATCH(B278,非表示_前年度報告内容!$A:$A,0),MATCH($C$52,非表示_前年度報告内容!$4:$4,0)))</f>
        <v>ナストーア株式会社</v>
      </c>
      <c r="D278" s="1013"/>
      <c r="E278" s="839" t="str">
        <f>IF(B278="","",INDEX(非表示_前年度報告内容!$1:$1048576,MATCH(B278,非表示_前年度報告内容!$A:$A,0),MATCH($E$52,非表示_前年度報告内容!$4:$4,0)))</f>
        <v/>
      </c>
    </row>
    <row r="279" spans="2:5" ht="20.100000000000001" customHeight="1">
      <c r="B279" s="614" t="str">
        <f>IF(非表示_前年度報告内容!A231="","",非表示_前年度報告内容!A231)</f>
        <v>0227</v>
      </c>
      <c r="C279" s="1013" t="str">
        <f>IF(B279="","",INDEX(非表示_前年度報告内容!$1:$1048576,MATCH(B279,非表示_前年度報告内容!$A:$A,0),MATCH($C$52,非表示_前年度報告内容!$4:$4,0)))</f>
        <v>株式会社ヒューテックノオリン</v>
      </c>
      <c r="D279" s="1013"/>
      <c r="E279" s="839" t="str">
        <f>IF(B279="","",INDEX(非表示_前年度報告内容!$1:$1048576,MATCH(B279,非表示_前年度報告内容!$A:$A,0),MATCH($E$52,非表示_前年度報告内容!$4:$4,0)))</f>
        <v>○</v>
      </c>
    </row>
    <row r="280" spans="2:5" ht="20.100000000000001" customHeight="1">
      <c r="B280" s="614" t="str">
        <f>IF(非表示_前年度報告内容!A232="","",非表示_前年度報告内容!A232)</f>
        <v>0228</v>
      </c>
      <c r="C280" s="1013" t="str">
        <f>IF(B280="","",INDEX(非表示_前年度報告内容!$1:$1048576,MATCH(B280,非表示_前年度報告内容!$A:$A,0),MATCH($C$52,非表示_前年度報告内容!$4:$4,0)))</f>
        <v>キヤノン株式会社</v>
      </c>
      <c r="D280" s="1013"/>
      <c r="E280" s="839" t="str">
        <f>IF(B280="","",INDEX(非表示_前年度報告内容!$1:$1048576,MATCH(B280,非表示_前年度報告内容!$A:$A,0),MATCH($E$52,非表示_前年度報告内容!$4:$4,0)))</f>
        <v>○</v>
      </c>
    </row>
    <row r="281" spans="2:5" ht="20.100000000000001" hidden="1" customHeight="1">
      <c r="B281" s="614" t="str">
        <f>IF(非表示_前年度報告内容!A233="","",非表示_前年度報告内容!A233)</f>
        <v>0229</v>
      </c>
      <c r="C281" s="1013" t="str">
        <f>IF(B281="","",INDEX(非表示_前年度報告内容!$1:$1048576,MATCH(B281,非表示_前年度報告内容!$A:$A,0),MATCH($C$52,非表示_前年度報告内容!$4:$4,0)))</f>
        <v>エプソントヨコム株式会社</v>
      </c>
      <c r="D281" s="1013"/>
      <c r="E281" s="839" t="str">
        <f>IF(B281="","",INDEX(非表示_前年度報告内容!$1:$1048576,MATCH(B281,非表示_前年度報告内容!$A:$A,0),MATCH($E$52,非表示_前年度報告内容!$4:$4,0)))</f>
        <v/>
      </c>
    </row>
    <row r="282" spans="2:5" ht="20.100000000000001" customHeight="1">
      <c r="B282" s="614" t="str">
        <f>IF(非表示_前年度報告内容!A234="","",非表示_前年度報告内容!A234)</f>
        <v>0230</v>
      </c>
      <c r="C282" s="1013" t="str">
        <f>IF(B282="","",INDEX(非表示_前年度報告内容!$1:$1048576,MATCH(B282,非表示_前年度報告内容!$A:$A,0),MATCH($C$52,非表示_前年度報告内容!$4:$4,0)))</f>
        <v>日本トーカンパッケージ株式会社</v>
      </c>
      <c r="D282" s="1013"/>
      <c r="E282" s="839" t="str">
        <f>IF(B282="","",INDEX(非表示_前年度報告内容!$1:$1048576,MATCH(B282,非表示_前年度報告内容!$A:$A,0),MATCH($E$52,非表示_前年度報告内容!$4:$4,0)))</f>
        <v>○</v>
      </c>
    </row>
    <row r="283" spans="2:5" ht="20.100000000000001" customHeight="1">
      <c r="B283" s="614" t="str">
        <f>IF(非表示_前年度報告内容!A235="","",非表示_前年度報告内容!A235)</f>
        <v>0231</v>
      </c>
      <c r="C283" s="1013" t="str">
        <f>IF(B283="","",INDEX(非表示_前年度報告内容!$1:$1048576,MATCH(B283,非表示_前年度報告内容!$A:$A,0),MATCH($C$52,非表示_前年度報告内容!$4:$4,0)))</f>
        <v>東京レンタル株式会社</v>
      </c>
      <c r="D283" s="1013"/>
      <c r="E283" s="839" t="str">
        <f>IF(B283="","",INDEX(非表示_前年度報告内容!$1:$1048576,MATCH(B283,非表示_前年度報告内容!$A:$A,0),MATCH($E$52,非表示_前年度報告内容!$4:$4,0)))</f>
        <v>○</v>
      </c>
    </row>
    <row r="284" spans="2:5" ht="20.100000000000001" hidden="1" customHeight="1">
      <c r="B284" s="614" t="str">
        <f>IF(非表示_前年度報告内容!A236="","",非表示_前年度報告内容!A236)</f>
        <v>0232</v>
      </c>
      <c r="C284" s="1013" t="str">
        <f>IF(B284="","",INDEX(非表示_前年度報告内容!$1:$1048576,MATCH(B284,非表示_前年度報告内容!$A:$A,0),MATCH($C$52,非表示_前年度報告内容!$4:$4,0)))</f>
        <v>京王自動車株式会社</v>
      </c>
      <c r="D284" s="1013"/>
      <c r="E284" s="839" t="str">
        <f>IF(B284="","",INDEX(非表示_前年度報告内容!$1:$1048576,MATCH(B284,非表示_前年度報告内容!$A:$A,0),MATCH($E$52,非表示_前年度報告内容!$4:$4,0)))</f>
        <v/>
      </c>
    </row>
    <row r="285" spans="2:5" ht="20.100000000000001" customHeight="1">
      <c r="B285" s="614" t="str">
        <f>IF(非表示_前年度報告内容!A237="","",非表示_前年度報告内容!A237)</f>
        <v>0233</v>
      </c>
      <c r="C285" s="1013" t="str">
        <f>IF(B285="","",INDEX(非表示_前年度報告内容!$1:$1048576,MATCH(B285,非表示_前年度報告内容!$A:$A,0),MATCH($C$52,非表示_前年度報告内容!$4:$4,0)))</f>
        <v>横浜市水道局</v>
      </c>
      <c r="D285" s="1013"/>
      <c r="E285" s="839" t="str">
        <f>IF(B285="","",INDEX(非表示_前年度報告内容!$1:$1048576,MATCH(B285,非表示_前年度報告内容!$A:$A,0),MATCH($E$52,非表示_前年度報告内容!$4:$4,0)))</f>
        <v>○</v>
      </c>
    </row>
    <row r="286" spans="2:5" ht="20.100000000000001" customHeight="1">
      <c r="B286" s="614" t="str">
        <f>IF(非表示_前年度報告内容!A238="","",非表示_前年度報告内容!A238)</f>
        <v>0234</v>
      </c>
      <c r="C286" s="1013" t="str">
        <f>IF(B286="","",INDEX(非表示_前年度報告内容!$1:$1048576,MATCH(B286,非表示_前年度報告内容!$A:$A,0),MATCH($C$52,非表示_前年度報告内容!$4:$4,0)))</f>
        <v>日揮ユニバーサル株式会社</v>
      </c>
      <c r="D286" s="1013"/>
      <c r="E286" s="839" t="str">
        <f>IF(B286="","",INDEX(非表示_前年度報告内容!$1:$1048576,MATCH(B286,非表示_前年度報告内容!$A:$A,0),MATCH($E$52,非表示_前年度報告内容!$4:$4,0)))</f>
        <v>○</v>
      </c>
    </row>
    <row r="287" spans="2:5" ht="20.100000000000001" customHeight="1">
      <c r="B287" s="614" t="str">
        <f>IF(非表示_前年度報告内容!A239="","",非表示_前年度報告内容!A239)</f>
        <v>0235</v>
      </c>
      <c r="C287" s="1013" t="str">
        <f>IF(B287="","",INDEX(非表示_前年度報告内容!$1:$1048576,MATCH(B287,非表示_前年度報告内容!$A:$A,0),MATCH($C$52,非表示_前年度報告内容!$4:$4,0)))</f>
        <v>万葉倶楽部株式会社</v>
      </c>
      <c r="D287" s="1013"/>
      <c r="E287" s="839" t="str">
        <f>IF(B287="","",INDEX(非表示_前年度報告内容!$1:$1048576,MATCH(B287,非表示_前年度報告内容!$A:$A,0),MATCH($E$52,非表示_前年度報告内容!$4:$4,0)))</f>
        <v>○</v>
      </c>
    </row>
    <row r="288" spans="2:5" ht="20.100000000000001" customHeight="1">
      <c r="B288" s="614" t="str">
        <f>IF(非表示_前年度報告内容!A240="","",非表示_前年度報告内容!A240)</f>
        <v>0236</v>
      </c>
      <c r="C288" s="1013" t="str">
        <f>IF(B288="","",INDEX(非表示_前年度報告内容!$1:$1048576,MATCH(B288,非表示_前年度報告内容!$A:$A,0),MATCH($C$52,非表示_前年度報告内容!$4:$4,0)))</f>
        <v>学校法人日本大学</v>
      </c>
      <c r="D288" s="1013"/>
      <c r="E288" s="839" t="str">
        <f>IF(B288="","",INDEX(非表示_前年度報告内容!$1:$1048576,MATCH(B288,非表示_前年度報告内容!$A:$A,0),MATCH($E$52,非表示_前年度報告内容!$4:$4,0)))</f>
        <v>○</v>
      </c>
    </row>
    <row r="289" spans="2:5" ht="20.100000000000001" customHeight="1">
      <c r="B289" s="614" t="str">
        <f>IF(非表示_前年度報告内容!A241="","",非表示_前年度報告内容!A241)</f>
        <v>0237</v>
      </c>
      <c r="C289" s="1013" t="str">
        <f>IF(B289="","",INDEX(非表示_前年度報告内容!$1:$1048576,MATCH(B289,非表示_前年度報告内容!$A:$A,0),MATCH($C$52,非表示_前年度報告内容!$4:$4,0)))</f>
        <v>東京応化工業株式会社</v>
      </c>
      <c r="D289" s="1013"/>
      <c r="E289" s="839" t="str">
        <f>IF(B289="","",INDEX(非表示_前年度報告内容!$1:$1048576,MATCH(B289,非表示_前年度報告内容!$A:$A,0),MATCH($E$52,非表示_前年度報告内容!$4:$4,0)))</f>
        <v>○</v>
      </c>
    </row>
    <row r="290" spans="2:5" ht="20.100000000000001" customHeight="1">
      <c r="B290" s="614" t="str">
        <f>IF(非表示_前年度報告内容!A242="","",非表示_前年度報告内容!A242)</f>
        <v>0238</v>
      </c>
      <c r="C290" s="1013" t="str">
        <f>IF(B290="","",INDEX(非表示_前年度報告内容!$1:$1048576,MATCH(B290,非表示_前年度報告内容!$A:$A,0),MATCH($C$52,非表示_前年度報告内容!$4:$4,0)))</f>
        <v>株式会社ＫＭＣＴ</v>
      </c>
      <c r="D290" s="1013"/>
      <c r="E290" s="839" t="str">
        <f>IF(B290="","",INDEX(非表示_前年度報告内容!$1:$1048576,MATCH(B290,非表示_前年度報告内容!$A:$A,0),MATCH($E$52,非表示_前年度報告内容!$4:$4,0)))</f>
        <v>○</v>
      </c>
    </row>
    <row r="291" spans="2:5" ht="20.100000000000001" hidden="1" customHeight="1">
      <c r="B291" s="614" t="str">
        <f>IF(非表示_前年度報告内容!A243="","",非表示_前年度報告内容!A243)</f>
        <v>0239</v>
      </c>
      <c r="C291" s="1013" t="str">
        <f>IF(B291="","",INDEX(非表示_前年度報告内容!$1:$1048576,MATCH(B291,非表示_前年度報告内容!$A:$A,0),MATCH($C$52,非表示_前年度報告内容!$4:$4,0)))</f>
        <v>株式会社ナムコ</v>
      </c>
      <c r="D291" s="1013"/>
      <c r="E291" s="839" t="str">
        <f>IF(B291="","",INDEX(非表示_前年度報告内容!$1:$1048576,MATCH(B291,非表示_前年度報告内容!$A:$A,0),MATCH($E$52,非表示_前年度報告内容!$4:$4,0)))</f>
        <v/>
      </c>
    </row>
    <row r="292" spans="2:5" ht="20.100000000000001" customHeight="1">
      <c r="B292" s="614" t="str">
        <f>IF(非表示_前年度報告内容!A244="","",非表示_前年度報告内容!A244)</f>
        <v>0240</v>
      </c>
      <c r="C292" s="1013" t="str">
        <f>IF(B292="","",INDEX(非表示_前年度報告内容!$1:$1048576,MATCH(B292,非表示_前年度報告内容!$A:$A,0),MATCH($C$52,非表示_前年度報告内容!$4:$4,0)))</f>
        <v>新相模酸素株式会社</v>
      </c>
      <c r="D292" s="1013"/>
      <c r="E292" s="839" t="str">
        <f>IF(B292="","",INDEX(非表示_前年度報告内容!$1:$1048576,MATCH(B292,非表示_前年度報告内容!$A:$A,0),MATCH($E$52,非表示_前年度報告内容!$4:$4,0)))</f>
        <v>○</v>
      </c>
    </row>
    <row r="293" spans="2:5" ht="20.100000000000001" customHeight="1">
      <c r="B293" s="614" t="str">
        <f>IF(非表示_前年度報告内容!A245="","",非表示_前年度報告内容!A245)</f>
        <v>0241</v>
      </c>
      <c r="C293" s="1013" t="str">
        <f>IF(B293="","",INDEX(非表示_前年度報告内容!$1:$1048576,MATCH(B293,非表示_前年度報告内容!$A:$A,0),MATCH($C$52,非表示_前年度報告内容!$4:$4,0)))</f>
        <v>Astemo株式会社</v>
      </c>
      <c r="D293" s="1013"/>
      <c r="E293" s="839" t="str">
        <f>IF(B293="","",INDEX(非表示_前年度報告内容!$1:$1048576,MATCH(B293,非表示_前年度報告内容!$A:$A,0),MATCH($E$52,非表示_前年度報告内容!$4:$4,0)))</f>
        <v>○</v>
      </c>
    </row>
    <row r="294" spans="2:5" ht="20.100000000000001" hidden="1" customHeight="1">
      <c r="B294" s="614" t="str">
        <f>IF(非表示_前年度報告内容!A246="","",非表示_前年度報告内容!A246)</f>
        <v>0242</v>
      </c>
      <c r="C294" s="1013" t="str">
        <f>IF(B294="","",INDEX(非表示_前年度報告内容!$1:$1048576,MATCH(B294,非表示_前年度報告内容!$A:$A,0),MATCH($C$52,非表示_前年度報告内容!$4:$4,0)))</f>
        <v>モランボン株式会社</v>
      </c>
      <c r="D294" s="1013"/>
      <c r="E294" s="839" t="str">
        <f>IF(B294="","",INDEX(非表示_前年度報告内容!$1:$1048576,MATCH(B294,非表示_前年度報告内容!$A:$A,0),MATCH($E$52,非表示_前年度報告内容!$4:$4,0)))</f>
        <v/>
      </c>
    </row>
    <row r="295" spans="2:5" ht="20.100000000000001" customHeight="1">
      <c r="B295" s="614" t="str">
        <f>IF(非表示_前年度報告内容!A247="","",非表示_前年度報告内容!A247)</f>
        <v>0243</v>
      </c>
      <c r="C295" s="1013" t="str">
        <f>IF(B295="","",INDEX(非表示_前年度報告内容!$1:$1048576,MATCH(B295,非表示_前年度報告内容!$A:$A,0),MATCH($C$52,非表示_前年度報告内容!$4:$4,0)))</f>
        <v>株式会社島忠</v>
      </c>
      <c r="D295" s="1013"/>
      <c r="E295" s="839" t="str">
        <f>IF(B295="","",INDEX(非表示_前年度報告内容!$1:$1048576,MATCH(B295,非表示_前年度報告内容!$A:$A,0),MATCH($E$52,非表示_前年度報告内容!$4:$4,0)))</f>
        <v>○</v>
      </c>
    </row>
    <row r="296" spans="2:5" ht="20.100000000000001" customHeight="1">
      <c r="B296" s="614" t="str">
        <f>IF(非表示_前年度報告内容!A248="","",非表示_前年度報告内容!A248)</f>
        <v>0244</v>
      </c>
      <c r="C296" s="1013" t="str">
        <f>IF(B296="","",INDEX(非表示_前年度報告内容!$1:$1048576,MATCH(B296,非表示_前年度報告内容!$A:$A,0),MATCH($C$52,非表示_前年度報告内容!$4:$4,0)))</f>
        <v>株式会社メディセオ</v>
      </c>
      <c r="D296" s="1013"/>
      <c r="E296" s="839" t="str">
        <f>IF(B296="","",INDEX(非表示_前年度報告内容!$1:$1048576,MATCH(B296,非表示_前年度報告内容!$A:$A,0),MATCH($E$52,非表示_前年度報告内容!$4:$4,0)))</f>
        <v>○</v>
      </c>
    </row>
    <row r="297" spans="2:5" ht="20.100000000000001" hidden="1" customHeight="1">
      <c r="B297" s="614" t="str">
        <f>IF(非表示_前年度報告内容!A249="","",非表示_前年度報告内容!A249)</f>
        <v>0245</v>
      </c>
      <c r="C297" s="1013" t="str">
        <f>IF(B297="","",INDEX(非表示_前年度報告内容!$1:$1048576,MATCH(B297,非表示_前年度報告内容!$A:$A,0),MATCH($C$52,非表示_前年度報告内容!$4:$4,0)))</f>
        <v>ＳＢＳロジコム株式会社</v>
      </c>
      <c r="D297" s="1013"/>
      <c r="E297" s="839" t="str">
        <f>IF(B297="","",INDEX(非表示_前年度報告内容!$1:$1048576,MATCH(B297,非表示_前年度報告内容!$A:$A,0),MATCH($E$52,非表示_前年度報告内容!$4:$4,0)))</f>
        <v/>
      </c>
    </row>
    <row r="298" spans="2:5" ht="20.100000000000001" hidden="1" customHeight="1">
      <c r="B298" s="614" t="str">
        <f>IF(非表示_前年度報告内容!A250="","",非表示_前年度報告内容!A250)</f>
        <v>0246</v>
      </c>
      <c r="C298" s="1013" t="str">
        <f>IF(B298="","",INDEX(非表示_前年度報告内容!$1:$1048576,MATCH(B298,非表示_前年度報告内容!$A:$A,0),MATCH($C$52,非表示_前年度報告内容!$4:$4,0)))</f>
        <v>ジョンソンコントロールズ株式会社</v>
      </c>
      <c r="D298" s="1013"/>
      <c r="E298" s="839" t="str">
        <f>IF(B298="","",INDEX(非表示_前年度報告内容!$1:$1048576,MATCH(B298,非表示_前年度報告内容!$A:$A,0),MATCH($E$52,非表示_前年度報告内容!$4:$4,0)))</f>
        <v/>
      </c>
    </row>
    <row r="299" spans="2:5" ht="20.100000000000001" hidden="1" customHeight="1">
      <c r="B299" s="614" t="str">
        <f>IF(非表示_前年度報告内容!A251="","",非表示_前年度報告内容!A251)</f>
        <v>0247</v>
      </c>
      <c r="C299" s="1013" t="str">
        <f>IF(B299="","",INDEX(非表示_前年度報告内容!$1:$1048576,MATCH(B299,非表示_前年度報告内容!$A:$A,0),MATCH($C$52,非表示_前年度報告内容!$4:$4,0)))</f>
        <v>西武鉄道株式会社</v>
      </c>
      <c r="D299" s="1013"/>
      <c r="E299" s="839" t="str">
        <f>IF(B299="","",INDEX(非表示_前年度報告内容!$1:$1048576,MATCH(B299,非表示_前年度報告内容!$A:$A,0),MATCH($E$52,非表示_前年度報告内容!$4:$4,0)))</f>
        <v/>
      </c>
    </row>
    <row r="300" spans="2:5" ht="20.100000000000001" customHeight="1">
      <c r="B300" s="614" t="str">
        <f>IF(非表示_前年度報告内容!A252="","",非表示_前年度報告内容!A252)</f>
        <v>0248</v>
      </c>
      <c r="C300" s="1013" t="str">
        <f>IF(B300="","",INDEX(非表示_前年度報告内容!$1:$1048576,MATCH(B300,非表示_前年度報告内容!$A:$A,0),MATCH($C$52,非表示_前年度報告内容!$4:$4,0)))</f>
        <v>アイダエンジニアリング株式会社</v>
      </c>
      <c r="D300" s="1013"/>
      <c r="E300" s="839" t="str">
        <f>IF(B300="","",INDEX(非表示_前年度報告内容!$1:$1048576,MATCH(B300,非表示_前年度報告内容!$A:$A,0),MATCH($E$52,非表示_前年度報告内容!$4:$4,0)))</f>
        <v>○</v>
      </c>
    </row>
    <row r="301" spans="2:5" ht="20.100000000000001" hidden="1" customHeight="1">
      <c r="B301" s="614" t="str">
        <f>IF(非表示_前年度報告内容!A253="","",非表示_前年度報告内容!A253)</f>
        <v>0249</v>
      </c>
      <c r="C301" s="1013" t="str">
        <f>IF(B301="","",INDEX(非表示_前年度報告内容!$1:$1048576,MATCH(B301,非表示_前年度報告内容!$A:$A,0),MATCH($C$52,非表示_前年度報告内容!$4:$4,0)))</f>
        <v>秦野市伊勢原市環境衛生組合</v>
      </c>
      <c r="D301" s="1013"/>
      <c r="E301" s="839" t="str">
        <f>IF(B301="","",INDEX(非表示_前年度報告内容!$1:$1048576,MATCH(B301,非表示_前年度報告内容!$A:$A,0),MATCH($E$52,非表示_前年度報告内容!$4:$4,0)))</f>
        <v/>
      </c>
    </row>
    <row r="302" spans="2:5" ht="20.100000000000001" customHeight="1">
      <c r="B302" s="614" t="str">
        <f>IF(非表示_前年度報告内容!A254="","",非表示_前年度報告内容!A254)</f>
        <v>0250</v>
      </c>
      <c r="C302" s="1013" t="str">
        <f>IF(B302="","",INDEX(非表示_前年度報告内容!$1:$1048576,MATCH(B302,非表示_前年度報告内容!$A:$A,0),MATCH($C$52,非表示_前年度報告内容!$4:$4,0)))</f>
        <v>株式会社JVCケンウッド</v>
      </c>
      <c r="D302" s="1013"/>
      <c r="E302" s="839" t="str">
        <f>IF(B302="","",INDEX(非表示_前年度報告内容!$1:$1048576,MATCH(B302,非表示_前年度報告内容!$A:$A,0),MATCH($E$52,非表示_前年度報告内容!$4:$4,0)))</f>
        <v>○</v>
      </c>
    </row>
    <row r="303" spans="2:5" ht="20.100000000000001" hidden="1" customHeight="1">
      <c r="B303" s="614" t="str">
        <f>IF(非表示_前年度報告内容!A255="","",非表示_前年度報告内容!A255)</f>
        <v>0251</v>
      </c>
      <c r="C303" s="1013" t="str">
        <f>IF(B303="","",INDEX(非表示_前年度報告内容!$1:$1048576,MATCH(B303,非表示_前年度報告内容!$A:$A,0),MATCH($C$52,非表示_前年度報告内容!$4:$4,0)))</f>
        <v>株式会社三越伊勢丹</v>
      </c>
      <c r="D303" s="1013"/>
      <c r="E303" s="839" t="str">
        <f>IF(B303="","",INDEX(非表示_前年度報告内容!$1:$1048576,MATCH(B303,非表示_前年度報告内容!$A:$A,0),MATCH($E$52,非表示_前年度報告内容!$4:$4,0)))</f>
        <v/>
      </c>
    </row>
    <row r="304" spans="2:5" ht="20.100000000000001" hidden="1" customHeight="1">
      <c r="B304" s="614" t="str">
        <f>IF(非表示_前年度報告内容!A256="","",非表示_前年度報告内容!A256)</f>
        <v>0252</v>
      </c>
      <c r="C304" s="1013" t="str">
        <f>IF(B304="","",INDEX(非表示_前年度報告内容!$1:$1048576,MATCH(B304,非表示_前年度報告内容!$A:$A,0),MATCH($C$52,非表示_前年度報告内容!$4:$4,0)))</f>
        <v>東芝機械株式会社</v>
      </c>
      <c r="D304" s="1013"/>
      <c r="E304" s="839" t="str">
        <f>IF(B304="","",INDEX(非表示_前年度報告内容!$1:$1048576,MATCH(B304,非表示_前年度報告内容!$A:$A,0),MATCH($E$52,非表示_前年度報告内容!$4:$4,0)))</f>
        <v/>
      </c>
    </row>
    <row r="305" spans="2:5" ht="20.100000000000001" customHeight="1">
      <c r="B305" s="614" t="str">
        <f>IF(非表示_前年度報告内容!A257="","",非表示_前年度報告内容!A257)</f>
        <v>0253</v>
      </c>
      <c r="C305" s="1013" t="str">
        <f>IF(B305="","",INDEX(非表示_前年度報告内容!$1:$1048576,MATCH(B305,非表示_前年度報告内容!$A:$A,0),MATCH($C$52,非表示_前年度報告内容!$4:$4,0)))</f>
        <v>花王株式会社</v>
      </c>
      <c r="D305" s="1013"/>
      <c r="E305" s="839" t="str">
        <f>IF(B305="","",INDEX(非表示_前年度報告内容!$1:$1048576,MATCH(B305,非表示_前年度報告内容!$A:$A,0),MATCH($E$52,非表示_前年度報告内容!$4:$4,0)))</f>
        <v>○</v>
      </c>
    </row>
    <row r="306" spans="2:5" ht="20.100000000000001" hidden="1" customHeight="1">
      <c r="B306" s="614" t="str">
        <f>IF(非表示_前年度報告内容!A258="","",非表示_前年度報告内容!A258)</f>
        <v>0254</v>
      </c>
      <c r="C306" s="1013" t="str">
        <f>IF(B306="","",INDEX(非表示_前年度報告内容!$1:$1048576,MATCH(B306,非表示_前年度報告内容!$A:$A,0),MATCH($C$52,非表示_前年度報告内容!$4:$4,0)))</f>
        <v>日本インター株式会社</v>
      </c>
      <c r="D306" s="1013"/>
      <c r="E306" s="839" t="str">
        <f>IF(B306="","",INDEX(非表示_前年度報告内容!$1:$1048576,MATCH(B306,非表示_前年度報告内容!$A:$A,0),MATCH($E$52,非表示_前年度報告内容!$4:$4,0)))</f>
        <v/>
      </c>
    </row>
    <row r="307" spans="2:5" ht="20.100000000000001" customHeight="1">
      <c r="B307" s="614" t="str">
        <f>IF(非表示_前年度報告内容!A259="","",非表示_前年度報告内容!A259)</f>
        <v>0255</v>
      </c>
      <c r="C307" s="1013" t="str">
        <f>IF(B307="","",INDEX(非表示_前年度報告内容!$1:$1048576,MATCH(B307,非表示_前年度報告内容!$A:$A,0),MATCH($C$52,非表示_前年度報告内容!$4:$4,0)))</f>
        <v>小田急電鉄株式会社</v>
      </c>
      <c r="D307" s="1013"/>
      <c r="E307" s="839" t="str">
        <f>IF(B307="","",INDEX(非表示_前年度報告内容!$1:$1048576,MATCH(B307,非表示_前年度報告内容!$A:$A,0),MATCH($E$52,非表示_前年度報告内容!$4:$4,0)))</f>
        <v>○</v>
      </c>
    </row>
    <row r="308" spans="2:5" ht="20.100000000000001" customHeight="1">
      <c r="B308" s="614" t="str">
        <f>IF(非表示_前年度報告内容!A260="","",非表示_前年度報告内容!A260)</f>
        <v>0256</v>
      </c>
      <c r="C308" s="1013" t="str">
        <f>IF(B308="","",INDEX(非表示_前年度報告内容!$1:$1048576,MATCH(B308,非表示_前年度報告内容!$A:$A,0),MATCH($C$52,非表示_前年度報告内容!$4:$4,0)))</f>
        <v>東レ株式会社</v>
      </c>
      <c r="D308" s="1013"/>
      <c r="E308" s="839" t="str">
        <f>IF(B308="","",INDEX(非表示_前年度報告内容!$1:$1048576,MATCH(B308,非表示_前年度報告内容!$A:$A,0),MATCH($E$52,非表示_前年度報告内容!$4:$4,0)))</f>
        <v>○</v>
      </c>
    </row>
    <row r="309" spans="2:5" ht="20.100000000000001" customHeight="1">
      <c r="B309" s="614" t="str">
        <f>IF(非表示_前年度報告内容!A261="","",非表示_前年度報告内容!A261)</f>
        <v>0257</v>
      </c>
      <c r="C309" s="1013" t="str">
        <f>IF(B309="","",INDEX(非表示_前年度報告内容!$1:$1048576,MATCH(B309,非表示_前年度報告内容!$A:$A,0),MATCH($C$52,非表示_前年度報告内容!$4:$4,0)))</f>
        <v>レンゴー株式会社</v>
      </c>
      <c r="D309" s="1013"/>
      <c r="E309" s="839" t="str">
        <f>IF(B309="","",INDEX(非表示_前年度報告内容!$1:$1048576,MATCH(B309,非表示_前年度報告内容!$A:$A,0),MATCH($E$52,非表示_前年度報告内容!$4:$4,0)))</f>
        <v>○</v>
      </c>
    </row>
    <row r="310" spans="2:5" ht="20.100000000000001" customHeight="1">
      <c r="B310" s="614" t="str">
        <f>IF(非表示_前年度報告内容!A262="","",非表示_前年度報告内容!A262)</f>
        <v>0258</v>
      </c>
      <c r="C310" s="1013" t="str">
        <f>IF(B310="","",INDEX(非表示_前年度報告内容!$1:$1048576,MATCH(B310,非表示_前年度報告内容!$A:$A,0),MATCH($C$52,非表示_前年度報告内容!$4:$4,0)))</f>
        <v>株式会社みずほ銀行</v>
      </c>
      <c r="D310" s="1013"/>
      <c r="E310" s="839" t="str">
        <f>IF(B310="","",INDEX(非表示_前年度報告内容!$1:$1048576,MATCH(B310,非表示_前年度報告内容!$A:$A,0),MATCH($E$52,非表示_前年度報告内容!$4:$4,0)))</f>
        <v>○</v>
      </c>
    </row>
    <row r="311" spans="2:5" ht="20.100000000000001" customHeight="1">
      <c r="B311" s="614" t="str">
        <f>IF(非表示_前年度報告内容!A263="","",非表示_前年度報告内容!A263)</f>
        <v>0259</v>
      </c>
      <c r="C311" s="1013" t="str">
        <f>IF(B311="","",INDEX(非表示_前年度報告内容!$1:$1048576,MATCH(B311,非表示_前年度報告内容!$A:$A,0),MATCH($C$52,非表示_前年度報告内容!$4:$4,0)))</f>
        <v>株式会社トーエル</v>
      </c>
      <c r="D311" s="1013"/>
      <c r="E311" s="839" t="str">
        <f>IF(B311="","",INDEX(非表示_前年度報告内容!$1:$1048576,MATCH(B311,非表示_前年度報告内容!$A:$A,0),MATCH($E$52,非表示_前年度報告内容!$4:$4,0)))</f>
        <v>○</v>
      </c>
    </row>
    <row r="312" spans="2:5" ht="20.100000000000001" hidden="1" customHeight="1">
      <c r="B312" s="614" t="str">
        <f>IF(非表示_前年度報告内容!A264="","",非表示_前年度報告内容!A264)</f>
        <v>0260</v>
      </c>
      <c r="C312" s="1013" t="str">
        <f>IF(B312="","",INDEX(非表示_前年度報告内容!$1:$1048576,MATCH(B312,非表示_前年度報告内容!$A:$A,0),MATCH($C$52,非表示_前年度報告内容!$4:$4,0)))</f>
        <v>内山工業株式会社</v>
      </c>
      <c r="D312" s="1013"/>
      <c r="E312" s="839" t="str">
        <f>IF(B312="","",INDEX(非表示_前年度報告内容!$1:$1048576,MATCH(B312,非表示_前年度報告内容!$A:$A,0),MATCH($E$52,非表示_前年度報告内容!$4:$4,0)))</f>
        <v/>
      </c>
    </row>
    <row r="313" spans="2:5" ht="20.100000000000001" customHeight="1">
      <c r="B313" s="614" t="str">
        <f>IF(非表示_前年度報告内容!A265="","",非表示_前年度報告内容!A265)</f>
        <v>0261</v>
      </c>
      <c r="C313" s="1013" t="str">
        <f>IF(B313="","",INDEX(非表示_前年度報告内容!$1:$1048576,MATCH(B313,非表示_前年度報告内容!$A:$A,0),MATCH($C$52,非表示_前年度報告内容!$4:$4,0)))</f>
        <v>国立研究開発法人海洋研究開発機構</v>
      </c>
      <c r="D313" s="1013"/>
      <c r="E313" s="839" t="str">
        <f>IF(B313="","",INDEX(非表示_前年度報告内容!$1:$1048576,MATCH(B313,非表示_前年度報告内容!$A:$A,0),MATCH($E$52,非表示_前年度報告内容!$4:$4,0)))</f>
        <v>○</v>
      </c>
    </row>
    <row r="314" spans="2:5" ht="20.100000000000001" hidden="1" customHeight="1">
      <c r="B314" s="614" t="str">
        <f>IF(非表示_前年度報告内容!A266="","",非表示_前年度報告内容!A266)</f>
        <v>0262</v>
      </c>
      <c r="C314" s="1013" t="str">
        <f>IF(B314="","",INDEX(非表示_前年度報告内容!$1:$1048576,MATCH(B314,非表示_前年度報告内容!$A:$A,0),MATCH($C$52,非表示_前年度報告内容!$4:$4,0)))</f>
        <v>TOPPANパッケージプロダクツ株式会社</v>
      </c>
      <c r="D314" s="1013"/>
      <c r="E314" s="839" t="str">
        <f>IF(B314="","",INDEX(非表示_前年度報告内容!$1:$1048576,MATCH(B314,非表示_前年度報告内容!$A:$A,0),MATCH($E$52,非表示_前年度報告内容!$4:$4,0)))</f>
        <v/>
      </c>
    </row>
    <row r="315" spans="2:5" ht="20.100000000000001" customHeight="1">
      <c r="B315" s="614" t="str">
        <f>IF(非表示_前年度報告内容!A267="","",非表示_前年度報告内容!A267)</f>
        <v>0263</v>
      </c>
      <c r="C315" s="1013" t="str">
        <f>IF(B315="","",INDEX(非表示_前年度報告内容!$1:$1048576,MATCH(B315,非表示_前年度報告内容!$A:$A,0),MATCH($C$52,非表示_前年度報告内容!$4:$4,0)))</f>
        <v>株式会社ドトールコーヒー</v>
      </c>
      <c r="D315" s="1013"/>
      <c r="E315" s="839" t="str">
        <f>IF(B315="","",INDEX(非表示_前年度報告内容!$1:$1048576,MATCH(B315,非表示_前年度報告内容!$A:$A,0),MATCH($E$52,非表示_前年度報告内容!$4:$4,0)))</f>
        <v>○</v>
      </c>
    </row>
    <row r="316" spans="2:5" ht="20.100000000000001" customHeight="1">
      <c r="B316" s="614" t="str">
        <f>IF(非表示_前年度報告内容!A268="","",非表示_前年度報告内容!A268)</f>
        <v>0264</v>
      </c>
      <c r="C316" s="1013" t="str">
        <f>IF(B316="","",INDEX(非表示_前年度報告内容!$1:$1048576,MATCH(B316,非表示_前年度報告内容!$A:$A,0),MATCH($C$52,非表示_前年度報告内容!$4:$4,0)))</f>
        <v>株式会社神奈中スポーツデザイン</v>
      </c>
      <c r="D316" s="1013"/>
      <c r="E316" s="839" t="str">
        <f>IF(B316="","",INDEX(非表示_前年度報告内容!$1:$1048576,MATCH(B316,非表示_前年度報告内容!$A:$A,0),MATCH($E$52,非表示_前年度報告内容!$4:$4,0)))</f>
        <v>○</v>
      </c>
    </row>
    <row r="317" spans="2:5" ht="20.100000000000001" customHeight="1">
      <c r="B317" s="614" t="str">
        <f>IF(非表示_前年度報告内容!A269="","",非表示_前年度報告内容!A269)</f>
        <v>0265</v>
      </c>
      <c r="C317" s="1013" t="str">
        <f>IF(B317="","",INDEX(非表示_前年度報告内容!$1:$1048576,MATCH(B317,非表示_前年度報告内容!$A:$A,0),MATCH($C$52,非表示_前年度報告内容!$4:$4,0)))</f>
        <v>富士ソフト株式会社</v>
      </c>
      <c r="D317" s="1013"/>
      <c r="E317" s="839" t="str">
        <f>IF(B317="","",INDEX(非表示_前年度報告内容!$1:$1048576,MATCH(B317,非表示_前年度報告内容!$A:$A,0),MATCH($E$52,非表示_前年度報告内容!$4:$4,0)))</f>
        <v>○</v>
      </c>
    </row>
    <row r="318" spans="2:5" ht="20.100000000000001" customHeight="1">
      <c r="B318" s="614" t="str">
        <f>IF(非表示_前年度報告内容!A270="","",非表示_前年度報告内容!A270)</f>
        <v>0266</v>
      </c>
      <c r="C318" s="1013" t="str">
        <f>IF(B318="","",INDEX(非表示_前年度報告内容!$1:$1048576,MATCH(B318,非表示_前年度報告内容!$A:$A,0),MATCH($C$52,非表示_前年度報告内容!$4:$4,0)))</f>
        <v>藤沢市</v>
      </c>
      <c r="D318" s="1013"/>
      <c r="E318" s="839" t="str">
        <f>IF(B318="","",INDEX(非表示_前年度報告内容!$1:$1048576,MATCH(B318,非表示_前年度報告内容!$A:$A,0),MATCH($E$52,非表示_前年度報告内容!$4:$4,0)))</f>
        <v>○</v>
      </c>
    </row>
    <row r="319" spans="2:5" ht="20.100000000000001" customHeight="1">
      <c r="B319" s="614" t="str">
        <f>IF(非表示_前年度報告内容!A271="","",非表示_前年度報告内容!A271)</f>
        <v>0267</v>
      </c>
      <c r="C319" s="1013" t="str">
        <f>IF(B319="","",INDEX(非表示_前年度報告内容!$1:$1048576,MATCH(B319,非表示_前年度報告内容!$A:$A,0),MATCH($C$52,非表示_前年度報告内容!$4:$4,0)))</f>
        <v>株式会社武部鉄工所</v>
      </c>
      <c r="D319" s="1013"/>
      <c r="E319" s="839" t="str">
        <f>IF(B319="","",INDEX(非表示_前年度報告内容!$1:$1048576,MATCH(B319,非表示_前年度報告内容!$A:$A,0),MATCH($E$52,非表示_前年度報告内容!$4:$4,0)))</f>
        <v>○</v>
      </c>
    </row>
    <row r="320" spans="2:5" ht="20.100000000000001" customHeight="1">
      <c r="B320" s="614" t="str">
        <f>IF(非表示_前年度報告内容!A272="","",非表示_前年度報告内容!A272)</f>
        <v>0268</v>
      </c>
      <c r="C320" s="1013" t="str">
        <f>IF(B320="","",INDEX(非表示_前年度報告内容!$1:$1048576,MATCH(B320,非表示_前年度報告内容!$A:$A,0),MATCH($C$52,非表示_前年度報告内容!$4:$4,0)))</f>
        <v>株式会社ガスター</v>
      </c>
      <c r="D320" s="1013"/>
      <c r="E320" s="839" t="str">
        <f>IF(B320="","",INDEX(非表示_前年度報告内容!$1:$1048576,MATCH(B320,非表示_前年度報告内容!$A:$A,0),MATCH($E$52,非表示_前年度報告内容!$4:$4,0)))</f>
        <v>○</v>
      </c>
    </row>
    <row r="321" spans="2:5" ht="20.100000000000001" hidden="1" customHeight="1">
      <c r="B321" s="614" t="str">
        <f>IF(非表示_前年度報告内容!A273="","",非表示_前年度報告内容!A273)</f>
        <v>0269</v>
      </c>
      <c r="C321" s="1013" t="str">
        <f>IF(B321="","",INDEX(非表示_前年度報告内容!$1:$1048576,MATCH(B321,非表示_前年度報告内容!$A:$A,0),MATCH($C$52,非表示_前年度報告内容!$4:$4,0)))</f>
        <v>三菱地所株式会社</v>
      </c>
      <c r="D321" s="1013"/>
      <c r="E321" s="839" t="str">
        <f>IF(B321="","",INDEX(非表示_前年度報告内容!$1:$1048576,MATCH(B321,非表示_前年度報告内容!$A:$A,0),MATCH($E$52,非表示_前年度報告内容!$4:$4,0)))</f>
        <v/>
      </c>
    </row>
    <row r="322" spans="2:5" ht="20.100000000000001" customHeight="1">
      <c r="B322" s="614" t="str">
        <f>IF(非表示_前年度報告内容!A274="","",非表示_前年度報告内容!A274)</f>
        <v>0270</v>
      </c>
      <c r="C322" s="1013" t="str">
        <f>IF(B322="","",INDEX(非表示_前年度報告内容!$1:$1048576,MATCH(B322,非表示_前年度報告内容!$A:$A,0),MATCH($C$52,非表示_前年度報告内容!$4:$4,0)))</f>
        <v>スリーエムジャパンイノベーション株式会社</v>
      </c>
      <c r="D322" s="1013"/>
      <c r="E322" s="839" t="str">
        <f>IF(B322="","",INDEX(非表示_前年度報告内容!$1:$1048576,MATCH(B322,非表示_前年度報告内容!$A:$A,0),MATCH($E$52,非表示_前年度報告内容!$4:$4,0)))</f>
        <v>○</v>
      </c>
    </row>
    <row r="323" spans="2:5" ht="20.100000000000001" customHeight="1">
      <c r="B323" s="614" t="str">
        <f>IF(非表示_前年度報告内容!A275="","",非表示_前年度報告内容!A275)</f>
        <v>0271</v>
      </c>
      <c r="C323" s="1013" t="str">
        <f>IF(B323="","",INDEX(非表示_前年度報告内容!$1:$1048576,MATCH(B323,非表示_前年度報告内容!$A:$A,0),MATCH($C$52,非表示_前年度報告内容!$4:$4,0)))</f>
        <v>株式会社パブコ</v>
      </c>
      <c r="D323" s="1013"/>
      <c r="E323" s="839" t="str">
        <f>IF(B323="","",INDEX(非表示_前年度報告内容!$1:$1048576,MATCH(B323,非表示_前年度報告内容!$A:$A,0),MATCH($E$52,非表示_前年度報告内容!$4:$4,0)))</f>
        <v>○</v>
      </c>
    </row>
    <row r="324" spans="2:5" ht="20.100000000000001" hidden="1" customHeight="1">
      <c r="B324" s="614" t="str">
        <f>IF(非表示_前年度報告内容!A276="","",非表示_前年度報告内容!A276)</f>
        <v>0272</v>
      </c>
      <c r="C324" s="1013" t="str">
        <f>IF(B324="","",INDEX(非表示_前年度報告内容!$1:$1048576,MATCH(B324,非表示_前年度報告内容!$A:$A,0),MATCH($C$52,非表示_前年度報告内容!$4:$4,0)))</f>
        <v>全農パールライス東日本株式会社</v>
      </c>
      <c r="D324" s="1013"/>
      <c r="E324" s="839" t="str">
        <f>IF(B324="","",INDEX(非表示_前年度報告内容!$1:$1048576,MATCH(B324,非表示_前年度報告内容!$A:$A,0),MATCH($E$52,非表示_前年度報告内容!$4:$4,0)))</f>
        <v/>
      </c>
    </row>
    <row r="325" spans="2:5" ht="20.100000000000001" hidden="1" customHeight="1">
      <c r="B325" s="614" t="str">
        <f>IF(非表示_前年度報告内容!A277="","",非表示_前年度報告内容!A277)</f>
        <v>0273</v>
      </c>
      <c r="C325" s="1013" t="str">
        <f>IF(B325="","",INDEX(非表示_前年度報告内容!$1:$1048576,MATCH(B325,非表示_前年度報告内容!$A:$A,0),MATCH($C$52,非表示_前年度報告内容!$4:$4,0)))</f>
        <v>ジャパンエクセレント投資法人</v>
      </c>
      <c r="D325" s="1013"/>
      <c r="E325" s="839" t="str">
        <f>IF(B325="","",INDEX(非表示_前年度報告内容!$1:$1048576,MATCH(B325,非表示_前年度報告内容!$A:$A,0),MATCH($E$52,非表示_前年度報告内容!$4:$4,0)))</f>
        <v/>
      </c>
    </row>
    <row r="326" spans="2:5" ht="20.100000000000001" customHeight="1">
      <c r="B326" s="614" t="str">
        <f>IF(非表示_前年度報告内容!A278="","",非表示_前年度報告内容!A278)</f>
        <v>0274</v>
      </c>
      <c r="C326" s="1013" t="str">
        <f>IF(B326="","",INDEX(非表示_前年度報告内容!$1:$1048576,MATCH(B326,非表示_前年度報告内容!$A:$A,0),MATCH($C$52,非表示_前年度報告内容!$4:$4,0)))</f>
        <v>パナック工業株式会社</v>
      </c>
      <c r="D326" s="1013"/>
      <c r="E326" s="839" t="str">
        <f>IF(B326="","",INDEX(非表示_前年度報告内容!$1:$1048576,MATCH(B326,非表示_前年度報告内容!$A:$A,0),MATCH($E$52,非表示_前年度報告内容!$4:$4,0)))</f>
        <v>○</v>
      </c>
    </row>
    <row r="327" spans="2:5" ht="20.100000000000001" customHeight="1">
      <c r="B327" s="614" t="str">
        <f>IF(非表示_前年度報告内容!A279="","",非表示_前年度報告内容!A279)</f>
        <v>0275</v>
      </c>
      <c r="C327" s="1013" t="str">
        <f>IF(B327="","",INDEX(非表示_前年度報告内容!$1:$1048576,MATCH(B327,非表示_前年度報告内容!$A:$A,0),MATCH($C$52,非表示_前年度報告内容!$4:$4,0)))</f>
        <v>富士通株式会社</v>
      </c>
      <c r="D327" s="1013"/>
      <c r="E327" s="839" t="str">
        <f>IF(B327="","",INDEX(非表示_前年度報告内容!$1:$1048576,MATCH(B327,非表示_前年度報告内容!$A:$A,0),MATCH($E$52,非表示_前年度報告内容!$4:$4,0)))</f>
        <v>○</v>
      </c>
    </row>
    <row r="328" spans="2:5" ht="20.100000000000001" customHeight="1">
      <c r="B328" s="614" t="str">
        <f>IF(非表示_前年度報告内容!A280="","",非表示_前年度報告内容!A280)</f>
        <v>0276</v>
      </c>
      <c r="C328" s="1013" t="str">
        <f>IF(B328="","",INDEX(非表示_前年度報告内容!$1:$1048576,MATCH(B328,非表示_前年度報告内容!$A:$A,0),MATCH($C$52,非表示_前年度報告内容!$4:$4,0)))</f>
        <v>富士フイルム株式会社</v>
      </c>
      <c r="D328" s="1013"/>
      <c r="E328" s="839" t="str">
        <f>IF(B328="","",INDEX(非表示_前年度報告内容!$1:$1048576,MATCH(B328,非表示_前年度報告内容!$A:$A,0),MATCH($E$52,非表示_前年度報告内容!$4:$4,0)))</f>
        <v>○</v>
      </c>
    </row>
    <row r="329" spans="2:5" ht="20.100000000000001" customHeight="1">
      <c r="B329" s="614" t="str">
        <f>IF(非表示_前年度報告内容!A281="","",非表示_前年度報告内容!A281)</f>
        <v>0277</v>
      </c>
      <c r="C329" s="1013" t="str">
        <f>IF(B329="","",INDEX(非表示_前年度報告内容!$1:$1048576,MATCH(B329,非表示_前年度報告内容!$A:$A,0),MATCH($C$52,非表示_前年度報告内容!$4:$4,0)))</f>
        <v>平塚市民病院</v>
      </c>
      <c r="D329" s="1013"/>
      <c r="E329" s="839" t="str">
        <f>IF(B329="","",INDEX(非表示_前年度報告内容!$1:$1048576,MATCH(B329,非表示_前年度報告内容!$A:$A,0),MATCH($E$52,非表示_前年度報告内容!$4:$4,0)))</f>
        <v>○</v>
      </c>
    </row>
    <row r="330" spans="2:5" ht="20.100000000000001" customHeight="1">
      <c r="B330" s="614" t="str">
        <f>IF(非表示_前年度報告内容!A282="","",非表示_前年度報告内容!A282)</f>
        <v>0278</v>
      </c>
      <c r="C330" s="1013" t="str">
        <f>IF(B330="","",INDEX(非表示_前年度報告内容!$1:$1048576,MATCH(B330,非表示_前年度報告内容!$A:$A,0),MATCH($C$52,非表示_前年度報告内容!$4:$4,0)))</f>
        <v>東京ガス株式会社</v>
      </c>
      <c r="D330" s="1013"/>
      <c r="E330" s="839" t="str">
        <f>IF(B330="","",INDEX(非表示_前年度報告内容!$1:$1048576,MATCH(B330,非表示_前年度報告内容!$A:$A,0),MATCH($E$52,非表示_前年度報告内容!$4:$4,0)))</f>
        <v>○</v>
      </c>
    </row>
    <row r="331" spans="2:5" ht="20.100000000000001" hidden="1" customHeight="1">
      <c r="B331" s="614" t="str">
        <f>IF(非表示_前年度報告内容!A283="","",非表示_前年度報告内容!A283)</f>
        <v>0279</v>
      </c>
      <c r="C331" s="1013" t="str">
        <f>IF(B331="","",INDEX(非表示_前年度報告内容!$1:$1048576,MATCH(B331,非表示_前年度報告内容!$A:$A,0),MATCH($C$52,非表示_前年度報告内容!$4:$4,0)))</f>
        <v>株式会社九九プラス</v>
      </c>
      <c r="D331" s="1013"/>
      <c r="E331" s="839" t="str">
        <f>IF(B331="","",INDEX(非表示_前年度報告内容!$1:$1048576,MATCH(B331,非表示_前年度報告内容!$A:$A,0),MATCH($E$52,非表示_前年度報告内容!$4:$4,0)))</f>
        <v/>
      </c>
    </row>
    <row r="332" spans="2:5" ht="20.100000000000001" hidden="1" customHeight="1">
      <c r="B332" s="614" t="str">
        <f>IF(非表示_前年度報告内容!A284="","",非表示_前年度報告内容!A284)</f>
        <v>0280</v>
      </c>
      <c r="C332" s="1013" t="str">
        <f>IF(B332="","",INDEX(非表示_前年度報告内容!$1:$1048576,MATCH(B332,非表示_前年度報告内容!$A:$A,0),MATCH($C$52,非表示_前年度報告内容!$4:$4,0)))</f>
        <v>横浜トヨペット株式会社</v>
      </c>
      <c r="D332" s="1013"/>
      <c r="E332" s="839" t="str">
        <f>IF(B332="","",INDEX(非表示_前年度報告内容!$1:$1048576,MATCH(B332,非表示_前年度報告内容!$A:$A,0),MATCH($E$52,非表示_前年度報告内容!$4:$4,0)))</f>
        <v/>
      </c>
    </row>
    <row r="333" spans="2:5" ht="20.100000000000001" customHeight="1">
      <c r="B333" s="614" t="str">
        <f>IF(非表示_前年度報告内容!A285="","",非表示_前年度報告内容!A285)</f>
        <v>0281</v>
      </c>
      <c r="C333" s="1013" t="str">
        <f>IF(B333="","",INDEX(非表示_前年度報告内容!$1:$1048576,MATCH(B333,非表示_前年度報告内容!$A:$A,0),MATCH($C$52,非表示_前年度報告内容!$4:$4,0)))</f>
        <v>株式会社日本デリカサービス</v>
      </c>
      <c r="D333" s="1013"/>
      <c r="E333" s="839" t="str">
        <f>IF(B333="","",INDEX(非表示_前年度報告内容!$1:$1048576,MATCH(B333,非表示_前年度報告内容!$A:$A,0),MATCH($E$52,非表示_前年度報告内容!$4:$4,0)))</f>
        <v>○</v>
      </c>
    </row>
    <row r="334" spans="2:5" ht="20.100000000000001" customHeight="1">
      <c r="B334" s="614" t="str">
        <f>IF(非表示_前年度報告内容!A286="","",非表示_前年度報告内容!A286)</f>
        <v>0282</v>
      </c>
      <c r="C334" s="1013" t="str">
        <f>IF(B334="","",INDEX(非表示_前年度報告内容!$1:$1048576,MATCH(B334,非表示_前年度報告内容!$A:$A,0),MATCH($C$52,非表示_前年度報告内容!$4:$4,0)))</f>
        <v>相鉄バス株式会社</v>
      </c>
      <c r="D334" s="1013"/>
      <c r="E334" s="839" t="str">
        <f>IF(B334="","",INDEX(非表示_前年度報告内容!$1:$1048576,MATCH(B334,非表示_前年度報告内容!$A:$A,0),MATCH($E$52,非表示_前年度報告内容!$4:$4,0)))</f>
        <v>○</v>
      </c>
    </row>
    <row r="335" spans="2:5" ht="20.100000000000001" customHeight="1">
      <c r="B335" s="614" t="str">
        <f>IF(非表示_前年度報告内容!A287="","",非表示_前年度報告内容!A287)</f>
        <v>0283</v>
      </c>
      <c r="C335" s="1013" t="str">
        <f>IF(B335="","",INDEX(非表示_前年度報告内容!$1:$1048576,MATCH(B335,非表示_前年度報告内容!$A:$A,0),MATCH($C$52,非表示_前年度報告内容!$4:$4,0)))</f>
        <v>ＡＧＣ株式会社</v>
      </c>
      <c r="D335" s="1013"/>
      <c r="E335" s="839" t="str">
        <f>IF(B335="","",INDEX(非表示_前年度報告内容!$1:$1048576,MATCH(B335,非表示_前年度報告内容!$A:$A,0),MATCH($E$52,非表示_前年度報告内容!$4:$4,0)))</f>
        <v>○</v>
      </c>
    </row>
    <row r="336" spans="2:5" ht="20.100000000000001" customHeight="1">
      <c r="B336" s="614" t="str">
        <f>IF(非表示_前年度報告内容!A288="","",非表示_前年度報告内容!A288)</f>
        <v>0284</v>
      </c>
      <c r="C336" s="1013" t="str">
        <f>IF(B336="","",INDEX(非表示_前年度報告内容!$1:$1048576,MATCH(B336,非表示_前年度報告内容!$A:$A,0),MATCH($C$52,非表示_前年度報告内容!$4:$4,0)))</f>
        <v>国立大学法人横浜国立大学</v>
      </c>
      <c r="D336" s="1013"/>
      <c r="E336" s="839" t="str">
        <f>IF(B336="","",INDEX(非表示_前年度報告内容!$1:$1048576,MATCH(B336,非表示_前年度報告内容!$A:$A,0),MATCH($E$52,非表示_前年度報告内容!$4:$4,0)))</f>
        <v>○</v>
      </c>
    </row>
    <row r="337" spans="2:5" ht="20.100000000000001" customHeight="1">
      <c r="B337" s="614" t="str">
        <f>IF(非表示_前年度報告内容!A289="","",非表示_前年度報告内容!A289)</f>
        <v>0285</v>
      </c>
      <c r="C337" s="1013" t="str">
        <f>IF(B337="","",INDEX(非表示_前年度報告内容!$1:$1048576,MATCH(B337,非表示_前年度報告内容!$A:$A,0),MATCH($C$52,非表示_前年度報告内容!$4:$4,0)))</f>
        <v>東急株式会社</v>
      </c>
      <c r="D337" s="1013"/>
      <c r="E337" s="839" t="str">
        <f>IF(B337="","",INDEX(非表示_前年度報告内容!$1:$1048576,MATCH(B337,非表示_前年度報告内容!$A:$A,0),MATCH($E$52,非表示_前年度報告内容!$4:$4,0)))</f>
        <v>○</v>
      </c>
    </row>
    <row r="338" spans="2:5" ht="20.100000000000001" customHeight="1">
      <c r="B338" s="614" t="str">
        <f>IF(非表示_前年度報告内容!A290="","",非表示_前年度報告内容!A290)</f>
        <v>0286</v>
      </c>
      <c r="C338" s="1013" t="str">
        <f>IF(B338="","",INDEX(非表示_前年度報告内容!$1:$1048576,MATCH(B338,非表示_前年度報告内容!$A:$A,0),MATCH($C$52,非表示_前年度報告内容!$4:$4,0)))</f>
        <v>株式会社丸井</v>
      </c>
      <c r="D338" s="1013"/>
      <c r="E338" s="839" t="str">
        <f>IF(B338="","",INDEX(非表示_前年度報告内容!$1:$1048576,MATCH(B338,非表示_前年度報告内容!$A:$A,0),MATCH($E$52,非表示_前年度報告内容!$4:$4,0)))</f>
        <v>○</v>
      </c>
    </row>
    <row r="339" spans="2:5" ht="20.100000000000001" customHeight="1">
      <c r="B339" s="614" t="str">
        <f>IF(非表示_前年度報告内容!A291="","",非表示_前年度報告内容!A291)</f>
        <v>0287</v>
      </c>
      <c r="C339" s="1013" t="str">
        <f>IF(B339="","",INDEX(非表示_前年度報告内容!$1:$1048576,MATCH(B339,非表示_前年度報告内容!$A:$A,0),MATCH($C$52,非表示_前年度報告内容!$4:$4,0)))</f>
        <v>神奈川県</v>
      </c>
      <c r="D339" s="1013"/>
      <c r="E339" s="839" t="str">
        <f>IF(B339="","",INDEX(非表示_前年度報告内容!$1:$1048576,MATCH(B339,非表示_前年度報告内容!$A:$A,0),MATCH($E$52,非表示_前年度報告内容!$4:$4,0)))</f>
        <v>○</v>
      </c>
    </row>
    <row r="340" spans="2:5" ht="20.100000000000001" hidden="1" customHeight="1">
      <c r="B340" s="614" t="str">
        <f>IF(非表示_前年度報告内容!A292="","",非表示_前年度報告内容!A292)</f>
        <v>0288</v>
      </c>
      <c r="C340" s="1013" t="str">
        <f>IF(B340="","",INDEX(非表示_前年度報告内容!$1:$1048576,MATCH(B340,非表示_前年度報告内容!$A:$A,0),MATCH($C$52,非表示_前年度報告内容!$4:$4,0)))</f>
        <v>株式会社サンパール藤沢</v>
      </c>
      <c r="D340" s="1013"/>
      <c r="E340" s="839" t="str">
        <f>IF(B340="","",INDEX(非表示_前年度報告内容!$1:$1048576,MATCH(B340,非表示_前年度報告内容!$A:$A,0),MATCH($E$52,非表示_前年度報告内容!$4:$4,0)))</f>
        <v/>
      </c>
    </row>
    <row r="341" spans="2:5" ht="20.100000000000001" customHeight="1">
      <c r="B341" s="614" t="str">
        <f>IF(非表示_前年度報告内容!A293="","",非表示_前年度報告内容!A293)</f>
        <v>0289</v>
      </c>
      <c r="C341" s="1013" t="str">
        <f>IF(B341="","",INDEX(非表示_前年度報告内容!$1:$1048576,MATCH(B341,非表示_前年度報告内容!$A:$A,0),MATCH($C$52,非表示_前年度報告内容!$4:$4,0)))</f>
        <v>学校法人北里研究所</v>
      </c>
      <c r="D341" s="1013"/>
      <c r="E341" s="839" t="str">
        <f>IF(B341="","",INDEX(非表示_前年度報告内容!$1:$1048576,MATCH(B341,非表示_前年度報告内容!$A:$A,0),MATCH($E$52,非表示_前年度報告内容!$4:$4,0)))</f>
        <v>○</v>
      </c>
    </row>
    <row r="342" spans="2:5" ht="20.100000000000001" customHeight="1">
      <c r="B342" s="614" t="str">
        <f>IF(非表示_前年度報告内容!A294="","",非表示_前年度報告内容!A294)</f>
        <v>0290</v>
      </c>
      <c r="C342" s="1013" t="str">
        <f>IF(B342="","",INDEX(非表示_前年度報告内容!$1:$1048576,MATCH(B342,非表示_前年度報告内容!$A:$A,0),MATCH($C$52,非表示_前年度報告内容!$4:$4,0)))</f>
        <v>NTTドコモビジネス株式会社</v>
      </c>
      <c r="D342" s="1013"/>
      <c r="E342" s="839" t="str">
        <f>IF(B342="","",INDEX(非表示_前年度報告内容!$1:$1048576,MATCH(B342,非表示_前年度報告内容!$A:$A,0),MATCH($E$52,非表示_前年度報告内容!$4:$4,0)))</f>
        <v>○</v>
      </c>
    </row>
    <row r="343" spans="2:5" ht="20.100000000000001" customHeight="1">
      <c r="B343" s="614" t="str">
        <f>IF(非表示_前年度報告内容!A295="","",非表示_前年度報告内容!A295)</f>
        <v>0291</v>
      </c>
      <c r="C343" s="1013" t="str">
        <f>IF(B343="","",INDEX(非表示_前年度報告内容!$1:$1048576,MATCH(B343,非表示_前年度報告内容!$A:$A,0),MATCH($C$52,非表示_前年度報告内容!$4:$4,0)))</f>
        <v>サミット株式会社</v>
      </c>
      <c r="D343" s="1013"/>
      <c r="E343" s="839" t="str">
        <f>IF(B343="","",INDEX(非表示_前年度報告内容!$1:$1048576,MATCH(B343,非表示_前年度報告内容!$A:$A,0),MATCH($E$52,非表示_前年度報告内容!$4:$4,0)))</f>
        <v>○</v>
      </c>
    </row>
    <row r="344" spans="2:5" ht="20.100000000000001" customHeight="1">
      <c r="B344" s="614" t="str">
        <f>IF(非表示_前年度報告内容!A296="","",非表示_前年度報告内容!A296)</f>
        <v>0292</v>
      </c>
      <c r="C344" s="1013" t="str">
        <f>IF(B344="","",INDEX(非表示_前年度報告内容!$1:$1048576,MATCH(B344,非表示_前年度報告内容!$A:$A,0),MATCH($C$52,非表示_前年度報告内容!$4:$4,0)))</f>
        <v>神奈川県企業庁</v>
      </c>
      <c r="D344" s="1013"/>
      <c r="E344" s="839" t="str">
        <f>IF(B344="","",INDEX(非表示_前年度報告内容!$1:$1048576,MATCH(B344,非表示_前年度報告内容!$A:$A,0),MATCH($E$52,非表示_前年度報告内容!$4:$4,0)))</f>
        <v>○</v>
      </c>
    </row>
    <row r="345" spans="2:5" ht="20.100000000000001" customHeight="1">
      <c r="B345" s="614" t="str">
        <f>IF(非表示_前年度報告内容!A297="","",非表示_前年度報告内容!A297)</f>
        <v>0293</v>
      </c>
      <c r="C345" s="1013" t="str">
        <f>IF(B345="","",INDEX(非表示_前年度報告内容!$1:$1048576,MATCH(B345,非表示_前年度報告内容!$A:$A,0),MATCH($C$52,非表示_前年度報告内容!$4:$4,0)))</f>
        <v>東京濾器株式会社</v>
      </c>
      <c r="D345" s="1013"/>
      <c r="E345" s="839" t="str">
        <f>IF(B345="","",INDEX(非表示_前年度報告内容!$1:$1048576,MATCH(B345,非表示_前年度報告内容!$A:$A,0),MATCH($E$52,非表示_前年度報告内容!$4:$4,0)))</f>
        <v>○</v>
      </c>
    </row>
    <row r="346" spans="2:5" ht="20.100000000000001" customHeight="1">
      <c r="B346" s="614" t="str">
        <f>IF(非表示_前年度報告内容!A298="","",非表示_前年度報告内容!A298)</f>
        <v>0294</v>
      </c>
      <c r="C346" s="1013" t="str">
        <f>IF(B346="","",INDEX(非表示_前年度報告内容!$1:$1048576,MATCH(B346,非表示_前年度報告内容!$A:$A,0),MATCH($C$52,非表示_前年度報告内容!$4:$4,0)))</f>
        <v>日本フルハーフ株式会社</v>
      </c>
      <c r="D346" s="1013"/>
      <c r="E346" s="839" t="str">
        <f>IF(B346="","",INDEX(非表示_前年度報告内容!$1:$1048576,MATCH(B346,非表示_前年度報告内容!$A:$A,0),MATCH($E$52,非表示_前年度報告内容!$4:$4,0)))</f>
        <v>○</v>
      </c>
    </row>
    <row r="347" spans="2:5" ht="20.100000000000001" customHeight="1">
      <c r="B347" s="614" t="str">
        <f>IF(非表示_前年度報告内容!A299="","",非表示_前年度報告内容!A299)</f>
        <v>0295</v>
      </c>
      <c r="C347" s="1013" t="str">
        <f>IF(B347="","",INDEX(非表示_前年度報告内容!$1:$1048576,MATCH(B347,非表示_前年度報告内容!$A:$A,0),MATCH($C$52,非表示_前年度報告内容!$4:$4,0)))</f>
        <v>鎌倉市</v>
      </c>
      <c r="D347" s="1013"/>
      <c r="E347" s="839" t="str">
        <f>IF(B347="","",INDEX(非表示_前年度報告内容!$1:$1048576,MATCH(B347,非表示_前年度報告内容!$A:$A,0),MATCH($E$52,非表示_前年度報告内容!$4:$4,0)))</f>
        <v>○</v>
      </c>
    </row>
    <row r="348" spans="2:5" ht="20.100000000000001" customHeight="1">
      <c r="B348" s="614" t="str">
        <f>IF(非表示_前年度報告内容!A300="","",非表示_前年度報告内容!A300)</f>
        <v>0296</v>
      </c>
      <c r="C348" s="1013" t="str">
        <f>IF(B348="","",INDEX(非表示_前年度報告内容!$1:$1048576,MATCH(B348,非表示_前年度報告内容!$A:$A,0),MATCH($C$52,非表示_前年度報告内容!$4:$4,0)))</f>
        <v>株式会社湘南ユニテック</v>
      </c>
      <c r="D348" s="1013"/>
      <c r="E348" s="839" t="str">
        <f>IF(B348="","",INDEX(非表示_前年度報告内容!$1:$1048576,MATCH(B348,非表示_前年度報告内容!$A:$A,0),MATCH($E$52,非表示_前年度報告内容!$4:$4,0)))</f>
        <v>○</v>
      </c>
    </row>
    <row r="349" spans="2:5" ht="20.100000000000001" customHeight="1">
      <c r="B349" s="614" t="str">
        <f>IF(非表示_前年度報告内容!A301="","",非表示_前年度報告内容!A301)</f>
        <v>0297</v>
      </c>
      <c r="C349" s="1013" t="str">
        <f>IF(B349="","",INDEX(非表示_前年度報告内容!$1:$1048576,MATCH(B349,非表示_前年度報告内容!$A:$A,0),MATCH($C$52,非表示_前年度報告内容!$4:$4,0)))</f>
        <v>ブックオフコーポレーション株式会社</v>
      </c>
      <c r="D349" s="1013"/>
      <c r="E349" s="839" t="str">
        <f>IF(B349="","",INDEX(非表示_前年度報告内容!$1:$1048576,MATCH(B349,非表示_前年度報告内容!$A:$A,0),MATCH($E$52,非表示_前年度報告内容!$4:$4,0)))</f>
        <v>○</v>
      </c>
    </row>
    <row r="350" spans="2:5" ht="20.100000000000001" customHeight="1">
      <c r="B350" s="614" t="str">
        <f>IF(非表示_前年度報告内容!A302="","",非表示_前年度報告内容!A302)</f>
        <v>0298</v>
      </c>
      <c r="C350" s="1013" t="str">
        <f>IF(B350="","",INDEX(非表示_前年度報告内容!$1:$1048576,MATCH(B350,非表示_前年度報告内容!$A:$A,0),MATCH($C$52,非表示_前年度報告内容!$4:$4,0)))</f>
        <v>株式会社関電工</v>
      </c>
      <c r="D350" s="1013"/>
      <c r="E350" s="839" t="str">
        <f>IF(B350="","",INDEX(非表示_前年度報告内容!$1:$1048576,MATCH(B350,非表示_前年度報告内容!$A:$A,0),MATCH($E$52,非表示_前年度報告内容!$4:$4,0)))</f>
        <v>○</v>
      </c>
    </row>
    <row r="351" spans="2:5" ht="20.100000000000001" customHeight="1">
      <c r="B351" s="614" t="str">
        <f>IF(非表示_前年度報告内容!A303="","",非表示_前年度報告内容!A303)</f>
        <v>0299</v>
      </c>
      <c r="C351" s="1013" t="str">
        <f>IF(B351="","",INDEX(非表示_前年度報告内容!$1:$1048576,MATCH(B351,非表示_前年度報告内容!$A:$A,0),MATCH($C$52,非表示_前年度報告内容!$4:$4,0)))</f>
        <v>武田薬品工業株式会社</v>
      </c>
      <c r="D351" s="1013"/>
      <c r="E351" s="839" t="str">
        <f>IF(B351="","",INDEX(非表示_前年度報告内容!$1:$1048576,MATCH(B351,非表示_前年度報告内容!$A:$A,0),MATCH($E$52,非表示_前年度報告内容!$4:$4,0)))</f>
        <v>○</v>
      </c>
    </row>
    <row r="352" spans="2:5" ht="20.100000000000001" customHeight="1">
      <c r="B352" s="614" t="str">
        <f>IF(非表示_前年度報告内容!A304="","",非表示_前年度報告内容!A304)</f>
        <v>0300</v>
      </c>
      <c r="C352" s="1013" t="str">
        <f>IF(B352="","",INDEX(非表示_前年度報告内容!$1:$1048576,MATCH(B352,非表示_前年度報告内容!$A:$A,0),MATCH($C$52,非表示_前年度報告内容!$4:$4,0)))</f>
        <v>シンジーテック株式会社</v>
      </c>
      <c r="D352" s="1013"/>
      <c r="E352" s="839" t="str">
        <f>IF(B352="","",INDEX(非表示_前年度報告内容!$1:$1048576,MATCH(B352,非表示_前年度報告内容!$A:$A,0),MATCH($E$52,非表示_前年度報告内容!$4:$4,0)))</f>
        <v>○</v>
      </c>
    </row>
    <row r="353" spans="2:5" ht="20.100000000000001" hidden="1" customHeight="1">
      <c r="B353" s="614" t="str">
        <f>IF(非表示_前年度報告内容!A305="","",非表示_前年度報告内容!A305)</f>
        <v>0301</v>
      </c>
      <c r="C353" s="1013" t="str">
        <f>IF(B353="","",INDEX(非表示_前年度報告内容!$1:$1048576,MATCH(B353,非表示_前年度報告内容!$A:$A,0),MATCH($C$52,非表示_前年度報告内容!$4:$4,0)))</f>
        <v>富士フイルムファインケミカルズ株式会社</v>
      </c>
      <c r="D353" s="1013"/>
      <c r="E353" s="839" t="str">
        <f>IF(B353="","",INDEX(非表示_前年度報告内容!$1:$1048576,MATCH(B353,非表示_前年度報告内容!$A:$A,0),MATCH($E$52,非表示_前年度報告内容!$4:$4,0)))</f>
        <v/>
      </c>
    </row>
    <row r="354" spans="2:5" ht="20.100000000000001" hidden="1" customHeight="1">
      <c r="B354" s="614" t="str">
        <f>IF(非表示_前年度報告内容!A306="","",非表示_前年度報告内容!A306)</f>
        <v>0302</v>
      </c>
      <c r="C354" s="1013" t="str">
        <f>IF(B354="","",INDEX(非表示_前年度報告内容!$1:$1048576,MATCH(B354,非表示_前年度報告内容!$A:$A,0),MATCH($C$52,非表示_前年度報告内容!$4:$4,0)))</f>
        <v>愛川町</v>
      </c>
      <c r="D354" s="1013"/>
      <c r="E354" s="839" t="str">
        <f>IF(B354="","",INDEX(非表示_前年度報告内容!$1:$1048576,MATCH(B354,非表示_前年度報告内容!$A:$A,0),MATCH($E$52,非表示_前年度報告内容!$4:$4,0)))</f>
        <v/>
      </c>
    </row>
    <row r="355" spans="2:5" ht="20.100000000000001" customHeight="1">
      <c r="B355" s="614" t="str">
        <f>IF(非表示_前年度報告内容!A307="","",非表示_前年度報告内容!A307)</f>
        <v>0303</v>
      </c>
      <c r="C355" s="1013" t="str">
        <f>IF(B355="","",INDEX(非表示_前年度報告内容!$1:$1048576,MATCH(B355,非表示_前年度報告内容!$A:$A,0),MATCH($C$52,非表示_前年度報告内容!$4:$4,0)))</f>
        <v>東日本旅客鉄道株式会社</v>
      </c>
      <c r="D355" s="1013"/>
      <c r="E355" s="839" t="str">
        <f>IF(B355="","",INDEX(非表示_前年度報告内容!$1:$1048576,MATCH(B355,非表示_前年度報告内容!$A:$A,0),MATCH($E$52,非表示_前年度報告内容!$4:$4,0)))</f>
        <v>○</v>
      </c>
    </row>
    <row r="356" spans="2:5" ht="20.100000000000001" customHeight="1">
      <c r="B356" s="614" t="str">
        <f>IF(非表示_前年度報告内容!A308="","",非表示_前年度報告内容!A308)</f>
        <v>0304</v>
      </c>
      <c r="C356" s="1013" t="str">
        <f>IF(B356="","",INDEX(非表示_前年度報告内容!$1:$1048576,MATCH(B356,非表示_前年度報告内容!$A:$A,0),MATCH($C$52,非表示_前年度報告内容!$4:$4,0)))</f>
        <v>学校法人青山学院</v>
      </c>
      <c r="D356" s="1013"/>
      <c r="E356" s="839" t="str">
        <f>IF(B356="","",INDEX(非表示_前年度報告内容!$1:$1048576,MATCH(B356,非表示_前年度報告内容!$A:$A,0),MATCH($E$52,非表示_前年度報告内容!$4:$4,0)))</f>
        <v>○</v>
      </c>
    </row>
    <row r="357" spans="2:5" ht="20.100000000000001" customHeight="1">
      <c r="B357" s="614" t="str">
        <f>IF(非表示_前年度報告内容!A309="","",非表示_前年度報告内容!A309)</f>
        <v>0305</v>
      </c>
      <c r="C357" s="1013" t="str">
        <f>IF(B357="","",INDEX(非表示_前年度報告内容!$1:$1048576,MATCH(B357,非表示_前年度報告内容!$A:$A,0),MATCH($C$52,非表示_前年度報告内容!$4:$4,0)))</f>
        <v>東京都市サービス株式会社</v>
      </c>
      <c r="D357" s="1013"/>
      <c r="E357" s="839" t="str">
        <f>IF(B357="","",INDEX(非表示_前年度報告内容!$1:$1048576,MATCH(B357,非表示_前年度報告内容!$A:$A,0),MATCH($E$52,非表示_前年度報告内容!$4:$4,0)))</f>
        <v>○</v>
      </c>
    </row>
    <row r="358" spans="2:5" ht="20.100000000000001" hidden="1" customHeight="1">
      <c r="B358" s="614" t="str">
        <f>IF(非表示_前年度報告内容!A310="","",非表示_前年度報告内容!A310)</f>
        <v>0306</v>
      </c>
      <c r="C358" s="1013" t="str">
        <f>IF(B358="","",INDEX(非表示_前年度報告内容!$1:$1048576,MATCH(B358,非表示_前年度報告内容!$A:$A,0),MATCH($C$52,非表示_前年度報告内容!$4:$4,0)))</f>
        <v>日本郵船株式会社</v>
      </c>
      <c r="D358" s="1013"/>
      <c r="E358" s="839" t="str">
        <f>IF(B358="","",INDEX(非表示_前年度報告内容!$1:$1048576,MATCH(B358,非表示_前年度報告内容!$A:$A,0),MATCH($E$52,非表示_前年度報告内容!$4:$4,0)))</f>
        <v/>
      </c>
    </row>
    <row r="359" spans="2:5" ht="20.100000000000001" customHeight="1">
      <c r="B359" s="614" t="str">
        <f>IF(非表示_前年度報告内容!A311="","",非表示_前年度報告内容!A311)</f>
        <v>0307</v>
      </c>
      <c r="C359" s="1013" t="str">
        <f>IF(B359="","",INDEX(非表示_前年度報告内容!$1:$1048576,MATCH(B359,非表示_前年度報告内容!$A:$A,0),MATCH($C$52,非表示_前年度報告内容!$4:$4,0)))</f>
        <v>三菱重工業株式会社</v>
      </c>
      <c r="D359" s="1013"/>
      <c r="E359" s="839" t="str">
        <f>IF(B359="","",INDEX(非表示_前年度報告内容!$1:$1048576,MATCH(B359,非表示_前年度報告内容!$A:$A,0),MATCH($E$52,非表示_前年度報告内容!$4:$4,0)))</f>
        <v>○</v>
      </c>
    </row>
    <row r="360" spans="2:5" ht="20.100000000000001" customHeight="1">
      <c r="B360" s="614" t="str">
        <f>IF(非表示_前年度報告内容!A312="","",非表示_前年度報告内容!A312)</f>
        <v>0308</v>
      </c>
      <c r="C360" s="1013" t="str">
        <f>IF(B360="","",INDEX(非表示_前年度報告内容!$1:$1048576,MATCH(B360,非表示_前年度報告内容!$A:$A,0),MATCH($C$52,非表示_前年度報告内容!$4:$4,0)))</f>
        <v>学校法人麻布獣医学園</v>
      </c>
      <c r="D360" s="1013"/>
      <c r="E360" s="839" t="str">
        <f>IF(B360="","",INDEX(非表示_前年度報告内容!$1:$1048576,MATCH(B360,非表示_前年度報告内容!$A:$A,0),MATCH($E$52,非表示_前年度報告内容!$4:$4,0)))</f>
        <v>○</v>
      </c>
    </row>
    <row r="361" spans="2:5" ht="20.100000000000001" customHeight="1">
      <c r="B361" s="614" t="str">
        <f>IF(非表示_前年度報告内容!A313="","",非表示_前年度報告内容!A313)</f>
        <v>0309</v>
      </c>
      <c r="C361" s="1013" t="str">
        <f>IF(B361="","",INDEX(非表示_前年度報告内容!$1:$1048576,MATCH(B361,非表示_前年度報告内容!$A:$A,0),MATCH($C$52,非表示_前年度報告内容!$4:$4,0)))</f>
        <v>株式会社さいか屋</v>
      </c>
      <c r="D361" s="1013"/>
      <c r="E361" s="839" t="str">
        <f>IF(B361="","",INDEX(非表示_前年度報告内容!$1:$1048576,MATCH(B361,非表示_前年度報告内容!$A:$A,0),MATCH($E$52,非表示_前年度報告内容!$4:$4,0)))</f>
        <v>○</v>
      </c>
    </row>
    <row r="362" spans="2:5" ht="20.100000000000001" customHeight="1">
      <c r="B362" s="614" t="str">
        <f>IF(非表示_前年度報告内容!A314="","",非表示_前年度報告内容!A314)</f>
        <v>0310</v>
      </c>
      <c r="C362" s="1013" t="str">
        <f>IF(B362="","",INDEX(非表示_前年度報告内容!$1:$1048576,MATCH(B362,非表示_前年度報告内容!$A:$A,0),MATCH($C$52,非表示_前年度報告内容!$4:$4,0)))</f>
        <v>株式会社トープラ</v>
      </c>
      <c r="D362" s="1013"/>
      <c r="E362" s="839" t="str">
        <f>IF(B362="","",INDEX(非表示_前年度報告内容!$1:$1048576,MATCH(B362,非表示_前年度報告内容!$A:$A,0),MATCH($E$52,非表示_前年度報告内容!$4:$4,0)))</f>
        <v>○</v>
      </c>
    </row>
    <row r="363" spans="2:5" ht="20.100000000000001" customHeight="1">
      <c r="B363" s="614" t="str">
        <f>IF(非表示_前年度報告内容!A315="","",非表示_前年度報告内容!A315)</f>
        <v>0311</v>
      </c>
      <c r="C363" s="1013" t="str">
        <f>IF(B363="","",INDEX(非表示_前年度報告内容!$1:$1048576,MATCH(B363,非表示_前年度報告内容!$A:$A,0),MATCH($C$52,非表示_前年度報告内容!$4:$4,0)))</f>
        <v>日本新薬株式会社</v>
      </c>
      <c r="D363" s="1013"/>
      <c r="E363" s="839" t="str">
        <f>IF(B363="","",INDEX(非表示_前年度報告内容!$1:$1048576,MATCH(B363,非表示_前年度報告内容!$A:$A,0),MATCH($E$52,非表示_前年度報告内容!$4:$4,0)))</f>
        <v>○</v>
      </c>
    </row>
    <row r="364" spans="2:5" ht="20.100000000000001" hidden="1" customHeight="1">
      <c r="B364" s="614" t="str">
        <f>IF(非表示_前年度報告内容!A316="","",非表示_前年度報告内容!A316)</f>
        <v>0312</v>
      </c>
      <c r="C364" s="1013" t="str">
        <f>IF(B364="","",INDEX(非表示_前年度報告内容!$1:$1048576,MATCH(B364,非表示_前年度報告内容!$A:$A,0),MATCH($C$52,非表示_前年度報告内容!$4:$4,0)))</f>
        <v>メルク株式会社</v>
      </c>
      <c r="D364" s="1013"/>
      <c r="E364" s="839" t="str">
        <f>IF(B364="","",INDEX(非表示_前年度報告内容!$1:$1048576,MATCH(B364,非表示_前年度報告内容!$A:$A,0),MATCH($E$52,非表示_前年度報告内容!$4:$4,0)))</f>
        <v/>
      </c>
    </row>
    <row r="365" spans="2:5" ht="20.100000000000001" customHeight="1">
      <c r="B365" s="614" t="str">
        <f>IF(非表示_前年度報告内容!A317="","",非表示_前年度報告内容!A317)</f>
        <v>0313</v>
      </c>
      <c r="C365" s="1013" t="str">
        <f>IF(B365="","",INDEX(非表示_前年度報告内容!$1:$1048576,MATCH(B365,非表示_前年度報告内容!$A:$A,0),MATCH($C$52,非表示_前年度報告内容!$4:$4,0)))</f>
        <v>日本飛行機株式会社</v>
      </c>
      <c r="D365" s="1013"/>
      <c r="E365" s="839" t="str">
        <f>IF(B365="","",INDEX(非表示_前年度報告内容!$1:$1048576,MATCH(B365,非表示_前年度報告内容!$A:$A,0),MATCH($E$52,非表示_前年度報告内容!$4:$4,0)))</f>
        <v>○</v>
      </c>
    </row>
    <row r="366" spans="2:5" ht="20.100000000000001" customHeight="1">
      <c r="B366" s="614" t="str">
        <f>IF(非表示_前年度報告内容!A318="","",非表示_前年度報告内容!A318)</f>
        <v>0314</v>
      </c>
      <c r="C366" s="1013" t="str">
        <f>IF(B366="","",INDEX(非表示_前年度報告内容!$1:$1048576,MATCH(B366,非表示_前年度報告内容!$A:$A,0),MATCH($C$52,非表示_前年度報告内容!$4:$4,0)))</f>
        <v>株式会社佐賀鉄工所</v>
      </c>
      <c r="D366" s="1013"/>
      <c r="E366" s="839" t="str">
        <f>IF(B366="","",INDEX(非表示_前年度報告内容!$1:$1048576,MATCH(B366,非表示_前年度報告内容!$A:$A,0),MATCH($E$52,非表示_前年度報告内容!$4:$4,0)))</f>
        <v>○</v>
      </c>
    </row>
    <row r="367" spans="2:5" ht="20.100000000000001" hidden="1" customHeight="1">
      <c r="B367" s="614" t="str">
        <f>IF(非表示_前年度報告内容!A319="","",非表示_前年度報告内容!A319)</f>
        <v>0315</v>
      </c>
      <c r="C367" s="1013" t="str">
        <f>IF(B367="","",INDEX(非表示_前年度報告内容!$1:$1048576,MATCH(B367,非表示_前年度報告内容!$A:$A,0),MATCH($C$52,非表示_前年度報告内容!$4:$4,0)))</f>
        <v>株式会社トノックス</v>
      </c>
      <c r="D367" s="1013"/>
      <c r="E367" s="839" t="str">
        <f>IF(B367="","",INDEX(非表示_前年度報告内容!$1:$1048576,MATCH(B367,非表示_前年度報告内容!$A:$A,0),MATCH($E$52,非表示_前年度報告内容!$4:$4,0)))</f>
        <v/>
      </c>
    </row>
    <row r="368" spans="2:5" ht="20.100000000000001" hidden="1" customHeight="1">
      <c r="B368" s="614" t="str">
        <f>IF(非表示_前年度報告内容!A320="","",非表示_前年度報告内容!A320)</f>
        <v>0316</v>
      </c>
      <c r="C368" s="1013" t="str">
        <f>IF(B368="","",INDEX(非表示_前年度報告内容!$1:$1048576,MATCH(B368,非表示_前年度報告内容!$A:$A,0),MATCH($C$52,非表示_前年度報告内容!$4:$4,0)))</f>
        <v>株式会社ヨーク</v>
      </c>
      <c r="D368" s="1013"/>
      <c r="E368" s="839" t="str">
        <f>IF(B368="","",INDEX(非表示_前年度報告内容!$1:$1048576,MATCH(B368,非表示_前年度報告内容!$A:$A,0),MATCH($E$52,非表示_前年度報告内容!$4:$4,0)))</f>
        <v/>
      </c>
    </row>
    <row r="369" spans="2:5" ht="20.100000000000001" customHeight="1">
      <c r="B369" s="614" t="str">
        <f>IF(非表示_前年度報告内容!A321="","",非表示_前年度報告内容!A321)</f>
        <v>0317</v>
      </c>
      <c r="C369" s="1013" t="str">
        <f>IF(B369="","",INDEX(非表示_前年度報告内容!$1:$1048576,MATCH(B369,非表示_前年度報告内容!$A:$A,0),MATCH($C$52,非表示_前年度報告内容!$4:$4,0)))</f>
        <v>横浜冷凍株式会社</v>
      </c>
      <c r="D369" s="1013"/>
      <c r="E369" s="839" t="str">
        <f>IF(B369="","",INDEX(非表示_前年度報告内容!$1:$1048576,MATCH(B369,非表示_前年度報告内容!$A:$A,0),MATCH($E$52,非表示_前年度報告内容!$4:$4,0)))</f>
        <v>○</v>
      </c>
    </row>
    <row r="370" spans="2:5" ht="20.100000000000001" customHeight="1">
      <c r="B370" s="614" t="str">
        <f>IF(非表示_前年度報告内容!A322="","",非表示_前年度報告内容!A322)</f>
        <v>0318</v>
      </c>
      <c r="C370" s="1013" t="str">
        <f>IF(B370="","",INDEX(非表示_前年度報告内容!$1:$1048576,MATCH(B370,非表示_前年度報告内容!$A:$A,0),MATCH($C$52,非表示_前年度報告内容!$4:$4,0)))</f>
        <v>株式会社小松製作所</v>
      </c>
      <c r="D370" s="1013"/>
      <c r="E370" s="839" t="str">
        <f>IF(B370="","",INDEX(非表示_前年度報告内容!$1:$1048576,MATCH(B370,非表示_前年度報告内容!$A:$A,0),MATCH($E$52,非表示_前年度報告内容!$4:$4,0)))</f>
        <v>○</v>
      </c>
    </row>
    <row r="371" spans="2:5" ht="20.100000000000001" customHeight="1">
      <c r="B371" s="614" t="str">
        <f>IF(非表示_前年度報告内容!A323="","",非表示_前年度報告内容!A323)</f>
        <v>0319</v>
      </c>
      <c r="C371" s="1013" t="str">
        <f>IF(B371="","",INDEX(非表示_前年度報告内容!$1:$1048576,MATCH(B371,非表示_前年度報告内容!$A:$A,0),MATCH($C$52,非表示_前年度報告内容!$4:$4,0)))</f>
        <v>東京海上日動火災保険株式会社</v>
      </c>
      <c r="D371" s="1013"/>
      <c r="E371" s="839" t="str">
        <f>IF(B371="","",INDEX(非表示_前年度報告内容!$1:$1048576,MATCH(B371,非表示_前年度報告内容!$A:$A,0),MATCH($E$52,非表示_前年度報告内容!$4:$4,0)))</f>
        <v>○</v>
      </c>
    </row>
    <row r="372" spans="2:5" ht="20.100000000000001" hidden="1" customHeight="1">
      <c r="B372" s="614" t="str">
        <f>IF(非表示_前年度報告内容!A324="","",非表示_前年度報告内容!A324)</f>
        <v>0320</v>
      </c>
      <c r="C372" s="1013" t="str">
        <f>IF(B372="","",INDEX(非表示_前年度報告内容!$1:$1048576,MATCH(B372,非表示_前年度報告内容!$A:$A,0),MATCH($C$52,非表示_前年度報告内容!$4:$4,0)))</f>
        <v>相鉄不動産販売株式会社</v>
      </c>
      <c r="D372" s="1013"/>
      <c r="E372" s="839" t="str">
        <f>IF(B372="","",INDEX(非表示_前年度報告内容!$1:$1048576,MATCH(B372,非表示_前年度報告内容!$A:$A,0),MATCH($E$52,非表示_前年度報告内容!$4:$4,0)))</f>
        <v/>
      </c>
    </row>
    <row r="373" spans="2:5" ht="20.100000000000001" customHeight="1">
      <c r="B373" s="614" t="str">
        <f>IF(非表示_前年度報告内容!A325="","",非表示_前年度報告内容!A325)</f>
        <v>0321</v>
      </c>
      <c r="C373" s="1013" t="str">
        <f>IF(B373="","",INDEX(非表示_前年度報告内容!$1:$1048576,MATCH(B373,非表示_前年度報告内容!$A:$A,0),MATCH($C$52,非表示_前年度報告内容!$4:$4,0)))</f>
        <v>株式会社明治</v>
      </c>
      <c r="D373" s="1013"/>
      <c r="E373" s="839" t="str">
        <f>IF(B373="","",INDEX(非表示_前年度報告内容!$1:$1048576,MATCH(B373,非表示_前年度報告内容!$A:$A,0),MATCH($E$52,非表示_前年度報告内容!$4:$4,0)))</f>
        <v>○</v>
      </c>
    </row>
    <row r="374" spans="2:5" ht="20.100000000000001" hidden="1" customHeight="1">
      <c r="B374" s="614" t="str">
        <f>IF(非表示_前年度報告内容!A326="","",非表示_前年度報告内容!A326)</f>
        <v>0322</v>
      </c>
      <c r="C374" s="1013" t="str">
        <f>IF(B374="","",INDEX(非表示_前年度報告内容!$1:$1048576,MATCH(B374,非表示_前年度報告内容!$A:$A,0),MATCH($C$52,非表示_前年度報告内容!$4:$4,0)))</f>
        <v/>
      </c>
      <c r="D374" s="1013"/>
      <c r="E374" s="839" t="str">
        <f>IF(B374="","",INDEX(非表示_前年度報告内容!$1:$1048576,MATCH(B374,非表示_前年度報告内容!$A:$A,0),MATCH($E$52,非表示_前年度報告内容!$4:$4,0)))</f>
        <v/>
      </c>
    </row>
    <row r="375" spans="2:5" ht="20.100000000000001" customHeight="1">
      <c r="B375" s="614" t="str">
        <f>IF(非表示_前年度報告内容!A327="","",非表示_前年度報告内容!A327)</f>
        <v>0323</v>
      </c>
      <c r="C375" s="1013" t="str">
        <f>IF(B375="","",INDEX(非表示_前年度報告内容!$1:$1048576,MATCH(B375,非表示_前年度報告内容!$A:$A,0),MATCH($C$52,非表示_前年度報告内容!$4:$4,0)))</f>
        <v>株式会社大塚商会</v>
      </c>
      <c r="D375" s="1013"/>
      <c r="E375" s="839" t="str">
        <f>IF(B375="","",INDEX(非表示_前年度報告内容!$1:$1048576,MATCH(B375,非表示_前年度報告内容!$A:$A,0),MATCH($E$52,非表示_前年度報告内容!$4:$4,0)))</f>
        <v>○</v>
      </c>
    </row>
    <row r="376" spans="2:5" ht="20.100000000000001" customHeight="1">
      <c r="B376" s="614" t="str">
        <f>IF(非表示_前年度報告内容!A328="","",非表示_前年度報告内容!A328)</f>
        <v>0324</v>
      </c>
      <c r="C376" s="1013" t="str">
        <f>IF(B376="","",INDEX(非表示_前年度報告内容!$1:$1048576,MATCH(B376,非表示_前年度報告内容!$A:$A,0),MATCH($C$52,非表示_前年度報告内容!$4:$4,0)))</f>
        <v>株式会社メイコー</v>
      </c>
      <c r="D376" s="1013"/>
      <c r="E376" s="839" t="str">
        <f>IF(B376="","",INDEX(非表示_前年度報告内容!$1:$1048576,MATCH(B376,非表示_前年度報告内容!$A:$A,0),MATCH($E$52,非表示_前年度報告内容!$4:$4,0)))</f>
        <v>○</v>
      </c>
    </row>
    <row r="377" spans="2:5" ht="20.100000000000001" hidden="1" customHeight="1">
      <c r="B377" s="614" t="str">
        <f>IF(非表示_前年度報告内容!A329="","",非表示_前年度報告内容!A329)</f>
        <v>0325</v>
      </c>
      <c r="C377" s="1013" t="str">
        <f>IF(B377="","",INDEX(非表示_前年度報告内容!$1:$1048576,MATCH(B377,非表示_前年度報告内容!$A:$A,0),MATCH($C$52,非表示_前年度報告内容!$4:$4,0)))</f>
        <v>農林中央金庫</v>
      </c>
      <c r="D377" s="1013"/>
      <c r="E377" s="839" t="str">
        <f>IF(B377="","",INDEX(非表示_前年度報告内容!$1:$1048576,MATCH(B377,非表示_前年度報告内容!$A:$A,0),MATCH($E$52,非表示_前年度報告内容!$4:$4,0)))</f>
        <v/>
      </c>
    </row>
    <row r="378" spans="2:5" ht="20.100000000000001" customHeight="1">
      <c r="B378" s="614" t="str">
        <f>IF(非表示_前年度報告内容!A330="","",非表示_前年度報告内容!A330)</f>
        <v>0326</v>
      </c>
      <c r="C378" s="1013" t="str">
        <f>IF(B378="","",INDEX(非表示_前年度報告内容!$1:$1048576,MATCH(B378,非表示_前年度報告内容!$A:$A,0),MATCH($C$52,非表示_前年度報告内容!$4:$4,0)))</f>
        <v>日産車体株式会社</v>
      </c>
      <c r="D378" s="1013"/>
      <c r="E378" s="839" t="str">
        <f>IF(B378="","",INDEX(非表示_前年度報告内容!$1:$1048576,MATCH(B378,非表示_前年度報告内容!$A:$A,0),MATCH($E$52,非表示_前年度報告内容!$4:$4,0)))</f>
        <v>○</v>
      </c>
    </row>
    <row r="379" spans="2:5" ht="20.100000000000001" customHeight="1">
      <c r="B379" s="614" t="str">
        <f>IF(非表示_前年度報告内容!A331="","",非表示_前年度報告内容!A331)</f>
        <v>0327</v>
      </c>
      <c r="C379" s="1013" t="str">
        <f>IF(B379="","",INDEX(非表示_前年度報告内容!$1:$1048576,MATCH(B379,非表示_前年度報告内容!$A:$A,0),MATCH($C$52,非表示_前年度報告内容!$4:$4,0)))</f>
        <v>株式会社ニッセーデリカ</v>
      </c>
      <c r="D379" s="1013"/>
      <c r="E379" s="839" t="str">
        <f>IF(B379="","",INDEX(非表示_前年度報告内容!$1:$1048576,MATCH(B379,非表示_前年度報告内容!$A:$A,0),MATCH($E$52,非表示_前年度報告内容!$4:$4,0)))</f>
        <v>○</v>
      </c>
    </row>
    <row r="380" spans="2:5" ht="20.100000000000001" customHeight="1">
      <c r="B380" s="614" t="str">
        <f>IF(非表示_前年度報告内容!A332="","",非表示_前年度報告内容!A332)</f>
        <v>0328</v>
      </c>
      <c r="C380" s="1013" t="str">
        <f>IF(B380="","",INDEX(非表示_前年度報告内容!$1:$1048576,MATCH(B380,非表示_前年度報告内容!$A:$A,0),MATCH($C$52,非表示_前年度報告内容!$4:$4,0)))</f>
        <v>王子コンテナー株式会社</v>
      </c>
      <c r="D380" s="1013"/>
      <c r="E380" s="839" t="str">
        <f>IF(B380="","",INDEX(非表示_前年度報告内容!$1:$1048576,MATCH(B380,非表示_前年度報告内容!$A:$A,0),MATCH($E$52,非表示_前年度報告内容!$4:$4,0)))</f>
        <v>○</v>
      </c>
    </row>
    <row r="381" spans="2:5" ht="20.100000000000001" customHeight="1">
      <c r="B381" s="614" t="str">
        <f>IF(非表示_前年度報告内容!A333="","",非表示_前年度報告内容!A333)</f>
        <v>0329</v>
      </c>
      <c r="C381" s="1013" t="str">
        <f>IF(B381="","",INDEX(非表示_前年度報告内容!$1:$1048576,MATCH(B381,非表示_前年度報告内容!$A:$A,0),MATCH($C$52,非表示_前年度報告内容!$4:$4,0)))</f>
        <v>ＪＡ全農青果センター株式会社</v>
      </c>
      <c r="D381" s="1013"/>
      <c r="E381" s="839" t="str">
        <f>IF(B381="","",INDEX(非表示_前年度報告内容!$1:$1048576,MATCH(B381,非表示_前年度報告内容!$A:$A,0),MATCH($E$52,非表示_前年度報告内容!$4:$4,0)))</f>
        <v>○</v>
      </c>
    </row>
    <row r="382" spans="2:5" ht="20.100000000000001" customHeight="1">
      <c r="B382" s="614" t="str">
        <f>IF(非表示_前年度報告内容!A334="","",非表示_前年度報告内容!A334)</f>
        <v>0330</v>
      </c>
      <c r="C382" s="1013" t="str">
        <f>IF(B382="","",INDEX(非表示_前年度報告内容!$1:$1048576,MATCH(B382,非表示_前年度報告内容!$A:$A,0),MATCH($C$52,非表示_前年度報告内容!$4:$4,0)))</f>
        <v>株式会社ファミリーマート</v>
      </c>
      <c r="D382" s="1013"/>
      <c r="E382" s="839" t="str">
        <f>IF(B382="","",INDEX(非表示_前年度報告内容!$1:$1048576,MATCH(B382,非表示_前年度報告内容!$A:$A,0),MATCH($E$52,非表示_前年度報告内容!$4:$4,0)))</f>
        <v>○</v>
      </c>
    </row>
    <row r="383" spans="2:5" ht="20.100000000000001" customHeight="1">
      <c r="B383" s="614" t="str">
        <f>IF(非表示_前年度報告内容!A335="","",非表示_前年度報告内容!A335)</f>
        <v>0331</v>
      </c>
      <c r="C383" s="1013" t="str">
        <f>IF(B383="","",INDEX(非表示_前年度報告内容!$1:$1048576,MATCH(B383,非表示_前年度報告内容!$A:$A,0),MATCH($C$52,非表示_前年度報告内容!$4:$4,0)))</f>
        <v>人の森株式会社</v>
      </c>
      <c r="D383" s="1013"/>
      <c r="E383" s="839" t="str">
        <f>IF(B383="","",INDEX(非表示_前年度報告内容!$1:$1048576,MATCH(B383,非表示_前年度報告内容!$A:$A,0),MATCH($E$52,非表示_前年度報告内容!$4:$4,0)))</f>
        <v>○</v>
      </c>
    </row>
    <row r="384" spans="2:5" ht="20.100000000000001" customHeight="1">
      <c r="B384" s="614" t="str">
        <f>IF(非表示_前年度報告内容!A336="","",非表示_前年度報告内容!A336)</f>
        <v>0332</v>
      </c>
      <c r="C384" s="1013" t="str">
        <f>IF(B384="","",INDEX(非表示_前年度報告内容!$1:$1048576,MATCH(B384,非表示_前年度報告内容!$A:$A,0),MATCH($C$52,非表示_前年度報告内容!$4:$4,0)))</f>
        <v>株式会社クリエイトエス・ディー</v>
      </c>
      <c r="D384" s="1013"/>
      <c r="E384" s="839" t="str">
        <f>IF(B384="","",INDEX(非表示_前年度報告内容!$1:$1048576,MATCH(B384,非表示_前年度報告内容!$A:$A,0),MATCH($E$52,非表示_前年度報告内容!$4:$4,0)))</f>
        <v>○</v>
      </c>
    </row>
    <row r="385" spans="2:5" ht="20.100000000000001" hidden="1" customHeight="1">
      <c r="B385" s="614" t="str">
        <f>IF(非表示_前年度報告内容!A337="","",非表示_前年度報告内容!A337)</f>
        <v>0333</v>
      </c>
      <c r="C385" s="1013" t="str">
        <f>IF(B385="","",INDEX(非表示_前年度報告内容!$1:$1048576,MATCH(B385,非表示_前年度報告内容!$A:$A,0),MATCH($C$52,非表示_前年度報告内容!$4:$4,0)))</f>
        <v>中外製薬株式会社</v>
      </c>
      <c r="D385" s="1013"/>
      <c r="E385" s="839" t="str">
        <f>IF(B385="","",INDEX(非表示_前年度報告内容!$1:$1048576,MATCH(B385,非表示_前年度報告内容!$A:$A,0),MATCH($E$52,非表示_前年度報告内容!$4:$4,0)))</f>
        <v/>
      </c>
    </row>
    <row r="386" spans="2:5" ht="20.100000000000001" customHeight="1">
      <c r="B386" s="614" t="str">
        <f>IF(非表示_前年度報告内容!A338="","",非表示_前年度報告内容!A338)</f>
        <v>0334</v>
      </c>
      <c r="C386" s="1013" t="str">
        <f>IF(B386="","",INDEX(非表示_前年度報告内容!$1:$1048576,MATCH(B386,非表示_前年度報告内容!$A:$A,0),MATCH($C$52,非表示_前年度報告内容!$4:$4,0)))</f>
        <v>海老名市</v>
      </c>
      <c r="D386" s="1013"/>
      <c r="E386" s="839" t="str">
        <f>IF(B386="","",INDEX(非表示_前年度報告内容!$1:$1048576,MATCH(B386,非表示_前年度報告内容!$A:$A,0),MATCH($E$52,非表示_前年度報告内容!$4:$4,0)))</f>
        <v>○</v>
      </c>
    </row>
    <row r="387" spans="2:5" ht="20.100000000000001" customHeight="1">
      <c r="B387" s="614" t="str">
        <f>IF(非表示_前年度報告内容!A339="","",非表示_前年度報告内容!A339)</f>
        <v>0335</v>
      </c>
      <c r="C387" s="1013" t="str">
        <f>IF(B387="","",INDEX(非表示_前年度報告内容!$1:$1048576,MATCH(B387,非表示_前年度報告内容!$A:$A,0),MATCH($C$52,非表示_前年度報告内容!$4:$4,0)))</f>
        <v>株式会社マツモトキヨシ</v>
      </c>
      <c r="D387" s="1013"/>
      <c r="E387" s="839" t="str">
        <f>IF(B387="","",INDEX(非表示_前年度報告内容!$1:$1048576,MATCH(B387,非表示_前年度報告内容!$A:$A,0),MATCH($E$52,非表示_前年度報告内容!$4:$4,0)))</f>
        <v>○</v>
      </c>
    </row>
    <row r="388" spans="2:5" ht="20.100000000000001" customHeight="1">
      <c r="B388" s="614" t="str">
        <f>IF(非表示_前年度報告内容!A340="","",非表示_前年度報告内容!A340)</f>
        <v>0336</v>
      </c>
      <c r="C388" s="1013" t="str">
        <f>IF(B388="","",INDEX(非表示_前年度報告内容!$1:$1048576,MATCH(B388,非表示_前年度報告内容!$A:$A,0),MATCH($C$52,非表示_前年度報告内容!$4:$4,0)))</f>
        <v>トピー工業株式会社</v>
      </c>
      <c r="D388" s="1013"/>
      <c r="E388" s="839" t="str">
        <f>IF(B388="","",INDEX(非表示_前年度報告内容!$1:$1048576,MATCH(B388,非表示_前年度報告内容!$A:$A,0),MATCH($E$52,非表示_前年度報告内容!$4:$4,0)))</f>
        <v>○</v>
      </c>
    </row>
    <row r="389" spans="2:5" ht="20.100000000000001" customHeight="1">
      <c r="B389" s="614" t="str">
        <f>IF(非表示_前年度報告内容!A341="","",非表示_前年度報告内容!A341)</f>
        <v>0337</v>
      </c>
      <c r="C389" s="1013" t="str">
        <f>IF(B389="","",INDEX(非表示_前年度報告内容!$1:$1048576,MATCH(B389,非表示_前年度報告内容!$A:$A,0),MATCH($C$52,非表示_前年度報告内容!$4:$4,0)))</f>
        <v>株式会社NTTドコモ</v>
      </c>
      <c r="D389" s="1013"/>
      <c r="E389" s="839" t="str">
        <f>IF(B389="","",INDEX(非表示_前年度報告内容!$1:$1048576,MATCH(B389,非表示_前年度報告内容!$A:$A,0),MATCH($E$52,非表示_前年度報告内容!$4:$4,0)))</f>
        <v>○</v>
      </c>
    </row>
    <row r="390" spans="2:5" ht="20.100000000000001" customHeight="1">
      <c r="B390" s="614" t="str">
        <f>IF(非表示_前年度報告内容!A342="","",非表示_前年度報告内容!A342)</f>
        <v>0338</v>
      </c>
      <c r="C390" s="1013" t="str">
        <f>IF(B390="","",INDEX(非表示_前年度報告内容!$1:$1048576,MATCH(B390,非表示_前年度報告内容!$A:$A,0),MATCH($C$52,非表示_前年度報告内容!$4:$4,0)))</f>
        <v>株式会社ニコン</v>
      </c>
      <c r="D390" s="1013"/>
      <c r="E390" s="839" t="str">
        <f>IF(B390="","",INDEX(非表示_前年度報告内容!$1:$1048576,MATCH(B390,非表示_前年度報告内容!$A:$A,0),MATCH($E$52,非表示_前年度報告内容!$4:$4,0)))</f>
        <v>○</v>
      </c>
    </row>
    <row r="391" spans="2:5" ht="20.100000000000001" hidden="1" customHeight="1">
      <c r="B391" s="614" t="str">
        <f>IF(非表示_前年度報告内容!A343="","",非表示_前年度報告内容!A343)</f>
        <v>0339</v>
      </c>
      <c r="C391" s="1013" t="str">
        <f>IF(B391="","",INDEX(非表示_前年度報告内容!$1:$1048576,MATCH(B391,非表示_前年度報告内容!$A:$A,0),MATCH($C$52,非表示_前年度報告内容!$4:$4,0)))</f>
        <v>鎌倉市教育委員会</v>
      </c>
      <c r="D391" s="1013"/>
      <c r="E391" s="839" t="str">
        <f>IF(B391="","",INDEX(非表示_前年度報告内容!$1:$1048576,MATCH(B391,非表示_前年度報告内容!$A:$A,0),MATCH($E$52,非表示_前年度報告内容!$4:$4,0)))</f>
        <v/>
      </c>
    </row>
    <row r="392" spans="2:5" ht="20.100000000000001" hidden="1" customHeight="1">
      <c r="B392" s="614" t="str">
        <f>IF(非表示_前年度報告内容!A344="","",非表示_前年度報告内容!A344)</f>
        <v>0340</v>
      </c>
      <c r="C392" s="1013" t="str">
        <f>IF(B392="","",INDEX(非表示_前年度報告内容!$1:$1048576,MATCH(B392,非表示_前年度報告内容!$A:$A,0),MATCH($C$52,非表示_前年度報告内容!$4:$4,0)))</f>
        <v>株式会社ケーヨー</v>
      </c>
      <c r="D392" s="1013"/>
      <c r="E392" s="839" t="str">
        <f>IF(B392="","",INDEX(非表示_前年度報告内容!$1:$1048576,MATCH(B392,非表示_前年度報告内容!$A:$A,0),MATCH($E$52,非表示_前年度報告内容!$4:$4,0)))</f>
        <v/>
      </c>
    </row>
    <row r="393" spans="2:5" ht="20.100000000000001" customHeight="1">
      <c r="B393" s="614" t="str">
        <f>IF(非表示_前年度報告内容!A345="","",非表示_前年度報告内容!A345)</f>
        <v>0341</v>
      </c>
      <c r="C393" s="1013" t="str">
        <f>IF(B393="","",INDEX(非表示_前年度報告内容!$1:$1048576,MATCH(B393,非表示_前年度報告内容!$A:$A,0),MATCH($C$52,非表示_前年度報告内容!$4:$4,0)))</f>
        <v>株式会社日立産機システム</v>
      </c>
      <c r="D393" s="1013"/>
      <c r="E393" s="839" t="str">
        <f>IF(B393="","",INDEX(非表示_前年度報告内容!$1:$1048576,MATCH(B393,非表示_前年度報告内容!$A:$A,0),MATCH($E$52,非表示_前年度報告内容!$4:$4,0)))</f>
        <v>○</v>
      </c>
    </row>
    <row r="394" spans="2:5" ht="20.100000000000001" hidden="1" customHeight="1">
      <c r="B394" s="614" t="str">
        <f>IF(非表示_前年度報告内容!A346="","",非表示_前年度報告内容!A346)</f>
        <v>0342</v>
      </c>
      <c r="C394" s="1013" t="str">
        <f>IF(B394="","",INDEX(非表示_前年度報告内容!$1:$1048576,MATCH(B394,非表示_前年度報告内容!$A:$A,0),MATCH($C$52,非表示_前年度報告内容!$4:$4,0)))</f>
        <v>住友生命保険相互会社</v>
      </c>
      <c r="D394" s="1013"/>
      <c r="E394" s="839" t="str">
        <f>IF(B394="","",INDEX(非表示_前年度報告内容!$1:$1048576,MATCH(B394,非表示_前年度報告内容!$A:$A,0),MATCH($E$52,非表示_前年度報告内容!$4:$4,0)))</f>
        <v/>
      </c>
    </row>
    <row r="395" spans="2:5" ht="20.100000000000001" hidden="1" customHeight="1">
      <c r="B395" s="614" t="str">
        <f>IF(非表示_前年度報告内容!A347="","",非表示_前年度報告内容!A347)</f>
        <v>0343</v>
      </c>
      <c r="C395" s="1013" t="str">
        <f>IF(B395="","",INDEX(非表示_前年度報告内容!$1:$1048576,MATCH(B395,非表示_前年度報告内容!$A:$A,0),MATCH($C$52,非表示_前年度報告内容!$4:$4,0)))</f>
        <v>株式会社太田鉄工所</v>
      </c>
      <c r="D395" s="1013"/>
      <c r="E395" s="839" t="str">
        <f>IF(B395="","",INDEX(非表示_前年度報告内容!$1:$1048576,MATCH(B395,非表示_前年度報告内容!$A:$A,0),MATCH($E$52,非表示_前年度報告内容!$4:$4,0)))</f>
        <v/>
      </c>
    </row>
    <row r="396" spans="2:5" ht="20.100000000000001" hidden="1" customHeight="1">
      <c r="B396" s="614" t="str">
        <f>IF(非表示_前年度報告内容!A348="","",非表示_前年度報告内容!A348)</f>
        <v>0344</v>
      </c>
      <c r="C396" s="1013" t="str">
        <f>IF(B396="","",INDEX(非表示_前年度報告内容!$1:$1048576,MATCH(B396,非表示_前年度報告内容!$A:$A,0),MATCH($C$52,非表示_前年度報告内容!$4:$4,0)))</f>
        <v>一般社団法人しんきん共同センター</v>
      </c>
      <c r="D396" s="1013"/>
      <c r="E396" s="839" t="str">
        <f>IF(B396="","",INDEX(非表示_前年度報告内容!$1:$1048576,MATCH(B396,非表示_前年度報告内容!$A:$A,0),MATCH($E$52,非表示_前年度報告内容!$4:$4,0)))</f>
        <v/>
      </c>
    </row>
    <row r="397" spans="2:5" ht="20.100000000000001" hidden="1" customHeight="1">
      <c r="B397" s="614" t="str">
        <f>IF(非表示_前年度報告内容!A349="","",非表示_前年度報告内容!A349)</f>
        <v>0345</v>
      </c>
      <c r="C397" s="1013" t="str">
        <f>IF(B397="","",INDEX(非表示_前年度報告内容!$1:$1048576,MATCH(B397,非表示_前年度報告内容!$A:$A,0),MATCH($C$52,非表示_前年度報告内容!$4:$4,0)))</f>
        <v>雪印乳業株式会社</v>
      </c>
      <c r="D397" s="1013"/>
      <c r="E397" s="839" t="str">
        <f>IF(B397="","",INDEX(非表示_前年度報告内容!$1:$1048576,MATCH(B397,非表示_前年度報告内容!$A:$A,0),MATCH($E$52,非表示_前年度報告内容!$4:$4,0)))</f>
        <v/>
      </c>
    </row>
    <row r="398" spans="2:5" ht="20.100000000000001" customHeight="1">
      <c r="B398" s="614" t="str">
        <f>IF(非表示_前年度報告内容!A350="","",非表示_前年度報告内容!A350)</f>
        <v>0346</v>
      </c>
      <c r="C398" s="1013" t="str">
        <f>IF(B398="","",INDEX(非表示_前年度報告内容!$1:$1048576,MATCH(B398,非表示_前年度報告内容!$A:$A,0),MATCH($C$52,非表示_前年度報告内容!$4:$4,0)))</f>
        <v>株式会社すかいらーくホールディングス</v>
      </c>
      <c r="D398" s="1013"/>
      <c r="E398" s="839" t="str">
        <f>IF(B398="","",INDEX(非表示_前年度報告内容!$1:$1048576,MATCH(B398,非表示_前年度報告内容!$A:$A,0),MATCH($E$52,非表示_前年度報告内容!$4:$4,0)))</f>
        <v>○</v>
      </c>
    </row>
    <row r="399" spans="2:5" ht="20.100000000000001" customHeight="1">
      <c r="B399" s="614" t="str">
        <f>IF(非表示_前年度報告内容!A351="","",非表示_前年度報告内容!A351)</f>
        <v>0347</v>
      </c>
      <c r="C399" s="1013" t="str">
        <f>IF(B399="","",INDEX(非表示_前年度報告内容!$1:$1048576,MATCH(B399,非表示_前年度報告内容!$A:$A,0),MATCH($C$52,非表示_前年度報告内容!$4:$4,0)))</f>
        <v>株式会社いなげや</v>
      </c>
      <c r="D399" s="1013"/>
      <c r="E399" s="839" t="str">
        <f>IF(B399="","",INDEX(非表示_前年度報告内容!$1:$1048576,MATCH(B399,非表示_前年度報告内容!$A:$A,0),MATCH($E$52,非表示_前年度報告内容!$4:$4,0)))</f>
        <v>○</v>
      </c>
    </row>
    <row r="400" spans="2:5" ht="20.100000000000001" customHeight="1">
      <c r="B400" s="614" t="str">
        <f>IF(非表示_前年度報告内容!A352="","",非表示_前年度報告内容!A352)</f>
        <v>0348</v>
      </c>
      <c r="C400" s="1013" t="str">
        <f>IF(B400="","",INDEX(非表示_前年度報告内容!$1:$1048576,MATCH(B400,非表示_前年度報告内容!$A:$A,0),MATCH($C$52,非表示_前年度報告内容!$4:$4,0)))</f>
        <v>守山乳業株式会社</v>
      </c>
      <c r="D400" s="1013"/>
      <c r="E400" s="839" t="str">
        <f>IF(B400="","",INDEX(非表示_前年度報告内容!$1:$1048576,MATCH(B400,非表示_前年度報告内容!$A:$A,0),MATCH($E$52,非表示_前年度報告内容!$4:$4,0)))</f>
        <v>○</v>
      </c>
    </row>
    <row r="401" spans="2:5" ht="20.100000000000001" hidden="1" customHeight="1">
      <c r="B401" s="614" t="str">
        <f>IF(非表示_前年度報告内容!A353="","",非表示_前年度報告内容!A353)</f>
        <v>0349</v>
      </c>
      <c r="C401" s="1013" t="str">
        <f>IF(B401="","",INDEX(非表示_前年度報告内容!$1:$1048576,MATCH(B401,非表示_前年度報告内容!$A:$A,0),MATCH($C$52,非表示_前年度報告内容!$4:$4,0)))</f>
        <v>朝日生命保険相互会社</v>
      </c>
      <c r="D401" s="1013"/>
      <c r="E401" s="839" t="str">
        <f>IF(B401="","",INDEX(非表示_前年度報告内容!$1:$1048576,MATCH(B401,非表示_前年度報告内容!$A:$A,0),MATCH($E$52,非表示_前年度報告内容!$4:$4,0)))</f>
        <v/>
      </c>
    </row>
    <row r="402" spans="2:5" ht="20.100000000000001" hidden="1" customHeight="1">
      <c r="B402" s="614" t="str">
        <f>IF(非表示_前年度報告内容!A354="","",非表示_前年度報告内容!A354)</f>
        <v>0350</v>
      </c>
      <c r="C402" s="1013" t="str">
        <f>IF(B402="","",INDEX(非表示_前年度報告内容!$1:$1048576,MATCH(B402,非表示_前年度報告内容!$A:$A,0),MATCH($C$52,非表示_前年度報告内容!$4:$4,0)))</f>
        <v>日本電気硝子株式会社</v>
      </c>
      <c r="D402" s="1013"/>
      <c r="E402" s="839" t="str">
        <f>IF(B402="","",INDEX(非表示_前年度報告内容!$1:$1048576,MATCH(B402,非表示_前年度報告内容!$A:$A,0),MATCH($E$52,非表示_前年度報告内容!$4:$4,0)))</f>
        <v/>
      </c>
    </row>
    <row r="403" spans="2:5" ht="20.100000000000001" customHeight="1">
      <c r="B403" s="614" t="str">
        <f>IF(非表示_前年度報告内容!A355="","",非表示_前年度報告内容!A355)</f>
        <v>0351</v>
      </c>
      <c r="C403" s="1013" t="str">
        <f>IF(B403="","",INDEX(非表示_前年度報告内容!$1:$1048576,MATCH(B403,非表示_前年度報告内容!$A:$A,0),MATCH($C$52,非表示_前年度報告内容!$4:$4,0)))</f>
        <v>株式会社東急ストア</v>
      </c>
      <c r="D403" s="1013"/>
      <c r="E403" s="839" t="str">
        <f>IF(B403="","",INDEX(非表示_前年度報告内容!$1:$1048576,MATCH(B403,非表示_前年度報告内容!$A:$A,0),MATCH($E$52,非表示_前年度報告内容!$4:$4,0)))</f>
        <v>○</v>
      </c>
    </row>
    <row r="404" spans="2:5" ht="20.100000000000001" customHeight="1">
      <c r="B404" s="614" t="str">
        <f>IF(非表示_前年度報告内容!A356="","",非表示_前年度報告内容!A356)</f>
        <v>0352</v>
      </c>
      <c r="C404" s="1013" t="str">
        <f>IF(B404="","",INDEX(非表示_前年度報告内容!$1:$1048576,MATCH(B404,非表示_前年度報告内容!$A:$A,0),MATCH($C$52,非表示_前年度報告内容!$4:$4,0)))</f>
        <v>株式会社トーモク</v>
      </c>
      <c r="D404" s="1013"/>
      <c r="E404" s="839" t="str">
        <f>IF(B404="","",INDEX(非表示_前年度報告内容!$1:$1048576,MATCH(B404,非表示_前年度報告内容!$A:$A,0),MATCH($E$52,非表示_前年度報告内容!$4:$4,0)))</f>
        <v>○</v>
      </c>
    </row>
    <row r="405" spans="2:5" ht="20.100000000000001" customHeight="1">
      <c r="B405" s="614" t="str">
        <f>IF(非表示_前年度報告内容!A357="","",非表示_前年度報告内容!A357)</f>
        <v>0353</v>
      </c>
      <c r="C405" s="1013" t="str">
        <f>IF(B405="","",INDEX(非表示_前年度報告内容!$1:$1048576,MATCH(B405,非表示_前年度報告内容!$A:$A,0),MATCH($C$52,非表示_前年度報告内容!$4:$4,0)))</f>
        <v>住友商事株式会社</v>
      </c>
      <c r="D405" s="1013"/>
      <c r="E405" s="839" t="str">
        <f>IF(B405="","",INDEX(非表示_前年度報告内容!$1:$1048576,MATCH(B405,非表示_前年度報告内容!$A:$A,0),MATCH($E$52,非表示_前年度報告内容!$4:$4,0)))</f>
        <v>○</v>
      </c>
    </row>
    <row r="406" spans="2:5" ht="20.100000000000001" hidden="1" customHeight="1">
      <c r="B406" s="614" t="str">
        <f>IF(非表示_前年度報告内容!A358="","",非表示_前年度報告内容!A358)</f>
        <v>0354</v>
      </c>
      <c r="C406" s="1013" t="str">
        <f>IF(B406="","",INDEX(非表示_前年度報告内容!$1:$1048576,MATCH(B406,非表示_前年度報告内容!$A:$A,0),MATCH($C$52,非表示_前年度報告内容!$4:$4,0)))</f>
        <v>ＮＯＫ株式会社</v>
      </c>
      <c r="D406" s="1013"/>
      <c r="E406" s="839" t="str">
        <f>IF(B406="","",INDEX(非表示_前年度報告内容!$1:$1048576,MATCH(B406,非表示_前年度報告内容!$A:$A,0),MATCH($E$52,非表示_前年度報告内容!$4:$4,0)))</f>
        <v/>
      </c>
    </row>
    <row r="407" spans="2:5" ht="20.100000000000001" hidden="1" customHeight="1">
      <c r="B407" s="614" t="str">
        <f>IF(非表示_前年度報告内容!A359="","",非表示_前年度報告内容!A359)</f>
        <v>0355</v>
      </c>
      <c r="C407" s="1013" t="str">
        <f>IF(B407="","",INDEX(非表示_前年度報告内容!$1:$1048576,MATCH(B407,非表示_前年度報告内容!$A:$A,0),MATCH($C$52,非表示_前年度報告内容!$4:$4,0)))</f>
        <v>トヨタカローラ神奈川株式会社</v>
      </c>
      <c r="D407" s="1013"/>
      <c r="E407" s="839" t="str">
        <f>IF(B407="","",INDEX(非表示_前年度報告内容!$1:$1048576,MATCH(B407,非表示_前年度報告内容!$A:$A,0),MATCH($E$52,非表示_前年度報告内容!$4:$4,0)))</f>
        <v/>
      </c>
    </row>
    <row r="408" spans="2:5" ht="20.100000000000001" customHeight="1">
      <c r="B408" s="614" t="str">
        <f>IF(非表示_前年度報告内容!A360="","",非表示_前年度報告内容!A360)</f>
        <v>0356</v>
      </c>
      <c r="C408" s="1013" t="str">
        <f>IF(B408="","",INDEX(非表示_前年度報告内容!$1:$1048576,MATCH(B408,非表示_前年度報告内容!$A:$A,0),MATCH($C$52,非表示_前年度報告内容!$4:$4,0)))</f>
        <v>株式会社アルバック</v>
      </c>
      <c r="D408" s="1013"/>
      <c r="E408" s="839" t="str">
        <f>IF(B408="","",INDEX(非表示_前年度報告内容!$1:$1048576,MATCH(B408,非表示_前年度報告内容!$A:$A,0),MATCH($E$52,非表示_前年度報告内容!$4:$4,0)))</f>
        <v>○</v>
      </c>
    </row>
    <row r="409" spans="2:5" ht="20.100000000000001" hidden="1" customHeight="1">
      <c r="B409" s="614" t="str">
        <f>IF(非表示_前年度報告内容!A361="","",非表示_前年度報告内容!A361)</f>
        <v>0357</v>
      </c>
      <c r="C409" s="1013" t="str">
        <f>IF(B409="","",INDEX(非表示_前年度報告内容!$1:$1048576,MATCH(B409,非表示_前年度報告内容!$A:$A,0),MATCH($C$52,非表示_前年度報告内容!$4:$4,0)))</f>
        <v>株式会社アイエー</v>
      </c>
      <c r="D409" s="1013"/>
      <c r="E409" s="839" t="str">
        <f>IF(B409="","",INDEX(非表示_前年度報告内容!$1:$1048576,MATCH(B409,非表示_前年度報告内容!$A:$A,0),MATCH($E$52,非表示_前年度報告内容!$4:$4,0)))</f>
        <v/>
      </c>
    </row>
    <row r="410" spans="2:5" ht="20.100000000000001" customHeight="1">
      <c r="B410" s="614" t="str">
        <f>IF(非表示_前年度報告内容!A362="","",非表示_前年度報告内容!A362)</f>
        <v>0358</v>
      </c>
      <c r="C410" s="1013" t="str">
        <f>IF(B410="","",INDEX(非表示_前年度報告内容!$1:$1048576,MATCH(B410,非表示_前年度報告内容!$A:$A,0),MATCH($C$52,非表示_前年度報告内容!$4:$4,0)))</f>
        <v>株式会社YKベーキングカンパニー</v>
      </c>
      <c r="D410" s="1013"/>
      <c r="E410" s="839" t="str">
        <f>IF(B410="","",INDEX(非表示_前年度報告内容!$1:$1048576,MATCH(B410,非表示_前年度報告内容!$A:$A,0),MATCH($E$52,非表示_前年度報告内容!$4:$4,0)))</f>
        <v>○</v>
      </c>
    </row>
    <row r="411" spans="2:5" ht="20.100000000000001" customHeight="1">
      <c r="B411" s="614" t="str">
        <f>IF(非表示_前年度報告内容!A363="","",非表示_前年度報告内容!A363)</f>
        <v>0359</v>
      </c>
      <c r="C411" s="1013" t="str">
        <f>IF(B411="","",INDEX(非表示_前年度報告内容!$1:$1048576,MATCH(B411,非表示_前年度報告内容!$A:$A,0),MATCH($C$52,非表示_前年度報告内容!$4:$4,0)))</f>
        <v>日本発条株式会社</v>
      </c>
      <c r="D411" s="1013"/>
      <c r="E411" s="839" t="str">
        <f>IF(B411="","",INDEX(非表示_前年度報告内容!$1:$1048576,MATCH(B411,非表示_前年度報告内容!$A:$A,0),MATCH($E$52,非表示_前年度報告内容!$4:$4,0)))</f>
        <v>○</v>
      </c>
    </row>
    <row r="412" spans="2:5" ht="20.100000000000001" customHeight="1">
      <c r="B412" s="614" t="str">
        <f>IF(非表示_前年度報告内容!A364="","",非表示_前年度報告内容!A364)</f>
        <v>0360</v>
      </c>
      <c r="C412" s="1013" t="str">
        <f>IF(B412="","",INDEX(非表示_前年度報告内容!$1:$1048576,MATCH(B412,非表示_前年度報告内容!$A:$A,0),MATCH($C$52,非表示_前年度報告内容!$4:$4,0)))</f>
        <v>学校法人専修大学</v>
      </c>
      <c r="D412" s="1013"/>
      <c r="E412" s="839" t="str">
        <f>IF(B412="","",INDEX(非表示_前年度報告内容!$1:$1048576,MATCH(B412,非表示_前年度報告内容!$A:$A,0),MATCH($E$52,非表示_前年度報告内容!$4:$4,0)))</f>
        <v>○</v>
      </c>
    </row>
    <row r="413" spans="2:5" ht="20.100000000000001" hidden="1" customHeight="1">
      <c r="B413" s="614" t="str">
        <f>IF(非表示_前年度報告内容!A365="","",非表示_前年度報告内容!A365)</f>
        <v>0361</v>
      </c>
      <c r="C413" s="1013" t="str">
        <f>IF(B413="","",INDEX(非表示_前年度報告内容!$1:$1048576,MATCH(B413,非表示_前年度報告内容!$A:$A,0),MATCH($C$52,非表示_前年度報告内容!$4:$4,0)))</f>
        <v>日立コンピュータ機器株式会社</v>
      </c>
      <c r="D413" s="1013"/>
      <c r="E413" s="839" t="str">
        <f>IF(B413="","",INDEX(非表示_前年度報告内容!$1:$1048576,MATCH(B413,非表示_前年度報告内容!$A:$A,0),MATCH($E$52,非表示_前年度報告内容!$4:$4,0)))</f>
        <v/>
      </c>
    </row>
    <row r="414" spans="2:5" ht="20.100000000000001" customHeight="1">
      <c r="B414" s="614" t="str">
        <f>IF(非表示_前年度報告内容!A366="","",非表示_前年度報告内容!A366)</f>
        <v>0362</v>
      </c>
      <c r="C414" s="1013" t="str">
        <f>IF(B414="","",INDEX(非表示_前年度報告内容!$1:$1048576,MATCH(B414,非表示_前年度報告内容!$A:$A,0),MATCH($C$52,非表示_前年度報告内容!$4:$4,0)))</f>
        <v>旭ファイバーグラス株式会社</v>
      </c>
      <c r="D414" s="1013"/>
      <c r="E414" s="839" t="str">
        <f>IF(B414="","",INDEX(非表示_前年度報告内容!$1:$1048576,MATCH(B414,非表示_前年度報告内容!$A:$A,0),MATCH($E$52,非表示_前年度報告内容!$4:$4,0)))</f>
        <v>○</v>
      </c>
    </row>
    <row r="415" spans="2:5" ht="20.100000000000001" customHeight="1">
      <c r="B415" s="614" t="str">
        <f>IF(非表示_前年度報告内容!A367="","",非表示_前年度報告内容!A367)</f>
        <v>0363</v>
      </c>
      <c r="C415" s="1013" t="str">
        <f>IF(B415="","",INDEX(非表示_前年度報告内容!$1:$1048576,MATCH(B415,非表示_前年度報告内容!$A:$A,0),MATCH($C$52,非表示_前年度報告内容!$4:$4,0)))</f>
        <v>三菱ケミカルハイテクニカ株式会社</v>
      </c>
      <c r="D415" s="1013"/>
      <c r="E415" s="839" t="str">
        <f>IF(B415="","",INDEX(非表示_前年度報告内容!$1:$1048576,MATCH(B415,非表示_前年度報告内容!$A:$A,0),MATCH($E$52,非表示_前年度報告内容!$4:$4,0)))</f>
        <v>○</v>
      </c>
    </row>
    <row r="416" spans="2:5" ht="20.100000000000001" customHeight="1">
      <c r="B416" s="614" t="str">
        <f>IF(非表示_前年度報告内容!A368="","",非表示_前年度報告内容!A368)</f>
        <v>0364</v>
      </c>
      <c r="C416" s="1013" t="str">
        <f>IF(B416="","",INDEX(非表示_前年度報告内容!$1:$1048576,MATCH(B416,非表示_前年度報告内容!$A:$A,0),MATCH($C$52,非表示_前年度報告内容!$4:$4,0)))</f>
        <v>福島製鋼株式会社</v>
      </c>
      <c r="D416" s="1013"/>
      <c r="E416" s="839" t="str">
        <f>IF(B416="","",INDEX(非表示_前年度報告内容!$1:$1048576,MATCH(B416,非表示_前年度報告内容!$A:$A,0),MATCH($E$52,非表示_前年度報告内容!$4:$4,0)))</f>
        <v>○</v>
      </c>
    </row>
    <row r="417" spans="2:5" ht="20.100000000000001" hidden="1" customHeight="1">
      <c r="B417" s="614" t="str">
        <f>IF(非表示_前年度報告内容!A369="","",非表示_前年度報告内容!A369)</f>
        <v>0365</v>
      </c>
      <c r="C417" s="1013" t="str">
        <f>IF(B417="","",INDEX(非表示_前年度報告内容!$1:$1048576,MATCH(B417,非表示_前年度報告内容!$A:$A,0),MATCH($C$52,非表示_前年度報告内容!$4:$4,0)))</f>
        <v>江の島ピーエフアイ株式会社</v>
      </c>
      <c r="D417" s="1013"/>
      <c r="E417" s="839" t="str">
        <f>IF(B417="","",INDEX(非表示_前年度報告内容!$1:$1048576,MATCH(B417,非表示_前年度報告内容!$A:$A,0),MATCH($E$52,非表示_前年度報告内容!$4:$4,0)))</f>
        <v/>
      </c>
    </row>
    <row r="418" spans="2:5" ht="20.100000000000001" hidden="1" customHeight="1">
      <c r="B418" s="614" t="str">
        <f>IF(非表示_前年度報告内容!A370="","",非表示_前年度報告内容!A370)</f>
        <v>0366</v>
      </c>
      <c r="C418" s="1013" t="str">
        <f>IF(B418="","",INDEX(非表示_前年度報告内容!$1:$1048576,MATCH(B418,非表示_前年度報告内容!$A:$A,0),MATCH($C$52,非表示_前年度報告内容!$4:$4,0)))</f>
        <v>相鉄流通サービス株式会社</v>
      </c>
      <c r="D418" s="1013"/>
      <c r="E418" s="839" t="str">
        <f>IF(B418="","",INDEX(非表示_前年度報告内容!$1:$1048576,MATCH(B418,非表示_前年度報告内容!$A:$A,0),MATCH($E$52,非表示_前年度報告内容!$4:$4,0)))</f>
        <v/>
      </c>
    </row>
    <row r="419" spans="2:5" ht="20.100000000000001" hidden="1" customHeight="1">
      <c r="B419" s="614" t="str">
        <f>IF(非表示_前年度報告内容!A371="","",非表示_前年度報告内容!A371)</f>
        <v>0367</v>
      </c>
      <c r="C419" s="1013" t="str">
        <f>IF(B419="","",INDEX(非表示_前年度報告内容!$1:$1048576,MATCH(B419,非表示_前年度報告内容!$A:$A,0),MATCH($C$52,非表示_前年度報告内容!$4:$4,0)))</f>
        <v>株式会社神奈川県農協情報センター</v>
      </c>
      <c r="D419" s="1013"/>
      <c r="E419" s="839" t="str">
        <f>IF(B419="","",INDEX(非表示_前年度報告内容!$1:$1048576,MATCH(B419,非表示_前年度報告内容!$A:$A,0),MATCH($E$52,非表示_前年度報告内容!$4:$4,0)))</f>
        <v/>
      </c>
    </row>
    <row r="420" spans="2:5" ht="20.100000000000001" customHeight="1">
      <c r="B420" s="614" t="str">
        <f>IF(非表示_前年度報告内容!A372="","",非表示_前年度報告内容!A372)</f>
        <v>0368</v>
      </c>
      <c r="C420" s="1013" t="str">
        <f>IF(B420="","",INDEX(非表示_前年度報告内容!$1:$1048576,MATCH(B420,非表示_前年度報告内容!$A:$A,0),MATCH($C$52,非表示_前年度報告内容!$4:$4,0)))</f>
        <v>株式会社イクヨ</v>
      </c>
      <c r="D420" s="1013"/>
      <c r="E420" s="839" t="str">
        <f>IF(B420="","",INDEX(非表示_前年度報告内容!$1:$1048576,MATCH(B420,非表示_前年度報告内容!$A:$A,0),MATCH($E$52,非表示_前年度報告内容!$4:$4,0)))</f>
        <v>○</v>
      </c>
    </row>
    <row r="421" spans="2:5" ht="20.100000000000001" customHeight="1">
      <c r="B421" s="614" t="str">
        <f>IF(非表示_前年度報告内容!A373="","",非表示_前年度報告内容!A373)</f>
        <v>0369</v>
      </c>
      <c r="C421" s="1013" t="str">
        <f>IF(B421="","",INDEX(非表示_前年度報告内容!$1:$1048576,MATCH(B421,非表示_前年度報告内容!$A:$A,0),MATCH($C$52,非表示_前年度報告内容!$4:$4,0)))</f>
        <v>株式会社キョクレイ</v>
      </c>
      <c r="D421" s="1013"/>
      <c r="E421" s="839" t="str">
        <f>IF(B421="","",INDEX(非表示_前年度報告内容!$1:$1048576,MATCH(B421,非表示_前年度報告内容!$A:$A,0),MATCH($E$52,非表示_前年度報告内容!$4:$4,0)))</f>
        <v>○</v>
      </c>
    </row>
    <row r="422" spans="2:5" ht="20.100000000000001" customHeight="1">
      <c r="B422" s="614" t="str">
        <f>IF(非表示_前年度報告内容!A374="","",非表示_前年度報告内容!A374)</f>
        <v>0370</v>
      </c>
      <c r="C422" s="1013" t="str">
        <f>IF(B422="","",INDEX(非表示_前年度報告内容!$1:$1048576,MATCH(B422,非表示_前年度報告内容!$A:$A,0),MATCH($C$52,非表示_前年度報告内容!$4:$4,0)))</f>
        <v>神奈川県警察</v>
      </c>
      <c r="D422" s="1013"/>
      <c r="E422" s="839" t="str">
        <f>IF(B422="","",INDEX(非表示_前年度報告内容!$1:$1048576,MATCH(B422,非表示_前年度報告内容!$A:$A,0),MATCH($E$52,非表示_前年度報告内容!$4:$4,0)))</f>
        <v>○</v>
      </c>
    </row>
    <row r="423" spans="2:5" ht="20.100000000000001" customHeight="1">
      <c r="B423" s="614" t="str">
        <f>IF(非表示_前年度報告内容!A375="","",非表示_前年度報告内容!A375)</f>
        <v>0371</v>
      </c>
      <c r="C423" s="1013" t="str">
        <f>IF(B423="","",INDEX(非表示_前年度報告内容!$1:$1048576,MATCH(B423,非表示_前年度報告内容!$A:$A,0),MATCH($C$52,非表示_前年度報告内容!$4:$4,0)))</f>
        <v>株式会社日本アクセス</v>
      </c>
      <c r="D423" s="1013"/>
      <c r="E423" s="839" t="str">
        <f>IF(B423="","",INDEX(非表示_前年度報告内容!$1:$1048576,MATCH(B423,非表示_前年度報告内容!$A:$A,0),MATCH($E$52,非表示_前年度報告内容!$4:$4,0)))</f>
        <v>○</v>
      </c>
    </row>
    <row r="424" spans="2:5" ht="20.100000000000001" customHeight="1">
      <c r="B424" s="614" t="str">
        <f>IF(非表示_前年度報告内容!A376="","",非表示_前年度報告内容!A376)</f>
        <v>0372</v>
      </c>
      <c r="C424" s="1013" t="str">
        <f>IF(B424="","",INDEX(非表示_前年度報告内容!$1:$1048576,MATCH(B424,非表示_前年度報告内容!$A:$A,0),MATCH($C$52,非表示_前年度報告内容!$4:$4,0)))</f>
        <v>株式会社共立メンテナンス</v>
      </c>
      <c r="D424" s="1013"/>
      <c r="E424" s="839" t="str">
        <f>IF(B424="","",INDEX(非表示_前年度報告内容!$1:$1048576,MATCH(B424,非表示_前年度報告内容!$A:$A,0),MATCH($E$52,非表示_前年度報告内容!$4:$4,0)))</f>
        <v>○</v>
      </c>
    </row>
    <row r="425" spans="2:5" ht="20.100000000000001" customHeight="1">
      <c r="B425" s="614" t="str">
        <f>IF(非表示_前年度報告内容!A377="","",非表示_前年度報告内容!A377)</f>
        <v>0373</v>
      </c>
      <c r="C425" s="1013" t="str">
        <f>IF(B425="","",INDEX(非表示_前年度報告内容!$1:$1048576,MATCH(B425,非表示_前年度報告内容!$A:$A,0),MATCH($C$52,非表示_前年度報告内容!$4:$4,0)))</f>
        <v>逗子市</v>
      </c>
      <c r="D425" s="1013"/>
      <c r="E425" s="839" t="str">
        <f>IF(B425="","",INDEX(非表示_前年度報告内容!$1:$1048576,MATCH(B425,非表示_前年度報告内容!$A:$A,0),MATCH($E$52,非表示_前年度報告内容!$4:$4,0)))</f>
        <v>○</v>
      </c>
    </row>
    <row r="426" spans="2:5" ht="20.100000000000001" customHeight="1">
      <c r="B426" s="614" t="str">
        <f>IF(非表示_前年度報告内容!A378="","",非表示_前年度報告内容!A378)</f>
        <v>0374</v>
      </c>
      <c r="C426" s="1013" t="str">
        <f>IF(B426="","",INDEX(非表示_前年度報告内容!$1:$1048576,MATCH(B426,非表示_前年度報告内容!$A:$A,0),MATCH($C$52,非表示_前年度報告内容!$4:$4,0)))</f>
        <v>株式会社モンテローザ</v>
      </c>
      <c r="D426" s="1013"/>
      <c r="E426" s="839" t="str">
        <f>IF(B426="","",INDEX(非表示_前年度報告内容!$1:$1048576,MATCH(B426,非表示_前年度報告内容!$A:$A,0),MATCH($E$52,非表示_前年度報告内容!$4:$4,0)))</f>
        <v>○</v>
      </c>
    </row>
    <row r="427" spans="2:5" ht="20.100000000000001" customHeight="1">
      <c r="B427" s="614" t="str">
        <f>IF(非表示_前年度報告内容!A379="","",非表示_前年度報告内容!A379)</f>
        <v>0375</v>
      </c>
      <c r="C427" s="1013" t="str">
        <f>IF(B427="","",INDEX(非表示_前年度報告内容!$1:$1048576,MATCH(B427,非表示_前年度報告内容!$A:$A,0),MATCH($C$52,非表示_前年度報告内容!$4:$4,0)))</f>
        <v>信金中央金庫</v>
      </c>
      <c r="D427" s="1013"/>
      <c r="E427" s="839" t="str">
        <f>IF(B427="","",INDEX(非表示_前年度報告内容!$1:$1048576,MATCH(B427,非表示_前年度報告内容!$A:$A,0),MATCH($E$52,非表示_前年度報告内容!$4:$4,0)))</f>
        <v>○</v>
      </c>
    </row>
    <row r="428" spans="2:5" ht="20.100000000000001" hidden="1" customHeight="1">
      <c r="B428" s="614" t="str">
        <f>IF(非表示_前年度報告内容!A380="","",非表示_前年度報告内容!A380)</f>
        <v>0376</v>
      </c>
      <c r="C428" s="1013" t="str">
        <f>IF(B428="","",INDEX(非表示_前年度報告内容!$1:$1048576,MATCH(B428,非表示_前年度報告内容!$A:$A,0),MATCH($C$52,非表示_前年度報告内容!$4:$4,0)))</f>
        <v>防衛大学校</v>
      </c>
      <c r="D428" s="1013"/>
      <c r="E428" s="839" t="str">
        <f>IF(B428="","",INDEX(非表示_前年度報告内容!$1:$1048576,MATCH(B428,非表示_前年度報告内容!$A:$A,0),MATCH($E$52,非表示_前年度報告内容!$4:$4,0)))</f>
        <v/>
      </c>
    </row>
    <row r="429" spans="2:5" ht="20.100000000000001" hidden="1" customHeight="1">
      <c r="B429" s="614" t="str">
        <f>IF(非表示_前年度報告内容!A381="","",非表示_前年度報告内容!A381)</f>
        <v>0377</v>
      </c>
      <c r="C429" s="1013" t="str">
        <f>IF(B429="","",INDEX(非表示_前年度報告内容!$1:$1048576,MATCH(B429,非表示_前年度報告内容!$A:$A,0),MATCH($C$52,非表示_前年度報告内容!$4:$4,0)))</f>
        <v>防衛省</v>
      </c>
      <c r="D429" s="1013"/>
      <c r="E429" s="839" t="str">
        <f>IF(B429="","",INDEX(非表示_前年度報告内容!$1:$1048576,MATCH(B429,非表示_前年度報告内容!$A:$A,0),MATCH($E$52,非表示_前年度報告内容!$4:$4,0)))</f>
        <v/>
      </c>
    </row>
    <row r="430" spans="2:5" ht="20.100000000000001" hidden="1" customHeight="1">
      <c r="B430" s="614" t="str">
        <f>IF(非表示_前年度報告内容!A382="","",非表示_前年度報告内容!A382)</f>
        <v>0378</v>
      </c>
      <c r="C430" s="1013" t="str">
        <f>IF(B430="","",INDEX(非表示_前年度報告内容!$1:$1048576,MATCH(B430,非表示_前年度報告内容!$A:$A,0),MATCH($C$52,非表示_前年度報告内容!$4:$4,0)))</f>
        <v>防衛省</v>
      </c>
      <c r="D430" s="1013"/>
      <c r="E430" s="839" t="str">
        <f>IF(B430="","",INDEX(非表示_前年度報告内容!$1:$1048576,MATCH(B430,非表示_前年度報告内容!$A:$A,0),MATCH($E$52,非表示_前年度報告内容!$4:$4,0)))</f>
        <v/>
      </c>
    </row>
    <row r="431" spans="2:5" ht="20.100000000000001" hidden="1" customHeight="1">
      <c r="B431" s="614" t="str">
        <f>IF(非表示_前年度報告内容!A383="","",非表示_前年度報告内容!A383)</f>
        <v>0379</v>
      </c>
      <c r="C431" s="1013" t="str">
        <f>IF(B431="","",INDEX(非表示_前年度報告内容!$1:$1048576,MATCH(B431,非表示_前年度報告内容!$A:$A,0),MATCH($C$52,非表示_前年度報告内容!$4:$4,0)))</f>
        <v>防衛省</v>
      </c>
      <c r="D431" s="1013"/>
      <c r="E431" s="839" t="str">
        <f>IF(B431="","",INDEX(非表示_前年度報告内容!$1:$1048576,MATCH(B431,非表示_前年度報告内容!$A:$A,0),MATCH($E$52,非表示_前年度報告内容!$4:$4,0)))</f>
        <v/>
      </c>
    </row>
    <row r="432" spans="2:5" ht="20.100000000000001" hidden="1" customHeight="1">
      <c r="B432" s="614" t="str">
        <f>IF(非表示_前年度報告内容!A384="","",非表示_前年度報告内容!A384)</f>
        <v>0380</v>
      </c>
      <c r="C432" s="1013" t="str">
        <f>IF(B432="","",INDEX(非表示_前年度報告内容!$1:$1048576,MATCH(B432,非表示_前年度報告内容!$A:$A,0),MATCH($C$52,非表示_前年度報告内容!$4:$4,0)))</f>
        <v>防衛装備庁</v>
      </c>
      <c r="D432" s="1013"/>
      <c r="E432" s="839" t="str">
        <f>IF(B432="","",INDEX(非表示_前年度報告内容!$1:$1048576,MATCH(B432,非表示_前年度報告内容!$A:$A,0),MATCH($E$52,非表示_前年度報告内容!$4:$4,0)))</f>
        <v/>
      </c>
    </row>
    <row r="433" spans="2:5" ht="20.100000000000001" hidden="1" customHeight="1">
      <c r="B433" s="614" t="str">
        <f>IF(非表示_前年度報告内容!A385="","",非表示_前年度報告内容!A385)</f>
        <v>0381</v>
      </c>
      <c r="C433" s="1013" t="str">
        <f>IF(B433="","",INDEX(非表示_前年度報告内容!$1:$1048576,MATCH(B433,非表示_前年度報告内容!$A:$A,0),MATCH($C$52,非表示_前年度報告内容!$4:$4,0)))</f>
        <v>防衛省</v>
      </c>
      <c r="D433" s="1013"/>
      <c r="E433" s="839" t="str">
        <f>IF(B433="","",INDEX(非表示_前年度報告内容!$1:$1048576,MATCH(B433,非表示_前年度報告内容!$A:$A,0),MATCH($E$52,非表示_前年度報告内容!$4:$4,0)))</f>
        <v/>
      </c>
    </row>
    <row r="434" spans="2:5" ht="20.100000000000001" customHeight="1">
      <c r="B434" s="614" t="str">
        <f>IF(非表示_前年度報告内容!A386="","",非表示_前年度報告内容!A386)</f>
        <v>0382</v>
      </c>
      <c r="C434" s="1013" t="str">
        <f>IF(B434="","",INDEX(非表示_前年度報告内容!$1:$1048576,MATCH(B434,非表示_前年度報告内容!$A:$A,0),MATCH($C$52,非表示_前年度報告内容!$4:$4,0)))</f>
        <v>住重フォージング株式会社</v>
      </c>
      <c r="D434" s="1013"/>
      <c r="E434" s="839" t="str">
        <f>IF(B434="","",INDEX(非表示_前年度報告内容!$1:$1048576,MATCH(B434,非表示_前年度報告内容!$A:$A,0),MATCH($E$52,非表示_前年度報告内容!$4:$4,0)))</f>
        <v>○</v>
      </c>
    </row>
    <row r="435" spans="2:5" ht="20.100000000000001" customHeight="1">
      <c r="B435" s="614" t="str">
        <f>IF(非表示_前年度報告内容!A387="","",非表示_前年度報告内容!A387)</f>
        <v>0383</v>
      </c>
      <c r="C435" s="1013" t="str">
        <f>IF(B435="","",INDEX(非表示_前年度報告内容!$1:$1048576,MATCH(B435,非表示_前年度報告内容!$A:$A,0),MATCH($C$52,非表示_前年度報告内容!$4:$4,0)))</f>
        <v>株式会社イトーヨーカ堂</v>
      </c>
      <c r="D435" s="1013"/>
      <c r="E435" s="839" t="str">
        <f>IF(B435="","",INDEX(非表示_前年度報告内容!$1:$1048576,MATCH(B435,非表示_前年度報告内容!$A:$A,0),MATCH($E$52,非表示_前年度報告内容!$4:$4,0)))</f>
        <v>○</v>
      </c>
    </row>
    <row r="436" spans="2:5" ht="20.100000000000001" customHeight="1">
      <c r="B436" s="614" t="str">
        <f>IF(非表示_前年度報告内容!A388="","",非表示_前年度報告内容!A388)</f>
        <v>0384</v>
      </c>
      <c r="C436" s="1013" t="str">
        <f>IF(B436="","",INDEX(非表示_前年度報告内容!$1:$1048576,MATCH(B436,非表示_前年度報告内容!$A:$A,0),MATCH($C$52,非表示_前年度報告内容!$4:$4,0)))</f>
        <v>社会医療法人ジャパンメディカルアライアンス</v>
      </c>
      <c r="D436" s="1013"/>
      <c r="E436" s="839" t="str">
        <f>IF(B436="","",INDEX(非表示_前年度報告内容!$1:$1048576,MATCH(B436,非表示_前年度報告内容!$A:$A,0),MATCH($E$52,非表示_前年度報告内容!$4:$4,0)))</f>
        <v>○</v>
      </c>
    </row>
    <row r="437" spans="2:5" ht="20.100000000000001" customHeight="1">
      <c r="B437" s="614" t="str">
        <f>IF(非表示_前年度報告内容!A389="","",非表示_前年度報告内容!A389)</f>
        <v>0385</v>
      </c>
      <c r="C437" s="1013" t="str">
        <f>IF(B437="","",INDEX(非表示_前年度報告内容!$1:$1048576,MATCH(B437,非表示_前年度報告内容!$A:$A,0),MATCH($C$52,非表示_前年度報告内容!$4:$4,0)))</f>
        <v>安田倉庫株式会社</v>
      </c>
      <c r="D437" s="1013"/>
      <c r="E437" s="839" t="str">
        <f>IF(B437="","",INDEX(非表示_前年度報告内容!$1:$1048576,MATCH(B437,非表示_前年度報告内容!$A:$A,0),MATCH($E$52,非表示_前年度報告内容!$4:$4,0)))</f>
        <v>○</v>
      </c>
    </row>
    <row r="438" spans="2:5" ht="20.100000000000001" customHeight="1">
      <c r="B438" s="614" t="str">
        <f>IF(非表示_前年度報告内容!A390="","",非表示_前年度報告内容!A390)</f>
        <v>0386</v>
      </c>
      <c r="C438" s="1013" t="str">
        <f>IF(B438="","",INDEX(非表示_前年度報告内容!$1:$1048576,MATCH(B438,非表示_前年度報告内容!$A:$A,0),MATCH($C$52,非表示_前年度報告内容!$4:$4,0)))</f>
        <v>芝浦メカトロニクス株式会社</v>
      </c>
      <c r="D438" s="1013"/>
      <c r="E438" s="839" t="str">
        <f>IF(B438="","",INDEX(非表示_前年度報告内容!$1:$1048576,MATCH(B438,非表示_前年度報告内容!$A:$A,0),MATCH($E$52,非表示_前年度報告内容!$4:$4,0)))</f>
        <v>○</v>
      </c>
    </row>
    <row r="439" spans="2:5" ht="20.100000000000001" customHeight="1">
      <c r="B439" s="614" t="str">
        <f>IF(非表示_前年度報告内容!A391="","",非表示_前年度報告内容!A391)</f>
        <v>0387</v>
      </c>
      <c r="C439" s="1013" t="str">
        <f>IF(B439="","",INDEX(非表示_前年度報告内容!$1:$1048576,MATCH(B439,非表示_前年度報告内容!$A:$A,0),MATCH($C$52,非表示_前年度報告内容!$4:$4,0)))</f>
        <v>古河電気工業株式会社</v>
      </c>
      <c r="D439" s="1013"/>
      <c r="E439" s="839" t="str">
        <f>IF(B439="","",INDEX(非表示_前年度報告内容!$1:$1048576,MATCH(B439,非表示_前年度報告内容!$A:$A,0),MATCH($E$52,非表示_前年度報告内容!$4:$4,0)))</f>
        <v>○</v>
      </c>
    </row>
    <row r="440" spans="2:5" ht="20.100000000000001" hidden="1" customHeight="1">
      <c r="B440" s="614" t="str">
        <f>IF(非表示_前年度報告内容!A392="","",非表示_前年度報告内容!A392)</f>
        <v>0388</v>
      </c>
      <c r="C440" s="1013" t="str">
        <f>IF(B440="","",INDEX(非表示_前年度報告内容!$1:$1048576,MATCH(B440,非表示_前年度報告内容!$A:$A,0),MATCH($C$52,非表示_前年度報告内容!$4:$4,0)))</f>
        <v>東京建物株式会社</v>
      </c>
      <c r="D440" s="1013"/>
      <c r="E440" s="839" t="str">
        <f>IF(B440="","",INDEX(非表示_前年度報告内容!$1:$1048576,MATCH(B440,非表示_前年度報告内容!$A:$A,0),MATCH($E$52,非表示_前年度報告内容!$4:$4,0)))</f>
        <v/>
      </c>
    </row>
    <row r="441" spans="2:5" ht="20.100000000000001" customHeight="1">
      <c r="B441" s="614" t="str">
        <f>IF(非表示_前年度報告内容!A393="","",非表示_前年度報告内容!A393)</f>
        <v>0389</v>
      </c>
      <c r="C441" s="1013" t="str">
        <f>IF(B441="","",INDEX(非表示_前年度報告内容!$1:$1048576,MATCH(B441,非表示_前年度報告内容!$A:$A,0),MATCH($C$52,非表示_前年度報告内容!$4:$4,0)))</f>
        <v>相模原市教育委員会</v>
      </c>
      <c r="D441" s="1013"/>
      <c r="E441" s="839" t="str">
        <f>IF(B441="","",INDEX(非表示_前年度報告内容!$1:$1048576,MATCH(B441,非表示_前年度報告内容!$A:$A,0),MATCH($E$52,非表示_前年度報告内容!$4:$4,0)))</f>
        <v>○</v>
      </c>
    </row>
    <row r="442" spans="2:5" ht="20.100000000000001" customHeight="1">
      <c r="B442" s="614" t="str">
        <f>IF(非表示_前年度報告内容!A394="","",非表示_前年度報告内容!A394)</f>
        <v>0390</v>
      </c>
      <c r="C442" s="1013" t="str">
        <f>IF(B442="","",INDEX(非表示_前年度報告内容!$1:$1048576,MATCH(B442,非表示_前年度報告内容!$A:$A,0),MATCH($C$52,非表示_前年度報告内容!$4:$4,0)))</f>
        <v>小田原市教育委員会</v>
      </c>
      <c r="D442" s="1013"/>
      <c r="E442" s="839" t="str">
        <f>IF(B442="","",INDEX(非表示_前年度報告内容!$1:$1048576,MATCH(B442,非表示_前年度報告内容!$A:$A,0),MATCH($E$52,非表示_前年度報告内容!$4:$4,0)))</f>
        <v>○</v>
      </c>
    </row>
    <row r="443" spans="2:5" ht="20.100000000000001" hidden="1" customHeight="1">
      <c r="B443" s="614" t="str">
        <f>IF(非表示_前年度報告内容!A395="","",非表示_前年度報告内容!A395)</f>
        <v>0391</v>
      </c>
      <c r="C443" s="1013" t="str">
        <f>IF(B443="","",INDEX(非表示_前年度報告内容!$1:$1048576,MATCH(B443,非表示_前年度報告内容!$A:$A,0),MATCH($C$52,非表示_前年度報告内容!$4:$4,0)))</f>
        <v>日世株式会社</v>
      </c>
      <c r="D443" s="1013"/>
      <c r="E443" s="839" t="str">
        <f>IF(B443="","",INDEX(非表示_前年度報告内容!$1:$1048576,MATCH(B443,非表示_前年度報告内容!$A:$A,0),MATCH($E$52,非表示_前年度報告内容!$4:$4,0)))</f>
        <v/>
      </c>
    </row>
    <row r="444" spans="2:5" ht="20.100000000000001" hidden="1" customHeight="1">
      <c r="B444" s="614" t="str">
        <f>IF(非表示_前年度報告内容!A396="","",非表示_前年度報告内容!A396)</f>
        <v>0392</v>
      </c>
      <c r="C444" s="1013" t="str">
        <f>IF(B444="","",INDEX(非表示_前年度報告内容!$1:$1048576,MATCH(B444,非表示_前年度報告内容!$A:$A,0),MATCH($C$52,非表示_前年度報告内容!$4:$4,0)))</f>
        <v>ＴＯＨＯシネマズ株式会社</v>
      </c>
      <c r="D444" s="1013"/>
      <c r="E444" s="839" t="str">
        <f>IF(B444="","",INDEX(非表示_前年度報告内容!$1:$1048576,MATCH(B444,非表示_前年度報告内容!$A:$A,0),MATCH($E$52,非表示_前年度報告内容!$4:$4,0)))</f>
        <v/>
      </c>
    </row>
    <row r="445" spans="2:5" ht="20.100000000000001" customHeight="1">
      <c r="B445" s="614" t="str">
        <f>IF(非表示_前年度報告内容!A397="","",非表示_前年度報告内容!A397)</f>
        <v>0393</v>
      </c>
      <c r="C445" s="1013" t="str">
        <f>IF(B445="","",INDEX(非表示_前年度報告内容!$1:$1048576,MATCH(B445,非表示_前年度報告内容!$A:$A,0),MATCH($C$52,非表示_前年度報告内容!$4:$4,0)))</f>
        <v>株式会社小田急リゾーツ</v>
      </c>
      <c r="D445" s="1013"/>
      <c r="E445" s="839" t="str">
        <f>IF(B445="","",INDEX(非表示_前年度報告内容!$1:$1048576,MATCH(B445,非表示_前年度報告内容!$A:$A,0),MATCH($E$52,非表示_前年度報告内容!$4:$4,0)))</f>
        <v>○</v>
      </c>
    </row>
    <row r="446" spans="2:5" ht="20.100000000000001" customHeight="1">
      <c r="B446" s="614" t="str">
        <f>IF(非表示_前年度報告内容!A398="","",非表示_前年度報告内容!A398)</f>
        <v>0394</v>
      </c>
      <c r="C446" s="1013" t="str">
        <f>IF(B446="","",INDEX(非表示_前年度報告内容!$1:$1048576,MATCH(B446,非表示_前年度報告内容!$A:$A,0),MATCH($C$52,非表示_前年度報告内容!$4:$4,0)))</f>
        <v>石井商事運輸株式会社</v>
      </c>
      <c r="D446" s="1013"/>
      <c r="E446" s="839" t="str">
        <f>IF(B446="","",INDEX(非表示_前年度報告内容!$1:$1048576,MATCH(B446,非表示_前年度報告内容!$A:$A,0),MATCH($E$52,非表示_前年度報告内容!$4:$4,0)))</f>
        <v>○</v>
      </c>
    </row>
    <row r="447" spans="2:5" ht="20.100000000000001" customHeight="1">
      <c r="B447" s="614" t="str">
        <f>IF(非表示_前年度報告内容!A399="","",非表示_前年度報告内容!A399)</f>
        <v>0395</v>
      </c>
      <c r="C447" s="1013" t="str">
        <f>IF(B447="","",INDEX(非表示_前年度報告内容!$1:$1048576,MATCH(B447,非表示_前年度報告内容!$A:$A,0),MATCH($C$52,非表示_前年度報告内容!$4:$4,0)))</f>
        <v>高梨販売株式会社</v>
      </c>
      <c r="D447" s="1013"/>
      <c r="E447" s="839" t="str">
        <f>IF(B447="","",INDEX(非表示_前年度報告内容!$1:$1048576,MATCH(B447,非表示_前年度報告内容!$A:$A,0),MATCH($E$52,非表示_前年度報告内容!$4:$4,0)))</f>
        <v>○</v>
      </c>
    </row>
    <row r="448" spans="2:5" ht="20.100000000000001" customHeight="1">
      <c r="B448" s="614" t="str">
        <f>IF(非表示_前年度報告内容!A400="","",非表示_前年度報告内容!A400)</f>
        <v>0396</v>
      </c>
      <c r="C448" s="1013" t="str">
        <f>IF(B448="","",INDEX(非表示_前年度報告内容!$1:$1048576,MATCH(B448,非表示_前年度報告内容!$A:$A,0),MATCH($C$52,非表示_前年度報告内容!$4:$4,0)))</f>
        <v>株式会社ユニマットライフ</v>
      </c>
      <c r="D448" s="1013"/>
      <c r="E448" s="839" t="str">
        <f>IF(B448="","",INDEX(非表示_前年度報告内容!$1:$1048576,MATCH(B448,非表示_前年度報告内容!$A:$A,0),MATCH($E$52,非表示_前年度報告内容!$4:$4,0)))</f>
        <v>○</v>
      </c>
    </row>
    <row r="449" spans="2:5" ht="20.100000000000001" customHeight="1">
      <c r="B449" s="614" t="str">
        <f>IF(非表示_前年度報告内容!A401="","",非表示_前年度報告内容!A401)</f>
        <v>0397</v>
      </c>
      <c r="C449" s="1013" t="str">
        <f>IF(B449="","",INDEX(非表示_前年度報告内容!$1:$1048576,MATCH(B449,非表示_前年度報告内容!$A:$A,0),MATCH($C$52,非表示_前年度報告内容!$4:$4,0)))</f>
        <v>日本パーカライジング株式会社</v>
      </c>
      <c r="D449" s="1013"/>
      <c r="E449" s="839" t="str">
        <f>IF(B449="","",INDEX(非表示_前年度報告内容!$1:$1048576,MATCH(B449,非表示_前年度報告内容!$A:$A,0),MATCH($E$52,非表示_前年度報告内容!$4:$4,0)))</f>
        <v>○</v>
      </c>
    </row>
    <row r="450" spans="2:5" ht="20.100000000000001" customHeight="1">
      <c r="B450" s="614" t="str">
        <f>IF(非表示_前年度報告内容!A402="","",非表示_前年度報告内容!A402)</f>
        <v>0398</v>
      </c>
      <c r="C450" s="1013" t="str">
        <f>IF(B450="","",INDEX(非表示_前年度報告内容!$1:$1048576,MATCH(B450,非表示_前年度報告内容!$A:$A,0),MATCH($C$52,非表示_前年度報告内容!$4:$4,0)))</f>
        <v>株式会社不二家</v>
      </c>
      <c r="D450" s="1013"/>
      <c r="E450" s="839" t="str">
        <f>IF(B450="","",INDEX(非表示_前年度報告内容!$1:$1048576,MATCH(B450,非表示_前年度報告内容!$A:$A,0),MATCH($E$52,非表示_前年度報告内容!$4:$4,0)))</f>
        <v>○</v>
      </c>
    </row>
    <row r="451" spans="2:5" ht="20.100000000000001" customHeight="1">
      <c r="B451" s="614" t="str">
        <f>IF(非表示_前年度報告内容!A403="","",非表示_前年度報告内容!A403)</f>
        <v>0399</v>
      </c>
      <c r="C451" s="1013" t="str">
        <f>IF(B451="","",INDEX(非表示_前年度報告内容!$1:$1048576,MATCH(B451,非表示_前年度報告内容!$A:$A,0),MATCH($C$52,非表示_前年度報告内容!$4:$4,0)))</f>
        <v>サントリービバレッジソリューション株式会社</v>
      </c>
      <c r="D451" s="1013"/>
      <c r="E451" s="839" t="str">
        <f>IF(B451="","",INDEX(非表示_前年度報告内容!$1:$1048576,MATCH(B451,非表示_前年度報告内容!$A:$A,0),MATCH($E$52,非表示_前年度報告内容!$4:$4,0)))</f>
        <v>○</v>
      </c>
    </row>
    <row r="452" spans="2:5" ht="20.100000000000001" customHeight="1">
      <c r="B452" s="614" t="str">
        <f>IF(非表示_前年度報告内容!A404="","",非表示_前年度報告内容!A404)</f>
        <v>0400</v>
      </c>
      <c r="C452" s="1013" t="str">
        <f>IF(B452="","",INDEX(非表示_前年度報告内容!$1:$1048576,MATCH(B452,非表示_前年度報告内容!$A:$A,0),MATCH($C$52,非表示_前年度報告内容!$4:$4,0)))</f>
        <v>三菱瓦斯化学株式会社</v>
      </c>
      <c r="D452" s="1013"/>
      <c r="E452" s="839" t="str">
        <f>IF(B452="","",INDEX(非表示_前年度報告内容!$1:$1048576,MATCH(B452,非表示_前年度報告内容!$A:$A,0),MATCH($E$52,非表示_前年度報告内容!$4:$4,0)))</f>
        <v>○</v>
      </c>
    </row>
    <row r="453" spans="2:5" ht="20.100000000000001" customHeight="1">
      <c r="B453" s="614" t="str">
        <f>IF(非表示_前年度報告内容!A405="","",非表示_前年度報告内容!A405)</f>
        <v>0401</v>
      </c>
      <c r="C453" s="1013" t="str">
        <f>IF(B453="","",INDEX(非表示_前年度報告内容!$1:$1048576,MATCH(B453,非表示_前年度報告内容!$A:$A,0),MATCH($C$52,非表示_前年度報告内容!$4:$4,0)))</f>
        <v>横須賀市教育委員会</v>
      </c>
      <c r="D453" s="1013"/>
      <c r="E453" s="839" t="str">
        <f>IF(B453="","",INDEX(非表示_前年度報告内容!$1:$1048576,MATCH(B453,非表示_前年度報告内容!$A:$A,0),MATCH($E$52,非表示_前年度報告内容!$4:$4,0)))</f>
        <v>○</v>
      </c>
    </row>
    <row r="454" spans="2:5" ht="20.100000000000001" customHeight="1">
      <c r="B454" s="614" t="str">
        <f>IF(非表示_前年度報告内容!A406="","",非表示_前年度報告内容!A406)</f>
        <v>0402</v>
      </c>
      <c r="C454" s="1013" t="str">
        <f>IF(B454="","",INDEX(非表示_前年度報告内容!$1:$1048576,MATCH(B454,非表示_前年度報告内容!$A:$A,0),MATCH($C$52,非表示_前年度報告内容!$4:$4,0)))</f>
        <v>平塚市</v>
      </c>
      <c r="D454" s="1013"/>
      <c r="E454" s="839" t="str">
        <f>IF(B454="","",INDEX(非表示_前年度報告内容!$1:$1048576,MATCH(B454,非表示_前年度報告内容!$A:$A,0),MATCH($E$52,非表示_前年度報告内容!$4:$4,0)))</f>
        <v>○</v>
      </c>
    </row>
    <row r="455" spans="2:5" ht="20.100000000000001" customHeight="1">
      <c r="B455" s="614" t="str">
        <f>IF(非表示_前年度報告内容!A407="","",非表示_前年度報告内容!A407)</f>
        <v>0403</v>
      </c>
      <c r="C455" s="1013" t="str">
        <f>IF(B455="","",INDEX(非表示_前年度報告内容!$1:$1048576,MATCH(B455,非表示_前年度報告内容!$A:$A,0),MATCH($C$52,非表示_前年度報告内容!$4:$4,0)))</f>
        <v>日本生命保険相互会社</v>
      </c>
      <c r="D455" s="1013"/>
      <c r="E455" s="839" t="str">
        <f>IF(B455="","",INDEX(非表示_前年度報告内容!$1:$1048576,MATCH(B455,非表示_前年度報告内容!$A:$A,0),MATCH($E$52,非表示_前年度報告内容!$4:$4,0)))</f>
        <v>○</v>
      </c>
    </row>
    <row r="456" spans="2:5" ht="20.100000000000001" hidden="1" customHeight="1">
      <c r="B456" s="614" t="str">
        <f>IF(非表示_前年度報告内容!A408="","",非表示_前年度報告内容!A408)</f>
        <v>0404</v>
      </c>
      <c r="C456" s="1013" t="str">
        <f>IF(B456="","",INDEX(非表示_前年度報告内容!$1:$1048576,MATCH(B456,非表示_前年度報告内容!$A:$A,0),MATCH($C$52,非表示_前年度報告内容!$4:$4,0)))</f>
        <v>株式会社 ミクニ</v>
      </c>
      <c r="D456" s="1013"/>
      <c r="E456" s="839" t="str">
        <f>IF(B456="","",INDEX(非表示_前年度報告内容!$1:$1048576,MATCH(B456,非表示_前年度報告内容!$A:$A,0),MATCH($E$52,非表示_前年度報告内容!$4:$4,0)))</f>
        <v/>
      </c>
    </row>
    <row r="457" spans="2:5" ht="20.100000000000001" customHeight="1">
      <c r="B457" s="614" t="str">
        <f>IF(非表示_前年度報告内容!A409="","",非表示_前年度報告内容!A409)</f>
        <v>0405</v>
      </c>
      <c r="C457" s="1013" t="str">
        <f>IF(B457="","",INDEX(非表示_前年度報告内容!$1:$1048576,MATCH(B457,非表示_前年度報告内容!$A:$A,0),MATCH($C$52,非表示_前年度報告内容!$4:$4,0)))</f>
        <v>株式会社三井住友銀行</v>
      </c>
      <c r="D457" s="1013"/>
      <c r="E457" s="839" t="str">
        <f>IF(B457="","",INDEX(非表示_前年度報告内容!$1:$1048576,MATCH(B457,非表示_前年度報告内容!$A:$A,0),MATCH($E$52,非表示_前年度報告内容!$4:$4,0)))</f>
        <v>○</v>
      </c>
    </row>
    <row r="458" spans="2:5" ht="20.100000000000001" hidden="1" customHeight="1">
      <c r="B458" s="614" t="str">
        <f>IF(非表示_前年度報告内容!A410="","",非表示_前年度報告内容!A410)</f>
        <v>0406</v>
      </c>
      <c r="C458" s="1013" t="str">
        <f>IF(B458="","",INDEX(非表示_前年度報告内容!$1:$1048576,MATCH(B458,非表示_前年度報告内容!$A:$A,0),MATCH($C$52,非表示_前年度報告内容!$4:$4,0)))</f>
        <v>綾瀬市教育委員会</v>
      </c>
      <c r="D458" s="1013"/>
      <c r="E458" s="839" t="str">
        <f>IF(B458="","",INDEX(非表示_前年度報告内容!$1:$1048576,MATCH(B458,非表示_前年度報告内容!$A:$A,0),MATCH($E$52,非表示_前年度報告内容!$4:$4,0)))</f>
        <v/>
      </c>
    </row>
    <row r="459" spans="2:5" ht="20.100000000000001" customHeight="1">
      <c r="B459" s="614" t="str">
        <f>IF(非表示_前年度報告内容!A411="","",非表示_前年度報告内容!A411)</f>
        <v>0407</v>
      </c>
      <c r="C459" s="1013" t="str">
        <f>IF(B459="","",INDEX(非表示_前年度報告内容!$1:$1048576,MATCH(B459,非表示_前年度報告内容!$A:$A,0),MATCH($C$52,非表示_前年度報告内容!$4:$4,0)))</f>
        <v>横浜ゴム株式会社</v>
      </c>
      <c r="D459" s="1013"/>
      <c r="E459" s="839" t="str">
        <f>IF(B459="","",INDEX(非表示_前年度報告内容!$1:$1048576,MATCH(B459,非表示_前年度報告内容!$A:$A,0),MATCH($E$52,非表示_前年度報告内容!$4:$4,0)))</f>
        <v>○</v>
      </c>
    </row>
    <row r="460" spans="2:5" ht="20.100000000000001" customHeight="1">
      <c r="B460" s="614" t="str">
        <f>IF(非表示_前年度報告内容!A412="","",非表示_前年度報告内容!A412)</f>
        <v>0408</v>
      </c>
      <c r="C460" s="1013" t="str">
        <f>IF(B460="","",INDEX(非表示_前年度報告内容!$1:$1048576,MATCH(B460,非表示_前年度報告内容!$A:$A,0),MATCH($C$52,非表示_前年度報告内容!$4:$4,0)))</f>
        <v>日本山村硝子株式会社</v>
      </c>
      <c r="D460" s="1013"/>
      <c r="E460" s="839" t="str">
        <f>IF(B460="","",INDEX(非表示_前年度報告内容!$1:$1048576,MATCH(B460,非表示_前年度報告内容!$A:$A,0),MATCH($E$52,非表示_前年度報告内容!$4:$4,0)))</f>
        <v>○</v>
      </c>
    </row>
    <row r="461" spans="2:5" ht="20.100000000000001" hidden="1" customHeight="1">
      <c r="B461" s="614" t="str">
        <f>IF(非表示_前年度報告内容!A413="","",非表示_前年度報告内容!A413)</f>
        <v>0409</v>
      </c>
      <c r="C461" s="1013" t="str">
        <f>IF(B461="","",INDEX(非表示_前年度報告内容!$1:$1048576,MATCH(B461,非表示_前年度報告内容!$A:$A,0),MATCH($C$52,非表示_前年度報告内容!$4:$4,0)))</f>
        <v>セントラル自動車株式会社</v>
      </c>
      <c r="D461" s="1013"/>
      <c r="E461" s="839" t="str">
        <f>IF(B461="","",INDEX(非表示_前年度報告内容!$1:$1048576,MATCH(B461,非表示_前年度報告内容!$A:$A,0),MATCH($E$52,非表示_前年度報告内容!$4:$4,0)))</f>
        <v/>
      </c>
    </row>
    <row r="462" spans="2:5" ht="20.100000000000001" customHeight="1">
      <c r="B462" s="614" t="str">
        <f>IF(非表示_前年度報告内容!A414="","",非表示_前年度報告内容!A414)</f>
        <v>0410</v>
      </c>
      <c r="C462" s="1013" t="str">
        <f>IF(B462="","",INDEX(非表示_前年度報告内容!$1:$1048576,MATCH(B462,非表示_前年度報告内容!$A:$A,0),MATCH($C$52,非表示_前年度報告内容!$4:$4,0)))</f>
        <v>鈴廣かまぼこ株式会社</v>
      </c>
      <c r="D462" s="1013"/>
      <c r="E462" s="839" t="str">
        <f>IF(B462="","",INDEX(非表示_前年度報告内容!$1:$1048576,MATCH(B462,非表示_前年度報告内容!$A:$A,0),MATCH($E$52,非表示_前年度報告内容!$4:$4,0)))</f>
        <v>○</v>
      </c>
    </row>
    <row r="463" spans="2:5" ht="20.100000000000001" customHeight="1">
      <c r="B463" s="614" t="str">
        <f>IF(非表示_前年度報告内容!A415="","",非表示_前年度報告内容!A415)</f>
        <v>0411</v>
      </c>
      <c r="C463" s="1013" t="str">
        <f>IF(B463="","",INDEX(非表示_前年度報告内容!$1:$1048576,MATCH(B463,非表示_前年度報告内容!$A:$A,0),MATCH($C$52,非表示_前年度報告内容!$4:$4,0)))</f>
        <v>小川工業株式会社</v>
      </c>
      <c r="D463" s="1013"/>
      <c r="E463" s="839" t="str">
        <f>IF(B463="","",INDEX(非表示_前年度報告内容!$1:$1048576,MATCH(B463,非表示_前年度報告内容!$A:$A,0),MATCH($E$52,非表示_前年度報告内容!$4:$4,0)))</f>
        <v>○</v>
      </c>
    </row>
    <row r="464" spans="2:5" ht="20.100000000000001" customHeight="1">
      <c r="B464" s="614" t="str">
        <f>IF(非表示_前年度報告内容!A416="","",非表示_前年度報告内容!A416)</f>
        <v>0412</v>
      </c>
      <c r="C464" s="1013" t="str">
        <f>IF(B464="","",INDEX(非表示_前年度報告内容!$1:$1048576,MATCH(B464,非表示_前年度報告内容!$A:$A,0),MATCH($C$52,非表示_前年度報告内容!$4:$4,0)))</f>
        <v>株式会社えひめ飲料</v>
      </c>
      <c r="D464" s="1013"/>
      <c r="E464" s="839" t="str">
        <f>IF(B464="","",INDEX(非表示_前年度報告内容!$1:$1048576,MATCH(B464,非表示_前年度報告内容!$A:$A,0),MATCH($E$52,非表示_前年度報告内容!$4:$4,0)))</f>
        <v>○</v>
      </c>
    </row>
    <row r="465" spans="2:5" ht="20.100000000000001" customHeight="1">
      <c r="B465" s="614" t="str">
        <f>IF(非表示_前年度報告内容!A417="","",非表示_前年度報告内容!A417)</f>
        <v>0413</v>
      </c>
      <c r="C465" s="1013" t="str">
        <f>IF(B465="","",INDEX(非表示_前年度報告内容!$1:$1048576,MATCH(B465,非表示_前年度報告内容!$A:$A,0),MATCH($C$52,非表示_前年度報告内容!$4:$4,0)))</f>
        <v>東邦チタニウム株式会社</v>
      </c>
      <c r="D465" s="1013"/>
      <c r="E465" s="839" t="str">
        <f>IF(B465="","",INDEX(非表示_前年度報告内容!$1:$1048576,MATCH(B465,非表示_前年度報告内容!$A:$A,0),MATCH($E$52,非表示_前年度報告内容!$4:$4,0)))</f>
        <v>○</v>
      </c>
    </row>
    <row r="466" spans="2:5" ht="20.100000000000001" customHeight="1">
      <c r="B466" s="614" t="str">
        <f>IF(非表示_前年度報告内容!A418="","",非表示_前年度報告内容!A418)</f>
        <v>0414</v>
      </c>
      <c r="C466" s="1013" t="str">
        <f>IF(B466="","",INDEX(非表示_前年度報告内容!$1:$1048576,MATCH(B466,非表示_前年度報告内容!$A:$A,0),MATCH($C$52,非表示_前年度報告内容!$4:$4,0)))</f>
        <v>株式会社神奈川食肉センター</v>
      </c>
      <c r="D466" s="1013"/>
      <c r="E466" s="839" t="str">
        <f>IF(B466="","",INDEX(非表示_前年度報告内容!$1:$1048576,MATCH(B466,非表示_前年度報告内容!$A:$A,0),MATCH($E$52,非表示_前年度報告内容!$4:$4,0)))</f>
        <v>○</v>
      </c>
    </row>
    <row r="467" spans="2:5" ht="20.100000000000001" customHeight="1">
      <c r="B467" s="614" t="str">
        <f>IF(非表示_前年度報告内容!A419="","",非表示_前年度報告内容!A419)</f>
        <v>0415</v>
      </c>
      <c r="C467" s="1013" t="str">
        <f>IF(B467="","",INDEX(非表示_前年度報告内容!$1:$1048576,MATCH(B467,非表示_前年度報告内容!$A:$A,0),MATCH($C$52,非表示_前年度報告内容!$4:$4,0)))</f>
        <v>ソニーグループ株式会社</v>
      </c>
      <c r="D467" s="1013"/>
      <c r="E467" s="839" t="str">
        <f>IF(B467="","",INDEX(非表示_前年度報告内容!$1:$1048576,MATCH(B467,非表示_前年度報告内容!$A:$A,0),MATCH($E$52,非表示_前年度報告内容!$4:$4,0)))</f>
        <v>○</v>
      </c>
    </row>
    <row r="468" spans="2:5" ht="20.100000000000001" customHeight="1">
      <c r="B468" s="614" t="str">
        <f>IF(非表示_前年度報告内容!A420="","",非表示_前年度報告内容!A420)</f>
        <v>0416</v>
      </c>
      <c r="C468" s="1013" t="str">
        <f>IF(B468="","",INDEX(非表示_前年度報告内容!$1:$1048576,MATCH(B468,非表示_前年度報告内容!$A:$A,0),MATCH($C$52,非表示_前年度報告内容!$4:$4,0)))</f>
        <v>株式会社毎日新聞首都圏センター</v>
      </c>
      <c r="D468" s="1013"/>
      <c r="E468" s="839" t="str">
        <f>IF(B468="","",INDEX(非表示_前年度報告内容!$1:$1048576,MATCH(B468,非表示_前年度報告内容!$A:$A,0),MATCH($E$52,非表示_前年度報告内容!$4:$4,0)))</f>
        <v>○</v>
      </c>
    </row>
    <row r="469" spans="2:5" ht="20.100000000000001" customHeight="1">
      <c r="B469" s="614" t="str">
        <f>IF(非表示_前年度報告内容!A421="","",非表示_前年度報告内容!A421)</f>
        <v>0417</v>
      </c>
      <c r="C469" s="1013" t="str">
        <f>IF(B469="","",INDEX(非表示_前年度報告内容!$1:$1048576,MATCH(B469,非表示_前年度報告内容!$A:$A,0),MATCH($C$52,非表示_前年度報告内容!$4:$4,0)))</f>
        <v>オーマイ株式会社</v>
      </c>
      <c r="D469" s="1013"/>
      <c r="E469" s="839" t="str">
        <f>IF(B469="","",INDEX(非表示_前年度報告内容!$1:$1048576,MATCH(B469,非表示_前年度報告内容!$A:$A,0),MATCH($E$52,非表示_前年度報告内容!$4:$4,0)))</f>
        <v>○</v>
      </c>
    </row>
    <row r="470" spans="2:5" ht="20.100000000000001" customHeight="1">
      <c r="B470" s="614" t="str">
        <f>IF(非表示_前年度報告内容!A422="","",非表示_前年度報告内容!A422)</f>
        <v>0418</v>
      </c>
      <c r="C470" s="1013" t="str">
        <f>IF(B470="","",INDEX(非表示_前年度報告内容!$1:$1048576,MATCH(B470,非表示_前年度報告内容!$A:$A,0),MATCH($C$52,非表示_前年度報告内容!$4:$4,0)))</f>
        <v>プライムデリカ株式会社</v>
      </c>
      <c r="D470" s="1013"/>
      <c r="E470" s="839" t="str">
        <f>IF(B470="","",INDEX(非表示_前年度報告内容!$1:$1048576,MATCH(B470,非表示_前年度報告内容!$A:$A,0),MATCH($E$52,非表示_前年度報告内容!$4:$4,0)))</f>
        <v>○</v>
      </c>
    </row>
    <row r="471" spans="2:5" ht="20.100000000000001" hidden="1" customHeight="1">
      <c r="B471" s="614" t="str">
        <f>IF(非表示_前年度報告内容!A423="","",非表示_前年度報告内容!A423)</f>
        <v>0419</v>
      </c>
      <c r="C471" s="1013" t="str">
        <f>IF(B471="","",INDEX(非表示_前年度報告内容!$1:$1048576,MATCH(B471,非表示_前年度報告内容!$A:$A,0),MATCH($C$52,非表示_前年度報告内容!$4:$4,0)))</f>
        <v>相模中央交通株式会社</v>
      </c>
      <c r="D471" s="1013"/>
      <c r="E471" s="839" t="str">
        <f>IF(B471="","",INDEX(非表示_前年度報告内容!$1:$1048576,MATCH(B471,非表示_前年度報告内容!$A:$A,0),MATCH($E$52,非表示_前年度報告内容!$4:$4,0)))</f>
        <v/>
      </c>
    </row>
    <row r="472" spans="2:5" ht="20.100000000000001" customHeight="1">
      <c r="B472" s="614" t="str">
        <f>IF(非表示_前年度報告内容!A424="","",非表示_前年度報告内容!A424)</f>
        <v>0420</v>
      </c>
      <c r="C472" s="1013" t="str">
        <f>IF(B472="","",INDEX(非表示_前年度報告内容!$1:$1048576,MATCH(B472,非表示_前年度報告内容!$A:$A,0),MATCH($C$52,非表示_前年度報告内容!$4:$4,0)))</f>
        <v>Ｆ－ＬＩＮＥ株式会社</v>
      </c>
      <c r="D472" s="1013"/>
      <c r="E472" s="839" t="str">
        <f>IF(B472="","",INDEX(非表示_前年度報告内容!$1:$1048576,MATCH(B472,非表示_前年度報告内容!$A:$A,0),MATCH($E$52,非表示_前年度報告内容!$4:$4,0)))</f>
        <v>○</v>
      </c>
    </row>
    <row r="473" spans="2:5" ht="20.100000000000001" customHeight="1">
      <c r="B473" s="614" t="str">
        <f>IF(非表示_前年度報告内容!A425="","",非表示_前年度報告内容!A425)</f>
        <v>0421</v>
      </c>
      <c r="C473" s="1013" t="str">
        <f>IF(B473="","",INDEX(非表示_前年度報告内容!$1:$1048576,MATCH(B473,非表示_前年度報告内容!$A:$A,0),MATCH($C$52,非表示_前年度報告内容!$4:$4,0)))</f>
        <v>キリンビバレッジ株式会社</v>
      </c>
      <c r="D473" s="1013"/>
      <c r="E473" s="839" t="str">
        <f>IF(B473="","",INDEX(非表示_前年度報告内容!$1:$1048576,MATCH(B473,非表示_前年度報告内容!$A:$A,0),MATCH($E$52,非表示_前年度報告内容!$4:$4,0)))</f>
        <v>○</v>
      </c>
    </row>
    <row r="474" spans="2:5" ht="20.100000000000001" customHeight="1">
      <c r="B474" s="614" t="str">
        <f>IF(非表示_前年度報告内容!A426="","",非表示_前年度報告内容!A426)</f>
        <v>0422</v>
      </c>
      <c r="C474" s="1013" t="str">
        <f>IF(B474="","",INDEX(非表示_前年度報告内容!$1:$1048576,MATCH(B474,非表示_前年度報告内容!$A:$A,0),MATCH($C$52,非表示_前年度報告内容!$4:$4,0)))</f>
        <v>ミニストップ株式会社</v>
      </c>
      <c r="D474" s="1013"/>
      <c r="E474" s="839" t="str">
        <f>IF(B474="","",INDEX(非表示_前年度報告内容!$1:$1048576,MATCH(B474,非表示_前年度報告内容!$A:$A,0),MATCH($E$52,非表示_前年度報告内容!$4:$4,0)))</f>
        <v>○</v>
      </c>
    </row>
    <row r="475" spans="2:5" ht="20.100000000000001" hidden="1" customHeight="1">
      <c r="B475" s="614" t="str">
        <f>IF(非表示_前年度報告内容!A427="","",非表示_前年度報告内容!A427)</f>
        <v>0423</v>
      </c>
      <c r="C475" s="1013" t="str">
        <f>IF(B475="","",INDEX(非表示_前年度報告内容!$1:$1048576,MATCH(B475,非表示_前年度報告内容!$A:$A,0),MATCH($C$52,非表示_前年度報告内容!$4:$4,0)))</f>
        <v>株式会社パイロットコーポレーション</v>
      </c>
      <c r="D475" s="1013"/>
      <c r="E475" s="839" t="str">
        <f>IF(B475="","",INDEX(非表示_前年度報告内容!$1:$1048576,MATCH(B475,非表示_前年度報告内容!$A:$A,0),MATCH($E$52,非表示_前年度報告内容!$4:$4,0)))</f>
        <v/>
      </c>
    </row>
    <row r="476" spans="2:5" ht="20.100000000000001" customHeight="1">
      <c r="B476" s="614" t="str">
        <f>IF(非表示_前年度報告内容!A428="","",非表示_前年度報告内容!A428)</f>
        <v>0424</v>
      </c>
      <c r="C476" s="1013" t="str">
        <f>IF(B476="","",INDEX(非表示_前年度報告内容!$1:$1048576,MATCH(B476,非表示_前年度報告内容!$A:$A,0),MATCH($C$52,非表示_前年度報告内容!$4:$4,0)))</f>
        <v>第一生命保険株式会社</v>
      </c>
      <c r="D476" s="1013"/>
      <c r="E476" s="839" t="str">
        <f>IF(B476="","",INDEX(非表示_前年度報告内容!$1:$1048576,MATCH(B476,非表示_前年度報告内容!$A:$A,0),MATCH($E$52,非表示_前年度報告内容!$4:$4,0)))</f>
        <v>○</v>
      </c>
    </row>
    <row r="477" spans="2:5" ht="20.100000000000001" customHeight="1">
      <c r="B477" s="614" t="str">
        <f>IF(非表示_前年度報告内容!A429="","",非表示_前年度報告内容!A429)</f>
        <v>0425</v>
      </c>
      <c r="C477" s="1013" t="str">
        <f>IF(B477="","",INDEX(非表示_前年度報告内容!$1:$1048576,MATCH(B477,非表示_前年度報告内容!$A:$A,0),MATCH($C$52,非表示_前年度報告内容!$4:$4,0)))</f>
        <v>株式会社ダイエー</v>
      </c>
      <c r="D477" s="1013"/>
      <c r="E477" s="839" t="str">
        <f>IF(B477="","",INDEX(非表示_前年度報告内容!$1:$1048576,MATCH(B477,非表示_前年度報告内容!$A:$A,0),MATCH($E$52,非表示_前年度報告内容!$4:$4,0)))</f>
        <v>○</v>
      </c>
    </row>
    <row r="478" spans="2:5" ht="20.100000000000001" hidden="1" customHeight="1">
      <c r="B478" s="614" t="str">
        <f>IF(非表示_前年度報告内容!A430="","",非表示_前年度報告内容!A430)</f>
        <v>0426</v>
      </c>
      <c r="C478" s="1013" t="str">
        <f>IF(B478="","",INDEX(非表示_前年度報告内容!$1:$1048576,MATCH(B478,非表示_前年度報告内容!$A:$A,0),MATCH($C$52,非表示_前年度報告内容!$4:$4,0)))</f>
        <v>東洋ソフラン株式会社</v>
      </c>
      <c r="D478" s="1013"/>
      <c r="E478" s="839" t="str">
        <f>IF(B478="","",INDEX(非表示_前年度報告内容!$1:$1048576,MATCH(B478,非表示_前年度報告内容!$A:$A,0),MATCH($E$52,非表示_前年度報告内容!$4:$4,0)))</f>
        <v/>
      </c>
    </row>
    <row r="479" spans="2:5" ht="20.100000000000001" customHeight="1">
      <c r="B479" s="614" t="str">
        <f>IF(非表示_前年度報告内容!A431="","",非表示_前年度報告内容!A431)</f>
        <v>0427</v>
      </c>
      <c r="C479" s="1013" t="str">
        <f>IF(B479="","",INDEX(非表示_前年度報告内容!$1:$1048576,MATCH(B479,非表示_前年度報告内容!$A:$A,0),MATCH($C$52,非表示_前年度報告内容!$4:$4,0)))</f>
        <v>ダイドーアサヒベンディング株式会社</v>
      </c>
      <c r="D479" s="1013"/>
      <c r="E479" s="839" t="str">
        <f>IF(B479="","",INDEX(非表示_前年度報告内容!$1:$1048576,MATCH(B479,非表示_前年度報告内容!$A:$A,0),MATCH($E$52,非表示_前年度報告内容!$4:$4,0)))</f>
        <v>○</v>
      </c>
    </row>
    <row r="480" spans="2:5" ht="20.100000000000001" customHeight="1">
      <c r="B480" s="614" t="str">
        <f>IF(非表示_前年度報告内容!A432="","",非表示_前年度報告内容!A432)</f>
        <v>0428</v>
      </c>
      <c r="C480" s="1013" t="str">
        <f>IF(B480="","",INDEX(非表示_前年度報告内容!$1:$1048576,MATCH(B480,非表示_前年度報告内容!$A:$A,0),MATCH($C$52,非表示_前年度報告内容!$4:$4,0)))</f>
        <v>株式会社セブン-イレブン・ジャパン</v>
      </c>
      <c r="D480" s="1013"/>
      <c r="E480" s="839" t="str">
        <f>IF(B480="","",INDEX(非表示_前年度報告内容!$1:$1048576,MATCH(B480,非表示_前年度報告内容!$A:$A,0),MATCH($E$52,非表示_前年度報告内容!$4:$4,0)))</f>
        <v>○</v>
      </c>
    </row>
    <row r="481" spans="2:5" ht="20.100000000000001" customHeight="1">
      <c r="B481" s="614" t="str">
        <f>IF(非表示_前年度報告内容!A433="","",非表示_前年度報告内容!A433)</f>
        <v>0429</v>
      </c>
      <c r="C481" s="1013" t="str">
        <f>IF(B481="","",INDEX(非表示_前年度報告内容!$1:$1048576,MATCH(B481,非表示_前年度報告内容!$A:$A,0),MATCH($C$52,非表示_前年度報告内容!$4:$4,0)))</f>
        <v>箱根町</v>
      </c>
      <c r="D481" s="1013"/>
      <c r="E481" s="839" t="str">
        <f>IF(B481="","",INDEX(非表示_前年度報告内容!$1:$1048576,MATCH(B481,非表示_前年度報告内容!$A:$A,0),MATCH($E$52,非表示_前年度報告内容!$4:$4,0)))</f>
        <v>○</v>
      </c>
    </row>
    <row r="482" spans="2:5" ht="20.100000000000001" hidden="1" customHeight="1">
      <c r="B482" s="614" t="str">
        <f>IF(非表示_前年度報告内容!A434="","",非表示_前年度報告内容!A434)</f>
        <v>0430</v>
      </c>
      <c r="C482" s="1013" t="str">
        <f>IF(B482="","",INDEX(非表示_前年度報告内容!$1:$1048576,MATCH(B482,非表示_前年度報告内容!$A:$A,0),MATCH($C$52,非表示_前年度報告内容!$4:$4,0)))</f>
        <v>株式会社横浜ステーシヨンビル</v>
      </c>
      <c r="D482" s="1013"/>
      <c r="E482" s="839" t="str">
        <f>IF(B482="","",INDEX(非表示_前年度報告内容!$1:$1048576,MATCH(B482,非表示_前年度報告内容!$A:$A,0),MATCH($E$52,非表示_前年度報告内容!$4:$4,0)))</f>
        <v/>
      </c>
    </row>
    <row r="483" spans="2:5" ht="20.100000000000001" customHeight="1">
      <c r="B483" s="614" t="str">
        <f>IF(非表示_前年度報告内容!A435="","",非表示_前年度報告内容!A435)</f>
        <v>0431</v>
      </c>
      <c r="C483" s="1013" t="str">
        <f>IF(B483="","",INDEX(非表示_前年度報告内容!$1:$1048576,MATCH(B483,非表示_前年度報告内容!$A:$A,0),MATCH($C$52,非表示_前年度報告内容!$4:$4,0)))</f>
        <v>オリジン東秀株式会社</v>
      </c>
      <c r="D483" s="1013"/>
      <c r="E483" s="839" t="str">
        <f>IF(B483="","",INDEX(非表示_前年度報告内容!$1:$1048576,MATCH(B483,非表示_前年度報告内容!$A:$A,0),MATCH($E$52,非表示_前年度報告内容!$4:$4,0)))</f>
        <v>○</v>
      </c>
    </row>
    <row r="484" spans="2:5" ht="20.100000000000001" customHeight="1">
      <c r="B484" s="614" t="str">
        <f>IF(非表示_前年度報告内容!A436="","",非表示_前年度報告内容!A436)</f>
        <v>0432</v>
      </c>
      <c r="C484" s="1013" t="str">
        <f>IF(B484="","",INDEX(非表示_前年度報告内容!$1:$1048576,MATCH(B484,非表示_前年度報告内容!$A:$A,0),MATCH($C$52,非表示_前年度報告内容!$4:$4,0)))</f>
        <v>マックスバリュ東海株式会社</v>
      </c>
      <c r="D484" s="1013"/>
      <c r="E484" s="839" t="str">
        <f>IF(B484="","",INDEX(非表示_前年度報告内容!$1:$1048576,MATCH(B484,非表示_前年度報告内容!$A:$A,0),MATCH($E$52,非表示_前年度報告内容!$4:$4,0)))</f>
        <v>○</v>
      </c>
    </row>
    <row r="485" spans="2:5" ht="20.100000000000001" customHeight="1">
      <c r="B485" s="614" t="str">
        <f>IF(非表示_前年度報告内容!A437="","",非表示_前年度報告内容!A437)</f>
        <v>0433</v>
      </c>
      <c r="C485" s="1013" t="str">
        <f>IF(B485="","",INDEX(非表示_前年度報告内容!$1:$1048576,MATCH(B485,非表示_前年度報告内容!$A:$A,0),MATCH($C$52,非表示_前年度報告内容!$4:$4,0)))</f>
        <v>日本郵便株式会社</v>
      </c>
      <c r="D485" s="1013"/>
      <c r="E485" s="839" t="str">
        <f>IF(B485="","",INDEX(非表示_前年度報告内容!$1:$1048576,MATCH(B485,非表示_前年度報告内容!$A:$A,0),MATCH($E$52,非表示_前年度報告内容!$4:$4,0)))</f>
        <v>○</v>
      </c>
    </row>
    <row r="486" spans="2:5" ht="20.100000000000001" hidden="1" customHeight="1">
      <c r="B486" s="614" t="str">
        <f>IF(非表示_前年度報告内容!A438="","",非表示_前年度報告内容!A438)</f>
        <v>0434</v>
      </c>
      <c r="C486" s="1013" t="str">
        <f>IF(B486="","",INDEX(非表示_前年度報告内容!$1:$1048576,MATCH(B486,非表示_前年度報告内容!$A:$A,0),MATCH($C$52,非表示_前年度報告内容!$4:$4,0)))</f>
        <v>大東化学株式会社</v>
      </c>
      <c r="D486" s="1013"/>
      <c r="E486" s="839" t="str">
        <f>IF(B486="","",INDEX(非表示_前年度報告内容!$1:$1048576,MATCH(B486,非表示_前年度報告内容!$A:$A,0),MATCH($E$52,非表示_前年度報告内容!$4:$4,0)))</f>
        <v/>
      </c>
    </row>
    <row r="487" spans="2:5" ht="20.100000000000001" customHeight="1">
      <c r="B487" s="614" t="str">
        <f>IF(非表示_前年度報告内容!A439="","",非表示_前年度報告内容!A439)</f>
        <v>0435</v>
      </c>
      <c r="C487" s="1013" t="str">
        <f>IF(B487="","",INDEX(非表示_前年度報告内容!$1:$1048576,MATCH(B487,非表示_前年度報告内容!$A:$A,0),MATCH($C$52,非表示_前年度報告内容!$4:$4,0)))</f>
        <v>株式会社明治ゴム化成</v>
      </c>
      <c r="D487" s="1013"/>
      <c r="E487" s="839" t="str">
        <f>IF(B487="","",INDEX(非表示_前年度報告内容!$1:$1048576,MATCH(B487,非表示_前年度報告内容!$A:$A,0),MATCH($E$52,非表示_前年度報告内容!$4:$4,0)))</f>
        <v>○</v>
      </c>
    </row>
    <row r="488" spans="2:5" ht="20.100000000000001" hidden="1" customHeight="1">
      <c r="B488" s="614" t="str">
        <f>IF(非表示_前年度報告内容!A440="","",非表示_前年度報告内容!A440)</f>
        <v>0436</v>
      </c>
      <c r="C488" s="1013" t="str">
        <f>IF(B488="","",INDEX(非表示_前年度報告内容!$1:$1048576,MATCH(B488,非表示_前年度報告内容!$A:$A,0),MATCH($C$52,非表示_前年度報告内容!$4:$4,0)))</f>
        <v>高梨乳業株式会社</v>
      </c>
      <c r="D488" s="1013"/>
      <c r="E488" s="839" t="str">
        <f>IF(B488="","",INDEX(非表示_前年度報告内容!$1:$1048576,MATCH(B488,非表示_前年度報告内容!$A:$A,0),MATCH($E$52,非表示_前年度報告内容!$4:$4,0)))</f>
        <v/>
      </c>
    </row>
    <row r="489" spans="2:5" ht="20.100000000000001" customHeight="1">
      <c r="B489" s="614" t="str">
        <f>IF(非表示_前年度報告内容!A441="","",非表示_前年度報告内容!A441)</f>
        <v>0437</v>
      </c>
      <c r="C489" s="1013" t="str">
        <f>IF(B489="","",INDEX(非表示_前年度報告内容!$1:$1048576,MATCH(B489,非表示_前年度報告内容!$A:$A,0),MATCH($C$52,非表示_前年度報告内容!$4:$4,0)))</f>
        <v>SWCC株式会社</v>
      </c>
      <c r="D489" s="1013"/>
      <c r="E489" s="839" t="str">
        <f>IF(B489="","",INDEX(非表示_前年度報告内容!$1:$1048576,MATCH(B489,非表示_前年度報告内容!$A:$A,0),MATCH($E$52,非表示_前年度報告内容!$4:$4,0)))</f>
        <v>○</v>
      </c>
    </row>
    <row r="490" spans="2:5" ht="20.100000000000001" hidden="1" customHeight="1">
      <c r="B490" s="614" t="str">
        <f>IF(非表示_前年度報告内容!A442="","",非表示_前年度報告内容!A442)</f>
        <v>0438</v>
      </c>
      <c r="C490" s="1013" t="str">
        <f>IF(B490="","",INDEX(非表示_前年度報告内容!$1:$1048576,MATCH(B490,非表示_前年度報告内容!$A:$A,0),MATCH($C$52,非表示_前年度報告内容!$4:$4,0)))</f>
        <v>株式会社アマダホールディングス</v>
      </c>
      <c r="D490" s="1013"/>
      <c r="E490" s="839" t="str">
        <f>IF(B490="","",INDEX(非表示_前年度報告内容!$1:$1048576,MATCH(B490,非表示_前年度報告内容!$A:$A,0),MATCH($E$52,非表示_前年度報告内容!$4:$4,0)))</f>
        <v/>
      </c>
    </row>
    <row r="491" spans="2:5" ht="20.100000000000001" customHeight="1">
      <c r="B491" s="614" t="str">
        <f>IF(非表示_前年度報告内容!A443="","",非表示_前年度報告内容!A443)</f>
        <v>0439</v>
      </c>
      <c r="C491" s="1013" t="str">
        <f>IF(B491="","",INDEX(非表示_前年度報告内容!$1:$1048576,MATCH(B491,非表示_前年度報告内容!$A:$A,0),MATCH($C$52,非表示_前年度報告内容!$4:$4,0)))</f>
        <v>神奈川中央交通株式会社</v>
      </c>
      <c r="D491" s="1013"/>
      <c r="E491" s="839" t="str">
        <f>IF(B491="","",INDEX(非表示_前年度報告内容!$1:$1048576,MATCH(B491,非表示_前年度報告内容!$A:$A,0),MATCH($E$52,非表示_前年度報告内容!$4:$4,0)))</f>
        <v>○</v>
      </c>
    </row>
    <row r="492" spans="2:5" ht="20.100000000000001" customHeight="1">
      <c r="B492" s="614" t="str">
        <f>IF(非表示_前年度報告内容!A444="","",非表示_前年度報告内容!A444)</f>
        <v>0440</v>
      </c>
      <c r="C492" s="1013" t="str">
        <f>IF(B492="","",INDEX(非表示_前年度報告内容!$1:$1048576,MATCH(B492,非表示_前年度報告内容!$A:$A,0),MATCH($C$52,非表示_前年度報告内容!$4:$4,0)))</f>
        <v>株式会社ＪＲ横浜湘南シティクリエイト</v>
      </c>
      <c r="D492" s="1013"/>
      <c r="E492" s="839" t="str">
        <f>IF(B492="","",INDEX(非表示_前年度報告内容!$1:$1048576,MATCH(B492,非表示_前年度報告内容!$A:$A,0),MATCH($E$52,非表示_前年度報告内容!$4:$4,0)))</f>
        <v>○</v>
      </c>
    </row>
    <row r="493" spans="2:5" ht="20.100000000000001" customHeight="1">
      <c r="B493" s="614" t="str">
        <f>IF(非表示_前年度報告内容!A445="","",非表示_前年度報告内容!A445)</f>
        <v>0441</v>
      </c>
      <c r="C493" s="1013" t="str">
        <f>IF(B493="","",INDEX(非表示_前年度報告内容!$1:$1048576,MATCH(B493,非表示_前年度報告内容!$A:$A,0),MATCH($C$52,非表示_前年度報告内容!$4:$4,0)))</f>
        <v>株式会社マルエツ</v>
      </c>
      <c r="D493" s="1013"/>
      <c r="E493" s="839" t="str">
        <f>IF(B493="","",INDEX(非表示_前年度報告内容!$1:$1048576,MATCH(B493,非表示_前年度報告内容!$A:$A,0),MATCH($E$52,非表示_前年度報告内容!$4:$4,0)))</f>
        <v>○</v>
      </c>
    </row>
    <row r="494" spans="2:5" ht="20.100000000000001" hidden="1" customHeight="1">
      <c r="B494" s="614" t="str">
        <f>IF(非表示_前年度報告内容!A446="","",非表示_前年度報告内容!A446)</f>
        <v>0442</v>
      </c>
      <c r="C494" s="1013" t="str">
        <f>IF(B494="","",INDEX(非表示_前年度報告内容!$1:$1048576,MATCH(B494,非表示_前年度報告内容!$A:$A,0),MATCH($C$52,非表示_前年度報告内容!$4:$4,0)))</f>
        <v>株式会社CFSコーポレーション</v>
      </c>
      <c r="D494" s="1013"/>
      <c r="E494" s="839" t="str">
        <f>IF(B494="","",INDEX(非表示_前年度報告内容!$1:$1048576,MATCH(B494,非表示_前年度報告内容!$A:$A,0),MATCH($E$52,非表示_前年度報告内容!$4:$4,0)))</f>
        <v/>
      </c>
    </row>
    <row r="495" spans="2:5" ht="20.100000000000001" customHeight="1">
      <c r="B495" s="614" t="str">
        <f>IF(非表示_前年度報告内容!A447="","",非表示_前年度報告内容!A447)</f>
        <v>0443</v>
      </c>
      <c r="C495" s="1013" t="str">
        <f>IF(B495="","",INDEX(非表示_前年度報告内容!$1:$1048576,MATCH(B495,非表示_前年度報告内容!$A:$A,0),MATCH($C$52,非表示_前年度報告内容!$4:$4,0)))</f>
        <v>明治安田生命保険相互会社</v>
      </c>
      <c r="D495" s="1013"/>
      <c r="E495" s="839" t="str">
        <f>IF(B495="","",INDEX(非表示_前年度報告内容!$1:$1048576,MATCH(B495,非表示_前年度報告内容!$A:$A,0),MATCH($E$52,非表示_前年度報告内容!$4:$4,0)))</f>
        <v>○</v>
      </c>
    </row>
    <row r="496" spans="2:5" ht="20.100000000000001" customHeight="1">
      <c r="B496" s="614" t="str">
        <f>IF(非表示_前年度報告内容!A448="","",非表示_前年度報告内容!A448)</f>
        <v>0444</v>
      </c>
      <c r="C496" s="1013" t="str">
        <f>IF(B496="","",INDEX(非表示_前年度報告内容!$1:$1048576,MATCH(B496,非表示_前年度報告内容!$A:$A,0),MATCH($C$52,非表示_前年度報告内容!$4:$4,0)))</f>
        <v>厚木市</v>
      </c>
      <c r="D496" s="1013"/>
      <c r="E496" s="839" t="str">
        <f>IF(B496="","",INDEX(非表示_前年度報告内容!$1:$1048576,MATCH(B496,非表示_前年度報告内容!$A:$A,0),MATCH($E$52,非表示_前年度報告内容!$4:$4,0)))</f>
        <v>○</v>
      </c>
    </row>
    <row r="497" spans="2:5" ht="20.100000000000001" customHeight="1">
      <c r="B497" s="614" t="str">
        <f>IF(非表示_前年度報告内容!A449="","",非表示_前年度報告内容!A449)</f>
        <v>0445</v>
      </c>
      <c r="C497" s="1013" t="str">
        <f>IF(B497="","",INDEX(非表示_前年度報告内容!$1:$1048576,MATCH(B497,非表示_前年度報告内容!$A:$A,0),MATCH($C$52,非表示_前年度報告内容!$4:$4,0)))</f>
        <v>厚木市教育委員会</v>
      </c>
      <c r="D497" s="1013"/>
      <c r="E497" s="839" t="str">
        <f>IF(B497="","",INDEX(非表示_前年度報告内容!$1:$1048576,MATCH(B497,非表示_前年度報告内容!$A:$A,0),MATCH($E$52,非表示_前年度報告内容!$4:$4,0)))</f>
        <v>○</v>
      </c>
    </row>
    <row r="498" spans="2:5" ht="20.100000000000001" customHeight="1">
      <c r="B498" s="614" t="str">
        <f>IF(非表示_前年度報告内容!A450="","",非表示_前年度報告内容!A450)</f>
        <v>0446</v>
      </c>
      <c r="C498" s="1013" t="str">
        <f>IF(B498="","",INDEX(非表示_前年度報告内容!$1:$1048576,MATCH(B498,非表示_前年度報告内容!$A:$A,0),MATCH($C$52,非表示_前年度報告内容!$4:$4,0)))</f>
        <v>株式会社牧野フライス製作所</v>
      </c>
      <c r="D498" s="1013"/>
      <c r="E498" s="839" t="str">
        <f>IF(B498="","",INDEX(非表示_前年度報告内容!$1:$1048576,MATCH(B498,非表示_前年度報告内容!$A:$A,0),MATCH($E$52,非表示_前年度報告内容!$4:$4,0)))</f>
        <v>○</v>
      </c>
    </row>
    <row r="499" spans="2:5" ht="20.100000000000001" customHeight="1">
      <c r="B499" s="614" t="str">
        <f>IF(非表示_前年度報告内容!A451="","",非表示_前年度報告内容!A451)</f>
        <v>0447</v>
      </c>
      <c r="C499" s="1013" t="str">
        <f>IF(B499="","",INDEX(非表示_前年度報告内容!$1:$1048576,MATCH(B499,非表示_前年度報告内容!$A:$A,0),MATCH($C$52,非表示_前年度報告内容!$4:$4,0)))</f>
        <v>株式会社レンタルのニッケン</v>
      </c>
      <c r="D499" s="1013"/>
      <c r="E499" s="839" t="str">
        <f>IF(B499="","",INDEX(非表示_前年度報告内容!$1:$1048576,MATCH(B499,非表示_前年度報告内容!$A:$A,0),MATCH($E$52,非表示_前年度報告内容!$4:$4,0)))</f>
        <v>○</v>
      </c>
    </row>
    <row r="500" spans="2:5" ht="20.100000000000001" hidden="1" customHeight="1">
      <c r="B500" s="614" t="str">
        <f>IF(非表示_前年度報告内容!A452="","",非表示_前年度報告内容!A452)</f>
        <v>0448</v>
      </c>
      <c r="C500" s="1013" t="str">
        <f>IF(B500="","",INDEX(非表示_前年度報告内容!$1:$1048576,MATCH(B500,非表示_前年度報告内容!$A:$A,0),MATCH($C$52,非表示_前年度報告内容!$4:$4,0)))</f>
        <v>ミウィ橋本管理組合</v>
      </c>
      <c r="D500" s="1013"/>
      <c r="E500" s="839" t="str">
        <f>IF(B500="","",INDEX(非表示_前年度報告内容!$1:$1048576,MATCH(B500,非表示_前年度報告内容!$A:$A,0),MATCH($E$52,非表示_前年度報告内容!$4:$4,0)))</f>
        <v/>
      </c>
    </row>
    <row r="501" spans="2:5" ht="20.100000000000001" customHeight="1">
      <c r="B501" s="614" t="str">
        <f>IF(非表示_前年度報告内容!A453="","",非表示_前年度報告内容!A453)</f>
        <v>0449</v>
      </c>
      <c r="C501" s="1013" t="str">
        <f>IF(B501="","",INDEX(非表示_前年度報告内容!$1:$1048576,MATCH(B501,非表示_前年度報告内容!$A:$A,0),MATCH($C$52,非表示_前年度報告内容!$4:$4,0)))</f>
        <v>株式会社成城石井</v>
      </c>
      <c r="D501" s="1013"/>
      <c r="E501" s="839" t="str">
        <f>IF(B501="","",INDEX(非表示_前年度報告内容!$1:$1048576,MATCH(B501,非表示_前年度報告内容!$A:$A,0),MATCH($E$52,非表示_前年度報告内容!$4:$4,0)))</f>
        <v>○</v>
      </c>
    </row>
    <row r="502" spans="2:5" ht="20.100000000000001" customHeight="1">
      <c r="B502" s="614" t="str">
        <f>IF(非表示_前年度報告内容!A454="","",非表示_前年度報告内容!A454)</f>
        <v>0450</v>
      </c>
      <c r="C502" s="1013" t="str">
        <f>IF(B502="","",INDEX(非表示_前年度報告内容!$1:$1048576,MATCH(B502,非表示_前年度報告内容!$A:$A,0),MATCH($C$52,非表示_前年度報告内容!$4:$4,0)))</f>
        <v>トナミ運輸株式会社</v>
      </c>
      <c r="D502" s="1013"/>
      <c r="E502" s="839" t="str">
        <f>IF(B502="","",INDEX(非表示_前年度報告内容!$1:$1048576,MATCH(B502,非表示_前年度報告内容!$A:$A,0),MATCH($E$52,非表示_前年度報告内容!$4:$4,0)))</f>
        <v>○</v>
      </c>
    </row>
    <row r="503" spans="2:5" ht="20.100000000000001" customHeight="1">
      <c r="B503" s="614" t="str">
        <f>IF(非表示_前年度報告内容!A455="","",非表示_前年度報告内容!A455)</f>
        <v>0451</v>
      </c>
      <c r="C503" s="1013" t="str">
        <f>IF(B503="","",INDEX(非表示_前年度報告内容!$1:$1048576,MATCH(B503,非表示_前年度報告内容!$A:$A,0),MATCH($C$52,非表示_前年度報告内容!$4:$4,0)))</f>
        <v>山崎製パン株式会社</v>
      </c>
      <c r="D503" s="1013"/>
      <c r="E503" s="839" t="str">
        <f>IF(B503="","",INDEX(非表示_前年度報告内容!$1:$1048576,MATCH(B503,非表示_前年度報告内容!$A:$A,0),MATCH($E$52,非表示_前年度報告内容!$4:$4,0)))</f>
        <v>○</v>
      </c>
    </row>
    <row r="504" spans="2:5" ht="20.100000000000001" customHeight="1">
      <c r="B504" s="614" t="str">
        <f>IF(非表示_前年度報告内容!A456="","",非表示_前年度報告内容!A456)</f>
        <v>0452</v>
      </c>
      <c r="C504" s="1013" t="str">
        <f>IF(B504="","",INDEX(非表示_前年度報告内容!$1:$1048576,MATCH(B504,非表示_前年度報告内容!$A:$A,0),MATCH($C$52,非表示_前年度報告内容!$4:$4,0)))</f>
        <v>株式会社ローソン</v>
      </c>
      <c r="D504" s="1013"/>
      <c r="E504" s="839" t="str">
        <f>IF(B504="","",INDEX(非表示_前年度報告内容!$1:$1048576,MATCH(B504,非表示_前年度報告内容!$A:$A,0),MATCH($E$52,非表示_前年度報告内容!$4:$4,0)))</f>
        <v>○</v>
      </c>
    </row>
    <row r="505" spans="2:5" ht="20.100000000000001" customHeight="1">
      <c r="B505" s="614" t="str">
        <f>IF(非表示_前年度報告内容!A457="","",非表示_前年度報告内容!A457)</f>
        <v>0453</v>
      </c>
      <c r="C505" s="1013" t="str">
        <f>IF(B505="","",INDEX(非表示_前年度報告内容!$1:$1048576,MATCH(B505,非表示_前年度報告内容!$A:$A,0),MATCH($C$52,非表示_前年度報告内容!$4:$4,0)))</f>
        <v>横浜信用金庫</v>
      </c>
      <c r="D505" s="1013"/>
      <c r="E505" s="839" t="str">
        <f>IF(B505="","",INDEX(非表示_前年度報告内容!$1:$1048576,MATCH(B505,非表示_前年度報告内容!$A:$A,0),MATCH($E$52,非表示_前年度報告内容!$4:$4,0)))</f>
        <v>○</v>
      </c>
    </row>
    <row r="506" spans="2:5" ht="20.100000000000001" customHeight="1">
      <c r="B506" s="614" t="str">
        <f>IF(非表示_前年度報告内容!A458="","",非表示_前年度報告内容!A458)</f>
        <v>0454</v>
      </c>
      <c r="C506" s="1013" t="str">
        <f>IF(B506="","",INDEX(非表示_前年度報告内容!$1:$1048576,MATCH(B506,非表示_前年度報告内容!$A:$A,0),MATCH($C$52,非表示_前年度報告内容!$4:$4,0)))</f>
        <v>神奈川県教育委員会</v>
      </c>
      <c r="D506" s="1013"/>
      <c r="E506" s="839" t="str">
        <f>IF(B506="","",INDEX(非表示_前年度報告内容!$1:$1048576,MATCH(B506,非表示_前年度報告内容!$A:$A,0),MATCH($E$52,非表示_前年度報告内容!$4:$4,0)))</f>
        <v>○</v>
      </c>
    </row>
    <row r="507" spans="2:5" ht="20.100000000000001" customHeight="1">
      <c r="B507" s="614" t="str">
        <f>IF(非表示_前年度報告内容!A459="","",非表示_前年度報告内容!A459)</f>
        <v>0455</v>
      </c>
      <c r="C507" s="1013" t="str">
        <f>IF(B507="","",INDEX(非表示_前年度報告内容!$1:$1048576,MATCH(B507,非表示_前年度報告内容!$A:$A,0),MATCH($C$52,非表示_前年度報告内容!$4:$4,0)))</f>
        <v>株式会社ライフコーポレーション</v>
      </c>
      <c r="D507" s="1013"/>
      <c r="E507" s="839" t="str">
        <f>IF(B507="","",INDEX(非表示_前年度報告内容!$1:$1048576,MATCH(B507,非表示_前年度報告内容!$A:$A,0),MATCH($E$52,非表示_前年度報告内容!$4:$4,0)))</f>
        <v>○</v>
      </c>
    </row>
    <row r="508" spans="2:5" ht="20.100000000000001" customHeight="1">
      <c r="B508" s="614" t="str">
        <f>IF(非表示_前年度報告内容!A460="","",非表示_前年度報告内容!A460)</f>
        <v>0456</v>
      </c>
      <c r="C508" s="1013" t="str">
        <f>IF(B508="","",INDEX(非表示_前年度報告内容!$1:$1048576,MATCH(B508,非表示_前年度報告内容!$A:$A,0),MATCH($C$52,非表示_前年度報告内容!$4:$4,0)))</f>
        <v>ヴァレオカペックジャパン株式会社</v>
      </c>
      <c r="D508" s="1013"/>
      <c r="E508" s="839" t="str">
        <f>IF(B508="","",INDEX(非表示_前年度報告内容!$1:$1048576,MATCH(B508,非表示_前年度報告内容!$A:$A,0),MATCH($E$52,非表示_前年度報告内容!$4:$4,0)))</f>
        <v>○</v>
      </c>
    </row>
    <row r="509" spans="2:5" ht="20.100000000000001" customHeight="1">
      <c r="B509" s="614" t="str">
        <f>IF(非表示_前年度報告内容!A461="","",非表示_前年度報告内容!A461)</f>
        <v>0457</v>
      </c>
      <c r="C509" s="1013" t="str">
        <f>IF(B509="","",INDEX(非表示_前年度報告内容!$1:$1048576,MATCH(B509,非表示_前年度報告内容!$A:$A,0),MATCH($C$52,非表示_前年度報告内容!$4:$4,0)))</f>
        <v>積水ハウス株式会社</v>
      </c>
      <c r="D509" s="1013"/>
      <c r="E509" s="839" t="str">
        <f>IF(B509="","",INDEX(非表示_前年度報告内容!$1:$1048576,MATCH(B509,非表示_前年度報告内容!$A:$A,0),MATCH($E$52,非表示_前年度報告内容!$4:$4,0)))</f>
        <v>○</v>
      </c>
    </row>
    <row r="510" spans="2:5" ht="20.100000000000001" customHeight="1">
      <c r="B510" s="614" t="str">
        <f>IF(非表示_前年度報告内容!A462="","",非表示_前年度報告内容!A462)</f>
        <v>0458</v>
      </c>
      <c r="C510" s="1013" t="str">
        <f>IF(B510="","",INDEX(非表示_前年度報告内容!$1:$1048576,MATCH(B510,非表示_前年度報告内容!$A:$A,0),MATCH($C$52,非表示_前年度報告内容!$4:$4,0)))</f>
        <v>株式会社西友</v>
      </c>
      <c r="D510" s="1013"/>
      <c r="E510" s="839" t="str">
        <f>IF(B510="","",INDEX(非表示_前年度報告内容!$1:$1048576,MATCH(B510,非表示_前年度報告内容!$A:$A,0),MATCH($E$52,非表示_前年度報告内容!$4:$4,0)))</f>
        <v>○</v>
      </c>
    </row>
    <row r="511" spans="2:5" ht="20.100000000000001" hidden="1" customHeight="1">
      <c r="B511" s="614" t="str">
        <f>IF(非表示_前年度報告内容!A463="","",非表示_前年度報告内容!A463)</f>
        <v>0459</v>
      </c>
      <c r="C511" s="1013" t="str">
        <f>IF(B511="","",INDEX(非表示_前年度報告内容!$1:$1048576,MATCH(B511,非表示_前年度報告内容!$A:$A,0),MATCH($C$52,非表示_前年度報告内容!$4:$4,0)))</f>
        <v>株式会社キャンドゥ</v>
      </c>
      <c r="D511" s="1013"/>
      <c r="E511" s="839" t="str">
        <f>IF(B511="","",INDEX(非表示_前年度報告内容!$1:$1048576,MATCH(B511,非表示_前年度報告内容!$A:$A,0),MATCH($E$52,非表示_前年度報告内容!$4:$4,0)))</f>
        <v/>
      </c>
    </row>
    <row r="512" spans="2:5" ht="20.100000000000001" hidden="1" customHeight="1">
      <c r="B512" s="614" t="str">
        <f>IF(非表示_前年度報告内容!A464="","",非表示_前年度報告内容!A464)</f>
        <v>0460</v>
      </c>
      <c r="C512" s="1013" t="str">
        <f>IF(B512="","",INDEX(非表示_前年度報告内容!$1:$1048576,MATCH(B512,非表示_前年度報告内容!$A:$A,0),MATCH($C$52,非表示_前年度報告内容!$4:$4,0)))</f>
        <v>日本ビルファンド投資法人</v>
      </c>
      <c r="D512" s="1013"/>
      <c r="E512" s="839" t="str">
        <f>IF(B512="","",INDEX(非表示_前年度報告内容!$1:$1048576,MATCH(B512,非表示_前年度報告内容!$A:$A,0),MATCH($E$52,非表示_前年度報告内容!$4:$4,0)))</f>
        <v/>
      </c>
    </row>
    <row r="513" spans="2:5" ht="20.100000000000001" hidden="1" customHeight="1">
      <c r="B513" s="614" t="str">
        <f>IF(非表示_前年度報告内容!A465="","",非表示_前年度報告内容!A465)</f>
        <v>0461</v>
      </c>
      <c r="C513" s="1013" t="str">
        <f>IF(B513="","",INDEX(非表示_前年度報告内容!$1:$1048576,MATCH(B513,非表示_前年度報告内容!$A:$A,0),MATCH($C$52,非表示_前年度報告内容!$4:$4,0)))</f>
        <v>ソフトバンクテレコム株式会社</v>
      </c>
      <c r="D513" s="1013"/>
      <c r="E513" s="839" t="str">
        <f>IF(B513="","",INDEX(非表示_前年度報告内容!$1:$1048576,MATCH(B513,非表示_前年度報告内容!$A:$A,0),MATCH($E$52,非表示_前年度報告内容!$4:$4,0)))</f>
        <v/>
      </c>
    </row>
    <row r="514" spans="2:5" ht="20.100000000000001" customHeight="1">
      <c r="B514" s="614" t="str">
        <f>IF(非表示_前年度報告内容!A466="","",非表示_前年度報告内容!A466)</f>
        <v>0462</v>
      </c>
      <c r="C514" s="1013" t="str">
        <f>IF(B514="","",INDEX(非表示_前年度報告内容!$1:$1048576,MATCH(B514,非表示_前年度報告内容!$A:$A,0),MATCH($C$52,非表示_前年度報告内容!$4:$4,0)))</f>
        <v>富士シティオ株式会社</v>
      </c>
      <c r="D514" s="1013"/>
      <c r="E514" s="839" t="str">
        <f>IF(B514="","",INDEX(非表示_前年度報告内容!$1:$1048576,MATCH(B514,非表示_前年度報告内容!$A:$A,0),MATCH($E$52,非表示_前年度報告内容!$4:$4,0)))</f>
        <v>○</v>
      </c>
    </row>
    <row r="515" spans="2:5" ht="20.100000000000001" customHeight="1">
      <c r="B515" s="614" t="str">
        <f>IF(非表示_前年度報告内容!A467="","",非表示_前年度報告内容!A467)</f>
        <v>0463</v>
      </c>
      <c r="C515" s="1013" t="str">
        <f>IF(B515="","",INDEX(非表示_前年度報告内容!$1:$1048576,MATCH(B515,非表示_前年度報告内容!$A:$A,0),MATCH($C$52,非表示_前年度報告内容!$4:$4,0)))</f>
        <v>東急リネン・サプライ株式会社</v>
      </c>
      <c r="D515" s="1013"/>
      <c r="E515" s="839" t="str">
        <f>IF(B515="","",INDEX(非表示_前年度報告内容!$1:$1048576,MATCH(B515,非表示_前年度報告内容!$A:$A,0),MATCH($E$52,非表示_前年度報告内容!$4:$4,0)))</f>
        <v>○</v>
      </c>
    </row>
    <row r="516" spans="2:5" ht="20.100000000000001" hidden="1" customHeight="1">
      <c r="B516" s="614" t="str">
        <f>IF(非表示_前年度報告内容!A468="","",非表示_前年度報告内容!A468)</f>
        <v>0464</v>
      </c>
      <c r="C516" s="1013" t="str">
        <f>IF(B516="","",INDEX(非表示_前年度報告内容!$1:$1048576,MATCH(B516,非表示_前年度報告内容!$A:$A,0),MATCH($C$52,非表示_前年度報告内容!$4:$4,0)))</f>
        <v>日本土地建物株式会社</v>
      </c>
      <c r="D516" s="1013"/>
      <c r="E516" s="839" t="str">
        <f>IF(B516="","",INDEX(非表示_前年度報告内容!$1:$1048576,MATCH(B516,非表示_前年度報告内容!$A:$A,0),MATCH($E$52,非表示_前年度報告内容!$4:$4,0)))</f>
        <v/>
      </c>
    </row>
    <row r="517" spans="2:5" ht="20.100000000000001" customHeight="1">
      <c r="B517" s="614" t="str">
        <f>IF(非表示_前年度報告内容!A469="","",非表示_前年度報告内容!A469)</f>
        <v>0465</v>
      </c>
      <c r="C517" s="1013" t="str">
        <f>IF(B517="","",INDEX(非表示_前年度報告内容!$1:$1048576,MATCH(B517,非表示_前年度報告内容!$A:$A,0),MATCH($C$52,非表示_前年度報告内容!$4:$4,0)))</f>
        <v>株式会社武蔵野</v>
      </c>
      <c r="D517" s="1013"/>
      <c r="E517" s="839" t="str">
        <f>IF(B517="","",INDEX(非表示_前年度報告内容!$1:$1048576,MATCH(B517,非表示_前年度報告内容!$A:$A,0),MATCH($E$52,非表示_前年度報告内容!$4:$4,0)))</f>
        <v>○</v>
      </c>
    </row>
    <row r="518" spans="2:5" ht="20.100000000000001" hidden="1" customHeight="1">
      <c r="B518" s="614" t="str">
        <f>IF(非表示_前年度報告内容!A470="","",非表示_前年度報告内容!A470)</f>
        <v>0466</v>
      </c>
      <c r="C518" s="1013" t="str">
        <f>IF(B518="","",INDEX(非表示_前年度報告内容!$1:$1048576,MATCH(B518,非表示_前年度報告内容!$A:$A,0),MATCH($C$52,非表示_前年度報告内容!$4:$4,0)))</f>
        <v>生活協同組合コープかながわ</v>
      </c>
      <c r="D518" s="1013"/>
      <c r="E518" s="839" t="str">
        <f>IF(B518="","",INDEX(非表示_前年度報告内容!$1:$1048576,MATCH(B518,非表示_前年度報告内容!$A:$A,0),MATCH($E$52,非表示_前年度報告内容!$4:$4,0)))</f>
        <v/>
      </c>
    </row>
    <row r="519" spans="2:5" ht="20.100000000000001" customHeight="1">
      <c r="B519" s="614" t="str">
        <f>IF(非表示_前年度報告内容!A471="","",非表示_前年度報告内容!A471)</f>
        <v>0467</v>
      </c>
      <c r="C519" s="1013" t="str">
        <f>IF(B519="","",INDEX(非表示_前年度報告内容!$1:$1048576,MATCH(B519,非表示_前年度報告内容!$A:$A,0),MATCH($C$52,非表示_前年度報告内容!$4:$4,0)))</f>
        <v>独立行政法人国立病院機構</v>
      </c>
      <c r="D519" s="1013"/>
      <c r="E519" s="839" t="str">
        <f>IF(B519="","",INDEX(非表示_前年度報告内容!$1:$1048576,MATCH(B519,非表示_前年度報告内容!$A:$A,0),MATCH($E$52,非表示_前年度報告内容!$4:$4,0)))</f>
        <v>○</v>
      </c>
    </row>
    <row r="520" spans="2:5" ht="20.100000000000001" customHeight="1">
      <c r="B520" s="614" t="str">
        <f>IF(非表示_前年度報告内容!A472="","",非表示_前年度報告内容!A472)</f>
        <v>0468</v>
      </c>
      <c r="C520" s="1013" t="str">
        <f>IF(B520="","",INDEX(非表示_前年度報告内容!$1:$1048576,MATCH(B520,非表示_前年度報告内容!$A:$A,0),MATCH($C$52,非表示_前年度報告内容!$4:$4,0)))</f>
        <v>ソフトバンク株式会社</v>
      </c>
      <c r="D520" s="1013"/>
      <c r="E520" s="839" t="str">
        <f>IF(B520="","",INDEX(非表示_前年度報告内容!$1:$1048576,MATCH(B520,非表示_前年度報告内容!$A:$A,0),MATCH($E$52,非表示_前年度報告内容!$4:$4,0)))</f>
        <v>○</v>
      </c>
    </row>
    <row r="521" spans="2:5" ht="20.100000000000001" hidden="1" customHeight="1">
      <c r="B521" s="614" t="str">
        <f>IF(非表示_前年度報告内容!A473="","",非表示_前年度報告内容!A473)</f>
        <v>0469</v>
      </c>
      <c r="C521" s="1013" t="str">
        <f>IF(B521="","",INDEX(非表示_前年度報告内容!$1:$1048576,MATCH(B521,非表示_前年度報告内容!$A:$A,0),MATCH($C$52,非表示_前年度報告内容!$4:$4,0)))</f>
        <v>株式会社日産テクノ</v>
      </c>
      <c r="D521" s="1013"/>
      <c r="E521" s="839" t="str">
        <f>IF(B521="","",INDEX(非表示_前年度報告内容!$1:$1048576,MATCH(B521,非表示_前年度報告内容!$A:$A,0),MATCH($E$52,非表示_前年度報告内容!$4:$4,0)))</f>
        <v/>
      </c>
    </row>
    <row r="522" spans="2:5" ht="20.100000000000001" hidden="1" customHeight="1">
      <c r="B522" s="614" t="str">
        <f>IF(非表示_前年度報告内容!A474="","",非表示_前年度報告内容!A474)</f>
        <v>0470</v>
      </c>
      <c r="C522" s="1013" t="str">
        <f>IF(B522="","",INDEX(非表示_前年度報告内容!$1:$1048576,MATCH(B522,非表示_前年度報告内容!$A:$A,0),MATCH($C$52,非表示_前年度報告内容!$4:$4,0)))</f>
        <v>横河電機株式会社</v>
      </c>
      <c r="D522" s="1013"/>
      <c r="E522" s="839" t="str">
        <f>IF(B522="","",INDEX(非表示_前年度報告内容!$1:$1048576,MATCH(B522,非表示_前年度報告内容!$A:$A,0),MATCH($E$52,非表示_前年度報告内容!$4:$4,0)))</f>
        <v/>
      </c>
    </row>
    <row r="523" spans="2:5" ht="20.100000000000001" customHeight="1">
      <c r="B523" s="614" t="str">
        <f>IF(非表示_前年度報告内容!A475="","",非表示_前年度報告内容!A475)</f>
        <v>0471</v>
      </c>
      <c r="C523" s="1013" t="str">
        <f>IF(B523="","",INDEX(非表示_前年度報告内容!$1:$1048576,MATCH(B523,非表示_前年度報告内容!$A:$A,0),MATCH($C$52,非表示_前年度報告内容!$4:$4,0)))</f>
        <v>国立研究開発法人宇宙航空研究開発機構</v>
      </c>
      <c r="D523" s="1013"/>
      <c r="E523" s="839" t="str">
        <f>IF(B523="","",INDEX(非表示_前年度報告内容!$1:$1048576,MATCH(B523,非表示_前年度報告内容!$A:$A,0),MATCH($E$52,非表示_前年度報告内容!$4:$4,0)))</f>
        <v>○</v>
      </c>
    </row>
    <row r="524" spans="2:5" ht="20.100000000000001" customHeight="1">
      <c r="B524" s="614" t="str">
        <f>IF(非表示_前年度報告内容!A476="","",非表示_前年度報告内容!A476)</f>
        <v>0472</v>
      </c>
      <c r="C524" s="1013" t="str">
        <f>IF(B524="","",INDEX(非表示_前年度報告内容!$1:$1048576,MATCH(B524,非表示_前年度報告内容!$A:$A,0),MATCH($C$52,非表示_前年度報告内容!$4:$4,0)))</f>
        <v>神奈川県内広域水道企業団</v>
      </c>
      <c r="D524" s="1013"/>
      <c r="E524" s="839" t="str">
        <f>IF(B524="","",INDEX(非表示_前年度報告内容!$1:$1048576,MATCH(B524,非表示_前年度報告内容!$A:$A,0),MATCH($E$52,非表示_前年度報告内容!$4:$4,0)))</f>
        <v>○</v>
      </c>
    </row>
    <row r="525" spans="2:5" ht="20.100000000000001" hidden="1" customHeight="1">
      <c r="B525" s="614" t="str">
        <f>IF(非表示_前年度報告内容!A477="","",非表示_前年度報告内容!A477)</f>
        <v>0473</v>
      </c>
      <c r="C525" s="1013" t="str">
        <f>IF(B525="","",INDEX(非表示_前年度報告内容!$1:$1048576,MATCH(B525,非表示_前年度報告内容!$A:$A,0),MATCH($C$52,非表示_前年度報告内容!$4:$4,0)))</f>
        <v>平塚アスコン共同企業体</v>
      </c>
      <c r="D525" s="1013"/>
      <c r="E525" s="839" t="str">
        <f>IF(B525="","",INDEX(非表示_前年度報告内容!$1:$1048576,MATCH(B525,非表示_前年度報告内容!$A:$A,0),MATCH($E$52,非表示_前年度報告内容!$4:$4,0)))</f>
        <v/>
      </c>
    </row>
    <row r="526" spans="2:5" ht="20.100000000000001" customHeight="1">
      <c r="B526" s="614" t="str">
        <f>IF(非表示_前年度報告内容!A478="","",非表示_前年度報告内容!A478)</f>
        <v>0474</v>
      </c>
      <c r="C526" s="1013" t="str">
        <f>IF(B526="","",INDEX(非表示_前年度報告内容!$1:$1048576,MATCH(B526,非表示_前年度報告内容!$A:$A,0),MATCH($C$52,非表示_前年度報告内容!$4:$4,0)))</f>
        <v>株式会社サイゼリヤ</v>
      </c>
      <c r="D526" s="1013"/>
      <c r="E526" s="839" t="str">
        <f>IF(B526="","",INDEX(非表示_前年度報告内容!$1:$1048576,MATCH(B526,非表示_前年度報告内容!$A:$A,0),MATCH($E$52,非表示_前年度報告内容!$4:$4,0)))</f>
        <v>○</v>
      </c>
    </row>
    <row r="527" spans="2:5" ht="20.100000000000001" hidden="1" customHeight="1">
      <c r="B527" s="614" t="str">
        <f>IF(非表示_前年度報告内容!A479="","",非表示_前年度報告内容!A479)</f>
        <v>0475</v>
      </c>
      <c r="C527" s="1013" t="str">
        <f>IF(B527="","",INDEX(非表示_前年度報告内容!$1:$1048576,MATCH(B527,非表示_前年度報告内容!$A:$A,0),MATCH($C$52,非表示_前年度報告内容!$4:$4,0)))</f>
        <v>協栄産業株式会社</v>
      </c>
      <c r="D527" s="1013"/>
      <c r="E527" s="839" t="str">
        <f>IF(B527="","",INDEX(非表示_前年度報告内容!$1:$1048576,MATCH(B527,非表示_前年度報告内容!$A:$A,0),MATCH($E$52,非表示_前年度報告内容!$4:$4,0)))</f>
        <v/>
      </c>
    </row>
    <row r="528" spans="2:5" ht="20.100000000000001" hidden="1" customHeight="1">
      <c r="B528" s="614" t="str">
        <f>IF(非表示_前年度報告内容!A480="","",非表示_前年度報告内容!A480)</f>
        <v>0476</v>
      </c>
      <c r="C528" s="1013" t="str">
        <f>IF(B528="","",INDEX(非表示_前年度報告内容!$1:$1048576,MATCH(B528,非表示_前年度報告内容!$A:$A,0),MATCH($C$52,非表示_前年度報告内容!$4:$4,0)))</f>
        <v>株式会社ガイア</v>
      </c>
      <c r="D528" s="1013"/>
      <c r="E528" s="839" t="str">
        <f>IF(B528="","",INDEX(非表示_前年度報告内容!$1:$1048576,MATCH(B528,非表示_前年度報告内容!$A:$A,0),MATCH($E$52,非表示_前年度報告内容!$4:$4,0)))</f>
        <v/>
      </c>
    </row>
    <row r="529" spans="2:5" ht="20.100000000000001" customHeight="1">
      <c r="B529" s="614" t="str">
        <f>IF(非表示_前年度報告内容!A481="","",非表示_前年度報告内容!A481)</f>
        <v>0477</v>
      </c>
      <c r="C529" s="1013" t="str">
        <f>IF(B529="","",INDEX(非表示_前年度報告内容!$1:$1048576,MATCH(B529,非表示_前年度報告内容!$A:$A,0),MATCH($C$52,非表示_前年度報告内容!$4:$4,0)))</f>
        <v>東邦化学工業株式会社</v>
      </c>
      <c r="D529" s="1013"/>
      <c r="E529" s="839" t="str">
        <f>IF(B529="","",INDEX(非表示_前年度報告内容!$1:$1048576,MATCH(B529,非表示_前年度報告内容!$A:$A,0),MATCH($E$52,非表示_前年度報告内容!$4:$4,0)))</f>
        <v>○</v>
      </c>
    </row>
    <row r="530" spans="2:5" ht="20.100000000000001" hidden="1" customHeight="1">
      <c r="B530" s="614" t="str">
        <f>IF(非表示_前年度報告内容!A482="","",非表示_前年度報告内容!A482)</f>
        <v>0478</v>
      </c>
      <c r="C530" s="1013" t="str">
        <f>IF(B530="","",INDEX(非表示_前年度報告内容!$1:$1048576,MATCH(B530,非表示_前年度報告内容!$A:$A,0),MATCH($C$52,非表示_前年度報告内容!$4:$4,0)))</f>
        <v>森永乳業株式会社</v>
      </c>
      <c r="D530" s="1013"/>
      <c r="E530" s="839" t="str">
        <f>IF(B530="","",INDEX(非表示_前年度報告内容!$1:$1048576,MATCH(B530,非表示_前年度報告内容!$A:$A,0),MATCH($E$52,非表示_前年度報告内容!$4:$4,0)))</f>
        <v/>
      </c>
    </row>
    <row r="531" spans="2:5" ht="20.100000000000001" customHeight="1">
      <c r="B531" s="614" t="str">
        <f>IF(非表示_前年度報告内容!A483="","",非表示_前年度報告内容!A483)</f>
        <v>0479</v>
      </c>
      <c r="C531" s="1013" t="str">
        <f>IF(B531="","",INDEX(非表示_前年度報告内容!$1:$1048576,MATCH(B531,非表示_前年度報告内容!$A:$A,0),MATCH($C$52,非表示_前年度報告内容!$4:$4,0)))</f>
        <v>わらべや日洋食品株式会社</v>
      </c>
      <c r="D531" s="1013"/>
      <c r="E531" s="839" t="str">
        <f>IF(B531="","",INDEX(非表示_前年度報告内容!$1:$1048576,MATCH(B531,非表示_前年度報告内容!$A:$A,0),MATCH($E$52,非表示_前年度報告内容!$4:$4,0)))</f>
        <v>○</v>
      </c>
    </row>
    <row r="532" spans="2:5" ht="20.100000000000001" customHeight="1">
      <c r="B532" s="614" t="str">
        <f>IF(非表示_前年度報告内容!A484="","",非表示_前年度報告内容!A484)</f>
        <v>0480</v>
      </c>
      <c r="C532" s="1013" t="str">
        <f>IF(B532="","",INDEX(非表示_前年度報告内容!$1:$1048576,MATCH(B532,非表示_前年度報告内容!$A:$A,0),MATCH($C$52,非表示_前年度報告内容!$4:$4,0)))</f>
        <v>株式会社タカキベーカリー</v>
      </c>
      <c r="D532" s="1013"/>
      <c r="E532" s="839" t="str">
        <f>IF(B532="","",INDEX(非表示_前年度報告内容!$1:$1048576,MATCH(B532,非表示_前年度報告内容!$A:$A,0),MATCH($E$52,非表示_前年度報告内容!$4:$4,0)))</f>
        <v>○</v>
      </c>
    </row>
    <row r="533" spans="2:5" ht="20.100000000000001" customHeight="1">
      <c r="B533" s="614" t="str">
        <f>IF(非表示_前年度報告内容!A485="","",非表示_前年度報告内容!A485)</f>
        <v>0481</v>
      </c>
      <c r="C533" s="1013" t="str">
        <f>IF(B533="","",INDEX(非表示_前年度報告内容!$1:$1048576,MATCH(B533,非表示_前年度報告内容!$A:$A,0),MATCH($C$52,非表示_前年度報告内容!$4:$4,0)))</f>
        <v>オイレス工業株式会社</v>
      </c>
      <c r="D533" s="1013"/>
      <c r="E533" s="839" t="str">
        <f>IF(B533="","",INDEX(非表示_前年度報告内容!$1:$1048576,MATCH(B533,非表示_前年度報告内容!$A:$A,0),MATCH($E$52,非表示_前年度報告内容!$4:$4,0)))</f>
        <v>○</v>
      </c>
    </row>
    <row r="534" spans="2:5" ht="20.100000000000001" customHeight="1">
      <c r="B534" s="614" t="str">
        <f>IF(非表示_前年度報告内容!A486="","",非表示_前年度報告内容!A486)</f>
        <v>0482</v>
      </c>
      <c r="C534" s="1013" t="str">
        <f>IF(B534="","",INDEX(非表示_前年度報告内容!$1:$1048576,MATCH(B534,非表示_前年度報告内容!$A:$A,0),MATCH($C$52,非表示_前年度報告内容!$4:$4,0)))</f>
        <v>文化堂印刷株式会社</v>
      </c>
      <c r="D534" s="1013"/>
      <c r="E534" s="839" t="str">
        <f>IF(B534="","",INDEX(非表示_前年度報告内容!$1:$1048576,MATCH(B534,非表示_前年度報告内容!$A:$A,0),MATCH($E$52,非表示_前年度報告内容!$4:$4,0)))</f>
        <v>○</v>
      </c>
    </row>
    <row r="535" spans="2:5" ht="20.100000000000001" customHeight="1">
      <c r="B535" s="614" t="str">
        <f>IF(非表示_前年度報告内容!A487="","",非表示_前年度報告内容!A487)</f>
        <v>0483</v>
      </c>
      <c r="C535" s="1013" t="str">
        <f>IF(B535="","",INDEX(非表示_前年度報告内容!$1:$1048576,MATCH(B535,非表示_前年度報告内容!$A:$A,0),MATCH($C$52,非表示_前年度報告内容!$4:$4,0)))</f>
        <v>日本ケンタッキー・フライド・チキン株式会社</v>
      </c>
      <c r="D535" s="1013"/>
      <c r="E535" s="839" t="str">
        <f>IF(B535="","",INDEX(非表示_前年度報告内容!$1:$1048576,MATCH(B535,非表示_前年度報告内容!$A:$A,0),MATCH($E$52,非表示_前年度報告内容!$4:$4,0)))</f>
        <v>○</v>
      </c>
    </row>
    <row r="536" spans="2:5" ht="20.100000000000001" customHeight="1">
      <c r="B536" s="614" t="str">
        <f>IF(非表示_前年度報告内容!A488="","",非表示_前年度報告内容!A488)</f>
        <v>0484</v>
      </c>
      <c r="C536" s="1013" t="str">
        <f>IF(B536="","",INDEX(非表示_前年度報告内容!$1:$1048576,MATCH(B536,非表示_前年度報告内容!$A:$A,0),MATCH($C$52,非表示_前年度報告内容!$4:$4,0)))</f>
        <v>佐川印刷株式会社</v>
      </c>
      <c r="D536" s="1013"/>
      <c r="E536" s="839" t="str">
        <f>IF(B536="","",INDEX(非表示_前年度報告内容!$1:$1048576,MATCH(B536,非表示_前年度報告内容!$A:$A,0),MATCH($E$52,非表示_前年度報告内容!$4:$4,0)))</f>
        <v>○</v>
      </c>
    </row>
    <row r="537" spans="2:5" ht="20.100000000000001" hidden="1" customHeight="1">
      <c r="B537" s="614" t="str">
        <f>IF(非表示_前年度報告内容!A489="","",非表示_前年度報告内容!A489)</f>
        <v>0485</v>
      </c>
      <c r="C537" s="1013" t="str">
        <f>IF(B537="","",INDEX(非表示_前年度報告内容!$1:$1048576,MATCH(B537,非表示_前年度報告内容!$A:$A,0),MATCH($C$52,非表示_前年度報告内容!$4:$4,0)))</f>
        <v>アサヒビール株式会社</v>
      </c>
      <c r="D537" s="1013"/>
      <c r="E537" s="839" t="str">
        <f>IF(B537="","",INDEX(非表示_前年度報告内容!$1:$1048576,MATCH(B537,非表示_前年度報告内容!$A:$A,0),MATCH($E$52,非表示_前年度報告内容!$4:$4,0)))</f>
        <v/>
      </c>
    </row>
    <row r="538" spans="2:5" ht="20.100000000000001" hidden="1" customHeight="1">
      <c r="B538" s="614" t="str">
        <f>IF(非表示_前年度報告内容!A490="","",非表示_前年度報告内容!A490)</f>
        <v>0486</v>
      </c>
      <c r="C538" s="1013" t="str">
        <f>IF(B538="","",INDEX(非表示_前年度報告内容!$1:$1048576,MATCH(B538,非表示_前年度報告内容!$A:$A,0),MATCH($C$52,非表示_前年度報告内容!$4:$4,0)))</f>
        <v>東海カーボン株式会社</v>
      </c>
      <c r="D538" s="1013"/>
      <c r="E538" s="839" t="str">
        <f>IF(B538="","",INDEX(非表示_前年度報告内容!$1:$1048576,MATCH(B538,非表示_前年度報告内容!$A:$A,0),MATCH($E$52,非表示_前年度報告内容!$4:$4,0)))</f>
        <v/>
      </c>
    </row>
    <row r="539" spans="2:5" ht="20.100000000000001" customHeight="1">
      <c r="B539" s="614" t="str">
        <f>IF(非表示_前年度報告内容!A491="","",非表示_前年度報告内容!A491)</f>
        <v>0487</v>
      </c>
      <c r="C539" s="1013" t="str">
        <f>IF(B539="","",INDEX(非表示_前年度報告内容!$1:$1048576,MATCH(B539,非表示_前年度報告内容!$A:$A,0),MATCH($C$52,非表示_前年度報告内容!$4:$4,0)))</f>
        <v>生化学工業株式会社</v>
      </c>
      <c r="D539" s="1013"/>
      <c r="E539" s="839" t="str">
        <f>IF(B539="","",INDEX(非表示_前年度報告内容!$1:$1048576,MATCH(B539,非表示_前年度報告内容!$A:$A,0),MATCH($E$52,非表示_前年度報告内容!$4:$4,0)))</f>
        <v>○</v>
      </c>
    </row>
    <row r="540" spans="2:5" ht="20.100000000000001" customHeight="1">
      <c r="B540" s="614" t="str">
        <f>IF(非表示_前年度報告内容!A492="","",非表示_前年度報告内容!A492)</f>
        <v>0488</v>
      </c>
      <c r="C540" s="1013" t="str">
        <f>IF(B540="","",INDEX(非表示_前年度報告内容!$1:$1048576,MATCH(B540,非表示_前年度報告内容!$A:$A,0),MATCH($C$52,非表示_前年度報告内容!$4:$4,0)))</f>
        <v>株式会社ユニカフェ</v>
      </c>
      <c r="D540" s="1013"/>
      <c r="E540" s="839" t="str">
        <f>IF(B540="","",INDEX(非表示_前年度報告内容!$1:$1048576,MATCH(B540,非表示_前年度報告内容!$A:$A,0),MATCH($E$52,非表示_前年度報告内容!$4:$4,0)))</f>
        <v>○</v>
      </c>
    </row>
    <row r="541" spans="2:5" ht="20.100000000000001" hidden="1" customHeight="1">
      <c r="B541" s="614" t="str">
        <f>IF(非表示_前年度報告内容!A493="","",非表示_前年度報告内容!A493)</f>
        <v>0489</v>
      </c>
      <c r="C541" s="1013" t="str">
        <f>IF(B541="","",INDEX(非表示_前年度報告内容!$1:$1048576,MATCH(B541,非表示_前年度報告内容!$A:$A,0),MATCH($C$52,非表示_前年度報告内容!$4:$4,0)))</f>
        <v>株式会社ゆうちょ銀行</v>
      </c>
      <c r="D541" s="1013"/>
      <c r="E541" s="839" t="str">
        <f>IF(B541="","",INDEX(非表示_前年度報告内容!$1:$1048576,MATCH(B541,非表示_前年度報告内容!$A:$A,0),MATCH($E$52,非表示_前年度報告内容!$4:$4,0)))</f>
        <v/>
      </c>
    </row>
    <row r="542" spans="2:5" ht="20.100000000000001" hidden="1" customHeight="1">
      <c r="B542" s="614" t="str">
        <f>IF(非表示_前年度報告内容!A494="","",非表示_前年度報告内容!A494)</f>
        <v>0490</v>
      </c>
      <c r="C542" s="1013" t="str">
        <f>IF(B542="","",INDEX(非表示_前年度報告内容!$1:$1048576,MATCH(B542,非表示_前年度報告内容!$A:$A,0),MATCH($C$52,非表示_前年度報告内容!$4:$4,0)))</f>
        <v>株式会社NTT東日本－南関東</v>
      </c>
      <c r="D542" s="1013"/>
      <c r="E542" s="839" t="str">
        <f>IF(B542="","",INDEX(非表示_前年度報告内容!$1:$1048576,MATCH(B542,非表示_前年度報告内容!$A:$A,0),MATCH($E$52,非表示_前年度報告内容!$4:$4,0)))</f>
        <v/>
      </c>
    </row>
    <row r="543" spans="2:5" ht="20.100000000000001" customHeight="1">
      <c r="B543" s="614" t="str">
        <f>IF(非表示_前年度報告内容!A495="","",非表示_前年度報告内容!A495)</f>
        <v>0491</v>
      </c>
      <c r="C543" s="1013" t="str">
        <f>IF(B543="","",INDEX(非表示_前年度報告内容!$1:$1048576,MATCH(B543,非表示_前年度報告内容!$A:$A,0),MATCH($C$52,非表示_前年度報告内容!$4:$4,0)))</f>
        <v>NTT東日本株式会社</v>
      </c>
      <c r="D543" s="1013"/>
      <c r="E543" s="839" t="str">
        <f>IF(B543="","",INDEX(非表示_前年度報告内容!$1:$1048576,MATCH(B543,非表示_前年度報告内容!$A:$A,0),MATCH($E$52,非表示_前年度報告内容!$4:$4,0)))</f>
        <v>○</v>
      </c>
    </row>
    <row r="544" spans="2:5" ht="20.100000000000001" hidden="1" customHeight="1">
      <c r="B544" s="614" t="str">
        <f>IF(非表示_前年度報告内容!A496="","",非表示_前年度報告内容!A496)</f>
        <v>0492</v>
      </c>
      <c r="C544" s="1013" t="str">
        <f>IF(B544="","",INDEX(非表示_前年度報告内容!$1:$1048576,MATCH(B544,非表示_前年度報告内容!$A:$A,0),MATCH($C$52,非表示_前年度報告内容!$4:$4,0)))</f>
        <v/>
      </c>
      <c r="D544" s="1013"/>
      <c r="E544" s="839" t="str">
        <f>IF(B544="","",INDEX(非表示_前年度報告内容!$1:$1048576,MATCH(B544,非表示_前年度報告内容!$A:$A,0),MATCH($E$52,非表示_前年度報告内容!$4:$4,0)))</f>
        <v/>
      </c>
    </row>
    <row r="545" spans="2:5" ht="20.100000000000001" hidden="1" customHeight="1">
      <c r="B545" s="614" t="str">
        <f>IF(非表示_前年度報告内容!A497="","",非表示_前年度報告内容!A497)</f>
        <v>0493</v>
      </c>
      <c r="C545" s="1013" t="str">
        <f>IF(B545="","",INDEX(非表示_前年度報告内容!$1:$1048576,MATCH(B545,非表示_前年度報告内容!$A:$A,0),MATCH($C$52,非表示_前年度報告内容!$4:$4,0)))</f>
        <v>株式会社エコー</v>
      </c>
      <c r="D545" s="1013"/>
      <c r="E545" s="839" t="str">
        <f>IF(B545="","",INDEX(非表示_前年度報告内容!$1:$1048576,MATCH(B545,非表示_前年度報告内容!$A:$A,0),MATCH($E$52,非表示_前年度報告内容!$4:$4,0)))</f>
        <v/>
      </c>
    </row>
    <row r="546" spans="2:5" ht="20.100000000000001" hidden="1" customHeight="1">
      <c r="B546" s="614" t="str">
        <f>IF(非表示_前年度報告内容!A498="","",非表示_前年度報告内容!A498)</f>
        <v>0494</v>
      </c>
      <c r="C546" s="1013" t="str">
        <f>IF(B546="","",INDEX(非表示_前年度報告内容!$1:$1048576,MATCH(B546,非表示_前年度報告内容!$A:$A,0),MATCH($C$52,非表示_前年度報告内容!$4:$4,0)))</f>
        <v>シロキ工業株式会社</v>
      </c>
      <c r="D546" s="1013"/>
      <c r="E546" s="839" t="str">
        <f>IF(B546="","",INDEX(非表示_前年度報告内容!$1:$1048576,MATCH(B546,非表示_前年度報告内容!$A:$A,0),MATCH($E$52,非表示_前年度報告内容!$4:$4,0)))</f>
        <v/>
      </c>
    </row>
    <row r="547" spans="2:5" ht="20.100000000000001" customHeight="1">
      <c r="B547" s="614" t="str">
        <f>IF(非表示_前年度報告内容!A499="","",非表示_前年度報告内容!A499)</f>
        <v>0495</v>
      </c>
      <c r="C547" s="1013" t="str">
        <f>IF(B547="","",INDEX(非表示_前年度報告内容!$1:$1048576,MATCH(B547,非表示_前年度報告内容!$A:$A,0),MATCH($C$52,非表示_前年度報告内容!$4:$4,0)))</f>
        <v>神奈川柑橘果工株式会社</v>
      </c>
      <c r="D547" s="1013"/>
      <c r="E547" s="839" t="str">
        <f>IF(B547="","",INDEX(非表示_前年度報告内容!$1:$1048576,MATCH(B547,非表示_前年度報告内容!$A:$A,0),MATCH($E$52,非表示_前年度報告内容!$4:$4,0)))</f>
        <v>○</v>
      </c>
    </row>
    <row r="548" spans="2:5" ht="20.100000000000001" customHeight="1">
      <c r="B548" s="614" t="str">
        <f>IF(非表示_前年度報告内容!A500="","",非表示_前年度報告内容!A500)</f>
        <v>0496</v>
      </c>
      <c r="C548" s="1013" t="str">
        <f>IF(B548="","",INDEX(非表示_前年度報告内容!$1:$1048576,MATCH(B548,非表示_前年度報告内容!$A:$A,0),MATCH($C$52,非表示_前年度報告内容!$4:$4,0)))</f>
        <v>小田急商事株式会社</v>
      </c>
      <c r="D548" s="1013"/>
      <c r="E548" s="839" t="str">
        <f>IF(B548="","",INDEX(非表示_前年度報告内容!$1:$1048576,MATCH(B548,非表示_前年度報告内容!$A:$A,0),MATCH($E$52,非表示_前年度報告内容!$4:$4,0)))</f>
        <v>○</v>
      </c>
    </row>
    <row r="549" spans="2:5" ht="20.100000000000001" customHeight="1">
      <c r="B549" s="614" t="str">
        <f>IF(非表示_前年度報告内容!A501="","",非表示_前年度報告内容!A501)</f>
        <v>0497</v>
      </c>
      <c r="C549" s="1013" t="str">
        <f>IF(B549="","",INDEX(非表示_前年度報告内容!$1:$1048576,MATCH(B549,非表示_前年度報告内容!$A:$A,0),MATCH($C$52,非表示_前年度報告内容!$4:$4,0)))</f>
        <v>株式会社ＮＩＴＴＡＮ</v>
      </c>
      <c r="D549" s="1013"/>
      <c r="E549" s="839" t="str">
        <f>IF(B549="","",INDEX(非表示_前年度報告内容!$1:$1048576,MATCH(B549,非表示_前年度報告内容!$A:$A,0),MATCH($E$52,非表示_前年度報告内容!$4:$4,0)))</f>
        <v>○</v>
      </c>
    </row>
    <row r="550" spans="2:5" ht="20.100000000000001" customHeight="1">
      <c r="B550" s="614" t="str">
        <f>IF(非表示_前年度報告内容!A502="","",非表示_前年度報告内容!A502)</f>
        <v>0498</v>
      </c>
      <c r="C550" s="1013" t="str">
        <f>IF(B550="","",INDEX(非表示_前年度報告内容!$1:$1048576,MATCH(B550,非表示_前年度報告内容!$A:$A,0),MATCH($C$52,非表示_前年度報告内容!$4:$4,0)))</f>
        <v>日本赤十字社</v>
      </c>
      <c r="D550" s="1013"/>
      <c r="E550" s="839" t="str">
        <f>IF(B550="","",INDEX(非表示_前年度報告内容!$1:$1048576,MATCH(B550,非表示_前年度報告内容!$A:$A,0),MATCH($E$52,非表示_前年度報告内容!$4:$4,0)))</f>
        <v>○</v>
      </c>
    </row>
    <row r="551" spans="2:5" ht="20.100000000000001" customHeight="1">
      <c r="B551" s="614" t="str">
        <f>IF(非表示_前年度報告内容!A503="","",非表示_前年度報告内容!A503)</f>
        <v>0499</v>
      </c>
      <c r="C551" s="1013" t="str">
        <f>IF(B551="","",INDEX(非表示_前年度報告内容!$1:$1048576,MATCH(B551,非表示_前年度報告内容!$A:$A,0),MATCH($C$52,非表示_前年度報告内容!$4:$4,0)))</f>
        <v>株式会社オーネックス</v>
      </c>
      <c r="D551" s="1013"/>
      <c r="E551" s="839" t="str">
        <f>IF(B551="","",INDEX(非表示_前年度報告内容!$1:$1048576,MATCH(B551,非表示_前年度報告内容!$A:$A,0),MATCH($E$52,非表示_前年度報告内容!$4:$4,0)))</f>
        <v>○</v>
      </c>
    </row>
    <row r="552" spans="2:5" ht="20.100000000000001" customHeight="1">
      <c r="B552" s="614" t="str">
        <f>IF(非表示_前年度報告内容!A504="","",非表示_前年度報告内容!A504)</f>
        <v>0500</v>
      </c>
      <c r="C552" s="1013" t="str">
        <f>IF(B552="","",INDEX(非表示_前年度報告内容!$1:$1048576,MATCH(B552,非表示_前年度報告内容!$A:$A,0),MATCH($C$52,非表示_前年度報告内容!$4:$4,0)))</f>
        <v>富士屋ホテル株式会社</v>
      </c>
      <c r="D552" s="1013"/>
      <c r="E552" s="839" t="str">
        <f>IF(B552="","",INDEX(非表示_前年度報告内容!$1:$1048576,MATCH(B552,非表示_前年度報告内容!$A:$A,0),MATCH($E$52,非表示_前年度報告内容!$4:$4,0)))</f>
        <v>○</v>
      </c>
    </row>
    <row r="553" spans="2:5" ht="20.100000000000001" customHeight="1">
      <c r="B553" s="614" t="str">
        <f>IF(非表示_前年度報告内容!A505="","",非表示_前年度報告内容!A505)</f>
        <v>0501</v>
      </c>
      <c r="C553" s="1013" t="str">
        <f>IF(B553="","",INDEX(非表示_前年度報告内容!$1:$1048576,MATCH(B553,非表示_前年度報告内容!$A:$A,0),MATCH($C$52,非表示_前年度報告内容!$4:$4,0)))</f>
        <v>法務省</v>
      </c>
      <c r="D553" s="1013"/>
      <c r="E553" s="839" t="str">
        <f>IF(B553="","",INDEX(非表示_前年度報告内容!$1:$1048576,MATCH(B553,非表示_前年度報告内容!$A:$A,0),MATCH($E$52,非表示_前年度報告内容!$4:$4,0)))</f>
        <v>○</v>
      </c>
    </row>
    <row r="554" spans="2:5" ht="20.100000000000001" customHeight="1">
      <c r="B554" s="614" t="str">
        <f>IF(非表示_前年度報告内容!A506="","",非表示_前年度報告内容!A506)</f>
        <v>0502</v>
      </c>
      <c r="C554" s="1013" t="str">
        <f>IF(B554="","",INDEX(非表示_前年度報告内容!$1:$1048576,MATCH(B554,非表示_前年度報告内容!$A:$A,0),MATCH($C$52,非表示_前年度報告内容!$4:$4,0)))</f>
        <v>株式会社リコー</v>
      </c>
      <c r="D554" s="1013"/>
      <c r="E554" s="839" t="str">
        <f>IF(B554="","",INDEX(非表示_前年度報告内容!$1:$1048576,MATCH(B554,非表示_前年度報告内容!$A:$A,0),MATCH($E$52,非表示_前年度報告内容!$4:$4,0)))</f>
        <v>○</v>
      </c>
    </row>
    <row r="555" spans="2:5" ht="20.100000000000001" hidden="1" customHeight="1">
      <c r="B555" s="614" t="str">
        <f>IF(非表示_前年度報告内容!A507="","",非表示_前年度報告内容!A507)</f>
        <v>0503</v>
      </c>
      <c r="C555" s="1013" t="str">
        <f>IF(B555="","",INDEX(非表示_前年度報告内容!$1:$1048576,MATCH(B555,非表示_前年度報告内容!$A:$A,0),MATCH($C$52,非表示_前年度報告内容!$4:$4,0)))</f>
        <v>神奈中ハイヤー株式会社</v>
      </c>
      <c r="D555" s="1013"/>
      <c r="E555" s="839" t="str">
        <f>IF(B555="","",INDEX(非表示_前年度報告内容!$1:$1048576,MATCH(B555,非表示_前年度報告内容!$A:$A,0),MATCH($E$52,非表示_前年度報告内容!$4:$4,0)))</f>
        <v/>
      </c>
    </row>
    <row r="556" spans="2:5" ht="20.100000000000001" customHeight="1">
      <c r="B556" s="614" t="str">
        <f>IF(非表示_前年度報告内容!A508="","",非表示_前年度報告内容!A508)</f>
        <v>0504</v>
      </c>
      <c r="C556" s="1013" t="str">
        <f>IF(B556="","",INDEX(非表示_前年度報告内容!$1:$1048576,MATCH(B556,非表示_前年度報告内容!$A:$A,0),MATCH($C$52,非表示_前年度報告内容!$4:$4,0)))</f>
        <v>株式会社ＡＯＫＩ</v>
      </c>
      <c r="D556" s="1013"/>
      <c r="E556" s="839" t="str">
        <f>IF(B556="","",INDEX(非表示_前年度報告内容!$1:$1048576,MATCH(B556,非表示_前年度報告内容!$A:$A,0),MATCH($E$52,非表示_前年度報告内容!$4:$4,0)))</f>
        <v>○</v>
      </c>
    </row>
    <row r="557" spans="2:5" ht="20.100000000000001" customHeight="1">
      <c r="B557" s="614" t="str">
        <f>IF(非表示_前年度報告内容!A509="","",非表示_前年度報告内容!A509)</f>
        <v>0505</v>
      </c>
      <c r="C557" s="1013" t="str">
        <f>IF(B557="","",INDEX(非表示_前年度報告内容!$1:$1048576,MATCH(B557,非表示_前年度報告内容!$A:$A,0),MATCH($C$52,非表示_前年度報告内容!$4:$4,0)))</f>
        <v>関東化成工業株式会社</v>
      </c>
      <c r="D557" s="1013"/>
      <c r="E557" s="839" t="str">
        <f>IF(B557="","",INDEX(非表示_前年度報告内容!$1:$1048576,MATCH(B557,非表示_前年度報告内容!$A:$A,0),MATCH($E$52,非表示_前年度報告内容!$4:$4,0)))</f>
        <v>○</v>
      </c>
    </row>
    <row r="558" spans="2:5" ht="20.100000000000001" customHeight="1">
      <c r="B558" s="614" t="str">
        <f>IF(非表示_前年度報告内容!A510="","",非表示_前年度報告内容!A510)</f>
        <v>0506</v>
      </c>
      <c r="C558" s="1013" t="str">
        <f>IF(B558="","",INDEX(非表示_前年度報告内容!$1:$1048576,MATCH(B558,非表示_前年度報告内容!$A:$A,0),MATCH($C$52,非表示_前年度報告内容!$4:$4,0)))</f>
        <v>株式会社バンテックセントラル</v>
      </c>
      <c r="D558" s="1013"/>
      <c r="E558" s="839" t="str">
        <f>IF(B558="","",INDEX(非表示_前年度報告内容!$1:$1048576,MATCH(B558,非表示_前年度報告内容!$A:$A,0),MATCH($E$52,非表示_前年度報告内容!$4:$4,0)))</f>
        <v>○</v>
      </c>
    </row>
    <row r="559" spans="2:5" ht="20.100000000000001" customHeight="1">
      <c r="B559" s="614" t="str">
        <f>IF(非表示_前年度報告内容!A511="","",非表示_前年度報告内容!A511)</f>
        <v>0507</v>
      </c>
      <c r="C559" s="1013" t="str">
        <f>IF(B559="","",INDEX(非表示_前年度報告内容!$1:$1048576,MATCH(B559,非表示_前年度報告内容!$A:$A,0),MATCH($C$52,非表示_前年度報告内容!$4:$4,0)))</f>
        <v>関西ペイント株式会社</v>
      </c>
      <c r="D559" s="1013"/>
      <c r="E559" s="839" t="str">
        <f>IF(B559="","",INDEX(非表示_前年度報告内容!$1:$1048576,MATCH(B559,非表示_前年度報告内容!$A:$A,0),MATCH($E$52,非表示_前年度報告内容!$4:$4,0)))</f>
        <v>○</v>
      </c>
    </row>
    <row r="560" spans="2:5" ht="20.100000000000001" customHeight="1">
      <c r="B560" s="614" t="str">
        <f>IF(非表示_前年度報告内容!A512="","",非表示_前年度報告内容!A512)</f>
        <v>0508</v>
      </c>
      <c r="C560" s="1013" t="str">
        <f>IF(B560="","",INDEX(非表示_前年度報告内容!$1:$1048576,MATCH(B560,非表示_前年度報告内容!$A:$A,0),MATCH($C$52,非表示_前年度報告内容!$4:$4,0)))</f>
        <v>株式会社京急ストア</v>
      </c>
      <c r="D560" s="1013"/>
      <c r="E560" s="839" t="str">
        <f>IF(B560="","",INDEX(非表示_前年度報告内容!$1:$1048576,MATCH(B560,非表示_前年度報告内容!$A:$A,0),MATCH($E$52,非表示_前年度報告内容!$4:$4,0)))</f>
        <v>○</v>
      </c>
    </row>
    <row r="561" spans="2:5" ht="20.100000000000001" customHeight="1">
      <c r="B561" s="614" t="str">
        <f>IF(非表示_前年度報告内容!A513="","",非表示_前年度報告内容!A513)</f>
        <v>0509</v>
      </c>
      <c r="C561" s="1013" t="str">
        <f>IF(B561="","",INDEX(非表示_前年度報告内容!$1:$1048576,MATCH(B561,非表示_前年度報告内容!$A:$A,0),MATCH($C$52,非表示_前年度報告内容!$4:$4,0)))</f>
        <v>株式会社中村屋</v>
      </c>
      <c r="D561" s="1013"/>
      <c r="E561" s="839" t="str">
        <f>IF(B561="","",INDEX(非表示_前年度報告内容!$1:$1048576,MATCH(B561,非表示_前年度報告内容!$A:$A,0),MATCH($E$52,非表示_前年度報告内容!$4:$4,0)))</f>
        <v>○</v>
      </c>
    </row>
    <row r="562" spans="2:5" ht="20.100000000000001" hidden="1" customHeight="1">
      <c r="B562" s="614" t="str">
        <f>IF(非表示_前年度報告内容!A514="","",非表示_前年度報告内容!A514)</f>
        <v>0510</v>
      </c>
      <c r="C562" s="1013" t="str">
        <f>IF(B562="","",INDEX(非表示_前年度報告内容!$1:$1048576,MATCH(B562,非表示_前年度報告内容!$A:$A,0),MATCH($C$52,非表示_前年度報告内容!$4:$4,0)))</f>
        <v>京急交通株式会社</v>
      </c>
      <c r="D562" s="1013"/>
      <c r="E562" s="839" t="str">
        <f>IF(B562="","",INDEX(非表示_前年度報告内容!$1:$1048576,MATCH(B562,非表示_前年度報告内容!$A:$A,0),MATCH($E$52,非表示_前年度報告内容!$4:$4,0)))</f>
        <v/>
      </c>
    </row>
    <row r="563" spans="2:5" ht="20.100000000000001" hidden="1" customHeight="1">
      <c r="B563" s="614" t="str">
        <f>IF(非表示_前年度報告内容!A515="","",非表示_前年度報告内容!A515)</f>
        <v>0511</v>
      </c>
      <c r="C563" s="1013" t="str">
        <f>IF(B563="","",INDEX(非表示_前年度報告内容!$1:$1048576,MATCH(B563,非表示_前年度報告内容!$A:$A,0),MATCH($C$52,非表示_前年度報告内容!$4:$4,0)))</f>
        <v>伊豆箱根交通株式会社</v>
      </c>
      <c r="D563" s="1013"/>
      <c r="E563" s="839" t="str">
        <f>IF(B563="","",INDEX(非表示_前年度報告内容!$1:$1048576,MATCH(B563,非表示_前年度報告内容!$A:$A,0),MATCH($E$52,非表示_前年度報告内容!$4:$4,0)))</f>
        <v/>
      </c>
    </row>
    <row r="564" spans="2:5" ht="20.100000000000001" customHeight="1">
      <c r="B564" s="614" t="str">
        <f>IF(非表示_前年度報告内容!A516="","",非表示_前年度報告内容!A516)</f>
        <v>0512</v>
      </c>
      <c r="C564" s="1013" t="str">
        <f>IF(B564="","",INDEX(非表示_前年度報告内容!$1:$1048576,MATCH(B564,非表示_前年度報告内容!$A:$A,0),MATCH($C$52,非表示_前年度報告内容!$4:$4,0)))</f>
        <v>財務省</v>
      </c>
      <c r="D564" s="1013"/>
      <c r="E564" s="839" t="str">
        <f>IF(B564="","",INDEX(非表示_前年度報告内容!$1:$1048576,MATCH(B564,非表示_前年度報告内容!$A:$A,0),MATCH($E$52,非表示_前年度報告内容!$4:$4,0)))</f>
        <v>○</v>
      </c>
    </row>
    <row r="565" spans="2:5" ht="20.100000000000001" hidden="1" customHeight="1">
      <c r="B565" s="614" t="str">
        <f>IF(非表示_前年度報告内容!A517="","",非表示_前年度報告内容!A517)</f>
        <v>0513</v>
      </c>
      <c r="C565" s="1013" t="str">
        <f>IF(B565="","",INDEX(非表示_前年度報告内容!$1:$1048576,MATCH(B565,非表示_前年度報告内容!$A:$A,0),MATCH($C$52,非表示_前年度報告内容!$4:$4,0)))</f>
        <v>セコム株式会社</v>
      </c>
      <c r="D565" s="1013"/>
      <c r="E565" s="839" t="str">
        <f>IF(B565="","",INDEX(非表示_前年度報告内容!$1:$1048576,MATCH(B565,非表示_前年度報告内容!$A:$A,0),MATCH($E$52,非表示_前年度報告内容!$4:$4,0)))</f>
        <v/>
      </c>
    </row>
    <row r="566" spans="2:5" ht="20.100000000000001" hidden="1" customHeight="1">
      <c r="B566" s="614" t="str">
        <f>IF(非表示_前年度報告内容!A518="","",非表示_前年度報告内容!A518)</f>
        <v>0514</v>
      </c>
      <c r="C566" s="1013" t="str">
        <f>IF(B566="","",INDEX(非表示_前年度報告内容!$1:$1048576,MATCH(B566,非表示_前年度報告内容!$A:$A,0),MATCH($C$52,非表示_前年度報告内容!$4:$4,0)))</f>
        <v>日産車体マニュファクチュアリング株式会社</v>
      </c>
      <c r="D566" s="1013"/>
      <c r="E566" s="839" t="str">
        <f>IF(B566="","",INDEX(非表示_前年度報告内容!$1:$1048576,MATCH(B566,非表示_前年度報告内容!$A:$A,0),MATCH($E$52,非表示_前年度報告内容!$4:$4,0)))</f>
        <v/>
      </c>
    </row>
    <row r="567" spans="2:5" ht="20.100000000000001" customHeight="1">
      <c r="B567" s="614" t="str">
        <f>IF(非表示_前年度報告内容!A519="","",非表示_前年度報告内容!A519)</f>
        <v>0515</v>
      </c>
      <c r="C567" s="1013" t="str">
        <f>IF(B567="","",INDEX(非表示_前年度報告内容!$1:$1048576,MATCH(B567,非表示_前年度報告内容!$A:$A,0),MATCH($C$52,非表示_前年度報告内容!$4:$4,0)))</f>
        <v>株式会社横浜岡田屋</v>
      </c>
      <c r="D567" s="1013"/>
      <c r="E567" s="839" t="str">
        <f>IF(B567="","",INDEX(非表示_前年度報告内容!$1:$1048576,MATCH(B567,非表示_前年度報告内容!$A:$A,0),MATCH($E$52,非表示_前年度報告内容!$4:$4,0)))</f>
        <v>○</v>
      </c>
    </row>
    <row r="568" spans="2:5" ht="20.100000000000001" hidden="1" customHeight="1">
      <c r="B568" s="614" t="str">
        <f>IF(非表示_前年度報告内容!A520="","",非表示_前年度報告内容!A520)</f>
        <v>0516</v>
      </c>
      <c r="C568" s="1013" t="str">
        <f>IF(B568="","",INDEX(非表示_前年度報告内容!$1:$1048576,MATCH(B568,非表示_前年度報告内容!$A:$A,0),MATCH($C$52,非表示_前年度報告内容!$4:$4,0)))</f>
        <v/>
      </c>
      <c r="D568" s="1013"/>
      <c r="E568" s="839" t="str">
        <f>IF(B568="","",INDEX(非表示_前年度報告内容!$1:$1048576,MATCH(B568,非表示_前年度報告内容!$A:$A,0),MATCH($E$52,非表示_前年度報告内容!$4:$4,0)))</f>
        <v/>
      </c>
    </row>
    <row r="569" spans="2:5" ht="20.100000000000001" customHeight="1">
      <c r="B569" s="614" t="str">
        <f>IF(非表示_前年度報告内容!A521="","",非表示_前年度報告内容!A521)</f>
        <v>0517</v>
      </c>
      <c r="C569" s="1013" t="str">
        <f>IF(B569="","",INDEX(非表示_前年度報告内容!$1:$1048576,MATCH(B569,非表示_前年度報告内容!$A:$A,0),MATCH($C$52,非表示_前年度報告内容!$4:$4,0)))</f>
        <v>日鉄ステンレス鋼管株式会社</v>
      </c>
      <c r="D569" s="1013"/>
      <c r="E569" s="839" t="str">
        <f>IF(B569="","",INDEX(非表示_前年度報告内容!$1:$1048576,MATCH(B569,非表示_前年度報告内容!$A:$A,0),MATCH($E$52,非表示_前年度報告内容!$4:$4,0)))</f>
        <v>○</v>
      </c>
    </row>
    <row r="570" spans="2:5" ht="20.100000000000001" hidden="1" customHeight="1">
      <c r="B570" s="614" t="str">
        <f>IF(非表示_前年度報告内容!A522="","",非表示_前年度報告内容!A522)</f>
        <v>0518</v>
      </c>
      <c r="C570" s="1013" t="str">
        <f>IF(B570="","",INDEX(非表示_前年度報告内容!$1:$1048576,MATCH(B570,非表示_前年度報告内容!$A:$A,0),MATCH($C$52,非表示_前年度報告内容!$4:$4,0)))</f>
        <v>株式会社山王</v>
      </c>
      <c r="D570" s="1013"/>
      <c r="E570" s="839" t="str">
        <f>IF(B570="","",INDEX(非表示_前年度報告内容!$1:$1048576,MATCH(B570,非表示_前年度報告内容!$A:$A,0),MATCH($E$52,非表示_前年度報告内容!$4:$4,0)))</f>
        <v/>
      </c>
    </row>
    <row r="571" spans="2:5" ht="20.100000000000001" customHeight="1">
      <c r="B571" s="614" t="str">
        <f>IF(非表示_前年度報告内容!A523="","",非表示_前年度報告内容!A523)</f>
        <v>0519</v>
      </c>
      <c r="C571" s="1013" t="str">
        <f>IF(B571="","",INDEX(非表示_前年度報告内容!$1:$1048576,MATCH(B571,非表示_前年度報告内容!$A:$A,0),MATCH($C$52,非表示_前年度報告内容!$4:$4,0)))</f>
        <v>株式会社放電精密加工研究所</v>
      </c>
      <c r="D571" s="1013"/>
      <c r="E571" s="839" t="str">
        <f>IF(B571="","",INDEX(非表示_前年度報告内容!$1:$1048576,MATCH(B571,非表示_前年度報告内容!$A:$A,0),MATCH($E$52,非表示_前年度報告内容!$4:$4,0)))</f>
        <v>○</v>
      </c>
    </row>
    <row r="572" spans="2:5" ht="20.100000000000001" customHeight="1">
      <c r="B572" s="614" t="str">
        <f>IF(非表示_前年度報告内容!A524="","",非表示_前年度報告内容!A524)</f>
        <v>0520</v>
      </c>
      <c r="C572" s="1013" t="str">
        <f>IF(B572="","",INDEX(非表示_前年度報告内容!$1:$1048576,MATCH(B572,非表示_前年度報告内容!$A:$A,0),MATCH($C$52,非表示_前年度報告内容!$4:$4,0)))</f>
        <v>株式会社やまびこ</v>
      </c>
      <c r="D572" s="1013"/>
      <c r="E572" s="839" t="str">
        <f>IF(B572="","",INDEX(非表示_前年度報告内容!$1:$1048576,MATCH(B572,非表示_前年度報告内容!$A:$A,0),MATCH($E$52,非表示_前年度報告内容!$4:$4,0)))</f>
        <v>○</v>
      </c>
    </row>
    <row r="573" spans="2:5" ht="20.100000000000001" hidden="1" customHeight="1">
      <c r="B573" s="614" t="str">
        <f>IF(非表示_前年度報告内容!A525="","",非表示_前年度報告内容!A525)</f>
        <v>0521</v>
      </c>
      <c r="C573" s="1013" t="str">
        <f>IF(B573="","",INDEX(非表示_前年度報告内容!$1:$1048576,MATCH(B573,非表示_前年度報告内容!$A:$A,0),MATCH($C$52,非表示_前年度報告内容!$4:$4,0)))</f>
        <v>太平金属工業株式会社</v>
      </c>
      <c r="D573" s="1013"/>
      <c r="E573" s="839" t="str">
        <f>IF(B573="","",INDEX(非表示_前年度報告内容!$1:$1048576,MATCH(B573,非表示_前年度報告内容!$A:$A,0),MATCH($E$52,非表示_前年度報告内容!$4:$4,0)))</f>
        <v/>
      </c>
    </row>
    <row r="574" spans="2:5" ht="20.100000000000001" hidden="1" customHeight="1">
      <c r="B574" s="614" t="str">
        <f>IF(非表示_前年度報告内容!A526="","",非表示_前年度報告内容!A526)</f>
        <v>0522</v>
      </c>
      <c r="C574" s="1013" t="str">
        <f>IF(B574="","",INDEX(非表示_前年度報告内容!$1:$1048576,MATCH(B574,非表示_前年度報告内容!$A:$A,0),MATCH($C$52,非表示_前年度報告内容!$4:$4,0)))</f>
        <v/>
      </c>
      <c r="D574" s="1013"/>
      <c r="E574" s="839" t="str">
        <f>IF(B574="","",INDEX(非表示_前年度報告内容!$1:$1048576,MATCH(B574,非表示_前年度報告内容!$A:$A,0),MATCH($E$52,非表示_前年度報告内容!$4:$4,0)))</f>
        <v/>
      </c>
    </row>
    <row r="575" spans="2:5" ht="20.100000000000001" customHeight="1">
      <c r="B575" s="614" t="str">
        <f>IF(非表示_前年度報告内容!A527="","",非表示_前年度報告内容!A527)</f>
        <v>0523</v>
      </c>
      <c r="C575" s="1013" t="str">
        <f>IF(B575="","",INDEX(非表示_前年度報告内容!$1:$1048576,MATCH(B575,非表示_前年度報告内容!$A:$A,0),MATCH($C$52,非表示_前年度報告内容!$4:$4,0)))</f>
        <v>株式会社ケーズホールディングス</v>
      </c>
      <c r="D575" s="1013"/>
      <c r="E575" s="839" t="str">
        <f>IF(B575="","",INDEX(非表示_前年度報告内容!$1:$1048576,MATCH(B575,非表示_前年度報告内容!$A:$A,0),MATCH($E$52,非表示_前年度報告内容!$4:$4,0)))</f>
        <v>○</v>
      </c>
    </row>
    <row r="576" spans="2:5" ht="20.100000000000001" customHeight="1">
      <c r="B576" s="614" t="str">
        <f>IF(非表示_前年度報告内容!A528="","",非表示_前年度報告内容!A528)</f>
        <v>0524</v>
      </c>
      <c r="C576" s="1013" t="str">
        <f>IF(B576="","",INDEX(非表示_前年度報告内容!$1:$1048576,MATCH(B576,非表示_前年度報告内容!$A:$A,0),MATCH($C$52,非表示_前年度報告内容!$4:$4,0)))</f>
        <v>医療法人社団哺育会</v>
      </c>
      <c r="D576" s="1013"/>
      <c r="E576" s="839" t="str">
        <f>IF(B576="","",INDEX(非表示_前年度報告内容!$1:$1048576,MATCH(B576,非表示_前年度報告内容!$A:$A,0),MATCH($E$52,非表示_前年度報告内容!$4:$4,0)))</f>
        <v>○</v>
      </c>
    </row>
    <row r="577" spans="2:5" ht="20.100000000000001" customHeight="1">
      <c r="B577" s="614" t="str">
        <f>IF(非表示_前年度報告内容!A529="","",非表示_前年度報告内容!A529)</f>
        <v>0525</v>
      </c>
      <c r="C577" s="1013" t="str">
        <f>IF(B577="","",INDEX(非表示_前年度報告内容!$1:$1048576,MATCH(B577,非表示_前年度報告内容!$A:$A,0),MATCH($C$52,非表示_前年度報告内容!$4:$4,0)))</f>
        <v>富士フイルムマニュファクチャリング株式会社</v>
      </c>
      <c r="D577" s="1013"/>
      <c r="E577" s="839" t="str">
        <f>IF(B577="","",INDEX(非表示_前年度報告内容!$1:$1048576,MATCH(B577,非表示_前年度報告内容!$A:$A,0),MATCH($E$52,非表示_前年度報告内容!$4:$4,0)))</f>
        <v>○</v>
      </c>
    </row>
    <row r="578" spans="2:5" ht="20.100000000000001" hidden="1" customHeight="1">
      <c r="B578" s="614" t="str">
        <f>IF(非表示_前年度報告内容!A530="","",非表示_前年度報告内容!A530)</f>
        <v>0526</v>
      </c>
      <c r="C578" s="1013" t="str">
        <f>IF(B578="","",INDEX(非表示_前年度報告内容!$1:$1048576,MATCH(B578,非表示_前年度報告内容!$A:$A,0),MATCH($C$52,非表示_前年度報告内容!$4:$4,0)))</f>
        <v>ユニプレス株式会社</v>
      </c>
      <c r="D578" s="1013"/>
      <c r="E578" s="839" t="str">
        <f>IF(B578="","",INDEX(非表示_前年度報告内容!$1:$1048576,MATCH(B578,非表示_前年度報告内容!$A:$A,0),MATCH($E$52,非表示_前年度報告内容!$4:$4,0)))</f>
        <v/>
      </c>
    </row>
    <row r="579" spans="2:5" ht="20.100000000000001" hidden="1" customHeight="1">
      <c r="B579" s="614" t="str">
        <f>IF(非表示_前年度報告内容!A531="","",非表示_前年度報告内容!A531)</f>
        <v>0527</v>
      </c>
      <c r="C579" s="1013" t="str">
        <f>IF(B579="","",INDEX(非表示_前年度報告内容!$1:$1048576,MATCH(B579,非表示_前年度報告内容!$A:$A,0),MATCH($C$52,非表示_前年度報告内容!$4:$4,0)))</f>
        <v>ソーラーフロンティア株式会社</v>
      </c>
      <c r="D579" s="1013"/>
      <c r="E579" s="839" t="str">
        <f>IF(B579="","",INDEX(非表示_前年度報告内容!$1:$1048576,MATCH(B579,非表示_前年度報告内容!$A:$A,0),MATCH($E$52,非表示_前年度報告内容!$4:$4,0)))</f>
        <v/>
      </c>
    </row>
    <row r="580" spans="2:5" ht="20.100000000000001" customHeight="1">
      <c r="B580" s="614" t="str">
        <f>IF(非表示_前年度報告内容!A532="","",非表示_前年度報告内容!A532)</f>
        <v>0528</v>
      </c>
      <c r="C580" s="1013" t="str">
        <f>IF(B580="","",INDEX(非表示_前年度報告内容!$1:$1048576,MATCH(B580,非表示_前年度報告内容!$A:$A,0),MATCH($C$52,非表示_前年度報告内容!$4:$4,0)))</f>
        <v>株式会社ハイデイ日高</v>
      </c>
      <c r="D580" s="1013"/>
      <c r="E580" s="839" t="str">
        <f>IF(B580="","",INDEX(非表示_前年度報告内容!$1:$1048576,MATCH(B580,非表示_前年度報告内容!$A:$A,0),MATCH($E$52,非表示_前年度報告内容!$4:$4,0)))</f>
        <v>○</v>
      </c>
    </row>
    <row r="581" spans="2:5" ht="20.100000000000001" hidden="1" customHeight="1">
      <c r="B581" s="614" t="str">
        <f>IF(非表示_前年度報告内容!A533="","",非表示_前年度報告内容!A533)</f>
        <v>0529</v>
      </c>
      <c r="C581" s="1013" t="str">
        <f>IF(B581="","",INDEX(非表示_前年度報告内容!$1:$1048576,MATCH(B581,非表示_前年度報告内容!$A:$A,0),MATCH($C$52,非表示_前年度報告内容!$4:$4,0)))</f>
        <v>ワタミフードサービス株式会社</v>
      </c>
      <c r="D581" s="1013"/>
      <c r="E581" s="839" t="str">
        <f>IF(B581="","",INDEX(非表示_前年度報告内容!$1:$1048576,MATCH(B581,非表示_前年度報告内容!$A:$A,0),MATCH($E$52,非表示_前年度報告内容!$4:$4,0)))</f>
        <v/>
      </c>
    </row>
    <row r="582" spans="2:5" ht="20.100000000000001" hidden="1" customHeight="1">
      <c r="B582" s="614" t="str">
        <f>IF(非表示_前年度報告内容!A534="","",非表示_前年度報告内容!A534)</f>
        <v>0530</v>
      </c>
      <c r="C582" s="1013" t="str">
        <f>IF(B582="","",INDEX(非表示_前年度報告内容!$1:$1048576,MATCH(B582,非表示_前年度報告内容!$A:$A,0),MATCH($C$52,非表示_前年度報告内容!$4:$4,0)))</f>
        <v>株式会社ＳＵＩＳＨＡＹＡ</v>
      </c>
      <c r="D582" s="1013"/>
      <c r="E582" s="839" t="str">
        <f>IF(B582="","",INDEX(非表示_前年度報告内容!$1:$1048576,MATCH(B582,非表示_前年度報告内容!$A:$A,0),MATCH($E$52,非表示_前年度報告内容!$4:$4,0)))</f>
        <v/>
      </c>
    </row>
    <row r="583" spans="2:5" ht="20.100000000000001" customHeight="1">
      <c r="B583" s="614" t="str">
        <f>IF(非表示_前年度報告内容!A535="","",非表示_前年度報告内容!A535)</f>
        <v>0531</v>
      </c>
      <c r="C583" s="1013" t="str">
        <f>IF(B583="","",INDEX(非表示_前年度報告内容!$1:$1048576,MATCH(B583,非表示_前年度報告内容!$A:$A,0),MATCH($C$52,非表示_前年度報告内容!$4:$4,0)))</f>
        <v>新明和工業株式会社</v>
      </c>
      <c r="D583" s="1013"/>
      <c r="E583" s="839" t="str">
        <f>IF(B583="","",INDEX(非表示_前年度報告内容!$1:$1048576,MATCH(B583,非表示_前年度報告内容!$A:$A,0),MATCH($E$52,非表示_前年度報告内容!$4:$4,0)))</f>
        <v>○</v>
      </c>
    </row>
    <row r="584" spans="2:5" ht="20.100000000000001" hidden="1" customHeight="1">
      <c r="B584" s="614" t="str">
        <f>IF(非表示_前年度報告内容!A536="","",非表示_前年度報告内容!A536)</f>
        <v>0532</v>
      </c>
      <c r="C584" s="1013" t="str">
        <f>IF(B584="","",INDEX(非表示_前年度報告内容!$1:$1048576,MATCH(B584,非表示_前年度報告内容!$A:$A,0),MATCH($C$52,非表示_前年度報告内容!$4:$4,0)))</f>
        <v>日本トイザらス株式会社</v>
      </c>
      <c r="D584" s="1013"/>
      <c r="E584" s="839" t="str">
        <f>IF(B584="","",INDEX(非表示_前年度報告内容!$1:$1048576,MATCH(B584,非表示_前年度報告内容!$A:$A,0),MATCH($E$52,非表示_前年度報告内容!$4:$4,0)))</f>
        <v/>
      </c>
    </row>
    <row r="585" spans="2:5" ht="20.100000000000001" hidden="1" customHeight="1">
      <c r="B585" s="614" t="str">
        <f>IF(非表示_前年度報告内容!A537="","",非表示_前年度報告内容!A537)</f>
        <v>0533</v>
      </c>
      <c r="C585" s="1013" t="str">
        <f>IF(B585="","",INDEX(非表示_前年度報告内容!$1:$1048576,MATCH(B585,非表示_前年度報告内容!$A:$A,0),MATCH($C$52,非表示_前年度報告内容!$4:$4,0)))</f>
        <v/>
      </c>
      <c r="D585" s="1013"/>
      <c r="E585" s="839" t="str">
        <f>IF(B585="","",INDEX(非表示_前年度報告内容!$1:$1048576,MATCH(B585,非表示_前年度報告内容!$A:$A,0),MATCH($E$52,非表示_前年度報告内容!$4:$4,0)))</f>
        <v/>
      </c>
    </row>
    <row r="586" spans="2:5" ht="20.100000000000001" customHeight="1">
      <c r="B586" s="614" t="str">
        <f>IF(非表示_前年度報告内容!A538="","",非表示_前年度報告内容!A538)</f>
        <v>0534</v>
      </c>
      <c r="C586" s="1013" t="str">
        <f>IF(B586="","",INDEX(非表示_前年度報告内容!$1:$1048576,MATCH(B586,非表示_前年度報告内容!$A:$A,0),MATCH($C$52,非表示_前年度報告内容!$4:$4,0)))</f>
        <v>日本通運株式会社</v>
      </c>
      <c r="D586" s="1013"/>
      <c r="E586" s="839" t="str">
        <f>IF(B586="","",INDEX(非表示_前年度報告内容!$1:$1048576,MATCH(B586,非表示_前年度報告内容!$A:$A,0),MATCH($E$52,非表示_前年度報告内容!$4:$4,0)))</f>
        <v>○</v>
      </c>
    </row>
    <row r="587" spans="2:5" ht="20.100000000000001" customHeight="1">
      <c r="B587" s="614" t="str">
        <f>IF(非表示_前年度報告内容!A539="","",非表示_前年度報告内容!A539)</f>
        <v>0535</v>
      </c>
      <c r="C587" s="1013" t="str">
        <f>IF(B587="","",INDEX(非表示_前年度報告内容!$1:$1048576,MATCH(B587,非表示_前年度報告内容!$A:$A,0),MATCH($C$52,非表示_前年度報告内容!$4:$4,0)))</f>
        <v>ニッパツ機工株式会社</v>
      </c>
      <c r="D587" s="1013"/>
      <c r="E587" s="839" t="str">
        <f>IF(B587="","",INDEX(非表示_前年度報告内容!$1:$1048576,MATCH(B587,非表示_前年度報告内容!$A:$A,0),MATCH($E$52,非表示_前年度報告内容!$4:$4,0)))</f>
        <v>○</v>
      </c>
    </row>
    <row r="588" spans="2:5" ht="20.100000000000001" customHeight="1">
      <c r="B588" s="614" t="str">
        <f>IF(非表示_前年度報告内容!A540="","",非表示_前年度報告内容!A540)</f>
        <v>0536</v>
      </c>
      <c r="C588" s="1013" t="str">
        <f>IF(B588="","",INDEX(非表示_前年度報告内容!$1:$1048576,MATCH(B588,非表示_前年度報告内容!$A:$A,0),MATCH($C$52,非表示_前年度報告内容!$4:$4,0)))</f>
        <v>ケンコーマヨネーズ株式会社</v>
      </c>
      <c r="D588" s="1013"/>
      <c r="E588" s="839" t="str">
        <f>IF(B588="","",INDEX(非表示_前年度報告内容!$1:$1048576,MATCH(B588,非表示_前年度報告内容!$A:$A,0),MATCH($E$52,非表示_前年度報告内容!$4:$4,0)))</f>
        <v>○</v>
      </c>
    </row>
    <row r="589" spans="2:5" ht="20.100000000000001" hidden="1" customHeight="1">
      <c r="B589" s="614" t="str">
        <f>IF(非表示_前年度報告内容!A541="","",非表示_前年度報告内容!A541)</f>
        <v>0537</v>
      </c>
      <c r="C589" s="1013" t="str">
        <f>IF(B589="","",INDEX(非表示_前年度報告内容!$1:$1048576,MATCH(B589,非表示_前年度報告内容!$A:$A,0),MATCH($C$52,非表示_前年度報告内容!$4:$4,0)))</f>
        <v>湘南ＣＯＲＵＮ ＥＮＥＲＧＹ株式会社</v>
      </c>
      <c r="D589" s="1013"/>
      <c r="E589" s="839" t="str">
        <f>IF(B589="","",INDEX(非表示_前年度報告内容!$1:$1048576,MATCH(B589,非表示_前年度報告内容!$A:$A,0),MATCH($E$52,非表示_前年度報告内容!$4:$4,0)))</f>
        <v/>
      </c>
    </row>
    <row r="590" spans="2:5" ht="20.100000000000001" customHeight="1">
      <c r="B590" s="614" t="str">
        <f>IF(非表示_前年度報告内容!A542="","",非表示_前年度報告内容!A542)</f>
        <v>0538</v>
      </c>
      <c r="C590" s="1013" t="str">
        <f>IF(B590="","",INDEX(非表示_前年度報告内容!$1:$1048576,MATCH(B590,非表示_前年度報告内容!$A:$A,0),MATCH($C$52,非表示_前年度報告内容!$4:$4,0)))</f>
        <v>合同会社湘南辻󠄀堂マネジメント　</v>
      </c>
      <c r="D590" s="1013"/>
      <c r="E590" s="839" t="str">
        <f>IF(B590="","",INDEX(非表示_前年度報告内容!$1:$1048576,MATCH(B590,非表示_前年度報告内容!$A:$A,0),MATCH($E$52,非表示_前年度報告内容!$4:$4,0)))</f>
        <v>○</v>
      </c>
    </row>
    <row r="591" spans="2:5" ht="20.100000000000001" hidden="1" customHeight="1">
      <c r="B591" s="614" t="str">
        <f>IF(非表示_前年度報告内容!A543="","",非表示_前年度報告内容!A543)</f>
        <v>0539</v>
      </c>
      <c r="C591" s="1013" t="str">
        <f>IF(B591="","",INDEX(非表示_前年度報告内容!$1:$1048576,MATCH(B591,非表示_前年度報告内容!$A:$A,0),MATCH($C$52,非表示_前年度報告内容!$4:$4,0)))</f>
        <v/>
      </c>
      <c r="D591" s="1013"/>
      <c r="E591" s="839" t="str">
        <f>IF(B591="","",INDEX(非表示_前年度報告内容!$1:$1048576,MATCH(B591,非表示_前年度報告内容!$A:$A,0),MATCH($E$52,非表示_前年度報告内容!$4:$4,0)))</f>
        <v/>
      </c>
    </row>
    <row r="592" spans="2:5" ht="20.100000000000001" customHeight="1">
      <c r="B592" s="614" t="str">
        <f>IF(非表示_前年度報告内容!A544="","",非表示_前年度報告内容!A544)</f>
        <v>0540</v>
      </c>
      <c r="C592" s="1013" t="str">
        <f>IF(B592="","",INDEX(非表示_前年度報告内容!$1:$1048576,MATCH(B592,非表示_前年度報告内容!$A:$A,0),MATCH($C$52,非表示_前年度報告内容!$4:$4,0)))</f>
        <v>市光工業株式会社</v>
      </c>
      <c r="D592" s="1013"/>
      <c r="E592" s="839" t="str">
        <f>IF(B592="","",INDEX(非表示_前年度報告内容!$1:$1048576,MATCH(B592,非表示_前年度報告内容!$A:$A,0),MATCH($E$52,非表示_前年度報告内容!$4:$4,0)))</f>
        <v>○</v>
      </c>
    </row>
    <row r="593" spans="2:5" ht="20.100000000000001" customHeight="1">
      <c r="B593" s="614" t="str">
        <f>IF(非表示_前年度報告内容!A545="","",非表示_前年度報告内容!A545)</f>
        <v>0541</v>
      </c>
      <c r="C593" s="1013" t="str">
        <f>IF(B593="","",INDEX(非表示_前年度報告内容!$1:$1048576,MATCH(B593,非表示_前年度報告内容!$A:$A,0),MATCH($C$52,非表示_前年度報告内容!$4:$4,0)))</f>
        <v>医療法人社団明芳会</v>
      </c>
      <c r="D593" s="1013"/>
      <c r="E593" s="839" t="str">
        <f>IF(B593="","",INDEX(非表示_前年度報告内容!$1:$1048576,MATCH(B593,非表示_前年度報告内容!$A:$A,0),MATCH($E$52,非表示_前年度報告内容!$4:$4,0)))</f>
        <v>○</v>
      </c>
    </row>
    <row r="594" spans="2:5" ht="20.100000000000001" customHeight="1">
      <c r="B594" s="614" t="str">
        <f>IF(非表示_前年度報告内容!A546="","",非表示_前年度報告内容!A546)</f>
        <v>0542</v>
      </c>
      <c r="C594" s="1013" t="str">
        <f>IF(B594="","",INDEX(非表示_前年度報告内容!$1:$1048576,MATCH(B594,非表示_前年度報告内容!$A:$A,0),MATCH($C$52,非表示_前年度報告内容!$4:$4,0)))</f>
        <v>厚木市病院事業</v>
      </c>
      <c r="D594" s="1013"/>
      <c r="E594" s="839" t="str">
        <f>IF(B594="","",INDEX(非表示_前年度報告内容!$1:$1048576,MATCH(B594,非表示_前年度報告内容!$A:$A,0),MATCH($E$52,非表示_前年度報告内容!$4:$4,0)))</f>
        <v>○</v>
      </c>
    </row>
    <row r="595" spans="2:5" ht="20.100000000000001" customHeight="1">
      <c r="B595" s="614" t="str">
        <f>IF(非表示_前年度報告内容!A547="","",非表示_前年度報告内容!A547)</f>
        <v>0543</v>
      </c>
      <c r="C595" s="1013" t="str">
        <f>IF(B595="","",INDEX(非表示_前年度報告内容!$1:$1048576,MATCH(B595,非表示_前年度報告内容!$A:$A,0),MATCH($C$52,非表示_前年度報告内容!$4:$4,0)))</f>
        <v>株式会社ティップネス</v>
      </c>
      <c r="D595" s="1013"/>
      <c r="E595" s="839" t="str">
        <f>IF(B595="","",INDEX(非表示_前年度報告内容!$1:$1048576,MATCH(B595,非表示_前年度報告内容!$A:$A,0),MATCH($E$52,非表示_前年度報告内容!$4:$4,0)))</f>
        <v>○</v>
      </c>
    </row>
    <row r="596" spans="2:5" ht="20.100000000000001" customHeight="1">
      <c r="B596" s="614" t="str">
        <f>IF(非表示_前年度報告内容!A548="","",非表示_前年度報告内容!A548)</f>
        <v>0544</v>
      </c>
      <c r="C596" s="1013" t="str">
        <f>IF(B596="","",INDEX(非表示_前年度報告内容!$1:$1048576,MATCH(B596,非表示_前年度報告内容!$A:$A,0),MATCH($C$52,非表示_前年度報告内容!$4:$4,0)))</f>
        <v>コストコホールセールジャパン株式会社</v>
      </c>
      <c r="D596" s="1013"/>
      <c r="E596" s="839" t="str">
        <f>IF(B596="","",INDEX(非表示_前年度報告内容!$1:$1048576,MATCH(B596,非表示_前年度報告内容!$A:$A,0),MATCH($E$52,非表示_前年度報告内容!$4:$4,0)))</f>
        <v>○</v>
      </c>
    </row>
    <row r="597" spans="2:5" ht="20.100000000000001" customHeight="1">
      <c r="B597" s="614" t="str">
        <f>IF(非表示_前年度報告内容!A549="","",非表示_前年度報告内容!A549)</f>
        <v>0545</v>
      </c>
      <c r="C597" s="1013" t="str">
        <f>IF(B597="","",INDEX(非表示_前年度報告内容!$1:$1048576,MATCH(B597,非表示_前年度報告内容!$A:$A,0),MATCH($C$52,非表示_前年度報告内容!$4:$4,0)))</f>
        <v>株式会社コジマ</v>
      </c>
      <c r="D597" s="1013"/>
      <c r="E597" s="839" t="str">
        <f>IF(B597="","",INDEX(非表示_前年度報告内容!$1:$1048576,MATCH(B597,非表示_前年度報告内容!$A:$A,0),MATCH($E$52,非表示_前年度報告内容!$4:$4,0)))</f>
        <v>○</v>
      </c>
    </row>
    <row r="598" spans="2:5" ht="20.100000000000001" customHeight="1">
      <c r="B598" s="614" t="str">
        <f>IF(非表示_前年度報告内容!A550="","",非表示_前年度報告内容!A550)</f>
        <v>0546</v>
      </c>
      <c r="C598" s="1013" t="str">
        <f>IF(B598="","",INDEX(非表示_前年度報告内容!$1:$1048576,MATCH(B598,非表示_前年度報告内容!$A:$A,0),MATCH($C$52,非表示_前年度報告内容!$4:$4,0)))</f>
        <v>リンガーハットジャパン株式会社</v>
      </c>
      <c r="D598" s="1013"/>
      <c r="E598" s="839" t="str">
        <f>IF(B598="","",INDEX(非表示_前年度報告内容!$1:$1048576,MATCH(B598,非表示_前年度報告内容!$A:$A,0),MATCH($E$52,非表示_前年度報告内容!$4:$4,0)))</f>
        <v>○</v>
      </c>
    </row>
    <row r="599" spans="2:5" ht="20.100000000000001" customHeight="1">
      <c r="B599" s="614" t="str">
        <f>IF(非表示_前年度報告内容!A551="","",非表示_前年度報告内容!A551)</f>
        <v>0547</v>
      </c>
      <c r="C599" s="1013" t="str">
        <f>IF(B599="","",INDEX(非表示_前年度報告内容!$1:$1048576,MATCH(B599,非表示_前年度報告内容!$A:$A,0),MATCH($C$52,非表示_前年度報告内容!$4:$4,0)))</f>
        <v>株式会社大庄</v>
      </c>
      <c r="D599" s="1013"/>
      <c r="E599" s="839" t="str">
        <f>IF(B599="","",INDEX(非表示_前年度報告内容!$1:$1048576,MATCH(B599,非表示_前年度報告内容!$A:$A,0),MATCH($E$52,非表示_前年度報告内容!$4:$4,0)))</f>
        <v>○</v>
      </c>
    </row>
    <row r="600" spans="2:5" ht="20.100000000000001" customHeight="1">
      <c r="B600" s="614" t="str">
        <f>IF(非表示_前年度報告内容!A552="","",非表示_前年度報告内容!A552)</f>
        <v>0548</v>
      </c>
      <c r="C600" s="1013" t="str">
        <f>IF(B600="","",INDEX(非表示_前年度報告内容!$1:$1048576,MATCH(B600,非表示_前年度報告内容!$A:$A,0),MATCH($C$52,非表示_前年度報告内容!$4:$4,0)))</f>
        <v>日本マクドナルド株式会社</v>
      </c>
      <c r="D600" s="1013"/>
      <c r="E600" s="839" t="str">
        <f>IF(B600="","",INDEX(非表示_前年度報告内容!$1:$1048576,MATCH(B600,非表示_前年度報告内容!$A:$A,0),MATCH($E$52,非表示_前年度報告内容!$4:$4,0)))</f>
        <v>○</v>
      </c>
    </row>
    <row r="601" spans="2:5" ht="20.100000000000001" customHeight="1">
      <c r="B601" s="614" t="str">
        <f>IF(非表示_前年度報告内容!A553="","",非表示_前年度報告内容!A553)</f>
        <v>0549</v>
      </c>
      <c r="C601" s="1013" t="str">
        <f>IF(B601="","",INDEX(非表示_前年度報告内容!$1:$1048576,MATCH(B601,非表示_前年度報告内容!$A:$A,0),MATCH($C$52,非表示_前年度報告内容!$4:$4,0)))</f>
        <v>オルガノ株式会社</v>
      </c>
      <c r="D601" s="1013"/>
      <c r="E601" s="839" t="str">
        <f>IF(B601="","",INDEX(非表示_前年度報告内容!$1:$1048576,MATCH(B601,非表示_前年度報告内容!$A:$A,0),MATCH($E$52,非表示_前年度報告内容!$4:$4,0)))</f>
        <v>○</v>
      </c>
    </row>
    <row r="602" spans="2:5" ht="20.100000000000001" customHeight="1">
      <c r="B602" s="614" t="str">
        <f>IF(非表示_前年度報告内容!A554="","",非表示_前年度報告内容!A554)</f>
        <v>0550</v>
      </c>
      <c r="C602" s="1013" t="str">
        <f>IF(B602="","",INDEX(非表示_前年度報告内容!$1:$1048576,MATCH(B602,非表示_前年度報告内容!$A:$A,0),MATCH($C$52,非表示_前年度報告内容!$4:$4,0)))</f>
        <v>生活協同組合ユーコープ</v>
      </c>
      <c r="D602" s="1013"/>
      <c r="E602" s="839" t="str">
        <f>IF(B602="","",INDEX(非表示_前年度報告内容!$1:$1048576,MATCH(B602,非表示_前年度報告内容!$A:$A,0),MATCH($E$52,非表示_前年度報告内容!$4:$4,0)))</f>
        <v>○</v>
      </c>
    </row>
    <row r="603" spans="2:5" ht="20.100000000000001" hidden="1" customHeight="1">
      <c r="B603" s="614" t="str">
        <f>IF(非表示_前年度報告内容!A555="","",非表示_前年度報告内容!A555)</f>
        <v>0551</v>
      </c>
      <c r="C603" s="1013" t="str">
        <f>IF(B603="","",INDEX(非表示_前年度報告内容!$1:$1048576,MATCH(B603,非表示_前年度報告内容!$A:$A,0),MATCH($C$52,非表示_前年度報告内容!$4:$4,0)))</f>
        <v>株式会社シーイーシー</v>
      </c>
      <c r="D603" s="1013"/>
      <c r="E603" s="839" t="str">
        <f>IF(B603="","",INDEX(非表示_前年度報告内容!$1:$1048576,MATCH(B603,非表示_前年度報告内容!$A:$A,0),MATCH($E$52,非表示_前年度報告内容!$4:$4,0)))</f>
        <v/>
      </c>
    </row>
    <row r="604" spans="2:5" ht="20.100000000000001" customHeight="1">
      <c r="B604" s="614" t="str">
        <f>IF(非表示_前年度報告内容!A556="","",非表示_前年度報告内容!A556)</f>
        <v>0552</v>
      </c>
      <c r="C604" s="1013" t="str">
        <f>IF(B604="","",INDEX(非表示_前年度報告内容!$1:$1048576,MATCH(B604,非表示_前年度報告内容!$A:$A,0),MATCH($C$52,非表示_前年度報告内容!$4:$4,0)))</f>
        <v>株式会社快活フロンティア</v>
      </c>
      <c r="D604" s="1013"/>
      <c r="E604" s="839" t="str">
        <f>IF(B604="","",INDEX(非表示_前年度報告内容!$1:$1048576,MATCH(B604,非表示_前年度報告内容!$A:$A,0),MATCH($E$52,非表示_前年度報告内容!$4:$4,0)))</f>
        <v>○</v>
      </c>
    </row>
    <row r="605" spans="2:5" ht="20.100000000000001" customHeight="1">
      <c r="B605" s="614" t="str">
        <f>IF(非表示_前年度報告内容!A557="","",非表示_前年度報告内容!A557)</f>
        <v>0553</v>
      </c>
      <c r="C605" s="1013" t="str">
        <f>IF(B605="","",INDEX(非表示_前年度報告内容!$1:$1048576,MATCH(B605,非表示_前年度報告内容!$A:$A,0),MATCH($C$52,非表示_前年度報告内容!$4:$4,0)))</f>
        <v>相模フレッシュ株式会社</v>
      </c>
      <c r="D605" s="1013"/>
      <c r="E605" s="839" t="str">
        <f>IF(B605="","",INDEX(非表示_前年度報告内容!$1:$1048576,MATCH(B605,非表示_前年度報告内容!$A:$A,0),MATCH($E$52,非表示_前年度報告内容!$4:$4,0)))</f>
        <v>○</v>
      </c>
    </row>
    <row r="606" spans="2:5" ht="20.100000000000001" customHeight="1">
      <c r="B606" s="614" t="str">
        <f>IF(非表示_前年度報告内容!A558="","",非表示_前年度報告内容!A558)</f>
        <v>0554</v>
      </c>
      <c r="C606" s="1013" t="str">
        <f>IF(B606="","",INDEX(非表示_前年度報告内容!$1:$1048576,MATCH(B606,非表示_前年度報告内容!$A:$A,0),MATCH($C$52,非表示_前年度報告内容!$4:$4,0)))</f>
        <v>株式会社日立情報通信エンジニアリング</v>
      </c>
      <c r="D606" s="1013"/>
      <c r="E606" s="839" t="str">
        <f>IF(B606="","",INDEX(非表示_前年度報告内容!$1:$1048576,MATCH(B606,非表示_前年度報告内容!$A:$A,0),MATCH($E$52,非表示_前年度報告内容!$4:$4,0)))</f>
        <v>○</v>
      </c>
    </row>
    <row r="607" spans="2:5" ht="20.100000000000001" customHeight="1">
      <c r="B607" s="614" t="str">
        <f>IF(非表示_前年度報告内容!A559="","",非表示_前年度報告内容!A559)</f>
        <v>0555</v>
      </c>
      <c r="C607" s="1013" t="str">
        <f>IF(B607="","",INDEX(非表示_前年度報告内容!$1:$1048576,MATCH(B607,非表示_前年度報告内容!$A:$A,0),MATCH($C$52,非表示_前年度報告内容!$4:$4,0)))</f>
        <v>近藤乳業株式会社</v>
      </c>
      <c r="D607" s="1013"/>
      <c r="E607" s="839" t="str">
        <f>IF(B607="","",INDEX(非表示_前年度報告内容!$1:$1048576,MATCH(B607,非表示_前年度報告内容!$A:$A,0),MATCH($E$52,非表示_前年度報告内容!$4:$4,0)))</f>
        <v>○</v>
      </c>
    </row>
    <row r="608" spans="2:5" ht="20.100000000000001" customHeight="1">
      <c r="B608" s="614" t="str">
        <f>IF(非表示_前年度報告内容!A560="","",非表示_前年度報告内容!A560)</f>
        <v>0556</v>
      </c>
      <c r="C608" s="1013" t="str">
        <f>IF(B608="","",INDEX(非表示_前年度報告内容!$1:$1048576,MATCH(B608,非表示_前年度報告内容!$A:$A,0),MATCH($C$52,非表示_前年度報告内容!$4:$4,0)))</f>
        <v>日本ルメンタム株式会社</v>
      </c>
      <c r="D608" s="1013"/>
      <c r="E608" s="839" t="str">
        <f>IF(B608="","",INDEX(非表示_前年度報告内容!$1:$1048576,MATCH(B608,非表示_前年度報告内容!$A:$A,0),MATCH($E$52,非表示_前年度報告内容!$4:$4,0)))</f>
        <v>○</v>
      </c>
    </row>
    <row r="609" spans="2:5" ht="20.100000000000001" customHeight="1">
      <c r="B609" s="614" t="str">
        <f>IF(非表示_前年度報告内容!A561="","",非表示_前年度報告内容!A561)</f>
        <v>0557</v>
      </c>
      <c r="C609" s="1013" t="str">
        <f>IF(B609="","",INDEX(非表示_前年度報告内容!$1:$1048576,MATCH(B609,非表示_前年度報告内容!$A:$A,0),MATCH($C$52,非表示_前年度報告内容!$4:$4,0)))</f>
        <v>児玉化学工業株式会社</v>
      </c>
      <c r="D609" s="1013"/>
      <c r="E609" s="839" t="str">
        <f>IF(B609="","",INDEX(非表示_前年度報告内容!$1:$1048576,MATCH(B609,非表示_前年度報告内容!$A:$A,0),MATCH($E$52,非表示_前年度報告内容!$4:$4,0)))</f>
        <v>○</v>
      </c>
    </row>
    <row r="610" spans="2:5" ht="20.100000000000001" customHeight="1">
      <c r="B610" s="614" t="str">
        <f>IF(非表示_前年度報告内容!A562="","",非表示_前年度報告内容!A562)</f>
        <v>0558</v>
      </c>
      <c r="C610" s="1013" t="str">
        <f>IF(B610="","",INDEX(非表示_前年度報告内容!$1:$1048576,MATCH(B610,非表示_前年度報告内容!$A:$A,0),MATCH($C$52,非表示_前年度報告内容!$4:$4,0)))</f>
        <v>住友不動産株式会社</v>
      </c>
      <c r="D610" s="1013"/>
      <c r="E610" s="839" t="str">
        <f>IF(B610="","",INDEX(非表示_前年度報告内容!$1:$1048576,MATCH(B610,非表示_前年度報告内容!$A:$A,0),MATCH($E$52,非表示_前年度報告内容!$4:$4,0)))</f>
        <v>○</v>
      </c>
    </row>
    <row r="611" spans="2:5" ht="20.100000000000001" customHeight="1">
      <c r="B611" s="614" t="str">
        <f>IF(非表示_前年度報告内容!A563="","",非表示_前年度報告内容!A563)</f>
        <v>0559</v>
      </c>
      <c r="C611" s="1013" t="str">
        <f>IF(B611="","",INDEX(非表示_前年度報告内容!$1:$1048576,MATCH(B611,非表示_前年度報告内容!$A:$A,0),MATCH($C$52,非表示_前年度報告内容!$4:$4,0)))</f>
        <v>リコーインダストリー株式会社</v>
      </c>
      <c r="D611" s="1013"/>
      <c r="E611" s="839" t="str">
        <f>IF(B611="","",INDEX(非表示_前年度報告内容!$1:$1048576,MATCH(B611,非表示_前年度報告内容!$A:$A,0),MATCH($E$52,非表示_前年度報告内容!$4:$4,0)))</f>
        <v>○</v>
      </c>
    </row>
    <row r="612" spans="2:5" ht="20.100000000000001" customHeight="1">
      <c r="B612" s="614" t="str">
        <f>IF(非表示_前年度報告内容!A564="","",非表示_前年度報告内容!A564)</f>
        <v>0560</v>
      </c>
      <c r="C612" s="1013" t="str">
        <f>IF(B612="","",INDEX(非表示_前年度報告内容!$1:$1048576,MATCH(B612,非表示_前年度報告内容!$A:$A,0),MATCH($C$52,非表示_前年度報告内容!$4:$4,0)))</f>
        <v>相模原液酸株式会社</v>
      </c>
      <c r="D612" s="1013"/>
      <c r="E612" s="839" t="str">
        <f>IF(B612="","",INDEX(非表示_前年度報告内容!$1:$1048576,MATCH(B612,非表示_前年度報告内容!$A:$A,0),MATCH($E$52,非表示_前年度報告内容!$4:$4,0)))</f>
        <v>○</v>
      </c>
    </row>
    <row r="613" spans="2:5" ht="20.100000000000001" customHeight="1">
      <c r="B613" s="614" t="str">
        <f>IF(非表示_前年度報告内容!A565="","",非表示_前年度報告内容!A565)</f>
        <v>0561</v>
      </c>
      <c r="C613" s="1013" t="str">
        <f>IF(B613="","",INDEX(非表示_前年度報告内容!$1:$1048576,MATCH(B613,非表示_前年度報告内容!$A:$A,0),MATCH($C$52,非表示_前年度報告内容!$4:$4,0)))</f>
        <v>川崎信用金庫</v>
      </c>
      <c r="D613" s="1013"/>
      <c r="E613" s="839" t="str">
        <f>IF(B613="","",INDEX(非表示_前年度報告内容!$1:$1048576,MATCH(B613,非表示_前年度報告内容!$A:$A,0),MATCH($E$52,非表示_前年度報告内容!$4:$4,0)))</f>
        <v>○</v>
      </c>
    </row>
    <row r="614" spans="2:5" ht="20.100000000000001" hidden="1" customHeight="1">
      <c r="B614" s="614" t="str">
        <f>IF(非表示_前年度報告内容!A566="","",非表示_前年度報告内容!A566)</f>
        <v>0562</v>
      </c>
      <c r="C614" s="1013" t="str">
        <f>IF(B614="","",INDEX(非表示_前年度報告内容!$1:$1048576,MATCH(B614,非表示_前年度報告内容!$A:$A,0),MATCH($C$52,非表示_前年度報告内容!$4:$4,0)))</f>
        <v>ホーム食品株式会社</v>
      </c>
      <c r="D614" s="1013"/>
      <c r="E614" s="839" t="str">
        <f>IF(B614="","",INDEX(非表示_前年度報告内容!$1:$1048576,MATCH(B614,非表示_前年度報告内容!$A:$A,0),MATCH($E$52,非表示_前年度報告内容!$4:$4,0)))</f>
        <v/>
      </c>
    </row>
    <row r="615" spans="2:5" ht="20.100000000000001" customHeight="1">
      <c r="B615" s="614" t="str">
        <f>IF(非表示_前年度報告内容!A567="","",非表示_前年度報告内容!A567)</f>
        <v>0563</v>
      </c>
      <c r="C615" s="1013" t="str">
        <f>IF(B615="","",INDEX(非表示_前年度報告内容!$1:$1048576,MATCH(B615,非表示_前年度報告内容!$A:$A,0),MATCH($C$52,非表示_前年度報告内容!$4:$4,0)))</f>
        <v>株式会社柴橋商会</v>
      </c>
      <c r="D615" s="1013"/>
      <c r="E615" s="839" t="str">
        <f>IF(B615="","",INDEX(非表示_前年度報告内容!$1:$1048576,MATCH(B615,非表示_前年度報告内容!$A:$A,0),MATCH($E$52,非表示_前年度報告内容!$4:$4,0)))</f>
        <v>○</v>
      </c>
    </row>
    <row r="616" spans="2:5" ht="20.100000000000001" hidden="1" customHeight="1">
      <c r="B616" s="614" t="str">
        <f>IF(非表示_前年度報告内容!A568="","",非表示_前年度報告内容!A568)</f>
        <v>0564</v>
      </c>
      <c r="C616" s="1013" t="str">
        <f>IF(B616="","",INDEX(非表示_前年度報告内容!$1:$1048576,MATCH(B616,非表示_前年度報告内容!$A:$A,0),MATCH($C$52,非表示_前年度報告内容!$4:$4,0)))</f>
        <v>株式会社ニッキ</v>
      </c>
      <c r="D616" s="1013"/>
      <c r="E616" s="839" t="str">
        <f>IF(B616="","",INDEX(非表示_前年度報告内容!$1:$1048576,MATCH(B616,非表示_前年度報告内容!$A:$A,0),MATCH($E$52,非表示_前年度報告内容!$4:$4,0)))</f>
        <v/>
      </c>
    </row>
    <row r="617" spans="2:5" ht="20.100000000000001" hidden="1" customHeight="1">
      <c r="B617" s="614" t="str">
        <f>IF(非表示_前年度報告内容!A569="","",非表示_前年度報告内容!A569)</f>
        <v>0565</v>
      </c>
      <c r="C617" s="1013" t="str">
        <f>IF(B617="","",INDEX(非表示_前年度報告内容!$1:$1048576,MATCH(B617,非表示_前年度報告内容!$A:$A,0),MATCH($C$52,非表示_前年度報告内容!$4:$4,0)))</f>
        <v>東海ファインカーボン株式会社</v>
      </c>
      <c r="D617" s="1013"/>
      <c r="E617" s="839" t="str">
        <f>IF(B617="","",INDEX(非表示_前年度報告内容!$1:$1048576,MATCH(B617,非表示_前年度報告内容!$A:$A,0),MATCH($E$52,非表示_前年度報告内容!$4:$4,0)))</f>
        <v/>
      </c>
    </row>
    <row r="618" spans="2:5" ht="20.100000000000001" customHeight="1">
      <c r="B618" s="614" t="str">
        <f>IF(非表示_前年度報告内容!A570="","",非表示_前年度報告内容!A570)</f>
        <v>0566</v>
      </c>
      <c r="C618" s="1013" t="str">
        <f>IF(B618="","",INDEX(非表示_前年度報告内容!$1:$1048576,MATCH(B618,非表示_前年度報告内容!$A:$A,0),MATCH($C$52,非表示_前年度報告内容!$4:$4,0)))</f>
        <v>bono相模大野北棟管理組合</v>
      </c>
      <c r="D618" s="1013"/>
      <c r="E618" s="839" t="str">
        <f>IF(B618="","",INDEX(非表示_前年度報告内容!$1:$1048576,MATCH(B618,非表示_前年度報告内容!$A:$A,0),MATCH($E$52,非表示_前年度報告内容!$4:$4,0)))</f>
        <v>○</v>
      </c>
    </row>
    <row r="619" spans="2:5" ht="20.100000000000001" customHeight="1">
      <c r="B619" s="614" t="str">
        <f>IF(非表示_前年度報告内容!A571="","",非表示_前年度報告内容!A571)</f>
        <v>0567</v>
      </c>
      <c r="C619" s="1013" t="str">
        <f>IF(B619="","",INDEX(非表示_前年度報告内容!$1:$1048576,MATCH(B619,非表示_前年度報告内容!$A:$A,0),MATCH($C$52,非表示_前年度報告内容!$4:$4,0)))</f>
        <v>フジフーズ株式会社</v>
      </c>
      <c r="D619" s="1013"/>
      <c r="E619" s="839" t="str">
        <f>IF(B619="","",INDEX(非表示_前年度報告内容!$1:$1048576,MATCH(B619,非表示_前年度報告内容!$A:$A,0),MATCH($E$52,非表示_前年度報告内容!$4:$4,0)))</f>
        <v>○</v>
      </c>
    </row>
    <row r="620" spans="2:5" ht="20.100000000000001" customHeight="1">
      <c r="B620" s="614" t="str">
        <f>IF(非表示_前年度報告内容!A572="","",非表示_前年度報告内容!A572)</f>
        <v>0568</v>
      </c>
      <c r="C620" s="1013" t="str">
        <f>IF(B620="","",INDEX(非表示_前年度報告内容!$1:$1048576,MATCH(B620,非表示_前年度報告内容!$A:$A,0),MATCH($C$52,非表示_前年度報告内容!$4:$4,0)))</f>
        <v>鹿島道路株式会社</v>
      </c>
      <c r="D620" s="1013"/>
      <c r="E620" s="839" t="str">
        <f>IF(B620="","",INDEX(非表示_前年度報告内容!$1:$1048576,MATCH(B620,非表示_前年度報告内容!$A:$A,0),MATCH($E$52,非表示_前年度報告内容!$4:$4,0)))</f>
        <v>○</v>
      </c>
    </row>
    <row r="621" spans="2:5" ht="20.100000000000001" hidden="1" customHeight="1">
      <c r="B621" s="614" t="str">
        <f>IF(非表示_前年度報告内容!A573="","",非表示_前年度報告内容!A573)</f>
        <v>0569</v>
      </c>
      <c r="C621" s="1013" t="str">
        <f>IF(B621="","",INDEX(非表示_前年度報告内容!$1:$1048576,MATCH(B621,非表示_前年度報告内容!$A:$A,0),MATCH($C$52,非表示_前年度報告内容!$4:$4,0)))</f>
        <v>大山豆腐株式会社</v>
      </c>
      <c r="D621" s="1013"/>
      <c r="E621" s="839" t="str">
        <f>IF(B621="","",INDEX(非表示_前年度報告内容!$1:$1048576,MATCH(B621,非表示_前年度報告内容!$A:$A,0),MATCH($E$52,非表示_前年度報告内容!$4:$4,0)))</f>
        <v/>
      </c>
    </row>
    <row r="622" spans="2:5" ht="20.100000000000001" customHeight="1">
      <c r="B622" s="614" t="str">
        <f>IF(非表示_前年度報告内容!A574="","",非表示_前年度報告内容!A574)</f>
        <v>0570</v>
      </c>
      <c r="C622" s="1013" t="str">
        <f>IF(B622="","",INDEX(非表示_前年度報告内容!$1:$1048576,MATCH(B622,非表示_前年度報告内容!$A:$A,0),MATCH($C$52,非表示_前年度報告内容!$4:$4,0)))</f>
        <v>地方独立行政法人神奈川県立病院機構</v>
      </c>
      <c r="D622" s="1013"/>
      <c r="E622" s="839" t="str">
        <f>IF(B622="","",INDEX(非表示_前年度報告内容!$1:$1048576,MATCH(B622,非表示_前年度報告内容!$A:$A,0),MATCH($E$52,非表示_前年度報告内容!$4:$4,0)))</f>
        <v>○</v>
      </c>
    </row>
    <row r="623" spans="2:5" ht="20.100000000000001" customHeight="1">
      <c r="B623" s="614" t="str">
        <f>IF(非表示_前年度報告内容!A575="","",非表示_前年度報告内容!A575)</f>
        <v>0571</v>
      </c>
      <c r="C623" s="1013" t="str">
        <f>IF(B623="","",INDEX(非表示_前年度報告内容!$1:$1048576,MATCH(B623,非表示_前年度報告内容!$A:$A,0),MATCH($C$52,非表示_前年度報告内容!$4:$4,0)))</f>
        <v>秦野市</v>
      </c>
      <c r="D623" s="1013"/>
      <c r="E623" s="839" t="str">
        <f>IF(B623="","",INDEX(非表示_前年度報告内容!$1:$1048576,MATCH(B623,非表示_前年度報告内容!$A:$A,0),MATCH($E$52,非表示_前年度報告内容!$4:$4,0)))</f>
        <v>○</v>
      </c>
    </row>
    <row r="624" spans="2:5" ht="20.100000000000001" customHeight="1">
      <c r="B624" s="614" t="str">
        <f>IF(非表示_前年度報告内容!A576="","",非表示_前年度報告内容!A576)</f>
        <v>0572</v>
      </c>
      <c r="C624" s="1013" t="str">
        <f>IF(B624="","",INDEX(非表示_前年度報告内容!$1:$1048576,MATCH(B624,非表示_前年度報告内容!$A:$A,0),MATCH($C$52,非表示_前年度報告内容!$4:$4,0)))</f>
        <v>遠州トラック株式会社</v>
      </c>
      <c r="D624" s="1013"/>
      <c r="E624" s="839" t="str">
        <f>IF(B624="","",INDEX(非表示_前年度報告内容!$1:$1048576,MATCH(B624,非表示_前年度報告内容!$A:$A,0),MATCH($E$52,非表示_前年度報告内容!$4:$4,0)))</f>
        <v>○</v>
      </c>
    </row>
    <row r="625" spans="2:5" ht="20.100000000000001" customHeight="1">
      <c r="B625" s="614" t="str">
        <f>IF(非表示_前年度報告内容!A577="","",非表示_前年度報告内容!A577)</f>
        <v>0573</v>
      </c>
      <c r="C625" s="1013" t="str">
        <f>IF(B625="","",INDEX(非表示_前年度報告内容!$1:$1048576,MATCH(B625,非表示_前年度報告内容!$A:$A,0),MATCH($C$52,非表示_前年度報告内容!$4:$4,0)))</f>
        <v>株式会社コロナワールド</v>
      </c>
      <c r="D625" s="1013"/>
      <c r="E625" s="839" t="str">
        <f>IF(B625="","",INDEX(非表示_前年度報告内容!$1:$1048576,MATCH(B625,非表示_前年度報告内容!$A:$A,0),MATCH($E$52,非表示_前年度報告内容!$4:$4,0)))</f>
        <v>○</v>
      </c>
    </row>
    <row r="626" spans="2:5" ht="20.100000000000001" hidden="1" customHeight="1">
      <c r="B626" s="614" t="str">
        <f>IF(非表示_前年度報告内容!A578="","",非表示_前年度報告内容!A578)</f>
        <v>0574</v>
      </c>
      <c r="C626" s="1013" t="str">
        <f>IF(B626="","",INDEX(非表示_前年度報告内容!$1:$1048576,MATCH(B626,非表示_前年度報告内容!$A:$A,0),MATCH($C$52,非表示_前年度報告内容!$4:$4,0)))</f>
        <v>日本ハードメタル株式会社</v>
      </c>
      <c r="D626" s="1013"/>
      <c r="E626" s="839" t="str">
        <f>IF(B626="","",INDEX(非表示_前年度報告内容!$1:$1048576,MATCH(B626,非表示_前年度報告内容!$A:$A,0),MATCH($E$52,非表示_前年度報告内容!$4:$4,0)))</f>
        <v/>
      </c>
    </row>
    <row r="627" spans="2:5" ht="20.100000000000001" customHeight="1">
      <c r="B627" s="614" t="str">
        <f>IF(非表示_前年度報告内容!A579="","",非表示_前年度報告内容!A579)</f>
        <v>0575</v>
      </c>
      <c r="C627" s="1013" t="str">
        <f>IF(B627="","",INDEX(非表示_前年度報告内容!$1:$1048576,MATCH(B627,非表示_前年度報告内容!$A:$A,0),MATCH($C$52,非表示_前年度報告内容!$4:$4,0)))</f>
        <v>リゾートトラスト株式会社</v>
      </c>
      <c r="D627" s="1013"/>
      <c r="E627" s="839" t="str">
        <f>IF(B627="","",INDEX(非表示_前年度報告内容!$1:$1048576,MATCH(B627,非表示_前年度報告内容!$A:$A,0),MATCH($E$52,非表示_前年度報告内容!$4:$4,0)))</f>
        <v>○</v>
      </c>
    </row>
    <row r="628" spans="2:5" ht="20.100000000000001" customHeight="1">
      <c r="B628" s="614" t="str">
        <f>IF(非表示_前年度報告内容!A580="","",非表示_前年度報告内容!A580)</f>
        <v>0576</v>
      </c>
      <c r="C628" s="1013" t="str">
        <f>IF(B628="","",INDEX(非表示_前年度報告内容!$1:$1048576,MATCH(B628,非表示_前年度報告内容!$A:$A,0),MATCH($C$52,非表示_前年度報告内容!$4:$4,0)))</f>
        <v>株式会社ＡＰＪ</v>
      </c>
      <c r="D628" s="1013"/>
      <c r="E628" s="839" t="str">
        <f>IF(B628="","",INDEX(非表示_前年度報告内容!$1:$1048576,MATCH(B628,非表示_前年度報告内容!$A:$A,0),MATCH($E$52,非表示_前年度報告内容!$4:$4,0)))</f>
        <v>○</v>
      </c>
    </row>
    <row r="629" spans="2:5" ht="20.100000000000001" hidden="1" customHeight="1">
      <c r="B629" s="614" t="str">
        <f>IF(非表示_前年度報告内容!A581="","",非表示_前年度報告内容!A581)</f>
        <v>0577</v>
      </c>
      <c r="C629" s="1013" t="str">
        <f>IF(B629="","",INDEX(非表示_前年度報告内容!$1:$1048576,MATCH(B629,非表示_前年度報告内容!$A:$A,0),MATCH($C$52,非表示_前年度報告内容!$4:$4,0)))</f>
        <v>医療法人沖縄徳洲会</v>
      </c>
      <c r="D629" s="1013"/>
      <c r="E629" s="839" t="str">
        <f>IF(B629="","",INDEX(非表示_前年度報告内容!$1:$1048576,MATCH(B629,非表示_前年度報告内容!$A:$A,0),MATCH($E$52,非表示_前年度報告内容!$4:$4,0)))</f>
        <v/>
      </c>
    </row>
    <row r="630" spans="2:5" ht="20.100000000000001" customHeight="1">
      <c r="B630" s="614" t="str">
        <f>IF(非表示_前年度報告内容!A582="","",非表示_前年度報告内容!A582)</f>
        <v>0578</v>
      </c>
      <c r="C630" s="1013" t="str">
        <f>IF(B630="","",INDEX(非表示_前年度報告内容!$1:$1048576,MATCH(B630,非表示_前年度報告内容!$A:$A,0),MATCH($C$52,非表示_前年度報告内容!$4:$4,0)))</f>
        <v>社会福祉法人県央福祉会</v>
      </c>
      <c r="D630" s="1013"/>
      <c r="E630" s="839" t="str">
        <f>IF(B630="","",INDEX(非表示_前年度報告内容!$1:$1048576,MATCH(B630,非表示_前年度報告内容!$A:$A,0),MATCH($E$52,非表示_前年度報告内容!$4:$4,0)))</f>
        <v>○</v>
      </c>
    </row>
    <row r="631" spans="2:5" ht="20.100000000000001" hidden="1" customHeight="1">
      <c r="B631" s="614" t="str">
        <f>IF(非表示_前年度報告内容!A583="","",非表示_前年度報告内容!A583)</f>
        <v>0579</v>
      </c>
      <c r="C631" s="1013" t="str">
        <f>IF(B631="","",INDEX(非表示_前年度報告内容!$1:$1048576,MATCH(B631,非表示_前年度報告内容!$A:$A,0),MATCH($C$52,非表示_前年度報告内容!$4:$4,0)))</f>
        <v>オリックス不動産投資法人</v>
      </c>
      <c r="D631" s="1013"/>
      <c r="E631" s="839" t="str">
        <f>IF(B631="","",INDEX(非表示_前年度報告内容!$1:$1048576,MATCH(B631,非表示_前年度報告内容!$A:$A,0),MATCH($E$52,非表示_前年度報告内容!$4:$4,0)))</f>
        <v/>
      </c>
    </row>
    <row r="632" spans="2:5" ht="20.100000000000001" hidden="1" customHeight="1">
      <c r="B632" s="614" t="str">
        <f>IF(非表示_前年度報告内容!A584="","",非表示_前年度報告内容!A584)</f>
        <v>0580</v>
      </c>
      <c r="C632" s="1013" t="str">
        <f>IF(B632="","",INDEX(非表示_前年度報告内容!$1:$1048576,MATCH(B632,非表示_前年度報告内容!$A:$A,0),MATCH($C$52,非表示_前年度報告内容!$4:$4,0)))</f>
        <v>スリーボンドファインケミカル株式会社</v>
      </c>
      <c r="D632" s="1013"/>
      <c r="E632" s="839" t="str">
        <f>IF(B632="","",INDEX(非表示_前年度報告内容!$1:$1048576,MATCH(B632,非表示_前年度報告内容!$A:$A,0),MATCH($E$52,非表示_前年度報告内容!$4:$4,0)))</f>
        <v/>
      </c>
    </row>
    <row r="633" spans="2:5" ht="20.100000000000001" customHeight="1">
      <c r="B633" s="614" t="str">
        <f>IF(非表示_前年度報告内容!A585="","",非表示_前年度報告内容!A585)</f>
        <v>0581</v>
      </c>
      <c r="C633" s="1013" t="str">
        <f>IF(B633="","",INDEX(非表示_前年度報告内容!$1:$1048576,MATCH(B633,非表示_前年度報告内容!$A:$A,0),MATCH($C$52,非表示_前年度報告内容!$4:$4,0)))</f>
        <v>ワタキューセイモア株式会社</v>
      </c>
      <c r="D633" s="1013"/>
      <c r="E633" s="839" t="str">
        <f>IF(B633="","",INDEX(非表示_前年度報告内容!$1:$1048576,MATCH(B633,非表示_前年度報告内容!$A:$A,0),MATCH($E$52,非表示_前年度報告内容!$4:$4,0)))</f>
        <v>○</v>
      </c>
    </row>
    <row r="634" spans="2:5" ht="20.100000000000001" customHeight="1">
      <c r="B634" s="614" t="str">
        <f>IF(非表示_前年度報告内容!A586="","",非表示_前年度報告内容!A586)</f>
        <v>0582</v>
      </c>
      <c r="C634" s="1013" t="str">
        <f>IF(B634="","",INDEX(非表示_前年度報告内容!$1:$1048576,MATCH(B634,非表示_前年度報告内容!$A:$A,0),MATCH($C$52,非表示_前年度報告内容!$4:$4,0)))</f>
        <v>トオカツフーズ株式会社</v>
      </c>
      <c r="D634" s="1013"/>
      <c r="E634" s="839" t="str">
        <f>IF(B634="","",INDEX(非表示_前年度報告内容!$1:$1048576,MATCH(B634,非表示_前年度報告内容!$A:$A,0),MATCH($E$52,非表示_前年度報告内容!$4:$4,0)))</f>
        <v>○</v>
      </c>
    </row>
    <row r="635" spans="2:5" ht="20.100000000000001" customHeight="1">
      <c r="B635" s="614" t="str">
        <f>IF(非表示_前年度報告内容!A587="","",非表示_前年度報告内容!A587)</f>
        <v>0583</v>
      </c>
      <c r="C635" s="1013" t="str">
        <f>IF(B635="","",INDEX(非表示_前年度報告内容!$1:$1048576,MATCH(B635,非表示_前年度報告内容!$A:$A,0),MATCH($C$52,非表示_前年度報告内容!$4:$4,0)))</f>
        <v>東京建物リゾート株式会社</v>
      </c>
      <c r="D635" s="1013"/>
      <c r="E635" s="839" t="str">
        <f>IF(B635="","",INDEX(非表示_前年度報告内容!$1:$1048576,MATCH(B635,非表示_前年度報告内容!$A:$A,0),MATCH($E$52,非表示_前年度報告内容!$4:$4,0)))</f>
        <v>○</v>
      </c>
    </row>
    <row r="636" spans="2:5" ht="20.100000000000001" customHeight="1">
      <c r="B636" s="614" t="str">
        <f>IF(非表示_前年度報告内容!A588="","",非表示_前年度報告内容!A588)</f>
        <v>0584</v>
      </c>
      <c r="C636" s="1013" t="str">
        <f>IF(B636="","",INDEX(非表示_前年度報告内容!$1:$1048576,MATCH(B636,非表示_前年度報告内容!$A:$A,0),MATCH($C$52,非表示_前年度報告内容!$4:$4,0)))</f>
        <v>株式会社松屋フーズ</v>
      </c>
      <c r="D636" s="1013"/>
      <c r="E636" s="839" t="str">
        <f>IF(B636="","",INDEX(非表示_前年度報告内容!$1:$1048576,MATCH(B636,非表示_前年度報告内容!$A:$A,0),MATCH($E$52,非表示_前年度報告内容!$4:$4,0)))</f>
        <v>○</v>
      </c>
    </row>
    <row r="637" spans="2:5" ht="20.100000000000001" hidden="1" customHeight="1">
      <c r="B637" s="614" t="str">
        <f>IF(非表示_前年度報告内容!A589="","",非表示_前年度報告内容!A589)</f>
        <v>0585</v>
      </c>
      <c r="C637" s="1013" t="str">
        <f>IF(B637="","",INDEX(非表示_前年度報告内容!$1:$1048576,MATCH(B637,非表示_前年度報告内容!$A:$A,0),MATCH($C$52,非表示_前年度報告内容!$4:$4,0)))</f>
        <v>昭和シェル石油株式会社</v>
      </c>
      <c r="D637" s="1013"/>
      <c r="E637" s="839" t="str">
        <f>IF(B637="","",INDEX(非表示_前年度報告内容!$1:$1048576,MATCH(B637,非表示_前年度報告内容!$A:$A,0),MATCH($E$52,非表示_前年度報告内容!$4:$4,0)))</f>
        <v/>
      </c>
    </row>
    <row r="638" spans="2:5" ht="20.100000000000001" customHeight="1">
      <c r="B638" s="614" t="str">
        <f>IF(非表示_前年度報告内容!A590="","",非表示_前年度報告内容!A590)</f>
        <v>0586</v>
      </c>
      <c r="C638" s="1013" t="str">
        <f>IF(B638="","",INDEX(非表示_前年度報告内容!$1:$1048576,MATCH(B638,非表示_前年度報告内容!$A:$A,0),MATCH($C$52,非表示_前年度報告内容!$4:$4,0)))</f>
        <v>株式会社海老名第一ビルディング</v>
      </c>
      <c r="D638" s="1013"/>
      <c r="E638" s="839" t="str">
        <f>IF(B638="","",INDEX(非表示_前年度報告内容!$1:$1048576,MATCH(B638,非表示_前年度報告内容!$A:$A,0),MATCH($E$52,非表示_前年度報告内容!$4:$4,0)))</f>
        <v>○</v>
      </c>
    </row>
    <row r="639" spans="2:5" ht="20.100000000000001" customHeight="1">
      <c r="B639" s="614" t="str">
        <f>IF(非表示_前年度報告内容!A591="","",非表示_前年度報告内容!A591)</f>
        <v>0587</v>
      </c>
      <c r="C639" s="1013" t="str">
        <f>IF(B639="","",INDEX(非表示_前年度報告内容!$1:$1048576,MATCH(B639,非表示_前年度報告内容!$A:$A,0),MATCH($C$52,非表示_前年度報告内容!$4:$4,0)))</f>
        <v>ユナイテッド・アーバン投資法人</v>
      </c>
      <c r="D639" s="1013"/>
      <c r="E639" s="839" t="str">
        <f>IF(B639="","",INDEX(非表示_前年度報告内容!$1:$1048576,MATCH(B639,非表示_前年度報告内容!$A:$A,0),MATCH($E$52,非表示_前年度報告内容!$4:$4,0)))</f>
        <v>○</v>
      </c>
    </row>
    <row r="640" spans="2:5" ht="20.100000000000001" customHeight="1">
      <c r="B640" s="614" t="str">
        <f>IF(非表示_前年度報告内容!A592="","",非表示_前年度報告内容!A592)</f>
        <v>0588</v>
      </c>
      <c r="C640" s="1013" t="str">
        <f>IF(B640="","",INDEX(非表示_前年度報告内容!$1:$1048576,MATCH(B640,非表示_前年度報告内容!$A:$A,0),MATCH($C$52,非表示_前年度報告内容!$4:$4,0)))</f>
        <v>株式会社小田原百貨店</v>
      </c>
      <c r="D640" s="1013"/>
      <c r="E640" s="839" t="str">
        <f>IF(B640="","",INDEX(非表示_前年度報告内容!$1:$1048576,MATCH(B640,非表示_前年度報告内容!$A:$A,0),MATCH($E$52,非表示_前年度報告内容!$4:$4,0)))</f>
        <v>○</v>
      </c>
    </row>
    <row r="641" spans="2:5" ht="20.100000000000001" customHeight="1">
      <c r="B641" s="614" t="str">
        <f>IF(非表示_前年度報告内容!A593="","",非表示_前年度報告内容!A593)</f>
        <v>0589</v>
      </c>
      <c r="C641" s="1013" t="str">
        <f>IF(B641="","",INDEX(非表示_前年度報告内容!$1:$1048576,MATCH(B641,非表示_前年度報告内容!$A:$A,0),MATCH($C$52,非表示_前年度報告内容!$4:$4,0)))</f>
        <v>株式会社丸亀製麵</v>
      </c>
      <c r="D641" s="1013"/>
      <c r="E641" s="839" t="str">
        <f>IF(B641="","",INDEX(非表示_前年度報告内容!$1:$1048576,MATCH(B641,非表示_前年度報告内容!$A:$A,0),MATCH($E$52,非表示_前年度報告内容!$4:$4,0)))</f>
        <v>○</v>
      </c>
    </row>
    <row r="642" spans="2:5" ht="20.100000000000001" customHeight="1">
      <c r="B642" s="614" t="str">
        <f>IF(非表示_前年度報告内容!A594="","",非表示_前年度報告内容!A594)</f>
        <v>0590</v>
      </c>
      <c r="C642" s="1013" t="str">
        <f>IF(B642="","",INDEX(非表示_前年度報告内容!$1:$1048576,MATCH(B642,非表示_前年度報告内容!$A:$A,0),MATCH($C$52,非表示_前年度報告内容!$4:$4,0)))</f>
        <v>医療法人社団三喜会</v>
      </c>
      <c r="D642" s="1013"/>
      <c r="E642" s="839" t="str">
        <f>IF(B642="","",INDEX(非表示_前年度報告内容!$1:$1048576,MATCH(B642,非表示_前年度報告内容!$A:$A,0),MATCH($E$52,非表示_前年度報告内容!$4:$4,0)))</f>
        <v>○</v>
      </c>
    </row>
    <row r="643" spans="2:5" ht="20.100000000000001" customHeight="1">
      <c r="B643" s="614" t="str">
        <f>IF(非表示_前年度報告内容!A595="","",非表示_前年度報告内容!A595)</f>
        <v>0591</v>
      </c>
      <c r="C643" s="1013" t="str">
        <f>IF(B643="","",INDEX(非表示_前年度報告内容!$1:$1048576,MATCH(B643,非表示_前年度報告内容!$A:$A,0),MATCH($C$52,非表示_前年度報告内容!$4:$4,0)))</f>
        <v>丸紅プライベートリート投資法人</v>
      </c>
      <c r="D643" s="1013"/>
      <c r="E643" s="839" t="str">
        <f>IF(B643="","",INDEX(非表示_前年度報告内容!$1:$1048576,MATCH(B643,非表示_前年度報告内容!$A:$A,0),MATCH($E$52,非表示_前年度報告内容!$4:$4,0)))</f>
        <v>○</v>
      </c>
    </row>
    <row r="644" spans="2:5" ht="20.100000000000001" customHeight="1">
      <c r="B644" s="614" t="str">
        <f>IF(非表示_前年度報告内容!A596="","",非表示_前年度報告内容!A596)</f>
        <v>0592</v>
      </c>
      <c r="C644" s="1013" t="str">
        <f>IF(B644="","",INDEX(非表示_前年度報告内容!$1:$1048576,MATCH(B644,非表示_前年度報告内容!$A:$A,0),MATCH($C$52,非表示_前年度報告内容!$4:$4,0)))</f>
        <v>株式会社AESCジャパン</v>
      </c>
      <c r="D644" s="1013"/>
      <c r="E644" s="839" t="str">
        <f>IF(B644="","",INDEX(非表示_前年度報告内容!$1:$1048576,MATCH(B644,非表示_前年度報告内容!$A:$A,0),MATCH($E$52,非表示_前年度報告内容!$4:$4,0)))</f>
        <v>○</v>
      </c>
    </row>
    <row r="645" spans="2:5" ht="20.100000000000001" customHeight="1">
      <c r="B645" s="614" t="str">
        <f>IF(非表示_前年度報告内容!A597="","",非表示_前年度報告内容!A597)</f>
        <v>0593</v>
      </c>
      <c r="C645" s="1013" t="str">
        <f>IF(B645="","",INDEX(非表示_前年度報告内容!$1:$1048576,MATCH(B645,非表示_前年度報告内容!$A:$A,0),MATCH($C$52,非表示_前年度報告内容!$4:$4,0)))</f>
        <v>株式会社イセトー</v>
      </c>
      <c r="D645" s="1013"/>
      <c r="E645" s="839" t="str">
        <f>IF(B645="","",INDEX(非表示_前年度報告内容!$1:$1048576,MATCH(B645,非表示_前年度報告内容!$A:$A,0),MATCH($E$52,非表示_前年度報告内容!$4:$4,0)))</f>
        <v>○</v>
      </c>
    </row>
    <row r="646" spans="2:5" ht="20.100000000000001" customHeight="1">
      <c r="B646" s="614" t="str">
        <f>IF(非表示_前年度報告内容!A598="","",非表示_前年度報告内容!A598)</f>
        <v>0594</v>
      </c>
      <c r="C646" s="1013" t="str">
        <f>IF(B646="","",INDEX(非表示_前年度報告内容!$1:$1048576,MATCH(B646,非表示_前年度報告内容!$A:$A,0),MATCH($C$52,非表示_前年度報告内容!$4:$4,0)))</f>
        <v>株式会社ＡＴＰ</v>
      </c>
      <c r="D646" s="1013"/>
      <c r="E646" s="839" t="str">
        <f>IF(B646="","",INDEX(非表示_前年度報告内容!$1:$1048576,MATCH(B646,非表示_前年度報告内容!$A:$A,0),MATCH($E$52,非表示_前年度報告内容!$4:$4,0)))</f>
        <v>○</v>
      </c>
    </row>
    <row r="647" spans="2:5" ht="20.100000000000001" customHeight="1">
      <c r="B647" s="614" t="str">
        <f>IF(非表示_前年度報告内容!A599="","",非表示_前年度報告内容!A599)</f>
        <v>0595</v>
      </c>
      <c r="C647" s="1013" t="str">
        <f>IF(B647="","",INDEX(非表示_前年度報告内容!$1:$1048576,MATCH(B647,非表示_前年度報告内容!$A:$A,0),MATCH($C$52,非表示_前年度報告内容!$4:$4,0)))</f>
        <v>社会医療法人社団三思会</v>
      </c>
      <c r="D647" s="1013"/>
      <c r="E647" s="839" t="str">
        <f>IF(B647="","",INDEX(非表示_前年度報告内容!$1:$1048576,MATCH(B647,非表示_前年度報告内容!$A:$A,0),MATCH($E$52,非表示_前年度報告内容!$4:$4,0)))</f>
        <v>○</v>
      </c>
    </row>
    <row r="648" spans="2:5" ht="20.100000000000001" customHeight="1">
      <c r="B648" s="614" t="str">
        <f>IF(非表示_前年度報告内容!A600="","",非表示_前年度報告内容!A600)</f>
        <v>0596</v>
      </c>
      <c r="C648" s="1013" t="str">
        <f>IF(B648="","",INDEX(非表示_前年度報告内容!$1:$1048576,MATCH(B648,非表示_前年度報告内容!$A:$A,0),MATCH($C$52,非表示_前年度報告内容!$4:$4,0)))</f>
        <v>医療法人社団葵会</v>
      </c>
      <c r="D648" s="1013"/>
      <c r="E648" s="839" t="str">
        <f>IF(B648="","",INDEX(非表示_前年度報告内容!$1:$1048576,MATCH(B648,非表示_前年度報告内容!$A:$A,0),MATCH($E$52,非表示_前年度報告内容!$4:$4,0)))</f>
        <v>○</v>
      </c>
    </row>
    <row r="649" spans="2:5" ht="20.100000000000001" customHeight="1">
      <c r="B649" s="614" t="str">
        <f>IF(非表示_前年度報告内容!A601="","",非表示_前年度報告内容!A601)</f>
        <v>0597</v>
      </c>
      <c r="C649" s="1013" t="str">
        <f>IF(B649="","",INDEX(非表示_前年度報告内容!$1:$1048576,MATCH(B649,非表示_前年度報告内容!$A:$A,0),MATCH($C$52,非表示_前年度報告内容!$4:$4,0)))</f>
        <v>伊勢原市</v>
      </c>
      <c r="D649" s="1013"/>
      <c r="E649" s="839" t="str">
        <f>IF(B649="","",INDEX(非表示_前年度報告内容!$1:$1048576,MATCH(B649,非表示_前年度報告内容!$A:$A,0),MATCH($E$52,非表示_前年度報告内容!$4:$4,0)))</f>
        <v>○</v>
      </c>
    </row>
    <row r="650" spans="2:5" ht="20.100000000000001" customHeight="1">
      <c r="B650" s="614" t="str">
        <f>IF(非表示_前年度報告内容!A602="","",非表示_前年度報告内容!A602)</f>
        <v>0598</v>
      </c>
      <c r="C650" s="1013" t="str">
        <f>IF(B650="","",INDEX(非表示_前年度報告内容!$1:$1048576,MATCH(B650,非表示_前年度報告内容!$A:$A,0),MATCH($C$52,非表示_前年度報告内容!$4:$4,0)))</f>
        <v>株式会社アサヒコ</v>
      </c>
      <c r="D650" s="1013"/>
      <c r="E650" s="839" t="str">
        <f>IF(B650="","",INDEX(非表示_前年度報告内容!$1:$1048576,MATCH(B650,非表示_前年度報告内容!$A:$A,0),MATCH($E$52,非表示_前年度報告内容!$4:$4,0)))</f>
        <v>○</v>
      </c>
    </row>
    <row r="651" spans="2:5" ht="20.100000000000001" customHeight="1">
      <c r="B651" s="614" t="str">
        <f>IF(非表示_前年度報告内容!A603="","",非表示_前年度報告内容!A603)</f>
        <v>0599</v>
      </c>
      <c r="C651" s="1013" t="str">
        <f>IF(B651="","",INDEX(非表示_前年度報告内容!$1:$1048576,MATCH(B651,非表示_前年度報告内容!$A:$A,0),MATCH($C$52,非表示_前年度報告内容!$4:$4,0)))</f>
        <v>大和紙器株式会社</v>
      </c>
      <c r="D651" s="1013"/>
      <c r="E651" s="839" t="str">
        <f>IF(B651="","",INDEX(非表示_前年度報告内容!$1:$1048576,MATCH(B651,非表示_前年度報告内容!$A:$A,0),MATCH($E$52,非表示_前年度報告内容!$4:$4,0)))</f>
        <v>○</v>
      </c>
    </row>
    <row r="652" spans="2:5" ht="20.100000000000001" customHeight="1">
      <c r="B652" s="614" t="str">
        <f>IF(非表示_前年度報告内容!A604="","",非表示_前年度報告内容!A604)</f>
        <v>0600</v>
      </c>
      <c r="C652" s="1013" t="str">
        <f>IF(B652="","",INDEX(非表示_前年度報告内容!$1:$1048576,MATCH(B652,非表示_前年度報告内容!$A:$A,0),MATCH($C$52,非表示_前年度報告内容!$4:$4,0)))</f>
        <v>医療法人社団康心会</v>
      </c>
      <c r="D652" s="1013"/>
      <c r="E652" s="839" t="str">
        <f>IF(B652="","",INDEX(非表示_前年度報告内容!$1:$1048576,MATCH(B652,非表示_前年度報告内容!$A:$A,0),MATCH($E$52,非表示_前年度報告内容!$4:$4,0)))</f>
        <v>○</v>
      </c>
    </row>
    <row r="653" spans="2:5" ht="20.100000000000001" hidden="1" customHeight="1">
      <c r="B653" s="614" t="str">
        <f>IF(非表示_前年度報告内容!A605="","",非表示_前年度報告内容!A605)</f>
        <v>0601</v>
      </c>
      <c r="C653" s="1013" t="str">
        <f>IF(B653="","",INDEX(非表示_前年度報告内容!$1:$1048576,MATCH(B653,非表示_前年度報告内容!$A:$A,0),MATCH($C$52,非表示_前年度報告内容!$4:$4,0)))</f>
        <v>座間市上下水道局</v>
      </c>
      <c r="D653" s="1013"/>
      <c r="E653" s="839" t="str">
        <f>IF(B653="","",INDEX(非表示_前年度報告内容!$1:$1048576,MATCH(B653,非表示_前年度報告内容!$A:$A,0),MATCH($E$52,非表示_前年度報告内容!$4:$4,0)))</f>
        <v/>
      </c>
    </row>
    <row r="654" spans="2:5" ht="20.100000000000001" hidden="1" customHeight="1">
      <c r="B654" s="614" t="str">
        <f>IF(非表示_前年度報告内容!A606="","",非表示_前年度報告内容!A606)</f>
        <v>0602</v>
      </c>
      <c r="C654" s="1013" t="str">
        <f>IF(B654="","",INDEX(非表示_前年度報告内容!$1:$1048576,MATCH(B654,非表示_前年度報告内容!$A:$A,0),MATCH($C$52,非表示_前年度報告内容!$4:$4,0)))</f>
        <v>ケネディクス・オフィス投資法人</v>
      </c>
      <c r="D654" s="1013"/>
      <c r="E654" s="839" t="str">
        <f>IF(B654="","",INDEX(非表示_前年度報告内容!$1:$1048576,MATCH(B654,非表示_前年度報告内容!$A:$A,0),MATCH($E$52,非表示_前年度報告内容!$4:$4,0)))</f>
        <v/>
      </c>
    </row>
    <row r="655" spans="2:5" ht="20.100000000000001" hidden="1" customHeight="1">
      <c r="B655" s="614" t="str">
        <f>IF(非表示_前年度報告内容!A607="","",非表示_前年度報告内容!A607)</f>
        <v>0603</v>
      </c>
      <c r="C655" s="1013" t="str">
        <f>IF(B655="","",INDEX(非表示_前年度報告内容!$1:$1048576,MATCH(B655,非表示_前年度報告内容!$A:$A,0),MATCH($C$52,非表示_前年度報告内容!$4:$4,0)))</f>
        <v>株式会社スリーボンド</v>
      </c>
      <c r="D655" s="1013"/>
      <c r="E655" s="839" t="str">
        <f>IF(B655="","",INDEX(非表示_前年度報告内容!$1:$1048576,MATCH(B655,非表示_前年度報告内容!$A:$A,0),MATCH($E$52,非表示_前年度報告内容!$4:$4,0)))</f>
        <v/>
      </c>
    </row>
    <row r="656" spans="2:5" ht="20.100000000000001" hidden="1" customHeight="1">
      <c r="B656" s="614" t="str">
        <f>IF(非表示_前年度報告内容!A608="","",非表示_前年度報告内容!A608)</f>
        <v>0604</v>
      </c>
      <c r="C656" s="1013" t="str">
        <f>IF(B656="","",INDEX(非表示_前年度報告内容!$1:$1048576,MATCH(B656,非表示_前年度報告内容!$A:$A,0),MATCH($C$52,非表示_前年度報告内容!$4:$4,0)))</f>
        <v/>
      </c>
      <c r="D656" s="1013"/>
      <c r="E656" s="839" t="str">
        <f>IF(B656="","",INDEX(非表示_前年度報告内容!$1:$1048576,MATCH(B656,非表示_前年度報告内容!$A:$A,0),MATCH($E$52,非表示_前年度報告内容!$4:$4,0)))</f>
        <v/>
      </c>
    </row>
    <row r="657" spans="2:5" ht="20.100000000000001" customHeight="1">
      <c r="B657" s="614" t="str">
        <f>IF(非表示_前年度報告内容!A609="","",非表示_前年度報告内容!A609)</f>
        <v>0605</v>
      </c>
      <c r="C657" s="1013" t="str">
        <f>IF(B657="","",INDEX(非表示_前年度報告内容!$1:$1048576,MATCH(B657,非表示_前年度報告内容!$A:$A,0),MATCH($C$52,非表示_前年度報告内容!$4:$4,0)))</f>
        <v>東京電力パワーグリッド株式会社</v>
      </c>
      <c r="D657" s="1013"/>
      <c r="E657" s="839" t="str">
        <f>IF(B657="","",INDEX(非表示_前年度報告内容!$1:$1048576,MATCH(B657,非表示_前年度報告内容!$A:$A,0),MATCH($E$52,非表示_前年度報告内容!$4:$4,0)))</f>
        <v>○</v>
      </c>
    </row>
    <row r="658" spans="2:5" ht="20.100000000000001" customHeight="1">
      <c r="B658" s="614" t="str">
        <f>IF(非表示_前年度報告内容!A610="","",非表示_前年度報告内容!A610)</f>
        <v>0606</v>
      </c>
      <c r="C658" s="1013" t="str">
        <f>IF(B658="","",INDEX(非表示_前年度報告内容!$1:$1048576,MATCH(B658,非表示_前年度報告内容!$A:$A,0),MATCH($C$52,非表示_前年度報告内容!$4:$4,0)))</f>
        <v>ラサールロジポート投資法人</v>
      </c>
      <c r="D658" s="1013"/>
      <c r="E658" s="839" t="str">
        <f>IF(B658="","",INDEX(非表示_前年度報告内容!$1:$1048576,MATCH(B658,非表示_前年度報告内容!$A:$A,0),MATCH($E$52,非表示_前年度報告内容!$4:$4,0)))</f>
        <v>○</v>
      </c>
    </row>
    <row r="659" spans="2:5" ht="20.100000000000001" customHeight="1">
      <c r="B659" s="614" t="str">
        <f>IF(非表示_前年度報告内容!A611="","",非表示_前年度報告内容!A611)</f>
        <v>0607</v>
      </c>
      <c r="C659" s="1013" t="str">
        <f>IF(B659="","",INDEX(非表示_前年度報告内容!$1:$1048576,MATCH(B659,非表示_前年度報告内容!$A:$A,0),MATCH($C$52,非表示_前年度報告内容!$4:$4,0)))</f>
        <v>ＳＢＳロジコム関東株式会社</v>
      </c>
      <c r="D659" s="1013"/>
      <c r="E659" s="839" t="str">
        <f>IF(B659="","",INDEX(非表示_前年度報告内容!$1:$1048576,MATCH(B659,非表示_前年度報告内容!$A:$A,0),MATCH($E$52,非表示_前年度報告内容!$4:$4,0)))</f>
        <v>○</v>
      </c>
    </row>
    <row r="660" spans="2:5" ht="20.100000000000001" customHeight="1">
      <c r="B660" s="614" t="str">
        <f>IF(非表示_前年度報告内容!A612="","",非表示_前年度報告内容!A612)</f>
        <v>0608</v>
      </c>
      <c r="C660" s="1013" t="str">
        <f>IF(B660="","",INDEX(非表示_前年度報告内容!$1:$1048576,MATCH(B660,非表示_前年度報告内容!$A:$A,0),MATCH($C$52,非表示_前年度報告内容!$4:$4,0)))</f>
        <v>京セラ株式会社</v>
      </c>
      <c r="D660" s="1013"/>
      <c r="E660" s="839" t="str">
        <f>IF(B660="","",INDEX(非表示_前年度報告内容!$1:$1048576,MATCH(B660,非表示_前年度報告内容!$A:$A,0),MATCH($E$52,非表示_前年度報告内容!$4:$4,0)))</f>
        <v>○</v>
      </c>
    </row>
    <row r="661" spans="2:5" ht="20.100000000000001" customHeight="1">
      <c r="B661" s="614" t="str">
        <f>IF(非表示_前年度報告内容!A613="","",非表示_前年度報告内容!A613)</f>
        <v>0609</v>
      </c>
      <c r="C661" s="1013" t="str">
        <f>IF(B661="","",INDEX(非表示_前年度報告内容!$1:$1048576,MATCH(B661,非表示_前年度報告内容!$A:$A,0),MATCH($C$52,非表示_前年度報告内容!$4:$4,0)))</f>
        <v>東亜道路工業株式会社</v>
      </c>
      <c r="D661" s="1013"/>
      <c r="E661" s="839" t="str">
        <f>IF(B661="","",INDEX(非表示_前年度報告内容!$1:$1048576,MATCH(B661,非表示_前年度報告内容!$A:$A,0),MATCH($E$52,非表示_前年度報告内容!$4:$4,0)))</f>
        <v>○</v>
      </c>
    </row>
    <row r="662" spans="2:5" ht="20.100000000000001" hidden="1" customHeight="1">
      <c r="B662" s="614" t="str">
        <f>IF(非表示_前年度報告内容!A614="","",非表示_前年度報告内容!A614)</f>
        <v>0610</v>
      </c>
      <c r="C662" s="1013" t="str">
        <f>IF(B662="","",INDEX(非表示_前年度報告内容!$1:$1048576,MATCH(B662,非表示_前年度報告内容!$A:$A,0),MATCH($C$52,非表示_前年度報告内容!$4:$4,0)))</f>
        <v/>
      </c>
      <c r="D662" s="1013"/>
      <c r="E662" s="839" t="str">
        <f>IF(B662="","",INDEX(非表示_前年度報告内容!$1:$1048576,MATCH(B662,非表示_前年度報告内容!$A:$A,0),MATCH($E$52,非表示_前年度報告内容!$4:$4,0)))</f>
        <v/>
      </c>
    </row>
    <row r="663" spans="2:5" ht="20.100000000000001" customHeight="1">
      <c r="B663" s="614" t="str">
        <f>IF(非表示_前年度報告内容!A615="","",非表示_前年度報告内容!A615)</f>
        <v>0611</v>
      </c>
      <c r="C663" s="1013" t="str">
        <f>IF(B663="","",INDEX(非表示_前年度報告内容!$1:$1048576,MATCH(B663,非表示_前年度報告内容!$A:$A,0),MATCH($C$52,非表示_前年度報告内容!$4:$4,0)))</f>
        <v>独立行政法人労働者健康安全機構</v>
      </c>
      <c r="D663" s="1013"/>
      <c r="E663" s="839" t="str">
        <f>IF(B663="","",INDEX(非表示_前年度報告内容!$1:$1048576,MATCH(B663,非表示_前年度報告内容!$A:$A,0),MATCH($E$52,非表示_前年度報告内容!$4:$4,0)))</f>
        <v>○</v>
      </c>
    </row>
    <row r="664" spans="2:5" ht="20.100000000000001" customHeight="1">
      <c r="B664" s="614" t="str">
        <f>IF(非表示_前年度報告内容!A616="","",非表示_前年度報告内容!A616)</f>
        <v>0612</v>
      </c>
      <c r="C664" s="1013" t="str">
        <f>IF(B664="","",INDEX(非表示_前年度報告内容!$1:$1048576,MATCH(B664,非表示_前年度報告内容!$A:$A,0),MATCH($C$52,非表示_前年度報告内容!$4:$4,0)))</f>
        <v>三菱食品株式会社</v>
      </c>
      <c r="D664" s="1013"/>
      <c r="E664" s="839" t="str">
        <f>IF(B664="","",INDEX(非表示_前年度報告内容!$1:$1048576,MATCH(B664,非表示_前年度報告内容!$A:$A,0),MATCH($E$52,非表示_前年度報告内容!$4:$4,0)))</f>
        <v>○</v>
      </c>
    </row>
    <row r="665" spans="2:5" ht="20.100000000000001" customHeight="1">
      <c r="B665" s="614" t="str">
        <f>IF(非表示_前年度報告内容!A617="","",非表示_前年度報告内容!A617)</f>
        <v>0613</v>
      </c>
      <c r="C665" s="1013" t="str">
        <f>IF(B665="","",INDEX(非表示_前年度報告内容!$1:$1048576,MATCH(B665,非表示_前年度報告内容!$A:$A,0),MATCH($C$52,非表示_前年度報告内容!$4:$4,0)))</f>
        <v>東洋アルミニウム株式会社</v>
      </c>
      <c r="D665" s="1013"/>
      <c r="E665" s="839" t="str">
        <f>IF(B665="","",INDEX(非表示_前年度報告内容!$1:$1048576,MATCH(B665,非表示_前年度報告内容!$A:$A,0),MATCH($E$52,非表示_前年度報告内容!$4:$4,0)))</f>
        <v>○</v>
      </c>
    </row>
    <row r="666" spans="2:5" ht="20.100000000000001" hidden="1" customHeight="1">
      <c r="B666" s="614" t="str">
        <f>IF(非表示_前年度報告内容!A618="","",非表示_前年度報告内容!A618)</f>
        <v>0614</v>
      </c>
      <c r="C666" s="1013" t="str">
        <f>IF(B666="","",INDEX(非表示_前年度報告内容!$1:$1048576,MATCH(B666,非表示_前年度報告内容!$A:$A,0),MATCH($C$52,非表示_前年度報告内容!$4:$4,0)))</f>
        <v>ワタミ株式会社</v>
      </c>
      <c r="D666" s="1013"/>
      <c r="E666" s="839" t="str">
        <f>IF(B666="","",INDEX(非表示_前年度報告内容!$1:$1048576,MATCH(B666,非表示_前年度報告内容!$A:$A,0),MATCH($E$52,非表示_前年度報告内容!$4:$4,0)))</f>
        <v/>
      </c>
    </row>
    <row r="667" spans="2:5" ht="20.100000000000001" customHeight="1">
      <c r="B667" s="614" t="str">
        <f>IF(非表示_前年度報告内容!A619="","",非表示_前年度報告内容!A619)</f>
        <v>0615</v>
      </c>
      <c r="C667" s="1013" t="str">
        <f>IF(B667="","",INDEX(非表示_前年度報告内容!$1:$1048576,MATCH(B667,非表示_前年度報告内容!$A:$A,0),MATCH($C$52,非表示_前年度報告内容!$4:$4,0)))</f>
        <v>株式会社ゼロ・プラス関東</v>
      </c>
      <c r="D667" s="1013"/>
      <c r="E667" s="839" t="str">
        <f>IF(B667="","",INDEX(非表示_前年度報告内容!$1:$1048576,MATCH(B667,非表示_前年度報告内容!$A:$A,0),MATCH($E$52,非表示_前年度報告内容!$4:$4,0)))</f>
        <v>○</v>
      </c>
    </row>
    <row r="668" spans="2:5" ht="20.100000000000001" customHeight="1">
      <c r="B668" s="614" t="str">
        <f>IF(非表示_前年度報告内容!A620="","",非表示_前年度報告内容!A620)</f>
        <v>0616</v>
      </c>
      <c r="C668" s="1013" t="str">
        <f>IF(B668="","",INDEX(非表示_前年度報告内容!$1:$1048576,MATCH(B668,非表示_前年度報告内容!$A:$A,0),MATCH($C$52,非表示_前年度報告内容!$4:$4,0)))</f>
        <v>ウエルシア薬局株式会社</v>
      </c>
      <c r="D668" s="1013"/>
      <c r="E668" s="839" t="str">
        <f>IF(B668="","",INDEX(非表示_前年度報告内容!$1:$1048576,MATCH(B668,非表示_前年度報告内容!$A:$A,0),MATCH($E$52,非表示_前年度報告内容!$4:$4,0)))</f>
        <v>○</v>
      </c>
    </row>
    <row r="669" spans="2:5" ht="20.100000000000001" customHeight="1">
      <c r="B669" s="614" t="str">
        <f>IF(非表示_前年度報告内容!A621="","",非表示_前年度報告内容!A621)</f>
        <v>0617</v>
      </c>
      <c r="C669" s="1013" t="str">
        <f>IF(B669="","",INDEX(非表示_前年度報告内容!$1:$1048576,MATCH(B669,非表示_前年度報告内容!$A:$A,0),MATCH($C$52,非表示_前年度報告内容!$4:$4,0)))</f>
        <v>株式会社アトレ</v>
      </c>
      <c r="D669" s="1013"/>
      <c r="E669" s="839" t="str">
        <f>IF(B669="","",INDEX(非表示_前年度報告内容!$1:$1048576,MATCH(B669,非表示_前年度報告内容!$A:$A,0),MATCH($E$52,非表示_前年度報告内容!$4:$4,0)))</f>
        <v>○</v>
      </c>
    </row>
    <row r="670" spans="2:5" ht="20.100000000000001" customHeight="1">
      <c r="B670" s="614" t="str">
        <f>IF(非表示_前年度報告内容!A622="","",非表示_前年度報告内容!A622)</f>
        <v>0618</v>
      </c>
      <c r="C670" s="1013" t="str">
        <f>IF(B670="","",INDEX(非表示_前年度報告内容!$1:$1048576,MATCH(B670,非表示_前年度報告内容!$A:$A,0),MATCH($C$52,非表示_前年度報告内容!$4:$4,0)))</f>
        <v>学校法人帝京大学</v>
      </c>
      <c r="D670" s="1013"/>
      <c r="E670" s="839" t="str">
        <f>IF(B670="","",INDEX(非表示_前年度報告内容!$1:$1048576,MATCH(B670,非表示_前年度報告内容!$A:$A,0),MATCH($E$52,非表示_前年度報告内容!$4:$4,0)))</f>
        <v>○</v>
      </c>
    </row>
    <row r="671" spans="2:5" ht="20.100000000000001" customHeight="1">
      <c r="B671" s="614" t="str">
        <f>IF(非表示_前年度報告内容!A623="","",非表示_前年度報告内容!A623)</f>
        <v>0619</v>
      </c>
      <c r="C671" s="1013" t="str">
        <f>IF(B671="","",INDEX(非表示_前年度報告内容!$1:$1048576,MATCH(B671,非表示_前年度報告内容!$A:$A,0),MATCH($C$52,非表示_前年度報告内容!$4:$4,0)))</f>
        <v>Axcelead Drug Discovery Partners株式会社</v>
      </c>
      <c r="D671" s="1013"/>
      <c r="E671" s="839" t="str">
        <f>IF(B671="","",INDEX(非表示_前年度報告内容!$1:$1048576,MATCH(B671,非表示_前年度報告内容!$A:$A,0),MATCH($E$52,非表示_前年度報告内容!$4:$4,0)))</f>
        <v>○</v>
      </c>
    </row>
    <row r="672" spans="2:5" ht="20.100000000000001" hidden="1" customHeight="1">
      <c r="B672" s="614" t="str">
        <f>IF(非表示_前年度報告内容!A624="","",非表示_前年度報告内容!A624)</f>
        <v>0620</v>
      </c>
      <c r="C672" s="1013" t="str">
        <f>IF(B672="","",INDEX(非表示_前年度報告内容!$1:$1048576,MATCH(B672,非表示_前年度報告内容!$A:$A,0),MATCH($C$52,非表示_前年度報告内容!$4:$4,0)))</f>
        <v>ヒラツカ特定目的会社</v>
      </c>
      <c r="D672" s="1013"/>
      <c r="E672" s="839" t="str">
        <f>IF(B672="","",INDEX(非表示_前年度報告内容!$1:$1048576,MATCH(B672,非表示_前年度報告内容!$A:$A,0),MATCH($E$52,非表示_前年度報告内容!$4:$4,0)))</f>
        <v/>
      </c>
    </row>
    <row r="673" spans="2:5" ht="20.100000000000001" hidden="1" customHeight="1">
      <c r="B673" s="614" t="str">
        <f>IF(非表示_前年度報告内容!A625="","",非表示_前年度報告内容!A625)</f>
        <v>0621</v>
      </c>
      <c r="C673" s="1013" t="str">
        <f>IF(B673="","",INDEX(非表示_前年度報告内容!$1:$1048576,MATCH(B673,非表示_前年度報告内容!$A:$A,0),MATCH($C$52,非表示_前年度報告内容!$4:$4,0)))</f>
        <v/>
      </c>
      <c r="D673" s="1013"/>
      <c r="E673" s="839" t="str">
        <f>IF(B673="","",INDEX(非表示_前年度報告内容!$1:$1048576,MATCH(B673,非表示_前年度報告内容!$A:$A,0),MATCH($E$52,非表示_前年度報告内容!$4:$4,0)))</f>
        <v/>
      </c>
    </row>
    <row r="674" spans="2:5" ht="20.100000000000001" hidden="1" customHeight="1">
      <c r="B674" s="614" t="str">
        <f>IF(非表示_前年度報告内容!A626="","",非表示_前年度報告内容!A626)</f>
        <v>0622</v>
      </c>
      <c r="C674" s="1013" t="str">
        <f>IF(B674="","",INDEX(非表示_前年度報告内容!$1:$1048576,MATCH(B674,非表示_前年度報告内容!$A:$A,0),MATCH($C$52,非表示_前年度報告内容!$4:$4,0)))</f>
        <v/>
      </c>
      <c r="D674" s="1013"/>
      <c r="E674" s="839" t="str">
        <f>IF(B674="","",INDEX(非表示_前年度報告内容!$1:$1048576,MATCH(B674,非表示_前年度報告内容!$A:$A,0),MATCH($E$52,非表示_前年度報告内容!$4:$4,0)))</f>
        <v/>
      </c>
    </row>
    <row r="675" spans="2:5" ht="20.100000000000001" hidden="1" customHeight="1">
      <c r="B675" s="614" t="str">
        <f>IF(非表示_前年度報告内容!A627="","",非表示_前年度報告内容!A627)</f>
        <v>0623</v>
      </c>
      <c r="C675" s="1013" t="str">
        <f>IF(B675="","",INDEX(非表示_前年度報告内容!$1:$1048576,MATCH(B675,非表示_前年度報告内容!$A:$A,0),MATCH($C$52,非表示_前年度報告内容!$4:$4,0)))</f>
        <v>イオンリテールストア株式会社</v>
      </c>
      <c r="D675" s="1013"/>
      <c r="E675" s="839" t="str">
        <f>IF(B675="","",INDEX(非表示_前年度報告内容!$1:$1048576,MATCH(B675,非表示_前年度報告内容!$A:$A,0),MATCH($E$52,非表示_前年度報告内容!$4:$4,0)))</f>
        <v/>
      </c>
    </row>
    <row r="676" spans="2:5" ht="20.100000000000001" hidden="1" customHeight="1">
      <c r="B676" s="614" t="str">
        <f>IF(非表示_前年度報告内容!A628="","",非表示_前年度報告内容!A628)</f>
        <v>0624</v>
      </c>
      <c r="C676" s="1013" t="str">
        <f>IF(B676="","",INDEX(非表示_前年度報告内容!$1:$1048576,MATCH(B676,非表示_前年度報告内容!$A:$A,0),MATCH($C$52,非表示_前年度報告内容!$4:$4,0)))</f>
        <v>全農パールライス株式会社</v>
      </c>
      <c r="D676" s="1013"/>
      <c r="E676" s="839" t="str">
        <f>IF(B676="","",INDEX(非表示_前年度報告内容!$1:$1048576,MATCH(B676,非表示_前年度報告内容!$A:$A,0),MATCH($E$52,非表示_前年度報告内容!$4:$4,0)))</f>
        <v/>
      </c>
    </row>
    <row r="677" spans="2:5" ht="20.100000000000001" customHeight="1">
      <c r="B677" s="614" t="str">
        <f>IF(非表示_前年度報告内容!A629="","",非表示_前年度報告内容!A629)</f>
        <v>0625</v>
      </c>
      <c r="C677" s="1013" t="str">
        <f>IF(B677="","",INDEX(非表示_前年度報告内容!$1:$1048576,MATCH(B677,非表示_前年度報告内容!$A:$A,0),MATCH($C$52,非表示_前年度報告内容!$4:$4,0)))</f>
        <v>大和アスコン株式会社</v>
      </c>
      <c r="D677" s="1013"/>
      <c r="E677" s="839" t="str">
        <f>IF(B677="","",INDEX(非表示_前年度報告内容!$1:$1048576,MATCH(B677,非表示_前年度報告内容!$A:$A,0),MATCH($E$52,非表示_前年度報告内容!$4:$4,0)))</f>
        <v>○</v>
      </c>
    </row>
    <row r="678" spans="2:5" ht="20.100000000000001" customHeight="1">
      <c r="B678" s="614" t="str">
        <f>IF(非表示_前年度報告内容!A630="","",非表示_前年度報告内容!A630)</f>
        <v>0626</v>
      </c>
      <c r="C678" s="1013" t="str">
        <f>IF(B678="","",INDEX(非表示_前年度報告内容!$1:$1048576,MATCH(B678,非表示_前年度報告内容!$A:$A,0),MATCH($C$52,非表示_前年度報告内容!$4:$4,0)))</f>
        <v>日本ゼトック株式会社</v>
      </c>
      <c r="D678" s="1013"/>
      <c r="E678" s="839" t="str">
        <f>IF(B678="","",INDEX(非表示_前年度報告内容!$1:$1048576,MATCH(B678,非表示_前年度報告内容!$A:$A,0),MATCH($E$52,非表示_前年度報告内容!$4:$4,0)))</f>
        <v>○</v>
      </c>
    </row>
    <row r="679" spans="2:5" ht="20.100000000000001" hidden="1" customHeight="1">
      <c r="B679" s="614" t="str">
        <f>IF(非表示_前年度報告内容!A631="","",非表示_前年度報告内容!A631)</f>
        <v>0627</v>
      </c>
      <c r="C679" s="1013" t="str">
        <f>IF(B679="","",INDEX(非表示_前年度報告内容!$1:$1048576,MATCH(B679,非表示_前年度報告内容!$A:$A,0),MATCH($C$52,非表示_前年度報告内容!$4:$4,0)))</f>
        <v>共同印刷株式会社</v>
      </c>
      <c r="D679" s="1013"/>
      <c r="E679" s="839" t="str">
        <f>IF(B679="","",INDEX(非表示_前年度報告内容!$1:$1048576,MATCH(B679,非表示_前年度報告内容!$A:$A,0),MATCH($E$52,非表示_前年度報告内容!$4:$4,0)))</f>
        <v/>
      </c>
    </row>
    <row r="680" spans="2:5" ht="20.100000000000001" customHeight="1">
      <c r="B680" s="614" t="str">
        <f>IF(非表示_前年度報告内容!A632="","",非表示_前年度報告内容!A632)</f>
        <v>0628</v>
      </c>
      <c r="C680" s="1013" t="str">
        <f>IF(B680="","",INDEX(非表示_前年度報告内容!$1:$1048576,MATCH(B680,非表示_前年度報告内容!$A:$A,0),MATCH($C$52,非表示_前年度報告内容!$4:$4,0)))</f>
        <v>株式会社関東ダイエットクック</v>
      </c>
      <c r="D680" s="1013"/>
      <c r="E680" s="839" t="str">
        <f>IF(B680="","",INDEX(非表示_前年度報告内容!$1:$1048576,MATCH(B680,非表示_前年度報告内容!$A:$A,0),MATCH($E$52,非表示_前年度報告内容!$4:$4,0)))</f>
        <v>○</v>
      </c>
    </row>
    <row r="681" spans="2:5" ht="20.100000000000001" customHeight="1">
      <c r="B681" s="614" t="str">
        <f>IF(非表示_前年度報告内容!A633="","",非表示_前年度報告内容!A633)</f>
        <v>0629</v>
      </c>
      <c r="C681" s="1013" t="str">
        <f>IF(B681="","",INDEX(非表示_前年度報告内容!$1:$1048576,MATCH(B681,非表示_前年度報告内容!$A:$A,0),MATCH($C$52,非表示_前年度報告内容!$4:$4,0)))</f>
        <v>アルフレッサ株式会社</v>
      </c>
      <c r="D681" s="1013"/>
      <c r="E681" s="839" t="str">
        <f>IF(B681="","",INDEX(非表示_前年度報告内容!$1:$1048576,MATCH(B681,非表示_前年度報告内容!$A:$A,0),MATCH($E$52,非表示_前年度報告内容!$4:$4,0)))</f>
        <v>○</v>
      </c>
    </row>
    <row r="682" spans="2:5" ht="20.100000000000001" hidden="1" customHeight="1">
      <c r="B682" s="614" t="str">
        <f>IF(非表示_前年度報告内容!A634="","",非表示_前年度報告内容!A634)</f>
        <v>0630</v>
      </c>
      <c r="C682" s="1013" t="str">
        <f>IF(B682="","",INDEX(非表示_前年度報告内容!$1:$1048576,MATCH(B682,非表示_前年度報告内容!$A:$A,0),MATCH($C$52,非表示_前年度報告内容!$4:$4,0)))</f>
        <v/>
      </c>
      <c r="D682" s="1013"/>
      <c r="E682" s="839" t="str">
        <f>IF(B682="","",INDEX(非表示_前年度報告内容!$1:$1048576,MATCH(B682,非表示_前年度報告内容!$A:$A,0),MATCH($E$52,非表示_前年度報告内容!$4:$4,0)))</f>
        <v/>
      </c>
    </row>
    <row r="683" spans="2:5" ht="20.100000000000001" customHeight="1">
      <c r="B683" s="614" t="str">
        <f>IF(非表示_前年度報告内容!A635="","",非表示_前年度報告内容!A635)</f>
        <v>0631</v>
      </c>
      <c r="C683" s="1013" t="str">
        <f>IF(B683="","",INDEX(非表示_前年度報告内容!$1:$1048576,MATCH(B683,非表示_前年度報告内容!$A:$A,0),MATCH($C$52,非表示_前年度報告内容!$4:$4,0)))</f>
        <v>株式会社京三製作所</v>
      </c>
      <c r="D683" s="1013"/>
      <c r="E683" s="839" t="str">
        <f>IF(B683="","",INDEX(非表示_前年度報告内容!$1:$1048576,MATCH(B683,非表示_前年度報告内容!$A:$A,0),MATCH($E$52,非表示_前年度報告内容!$4:$4,0)))</f>
        <v>○</v>
      </c>
    </row>
    <row r="684" spans="2:5" ht="20.100000000000001" customHeight="1">
      <c r="B684" s="614" t="str">
        <f>IF(非表示_前年度報告内容!A636="","",非表示_前年度報告内容!A636)</f>
        <v>0632</v>
      </c>
      <c r="C684" s="1013" t="str">
        <f>IF(B684="","",INDEX(非表示_前年度報告内容!$1:$1048576,MATCH(B684,非表示_前年度報告内容!$A:$A,0),MATCH($C$52,非表示_前年度報告内容!$4:$4,0)))</f>
        <v>株式会社ダイドーフォワード</v>
      </c>
      <c r="D684" s="1013"/>
      <c r="E684" s="839" t="str">
        <f>IF(B684="","",INDEX(非表示_前年度報告内容!$1:$1048576,MATCH(B684,非表示_前年度報告内容!$A:$A,0),MATCH($E$52,非表示_前年度報告内容!$4:$4,0)))</f>
        <v>○</v>
      </c>
    </row>
    <row r="685" spans="2:5" ht="20.100000000000001" hidden="1" customHeight="1">
      <c r="B685" s="614" t="str">
        <f>IF(非表示_前年度報告内容!A637="","",非表示_前年度報告内容!A637)</f>
        <v>0633</v>
      </c>
      <c r="C685" s="1013" t="str">
        <f>IF(B685="","",INDEX(非表示_前年度報告内容!$1:$1048576,MATCH(B685,非表示_前年度報告内容!$A:$A,0),MATCH($C$52,非表示_前年度報告内容!$4:$4,0)))</f>
        <v>ギガフォトン株式会社</v>
      </c>
      <c r="D685" s="1013"/>
      <c r="E685" s="839" t="str">
        <f>IF(B685="","",INDEX(非表示_前年度報告内容!$1:$1048576,MATCH(B685,非表示_前年度報告内容!$A:$A,0),MATCH($E$52,非表示_前年度報告内容!$4:$4,0)))</f>
        <v/>
      </c>
    </row>
    <row r="686" spans="2:5" ht="20.100000000000001" customHeight="1">
      <c r="B686" s="614" t="str">
        <f>IF(非表示_前年度報告内容!A638="","",非表示_前年度報告内容!A638)</f>
        <v>0634</v>
      </c>
      <c r="C686" s="1013" t="str">
        <f>IF(B686="","",INDEX(非表示_前年度報告内容!$1:$1048576,MATCH(B686,非表示_前年度報告内容!$A:$A,0),MATCH($C$52,非表示_前年度報告内容!$4:$4,0)))</f>
        <v>マイクロンメモリジャパン株式会社</v>
      </c>
      <c r="D686" s="1013"/>
      <c r="E686" s="839" t="str">
        <f>IF(B686="","",INDEX(非表示_前年度報告内容!$1:$1048576,MATCH(B686,非表示_前年度報告内容!$A:$A,0),MATCH($E$52,非表示_前年度報告内容!$4:$4,0)))</f>
        <v>○</v>
      </c>
    </row>
    <row r="687" spans="2:5" ht="20.100000000000001" customHeight="1">
      <c r="B687" s="614" t="str">
        <f>IF(非表示_前年度報告内容!A639="","",非表示_前年度報告内容!A639)</f>
        <v>0635</v>
      </c>
      <c r="C687" s="1013" t="str">
        <f>IF(B687="","",INDEX(非表示_前年度報告内容!$1:$1048576,MATCH(B687,非表示_前年度報告内容!$A:$A,0),MATCH($C$52,非表示_前年度報告内容!$4:$4,0)))</f>
        <v>イオンモール株式会社</v>
      </c>
      <c r="D687" s="1013"/>
      <c r="E687" s="839" t="str">
        <f>IF(B687="","",INDEX(非表示_前年度報告内容!$1:$1048576,MATCH(B687,非表示_前年度報告内容!$A:$A,0),MATCH($E$52,非表示_前年度報告内容!$4:$4,0)))</f>
        <v>○</v>
      </c>
    </row>
    <row r="688" spans="2:5" ht="20.100000000000001" customHeight="1">
      <c r="B688" s="614" t="str">
        <f>IF(非表示_前年度報告内容!A640="","",非表示_前年度報告内容!A640)</f>
        <v>0636</v>
      </c>
      <c r="C688" s="1013" t="str">
        <f>IF(B688="","",INDEX(非表示_前年度報告内容!$1:$1048576,MATCH(B688,非表示_前年度報告内容!$A:$A,0),MATCH($C$52,非表示_前年度報告内容!$4:$4,0)))</f>
        <v>茨木・大成化工株式会社</v>
      </c>
      <c r="D688" s="1013"/>
      <c r="E688" s="839" t="str">
        <f>IF(B688="","",INDEX(非表示_前年度報告内容!$1:$1048576,MATCH(B688,非表示_前年度報告内容!$A:$A,0),MATCH($E$52,非表示_前年度報告内容!$4:$4,0)))</f>
        <v>○</v>
      </c>
    </row>
    <row r="689" spans="2:5" ht="20.100000000000001" customHeight="1">
      <c r="B689" s="614" t="str">
        <f>IF(非表示_前年度報告内容!A641="","",非表示_前年度報告内容!A641)</f>
        <v>0637</v>
      </c>
      <c r="C689" s="1013" t="str">
        <f>IF(B689="","",INDEX(非表示_前年度報告内容!$1:$1048576,MATCH(B689,非表示_前年度報告内容!$A:$A,0),MATCH($C$52,非表示_前年度報告内容!$4:$4,0)))</f>
        <v>アマゾンジャパン合同会社</v>
      </c>
      <c r="D689" s="1013"/>
      <c r="E689" s="839" t="str">
        <f>IF(B689="","",INDEX(非表示_前年度報告内容!$1:$1048576,MATCH(B689,非表示_前年度報告内容!$A:$A,0),MATCH($E$52,非表示_前年度報告内容!$4:$4,0)))</f>
        <v>○</v>
      </c>
    </row>
    <row r="690" spans="2:5" ht="20.100000000000001" customHeight="1">
      <c r="B690" s="614" t="str">
        <f>IF(非表示_前年度報告内容!A642="","",非表示_前年度報告内容!A642)</f>
        <v>0638</v>
      </c>
      <c r="C690" s="1013" t="str">
        <f>IF(B690="","",INDEX(非表示_前年度報告内容!$1:$1048576,MATCH(B690,非表示_前年度報告内容!$A:$A,0),MATCH($C$52,非表示_前年度報告内容!$4:$4,0)))</f>
        <v>野村不動産プライベート投資法人</v>
      </c>
      <c r="D690" s="1013"/>
      <c r="E690" s="839" t="str">
        <f>IF(B690="","",INDEX(非表示_前年度報告内容!$1:$1048576,MATCH(B690,非表示_前年度報告内容!$A:$A,0),MATCH($E$52,非表示_前年度報告内容!$4:$4,0)))</f>
        <v>○</v>
      </c>
    </row>
    <row r="691" spans="2:5" ht="20.100000000000001" hidden="1" customHeight="1">
      <c r="B691" s="614" t="str">
        <f>IF(非表示_前年度報告内容!A643="","",非表示_前年度報告内容!A643)</f>
        <v>0639</v>
      </c>
      <c r="C691" s="1013" t="str">
        <f>IF(B691="","",INDEX(非表示_前年度報告内容!$1:$1048576,MATCH(B691,非表示_前年度報告内容!$A:$A,0),MATCH($C$52,非表示_前年度報告内容!$4:$4,0)))</f>
        <v>三井倉庫株式会社</v>
      </c>
      <c r="D691" s="1013"/>
      <c r="E691" s="839" t="str">
        <f>IF(B691="","",INDEX(非表示_前年度報告内容!$1:$1048576,MATCH(B691,非表示_前年度報告内容!$A:$A,0),MATCH($E$52,非表示_前年度報告内容!$4:$4,0)))</f>
        <v/>
      </c>
    </row>
    <row r="692" spans="2:5" ht="20.100000000000001" customHeight="1">
      <c r="B692" s="614" t="str">
        <f>IF(非表示_前年度報告内容!A644="","",非表示_前年度報告内容!A644)</f>
        <v>0640</v>
      </c>
      <c r="C692" s="1013" t="str">
        <f>IF(B692="","",INDEX(非表示_前年度報告内容!$1:$1048576,MATCH(B692,非表示_前年度報告内容!$A:$A,0),MATCH($C$52,非表示_前年度報告内容!$4:$4,0)))</f>
        <v>神奈中タクシー株式会社</v>
      </c>
      <c r="D692" s="1013"/>
      <c r="E692" s="839" t="str">
        <f>IF(B692="","",INDEX(非表示_前年度報告内容!$1:$1048576,MATCH(B692,非表示_前年度報告内容!$A:$A,0),MATCH($E$52,非表示_前年度報告内容!$4:$4,0)))</f>
        <v>○</v>
      </c>
    </row>
    <row r="693" spans="2:5" ht="20.100000000000001" customHeight="1">
      <c r="B693" s="614" t="str">
        <f>IF(非表示_前年度報告内容!A645="","",非表示_前年度報告内容!A645)</f>
        <v>0641</v>
      </c>
      <c r="C693" s="1013" t="str">
        <f>IF(B693="","",INDEX(非表示_前年度報告内容!$1:$1048576,MATCH(B693,非表示_前年度報告内容!$A:$A,0),MATCH($C$52,非表示_前年度報告内容!$4:$4,0)))</f>
        <v>富士フイルムワコーケミカル株式会社</v>
      </c>
      <c r="D693" s="1013"/>
      <c r="E693" s="839" t="str">
        <f>IF(B693="","",INDEX(非表示_前年度報告内容!$1:$1048576,MATCH(B693,非表示_前年度報告内容!$A:$A,0),MATCH($E$52,非表示_前年度報告内容!$4:$4,0)))</f>
        <v>○</v>
      </c>
    </row>
    <row r="694" spans="2:5" ht="20.100000000000001" customHeight="1">
      <c r="B694" s="614" t="str">
        <f>IF(非表示_前年度報告内容!A646="","",非表示_前年度報告内容!A646)</f>
        <v>0642</v>
      </c>
      <c r="C694" s="1013" t="str">
        <f>IF(B694="","",INDEX(非表示_前年度報告内容!$1:$1048576,MATCH(B694,非表示_前年度報告内容!$A:$A,0),MATCH($C$52,非表示_前年度報告内容!$4:$4,0)))</f>
        <v>住友重機械工業株式会社</v>
      </c>
      <c r="D694" s="1013"/>
      <c r="E694" s="839" t="str">
        <f>IF(B694="","",INDEX(非表示_前年度報告内容!$1:$1048576,MATCH(B694,非表示_前年度報告内容!$A:$A,0),MATCH($E$52,非表示_前年度報告内容!$4:$4,0)))</f>
        <v>○</v>
      </c>
    </row>
    <row r="695" spans="2:5" ht="20.100000000000001" hidden="1" customHeight="1">
      <c r="B695" s="614" t="str">
        <f>IF(非表示_前年度報告内容!A647="","",非表示_前年度報告内容!A647)</f>
        <v>0643</v>
      </c>
      <c r="C695" s="1013" t="str">
        <f>IF(B695="","",INDEX(非表示_前年度報告内容!$1:$1048576,MATCH(B695,非表示_前年度報告内容!$A:$A,0),MATCH($C$52,非表示_前年度報告内容!$4:$4,0)))</f>
        <v>株式会社ニュー・クイック</v>
      </c>
      <c r="D695" s="1013"/>
      <c r="E695" s="839" t="str">
        <f>IF(B695="","",INDEX(非表示_前年度報告内容!$1:$1048576,MATCH(B695,非表示_前年度報告内容!$A:$A,0),MATCH($E$52,非表示_前年度報告内容!$4:$4,0)))</f>
        <v/>
      </c>
    </row>
    <row r="696" spans="2:5" ht="20.100000000000001" customHeight="1">
      <c r="B696" s="614" t="str">
        <f>IF(非表示_前年度報告内容!A648="","",非表示_前年度報告内容!A648)</f>
        <v>0644</v>
      </c>
      <c r="C696" s="1013" t="str">
        <f>IF(B696="","",INDEX(非表示_前年度報告内容!$1:$1048576,MATCH(B696,非表示_前年度報告内容!$A:$A,0),MATCH($C$52,非表示_前年度報告内容!$4:$4,0)))</f>
        <v>株式会社やまか</v>
      </c>
      <c r="D696" s="1013"/>
      <c r="E696" s="839" t="str">
        <f>IF(B696="","",INDEX(非表示_前年度報告内容!$1:$1048576,MATCH(B696,非表示_前年度報告内容!$A:$A,0),MATCH($E$52,非表示_前年度報告内容!$4:$4,0)))</f>
        <v>○</v>
      </c>
    </row>
    <row r="697" spans="2:5" ht="20.100000000000001" customHeight="1">
      <c r="B697" s="614" t="str">
        <f>IF(非表示_前年度報告内容!A649="","",非表示_前年度報告内容!A649)</f>
        <v>0645</v>
      </c>
      <c r="C697" s="1013" t="str">
        <f>IF(B697="","",INDEX(非表示_前年度報告内容!$1:$1048576,MATCH(B697,非表示_前年度報告内容!$A:$A,0),MATCH($C$52,非表示_前年度報告内容!$4:$4,0)))</f>
        <v>ロジスティード東日本株式会社</v>
      </c>
      <c r="D697" s="1013"/>
      <c r="E697" s="839" t="str">
        <f>IF(B697="","",INDEX(非表示_前年度報告内容!$1:$1048576,MATCH(B697,非表示_前年度報告内容!$A:$A,0),MATCH($E$52,非表示_前年度報告内容!$4:$4,0)))</f>
        <v>○</v>
      </c>
    </row>
    <row r="698" spans="2:5" ht="20.100000000000001" customHeight="1">
      <c r="B698" s="614" t="str">
        <f>IF(非表示_前年度報告内容!A650="","",非表示_前年度報告内容!A650)</f>
        <v>0646</v>
      </c>
      <c r="C698" s="1013" t="str">
        <f>IF(B698="","",INDEX(非表示_前年度報告内容!$1:$1048576,MATCH(B698,非表示_前年度報告内容!$A:$A,0),MATCH($C$52,非表示_前年度報告内容!$4:$4,0)))</f>
        <v>田辺ファーマ株式会社</v>
      </c>
      <c r="D698" s="1013"/>
      <c r="E698" s="839" t="str">
        <f>IF(B698="","",INDEX(非表示_前年度報告内容!$1:$1048576,MATCH(B698,非表示_前年度報告内容!$A:$A,0),MATCH($E$52,非表示_前年度報告内容!$4:$4,0)))</f>
        <v>○</v>
      </c>
    </row>
    <row r="699" spans="2:5" ht="20.100000000000001" customHeight="1">
      <c r="B699" s="614" t="str">
        <f>IF(非表示_前年度報告内容!A651="","",非表示_前年度報告内容!A651)</f>
        <v>0647</v>
      </c>
      <c r="C699" s="1013" t="str">
        <f>IF(B699="","",INDEX(非表示_前年度報告内容!$1:$1048576,MATCH(B699,非表示_前年度報告内容!$A:$A,0),MATCH($C$52,非表示_前年度報告内容!$4:$4,0)))</f>
        <v>株式会社宝幸</v>
      </c>
      <c r="D699" s="1013"/>
      <c r="E699" s="839" t="str">
        <f>IF(B699="","",INDEX(非表示_前年度報告内容!$1:$1048576,MATCH(B699,非表示_前年度報告内容!$A:$A,0),MATCH($E$52,非表示_前年度報告内容!$4:$4,0)))</f>
        <v>○</v>
      </c>
    </row>
    <row r="700" spans="2:5" ht="20.100000000000001" customHeight="1">
      <c r="B700" s="614" t="str">
        <f>IF(非表示_前年度報告内容!A652="","",非表示_前年度報告内容!A652)</f>
        <v>0648</v>
      </c>
      <c r="C700" s="1013" t="str">
        <f>IF(B700="","",INDEX(非表示_前年度報告内容!$1:$1048576,MATCH(B700,非表示_前年度報告内容!$A:$A,0),MATCH($C$52,非表示_前年度報告内容!$4:$4,0)))</f>
        <v>ヤオマサ株式会社</v>
      </c>
      <c r="D700" s="1013"/>
      <c r="E700" s="839" t="str">
        <f>IF(B700="","",INDEX(非表示_前年度報告内容!$1:$1048576,MATCH(B700,非表示_前年度報告内容!$A:$A,0),MATCH($E$52,非表示_前年度報告内容!$4:$4,0)))</f>
        <v>○</v>
      </c>
    </row>
    <row r="701" spans="2:5" ht="20.100000000000001" customHeight="1">
      <c r="B701" s="614" t="str">
        <f>IF(非表示_前年度報告内容!A653="","",非表示_前年度報告内容!A653)</f>
        <v>0649</v>
      </c>
      <c r="C701" s="1013" t="str">
        <f>IF(B701="","",INDEX(非表示_前年度報告内容!$1:$1048576,MATCH(B701,非表示_前年度報告内容!$A:$A,0),MATCH($C$52,非表示_前年度報告内容!$4:$4,0)))</f>
        <v>株式会社ジャパンニューアルファ</v>
      </c>
      <c r="D701" s="1013"/>
      <c r="E701" s="839" t="str">
        <f>IF(B701="","",INDEX(非表示_前年度報告内容!$1:$1048576,MATCH(B701,非表示_前年度報告内容!$A:$A,0),MATCH($E$52,非表示_前年度報告内容!$4:$4,0)))</f>
        <v>○</v>
      </c>
    </row>
    <row r="702" spans="2:5" ht="20.100000000000001" hidden="1" customHeight="1">
      <c r="B702" s="614" t="str">
        <f>IF(非表示_前年度報告内容!A654="","",非表示_前年度報告内容!A654)</f>
        <v>0650</v>
      </c>
      <c r="C702" s="1013" t="str">
        <f>IF(B702="","",INDEX(非表示_前年度報告内容!$1:$1048576,MATCH(B702,非表示_前年度報告内容!$A:$A,0),MATCH($C$52,非表示_前年度報告内容!$4:$4,0)))</f>
        <v>KDX不動産投資法人</v>
      </c>
      <c r="D702" s="1013"/>
      <c r="E702" s="839" t="str">
        <f>IF(B702="","",INDEX(非表示_前年度報告内容!$1:$1048576,MATCH(B702,非表示_前年度報告内容!$A:$A,0),MATCH($E$52,非表示_前年度報告内容!$4:$4,0)))</f>
        <v/>
      </c>
    </row>
    <row r="703" spans="2:5" ht="20.100000000000001" customHeight="1">
      <c r="B703" s="614" t="str">
        <f>IF(非表示_前年度報告内容!A655="","",非表示_前年度報告内容!A655)</f>
        <v>0651</v>
      </c>
      <c r="C703" s="1013" t="str">
        <f>IF(B703="","",INDEX(非表示_前年度報告内容!$1:$1048576,MATCH(B703,非表示_前年度報告内容!$A:$A,0),MATCH($C$52,非表示_前年度報告内容!$4:$4,0)))</f>
        <v>アパホテル株式会社</v>
      </c>
      <c r="D703" s="1013"/>
      <c r="E703" s="839" t="str">
        <f>IF(B703="","",INDEX(非表示_前年度報告内容!$1:$1048576,MATCH(B703,非表示_前年度報告内容!$A:$A,0),MATCH($E$52,非表示_前年度報告内容!$4:$4,0)))</f>
        <v>○</v>
      </c>
    </row>
    <row r="704" spans="2:5" ht="20.100000000000001" hidden="1" customHeight="1">
      <c r="B704" s="614" t="str">
        <f>IF(非表示_前年度報告内容!A656="","",非表示_前年度報告内容!A656)</f>
        <v>0652</v>
      </c>
      <c r="C704" s="1013" t="str">
        <f>IF(B704="","",INDEX(非表示_前年度報告内容!$1:$1048576,MATCH(B704,非表示_前年度報告内容!$A:$A,0),MATCH($C$52,非表示_前年度報告内容!$4:$4,0)))</f>
        <v>株式会社サン・ライフ</v>
      </c>
      <c r="D704" s="1013"/>
      <c r="E704" s="839" t="str">
        <f>IF(B704="","",INDEX(非表示_前年度報告内容!$1:$1048576,MATCH(B704,非表示_前年度報告内容!$A:$A,0),MATCH($E$52,非表示_前年度報告内容!$4:$4,0)))</f>
        <v/>
      </c>
    </row>
    <row r="705" spans="2:5" ht="20.100000000000001" customHeight="1">
      <c r="B705" s="614" t="str">
        <f>IF(非表示_前年度報告内容!A657="","",非表示_前年度報告内容!A657)</f>
        <v>0653</v>
      </c>
      <c r="C705" s="1013" t="str">
        <f>IF(B705="","",INDEX(非表示_前年度報告内容!$1:$1048576,MATCH(B705,非表示_前年度報告内容!$A:$A,0),MATCH($C$52,非表示_前年度報告内容!$4:$4,0)))</f>
        <v>株式会社たまや</v>
      </c>
      <c r="D705" s="1013"/>
      <c r="E705" s="839" t="str">
        <f>IF(B705="","",INDEX(非表示_前年度報告内容!$1:$1048576,MATCH(B705,非表示_前年度報告内容!$A:$A,0),MATCH($E$52,非表示_前年度報告内容!$4:$4,0)))</f>
        <v>○</v>
      </c>
    </row>
    <row r="706" spans="2:5" ht="20.100000000000001" customHeight="1">
      <c r="B706" s="614" t="str">
        <f>IF(非表示_前年度報告内容!A658="","",非表示_前年度報告内容!A658)</f>
        <v>0654</v>
      </c>
      <c r="C706" s="1013" t="str">
        <f>IF(B706="","",INDEX(非表示_前年度報告内容!$1:$1048576,MATCH(B706,非表示_前年度報告内容!$A:$A,0),MATCH($C$52,非表示_前年度報告内容!$4:$4,0)))</f>
        <v>サントリーコーヒーロースタリー株式会社</v>
      </c>
      <c r="D706" s="1013"/>
      <c r="E706" s="839" t="str">
        <f>IF(B706="","",INDEX(非表示_前年度報告内容!$1:$1048576,MATCH(B706,非表示_前年度報告内容!$A:$A,0),MATCH($E$52,非表示_前年度報告内容!$4:$4,0)))</f>
        <v>○</v>
      </c>
    </row>
    <row r="707" spans="2:5" ht="20.100000000000001" customHeight="1">
      <c r="B707" s="614" t="str">
        <f>IF(非表示_前年度報告内容!A659="","",非表示_前年度報告内容!A659)</f>
        <v>0655</v>
      </c>
      <c r="C707" s="1013" t="str">
        <f>IF(B707="","",INDEX(非表示_前年度報告内容!$1:$1048576,MATCH(B707,非表示_前年度報告内容!$A:$A,0),MATCH($C$52,非表示_前年度報告内容!$4:$4,0)))</f>
        <v>キヤノントッキ株式会社</v>
      </c>
      <c r="D707" s="1013"/>
      <c r="E707" s="839" t="str">
        <f>IF(B707="","",INDEX(非表示_前年度報告内容!$1:$1048576,MATCH(B707,非表示_前年度報告内容!$A:$A,0),MATCH($E$52,非表示_前年度報告内容!$4:$4,0)))</f>
        <v>○</v>
      </c>
    </row>
    <row r="708" spans="2:5" ht="20.100000000000001" customHeight="1">
      <c r="B708" s="614" t="str">
        <f>IF(非表示_前年度報告内容!A660="","",非表示_前年度報告内容!A660)</f>
        <v>0656</v>
      </c>
      <c r="C708" s="1013" t="str">
        <f>IF(B708="","",INDEX(非表示_前年度報告内容!$1:$1048576,MATCH(B708,非表示_前年度報告内容!$A:$A,0),MATCH($C$52,非表示_前年度報告内容!$4:$4,0)))</f>
        <v>株式会社エイヴイ</v>
      </c>
      <c r="D708" s="1013"/>
      <c r="E708" s="839" t="str">
        <f>IF(B708="","",INDEX(非表示_前年度報告内容!$1:$1048576,MATCH(B708,非表示_前年度報告内容!$A:$A,0),MATCH($E$52,非表示_前年度報告内容!$4:$4,0)))</f>
        <v>○</v>
      </c>
    </row>
    <row r="709" spans="2:5" ht="20.100000000000001" hidden="1" customHeight="1">
      <c r="B709" s="614" t="str">
        <f>IF(非表示_前年度報告内容!A661="","",非表示_前年度報告内容!A661)</f>
        <v>0657</v>
      </c>
      <c r="C709" s="1013" t="str">
        <f>IF(B709="","",INDEX(非表示_前年度報告内容!$1:$1048576,MATCH(B709,非表示_前年度報告内容!$A:$A,0),MATCH($C$52,非表示_前年度報告内容!$4:$4,0)))</f>
        <v>株式会社進映社</v>
      </c>
      <c r="D709" s="1013"/>
      <c r="E709" s="839" t="str">
        <f>IF(B709="","",INDEX(非表示_前年度報告内容!$1:$1048576,MATCH(B709,非表示_前年度報告内容!$A:$A,0),MATCH($E$52,非表示_前年度報告内容!$4:$4,0)))</f>
        <v/>
      </c>
    </row>
    <row r="710" spans="2:5" ht="20.100000000000001" customHeight="1">
      <c r="B710" s="614" t="str">
        <f>IF(非表示_前年度報告内容!A662="","",非表示_前年度報告内容!A662)</f>
        <v>0658</v>
      </c>
      <c r="C710" s="1013" t="str">
        <f>IF(B710="","",INDEX(非表示_前年度報告内容!$1:$1048576,MATCH(B710,非表示_前年度報告内容!$A:$A,0),MATCH($C$52,非表示_前年度報告内容!$4:$4,0)))</f>
        <v>株式会社スズキヤ</v>
      </c>
      <c r="D710" s="1013"/>
      <c r="E710" s="839" t="str">
        <f>IF(B710="","",INDEX(非表示_前年度報告内容!$1:$1048576,MATCH(B710,非表示_前年度報告内容!$A:$A,0),MATCH($E$52,非表示_前年度報告内容!$4:$4,0)))</f>
        <v>○</v>
      </c>
    </row>
    <row r="711" spans="2:5" ht="20.100000000000001" customHeight="1">
      <c r="B711" s="614" t="str">
        <f>IF(非表示_前年度報告内容!A663="","",非表示_前年度報告内容!A663)</f>
        <v>0659</v>
      </c>
      <c r="C711" s="1013" t="str">
        <f>IF(B711="","",INDEX(非表示_前年度報告内容!$1:$1048576,MATCH(B711,非表示_前年度報告内容!$A:$A,0),MATCH($C$52,非表示_前年度報告内容!$4:$4,0)))</f>
        <v>株式会社オーイズミフーズ</v>
      </c>
      <c r="D711" s="1013"/>
      <c r="E711" s="839" t="str">
        <f>IF(B711="","",INDEX(非表示_前年度報告内容!$1:$1048576,MATCH(B711,非表示_前年度報告内容!$A:$A,0),MATCH($E$52,非表示_前年度報告内容!$4:$4,0)))</f>
        <v>○</v>
      </c>
    </row>
    <row r="712" spans="2:5" ht="20.100000000000001" customHeight="1">
      <c r="B712" s="614" t="str">
        <f>IF(非表示_前年度報告内容!A664="","",非表示_前年度報告内容!A664)</f>
        <v>0660</v>
      </c>
      <c r="C712" s="1013" t="str">
        <f>IF(B712="","",INDEX(非表示_前年度報告内容!$1:$1048576,MATCH(B712,非表示_前年度報告内容!$A:$A,0),MATCH($C$52,非表示_前年度報告内容!$4:$4,0)))</f>
        <v>株式会社しまむら</v>
      </c>
      <c r="D712" s="1013"/>
      <c r="E712" s="839" t="str">
        <f>IF(B712="","",INDEX(非表示_前年度報告内容!$1:$1048576,MATCH(B712,非表示_前年度報告内容!$A:$A,0),MATCH($E$52,非表示_前年度報告内容!$4:$4,0)))</f>
        <v>○</v>
      </c>
    </row>
    <row r="713" spans="2:5" ht="20.100000000000001" customHeight="1">
      <c r="B713" s="614" t="str">
        <f>IF(非表示_前年度報告内容!A665="","",非表示_前年度報告内容!A665)</f>
        <v>0661</v>
      </c>
      <c r="C713" s="1013" t="str">
        <f>IF(B713="","",INDEX(非表示_前年度報告内容!$1:$1048576,MATCH(B713,非表示_前年度報告内容!$A:$A,0),MATCH($C$52,非表示_前年度報告内容!$4:$4,0)))</f>
        <v>医療法人徳洲会</v>
      </c>
      <c r="D713" s="1013"/>
      <c r="E713" s="839" t="str">
        <f>IF(B713="","",INDEX(非表示_前年度報告内容!$1:$1048576,MATCH(B713,非表示_前年度報告内容!$A:$A,0),MATCH($E$52,非表示_前年度報告内容!$4:$4,0)))</f>
        <v>○</v>
      </c>
    </row>
    <row r="714" spans="2:5" ht="20.100000000000001" customHeight="1">
      <c r="B714" s="614" t="str">
        <f>IF(非表示_前年度報告内容!A666="","",非表示_前年度報告内容!A666)</f>
        <v>0662</v>
      </c>
      <c r="C714" s="1013" t="str">
        <f>IF(B714="","",INDEX(非表示_前年度報告内容!$1:$1048576,MATCH(B714,非表示_前年度報告内容!$A:$A,0),MATCH($C$52,非表示_前年度報告内容!$4:$4,0)))</f>
        <v>株式会社サンファミリー</v>
      </c>
      <c r="D714" s="1013"/>
      <c r="E714" s="839" t="str">
        <f>IF(B714="","",INDEX(非表示_前年度報告内容!$1:$1048576,MATCH(B714,非表示_前年度報告内容!$A:$A,0),MATCH($E$52,非表示_前年度報告内容!$4:$4,0)))</f>
        <v>○</v>
      </c>
    </row>
    <row r="715" spans="2:5" ht="20.100000000000001" customHeight="1">
      <c r="B715" s="614" t="str">
        <f>IF(非表示_前年度報告内容!A667="","",非表示_前年度報告内容!A667)</f>
        <v>0663</v>
      </c>
      <c r="C715" s="1013" t="str">
        <f>IF(B715="","",INDEX(非表示_前年度報告内容!$1:$1048576,MATCH(B715,非表示_前年度報告内容!$A:$A,0),MATCH($C$52,非表示_前年度報告内容!$4:$4,0)))</f>
        <v>日本ホテル株式会社</v>
      </c>
      <c r="D715" s="1013"/>
      <c r="E715" s="839" t="str">
        <f>IF(B715="","",INDEX(非表示_前年度報告内容!$1:$1048576,MATCH(B715,非表示_前年度報告内容!$A:$A,0),MATCH($E$52,非表示_前年度報告内容!$4:$4,0)))</f>
        <v>○</v>
      </c>
    </row>
    <row r="716" spans="2:5" ht="20.100000000000001" customHeight="1">
      <c r="B716" s="614" t="str">
        <f>IF(非表示_前年度報告内容!A668="","",非表示_前年度報告内容!A668)</f>
        <v>0664</v>
      </c>
      <c r="C716" s="1013" t="str">
        <f>IF(B716="","",INDEX(非表示_前年度報告内容!$1:$1048576,MATCH(B716,非表示_前年度報告内容!$A:$A,0),MATCH($C$52,非表示_前年度報告内容!$4:$4,0)))</f>
        <v>株式会社京急百貨店</v>
      </c>
      <c r="D716" s="1013"/>
      <c r="E716" s="839" t="str">
        <f>IF(B716="","",INDEX(非表示_前年度報告内容!$1:$1048576,MATCH(B716,非表示_前年度報告内容!$A:$A,0),MATCH($E$52,非表示_前年度報告内容!$4:$4,0)))</f>
        <v>○</v>
      </c>
    </row>
    <row r="717" spans="2:5" ht="20.100000000000001" customHeight="1">
      <c r="B717" s="614" t="str">
        <f>IF(非表示_前年度報告内容!A669="","",非表示_前年度報告内容!A669)</f>
        <v>0665</v>
      </c>
      <c r="C717" s="1013" t="str">
        <f>IF(B717="","",INDEX(非表示_前年度報告内容!$1:$1048576,MATCH(B717,非表示_前年度報告内容!$A:$A,0),MATCH($C$52,非表示_前年度報告内容!$4:$4,0)))</f>
        <v>野村不動産株式会社</v>
      </c>
      <c r="D717" s="1013"/>
      <c r="E717" s="839" t="str">
        <f>IF(B717="","",INDEX(非表示_前年度報告内容!$1:$1048576,MATCH(B717,非表示_前年度報告内容!$A:$A,0),MATCH($E$52,非表示_前年度報告内容!$4:$4,0)))</f>
        <v>○</v>
      </c>
    </row>
    <row r="718" spans="2:5" ht="20.100000000000001" customHeight="1">
      <c r="B718" s="614" t="str">
        <f>IF(非表示_前年度報告内容!A670="","",非表示_前年度報告内容!A670)</f>
        <v>0666</v>
      </c>
      <c r="C718" s="1013" t="str">
        <f>IF(B718="","",INDEX(非表示_前年度報告内容!$1:$1048576,MATCH(B718,非表示_前年度報告内容!$A:$A,0),MATCH($C$52,非表示_前年度報告内容!$4:$4,0)))</f>
        <v>株式会社小田急ＳＣディベロップメント</v>
      </c>
      <c r="D718" s="1013"/>
      <c r="E718" s="839" t="str">
        <f>IF(B718="","",INDEX(非表示_前年度報告内容!$1:$1048576,MATCH(B718,非表示_前年度報告内容!$A:$A,0),MATCH($E$52,非表示_前年度報告内容!$4:$4,0)))</f>
        <v>○</v>
      </c>
    </row>
    <row r="719" spans="2:5" ht="20.100000000000001" customHeight="1">
      <c r="B719" s="614" t="str">
        <f>IF(非表示_前年度報告内容!A671="","",非表示_前年度報告内容!A671)</f>
        <v>0667</v>
      </c>
      <c r="C719" s="1013" t="str">
        <f>IF(B719="","",INDEX(非表示_前年度報告内容!$1:$1048576,MATCH(B719,非表示_前年度報告内容!$A:$A,0),MATCH($C$52,非表示_前年度報告内容!$4:$4,0)))</f>
        <v>株式会社ニチイ学館</v>
      </c>
      <c r="D719" s="1013"/>
      <c r="E719" s="839" t="str">
        <f>IF(B719="","",INDEX(非表示_前年度報告内容!$1:$1048576,MATCH(B719,非表示_前年度報告内容!$A:$A,0),MATCH($E$52,非表示_前年度報告内容!$4:$4,0)))</f>
        <v>○</v>
      </c>
    </row>
    <row r="720" spans="2:5" ht="20.100000000000001" customHeight="1">
      <c r="B720" s="614" t="str">
        <f>IF(非表示_前年度報告内容!A672="","",非表示_前年度報告内容!A672)</f>
        <v>0668</v>
      </c>
      <c r="C720" s="1013" t="str">
        <f>IF(B720="","",INDEX(非表示_前年度報告内容!$1:$1048576,MATCH(B720,非表示_前年度報告内容!$A:$A,0),MATCH($C$52,非表示_前年度報告内容!$4:$4,0)))</f>
        <v>株式会社アマダ</v>
      </c>
      <c r="D720" s="1013"/>
      <c r="E720" s="839" t="str">
        <f>IF(B720="","",INDEX(非表示_前年度報告内容!$1:$1048576,MATCH(B720,非表示_前年度報告内容!$A:$A,0),MATCH($E$52,非表示_前年度報告内容!$4:$4,0)))</f>
        <v>○</v>
      </c>
    </row>
    <row r="721" spans="2:5" ht="20.100000000000001" customHeight="1">
      <c r="B721" s="614" t="str">
        <f>IF(非表示_前年度報告内容!A673="","",非表示_前年度報告内容!A673)</f>
        <v>0669</v>
      </c>
      <c r="C721" s="1013" t="str">
        <f>IF(B721="","",INDEX(非表示_前年度報告内容!$1:$1048576,MATCH(B721,非表示_前年度報告内容!$A:$A,0),MATCH($C$52,非表示_前年度報告内容!$4:$4,0)))</f>
        <v>横須賀モール・リーシング合同会社</v>
      </c>
      <c r="D721" s="1013"/>
      <c r="E721" s="839" t="str">
        <f>IF(B721="","",INDEX(非表示_前年度報告内容!$1:$1048576,MATCH(B721,非表示_前年度報告内容!$A:$A,0),MATCH($E$52,非表示_前年度報告内容!$4:$4,0)))</f>
        <v>○</v>
      </c>
    </row>
    <row r="722" spans="2:5" ht="20.100000000000001" customHeight="1">
      <c r="B722" s="614" t="str">
        <f>IF(非表示_前年度報告内容!A674="","",非表示_前年度報告内容!A674)</f>
        <v>0670</v>
      </c>
      <c r="C722" s="1013" t="str">
        <f>IF(B722="","",INDEX(非表示_前年度報告内容!$1:$1048576,MATCH(B722,非表示_前年度報告内容!$A:$A,0),MATCH($C$52,非表示_前年度報告内容!$4:$4,0)))</f>
        <v>イオンビッグ株式会社</v>
      </c>
      <c r="D722" s="1013"/>
      <c r="E722" s="839" t="str">
        <f>IF(B722="","",INDEX(非表示_前年度報告内容!$1:$1048576,MATCH(B722,非表示_前年度報告内容!$A:$A,0),MATCH($E$52,非表示_前年度報告内容!$4:$4,0)))</f>
        <v>○</v>
      </c>
    </row>
    <row r="723" spans="2:5" ht="20.100000000000001" customHeight="1">
      <c r="B723" s="614" t="str">
        <f>IF(非表示_前年度報告内容!A675="","",非表示_前年度報告内容!A675)</f>
        <v>0671</v>
      </c>
      <c r="C723" s="1013" t="str">
        <f>IF(B723="","",INDEX(非表示_前年度報告内容!$1:$1048576,MATCH(B723,非表示_前年度報告内容!$A:$A,0),MATCH($C$52,非表示_前年度報告内容!$4:$4,0)))</f>
        <v>ＳＯＳｉＬＡ物流リート投資法人</v>
      </c>
      <c r="D723" s="1013"/>
      <c r="E723" s="839" t="str">
        <f>IF(B723="","",INDEX(非表示_前年度報告内容!$1:$1048576,MATCH(B723,非表示_前年度報告内容!$A:$A,0),MATCH($E$52,非表示_前年度報告内容!$4:$4,0)))</f>
        <v>○</v>
      </c>
    </row>
    <row r="724" spans="2:5" ht="20.100000000000001" hidden="1" customHeight="1">
      <c r="B724" s="614" t="str">
        <f>IF(非表示_前年度報告内容!A676="","",非表示_前年度報告内容!A676)</f>
        <v>0672</v>
      </c>
      <c r="C724" s="1013" t="str">
        <f>IF(B724="","",INDEX(非表示_前年度報告内容!$1:$1048576,MATCH(B724,非表示_前年度報告内容!$A:$A,0),MATCH($C$52,非表示_前年度報告内容!$4:$4,0)))</f>
        <v>野村不動産マスターファンド投資法人</v>
      </c>
      <c r="D724" s="1013"/>
      <c r="E724" s="839" t="str">
        <f>IF(B724="","",INDEX(非表示_前年度報告内容!$1:$1048576,MATCH(B724,非表示_前年度報告内容!$A:$A,0),MATCH($E$52,非表示_前年度報告内容!$4:$4,0)))</f>
        <v/>
      </c>
    </row>
    <row r="725" spans="2:5" ht="20.100000000000001" customHeight="1">
      <c r="B725" s="614" t="str">
        <f>IF(非表示_前年度報告内容!A677="","",非表示_前年度報告内容!A677)</f>
        <v>0673</v>
      </c>
      <c r="C725" s="1013" t="str">
        <f>IF(B725="","",INDEX(非表示_前年度報告内容!$1:$1048576,MATCH(B725,非表示_前年度報告内容!$A:$A,0),MATCH($C$52,非表示_前年度報告内容!$4:$4,0)))</f>
        <v>オーケー株式会社</v>
      </c>
      <c r="D725" s="1013"/>
      <c r="E725" s="839" t="str">
        <f>IF(B725="","",INDEX(非表示_前年度報告内容!$1:$1048576,MATCH(B725,非表示_前年度報告内容!$A:$A,0),MATCH($E$52,非表示_前年度報告内容!$4:$4,0)))</f>
        <v>○</v>
      </c>
    </row>
    <row r="726" spans="2:5" ht="20.100000000000001" customHeight="1">
      <c r="B726" s="614" t="str">
        <f>IF(非表示_前年度報告内容!A678="","",非表示_前年度報告内容!A678)</f>
        <v>0674</v>
      </c>
      <c r="C726" s="1013" t="str">
        <f>IF(B726="","",INDEX(非表示_前年度報告内容!$1:$1048576,MATCH(B726,非表示_前年度報告内容!$A:$A,0),MATCH($C$52,非表示_前年度報告内容!$4:$4,0)))</f>
        <v>エア･ウォーター･パフォーマンスケミカル株式会社</v>
      </c>
      <c r="D726" s="1013"/>
      <c r="E726" s="839" t="str">
        <f>IF(B726="","",INDEX(非表示_前年度報告内容!$1:$1048576,MATCH(B726,非表示_前年度報告内容!$A:$A,0),MATCH($E$52,非表示_前年度報告内容!$4:$4,0)))</f>
        <v>○</v>
      </c>
    </row>
    <row r="727" spans="2:5" ht="20.100000000000001" customHeight="1">
      <c r="B727" s="614" t="str">
        <f>IF(非表示_前年度報告内容!A679="","",非表示_前年度報告内容!A679)</f>
        <v>0675</v>
      </c>
      <c r="C727" s="1013" t="str">
        <f>IF(B727="","",INDEX(非表示_前年度報告内容!$1:$1048576,MATCH(B727,非表示_前年度報告内容!$A:$A,0),MATCH($C$52,非表示_前年度報告内容!$4:$4,0)))</f>
        <v>DREAMプライベートリート投資法人</v>
      </c>
      <c r="D727" s="1013"/>
      <c r="E727" s="839" t="str">
        <f>IF(B727="","",INDEX(非表示_前年度報告内容!$1:$1048576,MATCH(B727,非表示_前年度報告内容!$A:$A,0),MATCH($E$52,非表示_前年度報告内容!$4:$4,0)))</f>
        <v>○</v>
      </c>
    </row>
    <row r="728" spans="2:5" ht="20.100000000000001" customHeight="1">
      <c r="B728" s="614" t="str">
        <f>IF(非表示_前年度報告内容!A680="","",非表示_前年度報告内容!A680)</f>
        <v>0676</v>
      </c>
      <c r="C728" s="1013" t="str">
        <f>IF(B728="","",INDEX(非表示_前年度報告内容!$1:$1048576,MATCH(B728,非表示_前年度報告内容!$A:$A,0),MATCH($C$52,非表示_前年度報告内容!$4:$4,0)))</f>
        <v>産業ファンド投資法人</v>
      </c>
      <c r="D728" s="1013"/>
      <c r="E728" s="839" t="str">
        <f>IF(B728="","",INDEX(非表示_前年度報告内容!$1:$1048576,MATCH(B728,非表示_前年度報告内容!$A:$A,0),MATCH($E$52,非表示_前年度報告内容!$4:$4,0)))</f>
        <v>○</v>
      </c>
    </row>
    <row r="729" spans="2:5" ht="20.100000000000001" customHeight="1">
      <c r="B729" s="614" t="str">
        <f>IF(非表示_前年度報告内容!A681="","",非表示_前年度報告内容!A681)</f>
        <v>0677</v>
      </c>
      <c r="C729" s="1013" t="str">
        <f>IF(B729="","",INDEX(非表示_前年度報告内容!$1:$1048576,MATCH(B729,非表示_前年度報告内容!$A:$A,0),MATCH($C$52,非表示_前年度報告内容!$4:$4,0)))</f>
        <v>株式会社東急レクリエーション</v>
      </c>
      <c r="D729" s="1013"/>
      <c r="E729" s="839" t="str">
        <f>IF(B729="","",INDEX(非表示_前年度報告内容!$1:$1048576,MATCH(B729,非表示_前年度報告内容!$A:$A,0),MATCH($E$52,非表示_前年度報告内容!$4:$4,0)))</f>
        <v>○</v>
      </c>
    </row>
    <row r="730" spans="2:5" ht="20.100000000000001" customHeight="1">
      <c r="B730" s="614" t="str">
        <f>IF(非表示_前年度報告内容!A682="","",非表示_前年度報告内容!A682)</f>
        <v>0678</v>
      </c>
      <c r="C730" s="1013" t="str">
        <f>IF(B730="","",INDEX(非表示_前年度報告内容!$1:$1048576,MATCH(B730,非表示_前年度報告内容!$A:$A,0),MATCH($C$52,非表示_前年度報告内容!$4:$4,0)))</f>
        <v>株式会社JR東日本クロスステーション</v>
      </c>
      <c r="D730" s="1013"/>
      <c r="E730" s="839" t="str">
        <f>IF(B730="","",INDEX(非表示_前年度報告内容!$1:$1048576,MATCH(B730,非表示_前年度報告内容!$A:$A,0),MATCH($E$52,非表示_前年度報告内容!$4:$4,0)))</f>
        <v>○</v>
      </c>
    </row>
    <row r="731" spans="2:5" ht="20.100000000000001" customHeight="1">
      <c r="B731" s="614" t="str">
        <f>IF(非表示_前年度報告内容!A683="","",非表示_前年度報告内容!A683)</f>
        <v>0679</v>
      </c>
      <c r="C731" s="1013" t="str">
        <f>IF(B731="","",INDEX(非表示_前年度報告内容!$1:$1048576,MATCH(B731,非表示_前年度報告内容!$A:$A,0),MATCH($C$52,非表示_前年度報告内容!$4:$4,0)))</f>
        <v>東京ガスネットワーク株式会社</v>
      </c>
      <c r="D731" s="1013"/>
      <c r="E731" s="839" t="str">
        <f>IF(B731="","",INDEX(非表示_前年度報告内容!$1:$1048576,MATCH(B731,非表示_前年度報告内容!$A:$A,0),MATCH($E$52,非表示_前年度報告内容!$4:$4,0)))</f>
        <v>○</v>
      </c>
    </row>
    <row r="732" spans="2:5" ht="20.100000000000001" customHeight="1">
      <c r="B732" s="614" t="str">
        <f>IF(非表示_前年度報告内容!A684="","",非表示_前年度報告内容!A684)</f>
        <v>0680</v>
      </c>
      <c r="C732" s="1013" t="str">
        <f>IF(B732="","",INDEX(非表示_前年度報告内容!$1:$1048576,MATCH(B732,非表示_前年度報告内容!$A:$A,0),MATCH($C$52,非表示_前年度報告内容!$4:$4,0)))</f>
        <v>株式会社プレシア</v>
      </c>
      <c r="D732" s="1013"/>
      <c r="E732" s="839" t="str">
        <f>IF(B732="","",INDEX(非表示_前年度報告内容!$1:$1048576,MATCH(B732,非表示_前年度報告内容!$A:$A,0),MATCH($E$52,非表示_前年度報告内容!$4:$4,0)))</f>
        <v>○</v>
      </c>
    </row>
    <row r="733" spans="2:5" ht="20.100000000000001" customHeight="1">
      <c r="B733" s="614" t="str">
        <f>IF(非表示_前年度報告内容!A685="","",非表示_前年度報告内容!A685)</f>
        <v>0681</v>
      </c>
      <c r="C733" s="1013" t="str">
        <f>IF(B733="","",INDEX(非表示_前年度報告内容!$1:$1048576,MATCH(B733,非表示_前年度報告内容!$A:$A,0),MATCH($C$52,非表示_前年度報告内容!$4:$4,0)))</f>
        <v>株式会社ロジスティクス・ネットワーク</v>
      </c>
      <c r="D733" s="1013"/>
      <c r="E733" s="839" t="str">
        <f>IF(B733="","",INDEX(非表示_前年度報告内容!$1:$1048576,MATCH(B733,非表示_前年度報告内容!$A:$A,0),MATCH($E$52,非表示_前年度報告内容!$4:$4,0)))</f>
        <v>○</v>
      </c>
    </row>
    <row r="734" spans="2:5" ht="20.100000000000001" customHeight="1">
      <c r="B734" s="614" t="str">
        <f>IF(非表示_前年度報告内容!A686="","",非表示_前年度報告内容!A686)</f>
        <v>0682</v>
      </c>
      <c r="C734" s="1013" t="str">
        <f>IF(B734="","",INDEX(非表示_前年度報告内容!$1:$1048576,MATCH(B734,非表示_前年度報告内容!$A:$A,0),MATCH($C$52,非表示_前年度報告内容!$4:$4,0)))</f>
        <v>キンドリルジャパン株式会社</v>
      </c>
      <c r="D734" s="1013"/>
      <c r="E734" s="839" t="str">
        <f>IF(B734="","",INDEX(非表示_前年度報告内容!$1:$1048576,MATCH(B734,非表示_前年度報告内容!$A:$A,0),MATCH($E$52,非表示_前年度報告内容!$4:$4,0)))</f>
        <v>○</v>
      </c>
    </row>
    <row r="735" spans="2:5" ht="20.100000000000001" customHeight="1">
      <c r="B735" s="614" t="str">
        <f>IF(非表示_前年度報告内容!A687="","",非表示_前年度報告内容!A687)</f>
        <v>0683</v>
      </c>
      <c r="C735" s="1013" t="str">
        <f>IF(B735="","",INDEX(非表示_前年度報告内容!$1:$1048576,MATCH(B735,非表示_前年度報告内容!$A:$A,0),MATCH($C$52,非表示_前年度報告内容!$4:$4,0)))</f>
        <v>アマゾンデータサービスジャパン合同会社</v>
      </c>
      <c r="D735" s="1013"/>
      <c r="E735" s="839" t="str">
        <f>IF(B735="","",INDEX(非表示_前年度報告内容!$1:$1048576,MATCH(B735,非表示_前年度報告内容!$A:$A,0),MATCH($E$52,非表示_前年度報告内容!$4:$4,0)))</f>
        <v>○</v>
      </c>
    </row>
    <row r="736" spans="2:5" ht="20.100000000000001" customHeight="1">
      <c r="B736" s="614" t="str">
        <f>IF(非表示_前年度報告内容!A688="","",非表示_前年度報告内容!A688)</f>
        <v>0684</v>
      </c>
      <c r="C736" s="1013" t="str">
        <f>IF(B736="","",INDEX(非表示_前年度報告内容!$1:$1048576,MATCH(B736,非表示_前年度報告内容!$A:$A,0),MATCH($C$52,非表示_前年度報告内容!$4:$4,0)))</f>
        <v>オリックス・ホテルマネジメント株式会社</v>
      </c>
      <c r="D736" s="1013"/>
      <c r="E736" s="839" t="str">
        <f>IF(B736="","",INDEX(非表示_前年度報告内容!$1:$1048576,MATCH(B736,非表示_前年度報告内容!$A:$A,0),MATCH($E$52,非表示_前年度報告内容!$4:$4,0)))</f>
        <v>○</v>
      </c>
    </row>
    <row r="737" spans="2:5" ht="20.100000000000001" customHeight="1">
      <c r="B737" s="614" t="str">
        <f>IF(非表示_前年度報告内容!A689="","",非表示_前年度報告内容!A689)</f>
        <v>0685</v>
      </c>
      <c r="C737" s="1013" t="str">
        <f>IF(B737="","",INDEX(非表示_前年度報告内容!$1:$1048576,MATCH(B737,非表示_前年度報告内容!$A:$A,0),MATCH($C$52,非表示_前年度報告内容!$4:$4,0)))</f>
        <v>Meiji Seika ファルマテック株式会社</v>
      </c>
      <c r="D737" s="1013"/>
      <c r="E737" s="839" t="str">
        <f>IF(B737="","",INDEX(非表示_前年度報告内容!$1:$1048576,MATCH(B737,非表示_前年度報告内容!$A:$A,0),MATCH($E$52,非表示_前年度報告内容!$4:$4,0)))</f>
        <v>○</v>
      </c>
    </row>
    <row r="738" spans="2:5" ht="20.100000000000001" hidden="1" customHeight="1">
      <c r="B738" s="614" t="str">
        <f>IF(非表示_前年度報告内容!A690="","",非表示_前年度報告内容!A690)</f>
        <v>0686</v>
      </c>
      <c r="C738" s="1013" t="str">
        <f>IF(B738="","",INDEX(非表示_前年度報告内容!$1:$1048576,MATCH(B738,非表示_前年度報告内容!$A:$A,0),MATCH($C$52,非表示_前年度報告内容!$4:$4,0)))</f>
        <v/>
      </c>
      <c r="D738" s="1013"/>
      <c r="E738" s="839" t="str">
        <f>IF(B738="","",INDEX(非表示_前年度報告内容!$1:$1048576,MATCH(B738,非表示_前年度報告内容!$A:$A,0),MATCH($E$52,非表示_前年度報告内容!$4:$4,0)))</f>
        <v/>
      </c>
    </row>
    <row r="739" spans="2:5" ht="20.100000000000001" customHeight="1">
      <c r="B739" s="614" t="str">
        <f>IF(非表示_前年度報告内容!A691="","",非表示_前年度報告内容!A691)</f>
        <v>0687</v>
      </c>
      <c r="C739" s="1013" t="str">
        <f>IF(B739="","",INDEX(非表示_前年度報告内容!$1:$1048576,MATCH(B739,非表示_前年度報告内容!$A:$A,0),MATCH($C$52,非表示_前年度報告内容!$4:$4,0)))</f>
        <v>ユー・エム・シー・エレクトロニクス株式会社</v>
      </c>
      <c r="D739" s="1013"/>
      <c r="E739" s="839" t="str">
        <f>IF(B739="","",INDEX(非表示_前年度報告内容!$1:$1048576,MATCH(B739,非表示_前年度報告内容!$A:$A,0),MATCH($E$52,非表示_前年度報告内容!$4:$4,0)))</f>
        <v>○</v>
      </c>
    </row>
    <row r="740" spans="2:5" ht="20.100000000000001" customHeight="1">
      <c r="B740" s="614" t="str">
        <f>IF(非表示_前年度報告内容!A692="","",非表示_前年度報告内容!A692)</f>
        <v>0688</v>
      </c>
      <c r="C740" s="1013" t="str">
        <f>IF(B740="","",INDEX(非表示_前年度報告内容!$1:$1048576,MATCH(B740,非表示_前年度報告内容!$A:$A,0),MATCH($C$52,非表示_前年度報告内容!$4:$4,0)))</f>
        <v>ＧＬＰ投資法人</v>
      </c>
      <c r="D740" s="1013"/>
      <c r="E740" s="839" t="str">
        <f>IF(B740="","",INDEX(非表示_前年度報告内容!$1:$1048576,MATCH(B740,非表示_前年度報告内容!$A:$A,0),MATCH($E$52,非表示_前年度報告内容!$4:$4,0)))</f>
        <v>○</v>
      </c>
    </row>
    <row r="741" spans="2:5" ht="20.100000000000001" customHeight="1">
      <c r="B741" s="614" t="str">
        <f>IF(非表示_前年度報告内容!A693="","",非表示_前年度報告内容!A693)</f>
        <v>0689</v>
      </c>
      <c r="C741" s="1013" t="str">
        <f>IF(B741="","",INDEX(非表示_前年度報告内容!$1:$1048576,MATCH(B741,非表示_前年度報告内容!$A:$A,0),MATCH($C$52,非表示_前年度報告内容!$4:$4,0)))</f>
        <v>Gravity AH合同会社</v>
      </c>
      <c r="D741" s="1013"/>
      <c r="E741" s="839" t="str">
        <f>IF(B741="","",INDEX(非表示_前年度報告内容!$1:$1048576,MATCH(B741,非表示_前年度報告内容!$A:$A,0),MATCH($E$52,非表示_前年度報告内容!$4:$4,0)))</f>
        <v>○</v>
      </c>
    </row>
    <row r="742" spans="2:5" ht="20.100000000000001" customHeight="1">
      <c r="B742" s="614" t="str">
        <f>IF(非表示_前年度報告内容!A694="","",非表示_前年度報告内容!A694)</f>
        <v>0690</v>
      </c>
      <c r="C742" s="1013" t="str">
        <f>IF(B742="","",INDEX(非表示_前年度報告内容!$1:$1048576,MATCH(B742,非表示_前年度報告内容!$A:$A,0),MATCH($C$52,非表示_前年度報告内容!$4:$4,0)))</f>
        <v>ウエインズトヨタ神奈川株式会社</v>
      </c>
      <c r="D742" s="1013"/>
      <c r="E742" s="839" t="str">
        <f>IF(B742="","",INDEX(非表示_前年度報告内容!$1:$1048576,MATCH(B742,非表示_前年度報告内容!$A:$A,0),MATCH($E$52,非表示_前年度報告内容!$4:$4,0)))</f>
        <v>○</v>
      </c>
    </row>
    <row r="743" spans="2:5" ht="20.100000000000001" customHeight="1">
      <c r="B743" s="614" t="str">
        <f>IF(非表示_前年度報告内容!A695="","",非表示_前年度報告内容!A695)</f>
        <v>0691</v>
      </c>
      <c r="C743" s="1013" t="str">
        <f>IF(B743="","",INDEX(非表示_前年度報告内容!$1:$1048576,MATCH(B743,非表示_前年度報告内容!$A:$A,0),MATCH($C$52,非表示_前年度報告内容!$4:$4,0)))</f>
        <v>シーカ・ジャパン株式会社</v>
      </c>
      <c r="D743" s="1013"/>
      <c r="E743" s="839" t="str">
        <f>IF(B743="","",INDEX(非表示_前年度報告内容!$1:$1048576,MATCH(B743,非表示_前年度報告内容!$A:$A,0),MATCH($E$52,非表示_前年度報告内容!$4:$4,0)))</f>
        <v>○</v>
      </c>
    </row>
    <row r="744" spans="2:5" ht="20.100000000000001" customHeight="1">
      <c r="B744" s="614" t="str">
        <f>IF(非表示_前年度報告内容!A696="","",非表示_前年度報告内容!A696)</f>
        <v>0692</v>
      </c>
      <c r="C744" s="1013" t="str">
        <f>IF(B744="","",INDEX(非表示_前年度報告内容!$1:$1048576,MATCH(B744,非表示_前年度報告内容!$A:$A,0),MATCH($C$52,非表示_前年度報告内容!$4:$4,0)))</f>
        <v>スポーツクラブＮＡＳ株式会社</v>
      </c>
      <c r="D744" s="1013"/>
      <c r="E744" s="839" t="str">
        <f>IF(B744="","",INDEX(非表示_前年度報告内容!$1:$1048576,MATCH(B744,非表示_前年度報告内容!$A:$A,0),MATCH($E$52,非表示_前年度報告内容!$4:$4,0)))</f>
        <v>○</v>
      </c>
    </row>
    <row r="745" spans="2:5" ht="20.100000000000001" customHeight="1">
      <c r="B745" s="614" t="str">
        <f>IF(非表示_前年度報告内容!A697="","",非表示_前年度報告内容!A697)</f>
        <v>0693</v>
      </c>
      <c r="C745" s="1013" t="str">
        <f>IF(B745="","",INDEX(非表示_前年度報告内容!$1:$1048576,MATCH(B745,非表示_前年度報告内容!$A:$A,0),MATCH($C$52,非表示_前年度報告内容!$4:$4,0)))</f>
        <v>株式会社瀬戸水産</v>
      </c>
      <c r="D745" s="1013"/>
      <c r="E745" s="839" t="str">
        <f>IF(B745="","",INDEX(非表示_前年度報告内容!$1:$1048576,MATCH(B745,非表示_前年度報告内容!$A:$A,0),MATCH($E$52,非表示_前年度報告内容!$4:$4,0)))</f>
        <v>○</v>
      </c>
    </row>
    <row r="746" spans="2:5" ht="20.100000000000001" customHeight="1">
      <c r="B746" s="614" t="str">
        <f>IF(非表示_前年度報告内容!A698="","",非表示_前年度報告内容!A698)</f>
        <v>0694</v>
      </c>
      <c r="C746" s="1013" t="str">
        <f>IF(B746="","",INDEX(非表示_前年度報告内容!$1:$1048576,MATCH(B746,非表示_前年度報告内容!$A:$A,0),MATCH($C$52,非表示_前年度報告内容!$4:$4,0)))</f>
        <v>岡田電機工業株式会社</v>
      </c>
      <c r="D746" s="1013"/>
      <c r="E746" s="839" t="str">
        <f>IF(B746="","",INDEX(非表示_前年度報告内容!$1:$1048576,MATCH(B746,非表示_前年度報告内容!$A:$A,0),MATCH($E$52,非表示_前年度報告内容!$4:$4,0)))</f>
        <v>○</v>
      </c>
    </row>
    <row r="747" spans="2:5" ht="20.100000000000001" customHeight="1">
      <c r="B747" s="614" t="str">
        <f>IF(非表示_前年度報告内容!A699="","",非表示_前年度報告内容!A699)</f>
        <v>0695</v>
      </c>
      <c r="C747" s="1013" t="str">
        <f>IF(B747="","",INDEX(非表示_前年度報告内容!$1:$1048576,MATCH(B747,非表示_前年度報告内容!$A:$A,0),MATCH($C$52,非表示_前年度報告内容!$4:$4,0)))</f>
        <v>三和紙工株式会社</v>
      </c>
      <c r="D747" s="1013"/>
      <c r="E747" s="839" t="str">
        <f>IF(B747="","",INDEX(非表示_前年度報告内容!$1:$1048576,MATCH(B747,非表示_前年度報告内容!$A:$A,0),MATCH($E$52,非表示_前年度報告内容!$4:$4,0)))</f>
        <v>○</v>
      </c>
    </row>
    <row r="748" spans="2:5" ht="20.100000000000001" customHeight="1">
      <c r="B748" s="614" t="str">
        <f>IF(非表示_前年度報告内容!A700="","",非表示_前年度報告内容!A700)</f>
        <v>0696</v>
      </c>
      <c r="C748" s="1013" t="str">
        <f>IF(B748="","",INDEX(非表示_前年度報告内容!$1:$1048576,MATCH(B748,非表示_前年度報告内容!$A:$A,0),MATCH($C$52,非表示_前年度報告内容!$4:$4,0)))</f>
        <v>MT＆ヒルトンホテル株式会社</v>
      </c>
      <c r="D748" s="1013"/>
      <c r="E748" s="839" t="str">
        <f>IF(B748="","",INDEX(非表示_前年度報告内容!$1:$1048576,MATCH(B748,非表示_前年度報告内容!$A:$A,0),MATCH($E$52,非表示_前年度報告内容!$4:$4,0)))</f>
        <v>○</v>
      </c>
    </row>
    <row r="749" spans="2:5" ht="20.100000000000001" customHeight="1">
      <c r="B749" s="614" t="str">
        <f>IF(非表示_前年度報告内容!A701="","",非表示_前年度報告内容!A701)</f>
        <v>0697</v>
      </c>
      <c r="C749" s="1013" t="str">
        <f>IF(B749="","",INDEX(非表示_前年度報告内容!$1:$1048576,MATCH(B749,非表示_前年度報告内容!$A:$A,0),MATCH($C$52,非表示_前年度報告内容!$4:$4,0)))</f>
        <v>茅ヶ崎市立病院</v>
      </c>
      <c r="D749" s="1013"/>
      <c r="E749" s="839" t="str">
        <f>IF(B749="","",INDEX(非表示_前年度報告内容!$1:$1048576,MATCH(B749,非表示_前年度報告内容!$A:$A,0),MATCH($E$52,非表示_前年度報告内容!$4:$4,0)))</f>
        <v>○</v>
      </c>
    </row>
    <row r="750" spans="2:5" ht="20.100000000000001" customHeight="1">
      <c r="B750" s="614" t="str">
        <f>IF(非表示_前年度報告内容!A702="","",非表示_前年度報告内容!A702)</f>
        <v>0698</v>
      </c>
      <c r="C750" s="1013" t="str">
        <f>IF(B750="","",INDEX(非表示_前年度報告内容!$1:$1048576,MATCH(B750,非表示_前年度報告内容!$A:$A,0),MATCH($C$52,非表示_前年度報告内容!$4:$4,0)))</f>
        <v>TOTO株式会社</v>
      </c>
      <c r="D750" s="1013"/>
      <c r="E750" s="839" t="str">
        <f>IF(B750="","",INDEX(非表示_前年度報告内容!$1:$1048576,MATCH(B750,非表示_前年度報告内容!$A:$A,0),MATCH($E$52,非表示_前年度報告内容!$4:$4,0)))</f>
        <v>○</v>
      </c>
    </row>
    <row r="751" spans="2:5" ht="20.100000000000001" customHeight="1">
      <c r="B751" s="614" t="str">
        <f>IF(非表示_前年度報告内容!A703="","",非表示_前年度報告内容!A703)</f>
        <v>0699</v>
      </c>
      <c r="C751" s="1013" t="str">
        <f>IF(B751="","",INDEX(非表示_前年度報告内容!$1:$1048576,MATCH(B751,非表示_前年度報告内容!$A:$A,0),MATCH($C$52,非表示_前年度報告内容!$4:$4,0)))</f>
        <v>株式会社タカサワ</v>
      </c>
      <c r="D751" s="1013"/>
      <c r="E751" s="839" t="str">
        <f>IF(B751="","",INDEX(非表示_前年度報告内容!$1:$1048576,MATCH(B751,非表示_前年度報告内容!$A:$A,0),MATCH($E$52,非表示_前年度報告内容!$4:$4,0)))</f>
        <v>○</v>
      </c>
    </row>
    <row r="752" spans="2:5" ht="20.100000000000001" customHeight="1">
      <c r="B752" s="614" t="str">
        <f>IF(非表示_前年度報告内容!A704="","",非表示_前年度報告内容!A704)</f>
        <v>0700</v>
      </c>
      <c r="C752" s="1013" t="str">
        <f>IF(B752="","",INDEX(非表示_前年度報告内容!$1:$1048576,MATCH(B752,非表示_前年度報告内容!$A:$A,0),MATCH($C$52,非表示_前年度報告内容!$4:$4,0)))</f>
        <v>セントラル硝子株式会社</v>
      </c>
      <c r="D752" s="1013"/>
      <c r="E752" s="839" t="str">
        <f>IF(B752="","",INDEX(非表示_前年度報告内容!$1:$1048576,MATCH(B752,非表示_前年度報告内容!$A:$A,0),MATCH($E$52,非表示_前年度報告内容!$4:$4,0)))</f>
        <v>○</v>
      </c>
    </row>
    <row r="753" spans="2:5" ht="20.100000000000001" customHeight="1">
      <c r="B753" s="614" t="str">
        <f>IF(非表示_前年度報告内容!A705="","",非表示_前年度報告内容!A705)</f>
        <v>0701</v>
      </c>
      <c r="C753" s="1013" t="str">
        <f>IF(B753="","",INDEX(非表示_前年度報告内容!$1:$1048576,MATCH(B753,非表示_前年度報告内容!$A:$A,0),MATCH($C$52,非表示_前年度報告内容!$4:$4,0)))</f>
        <v>大和ハウスリアルティマネジメント株式会社</v>
      </c>
      <c r="D753" s="1013"/>
      <c r="E753" s="839" t="str">
        <f>IF(B753="","",INDEX(非表示_前年度報告内容!$1:$1048576,MATCH(B753,非表示_前年度報告内容!$A:$A,0),MATCH($E$52,非表示_前年度報告内容!$4:$4,0)))</f>
        <v>○</v>
      </c>
    </row>
    <row r="754" spans="2:5" ht="20.100000000000001" customHeight="1">
      <c r="B754" s="614" t="str">
        <f>IF(非表示_前年度報告内容!A706="","",非表示_前年度報告内容!A706)</f>
        <v>0702</v>
      </c>
      <c r="C754" s="1013" t="str">
        <f>IF(B754="","",INDEX(非表示_前年度報告内容!$1:$1048576,MATCH(B754,非表示_前年度報告内容!$A:$A,0),MATCH($C$52,非表示_前年度報告内容!$4:$4,0)))</f>
        <v>三井住友海上火災保険株式会社</v>
      </c>
      <c r="D754" s="1013"/>
      <c r="E754" s="839" t="str">
        <f>IF(B754="","",INDEX(非表示_前年度報告内容!$1:$1048576,MATCH(B754,非表示_前年度報告内容!$A:$A,0),MATCH($E$52,非表示_前年度報告内容!$4:$4,0)))</f>
        <v>○</v>
      </c>
    </row>
    <row r="755" spans="2:5" ht="20.100000000000001" customHeight="1">
      <c r="B755" s="614" t="str">
        <f>IF(非表示_前年度報告内容!A707="","",非表示_前年度報告内容!A707)</f>
        <v>0703</v>
      </c>
      <c r="C755" s="1013" t="str">
        <f>IF(B755="","",INDEX(非表示_前年度報告内容!$1:$1048576,MATCH(B755,非表示_前年度報告内容!$A:$A,0),MATCH($C$52,非表示_前年度報告内容!$4:$4,0)))</f>
        <v>新日本ウエックス株式会社</v>
      </c>
      <c r="D755" s="1013"/>
      <c r="E755" s="839" t="str">
        <f>IF(B755="","",INDEX(非表示_前年度報告内容!$1:$1048576,MATCH(B755,非表示_前年度報告内容!$A:$A,0),MATCH($E$52,非表示_前年度報告内容!$4:$4,0)))</f>
        <v>○</v>
      </c>
    </row>
    <row r="756" spans="2:5" ht="20.100000000000001" customHeight="1">
      <c r="B756" s="614" t="str">
        <f>IF(非表示_前年度報告内容!A708="","",非表示_前年度報告内容!A708)</f>
        <v>0704</v>
      </c>
      <c r="C756" s="1013" t="str">
        <f>IF(B756="","",INDEX(非表示_前年度報告内容!$1:$1048576,MATCH(B756,非表示_前年度報告内容!$A:$A,0),MATCH($C$52,非表示_前年度報告内容!$4:$4,0)))</f>
        <v>ＪＥＲＡパワー横須賀合同会社</v>
      </c>
      <c r="D756" s="1013"/>
      <c r="E756" s="839" t="str">
        <f>IF(B756="","",INDEX(非表示_前年度報告内容!$1:$1048576,MATCH(B756,非表示_前年度報告内容!$A:$A,0),MATCH($E$52,非表示_前年度報告内容!$4:$4,0)))</f>
        <v>○</v>
      </c>
    </row>
    <row r="757" spans="2:5" ht="20.100000000000001" customHeight="1">
      <c r="B757" s="614" t="str">
        <f>IF(非表示_前年度報告内容!A709="","",非表示_前年度報告内容!A709)</f>
        <v>0705</v>
      </c>
      <c r="C757" s="1013" t="str">
        <f>IF(B757="","",INDEX(非表示_前年度報告内容!$1:$1048576,MATCH(B757,非表示_前年度報告内容!$A:$A,0),MATCH($C$52,非表示_前年度報告内容!$4:$4,0)))</f>
        <v>株式会社バーコムシートメタル</v>
      </c>
      <c r="D757" s="1013"/>
      <c r="E757" s="839" t="str">
        <f>IF(B757="","",INDEX(非表示_前年度報告内容!$1:$1048576,MATCH(B757,非表示_前年度報告内容!$A:$A,0),MATCH($E$52,非表示_前年度報告内容!$4:$4,0)))</f>
        <v>○</v>
      </c>
    </row>
    <row r="758" spans="2:5" ht="20.100000000000001" customHeight="1">
      <c r="B758" s="614" t="str">
        <f>IF(非表示_前年度報告内容!A710="","",非表示_前年度報告内容!A710)</f>
        <v>0706</v>
      </c>
      <c r="C758" s="1013" t="str">
        <f>IF(B758="","",INDEX(非表示_前年度報告内容!$1:$1048576,MATCH(B758,非表示_前年度報告内容!$A:$A,0),MATCH($C$52,非表示_前年度報告内容!$4:$4,0)))</f>
        <v>日本化工機材株式会社</v>
      </c>
      <c r="D758" s="1013"/>
      <c r="E758" s="839" t="str">
        <f>IF(B758="","",INDEX(非表示_前年度報告内容!$1:$1048576,MATCH(B758,非表示_前年度報告内容!$A:$A,0),MATCH($E$52,非表示_前年度報告内容!$4:$4,0)))</f>
        <v>○</v>
      </c>
    </row>
    <row r="759" spans="2:5" ht="20.100000000000001" customHeight="1">
      <c r="B759" s="614" t="str">
        <f>IF(非表示_前年度報告内容!A711="","",非表示_前年度報告内容!A711)</f>
        <v>0707</v>
      </c>
      <c r="C759" s="1013" t="str">
        <f>IF(B759="","",INDEX(非表示_前年度報告内容!$1:$1048576,MATCH(B759,非表示_前年度報告内容!$A:$A,0),MATCH($C$52,非表示_前年度報告内容!$4:$4,0)))</f>
        <v>社会福祉法人湘南育成園</v>
      </c>
      <c r="D759" s="1013"/>
      <c r="E759" s="839" t="str">
        <f>IF(B759="","",INDEX(非表示_前年度報告内容!$1:$1048576,MATCH(B759,非表示_前年度報告内容!$A:$A,0),MATCH($E$52,非表示_前年度報告内容!$4:$4,0)))</f>
        <v>○</v>
      </c>
    </row>
    <row r="760" spans="2:5" ht="20.100000000000001" customHeight="1">
      <c r="B760" s="614" t="str">
        <f>IF(非表示_前年度報告内容!A712="","",非表示_前年度報告内容!A712)</f>
        <v>0708</v>
      </c>
      <c r="C760" s="1013" t="str">
        <f>IF(B760="","",INDEX(非表示_前年度報告内容!$1:$1048576,MATCH(B760,非表示_前年度報告内容!$A:$A,0),MATCH($C$52,非表示_前年度報告内容!$4:$4,0)))</f>
        <v>株式会社ユニバァサル設計</v>
      </c>
      <c r="D760" s="1013"/>
      <c r="E760" s="839" t="str">
        <f>IF(B760="","",INDEX(非表示_前年度報告内容!$1:$1048576,MATCH(B760,非表示_前年度報告内容!$A:$A,0),MATCH($E$52,非表示_前年度報告内容!$4:$4,0)))</f>
        <v>○</v>
      </c>
    </row>
    <row r="761" spans="2:5" ht="20.100000000000001" customHeight="1">
      <c r="B761" s="614" t="str">
        <f>IF(非表示_前年度報告内容!A713="","",非表示_前年度報告内容!A713)</f>
        <v>0709</v>
      </c>
      <c r="C761" s="1013" t="str">
        <f>IF(B761="","",INDEX(非表示_前年度報告内容!$1:$1048576,MATCH(B761,非表示_前年度報告内容!$A:$A,0),MATCH($C$52,非表示_前年度報告内容!$4:$4,0)))</f>
        <v>株式会社日本ビオトープ</v>
      </c>
      <c r="D761" s="1013"/>
      <c r="E761" s="839" t="str">
        <f>IF(B761="","",INDEX(非表示_前年度報告内容!$1:$1048576,MATCH(B761,非表示_前年度報告内容!$A:$A,0),MATCH($E$52,非表示_前年度報告内容!$4:$4,0)))</f>
        <v>○</v>
      </c>
    </row>
    <row r="762" spans="2:5" ht="20.100000000000001" customHeight="1">
      <c r="B762" s="614" t="str">
        <f>IF(非表示_前年度報告内容!A714="","",非表示_前年度報告内容!A714)</f>
        <v>0710</v>
      </c>
      <c r="C762" s="1013" t="str">
        <f>IF(B762="","",INDEX(非表示_前年度報告内容!$1:$1048576,MATCH(B762,非表示_前年度報告内容!$A:$A,0),MATCH($C$52,非表示_前年度報告内容!$4:$4,0)))</f>
        <v>株式会社幸友造園土木</v>
      </c>
      <c r="D762" s="1013"/>
      <c r="E762" s="839" t="str">
        <f>IF(B762="","",INDEX(非表示_前年度報告内容!$1:$1048576,MATCH(B762,非表示_前年度報告内容!$A:$A,0),MATCH($E$52,非表示_前年度報告内容!$4:$4,0)))</f>
        <v>○</v>
      </c>
    </row>
    <row r="763" spans="2:5" ht="20.100000000000001" customHeight="1">
      <c r="B763" s="614" t="str">
        <f>IF(非表示_前年度報告内容!A715="","",非表示_前年度報告内容!A715)</f>
        <v>0711</v>
      </c>
      <c r="C763" s="1013" t="str">
        <f>IF(B763="","",INDEX(非表示_前年度報告内容!$1:$1048576,MATCH(B763,非表示_前年度報告内容!$A:$A,0),MATCH($C$52,非表示_前年度報告内容!$4:$4,0)))</f>
        <v>株式会社原田</v>
      </c>
      <c r="D763" s="1013"/>
      <c r="E763" s="839" t="str">
        <f>IF(B763="","",INDEX(非表示_前年度報告内容!$1:$1048576,MATCH(B763,非表示_前年度報告内容!$A:$A,0),MATCH($E$52,非表示_前年度報告内容!$4:$4,0)))</f>
        <v>○</v>
      </c>
    </row>
    <row r="764" spans="2:5" ht="20.100000000000001" customHeight="1">
      <c r="B764" s="614" t="str">
        <f>IF(非表示_前年度報告内容!A716="","",非表示_前年度報告内容!A716)</f>
        <v>0712</v>
      </c>
      <c r="C764" s="1013" t="str">
        <f>IF(B764="","",INDEX(非表示_前年度報告内容!$1:$1048576,MATCH(B764,非表示_前年度報告内容!$A:$A,0),MATCH($C$52,非表示_前年度報告内容!$4:$4,0)))</f>
        <v>三栄工業株式会社</v>
      </c>
      <c r="D764" s="1013"/>
      <c r="E764" s="839" t="str">
        <f>IF(B764="","",INDEX(非表示_前年度報告内容!$1:$1048576,MATCH(B764,非表示_前年度報告内容!$A:$A,0),MATCH($E$52,非表示_前年度報告内容!$4:$4,0)))</f>
        <v>○</v>
      </c>
    </row>
    <row r="765" spans="2:5" ht="20.100000000000001" customHeight="1">
      <c r="B765" s="614" t="str">
        <f>IF(非表示_前年度報告内容!A717="","",非表示_前年度報告内容!A717)</f>
        <v>0713</v>
      </c>
      <c r="C765" s="1013" t="str">
        <f>IF(B765="","",INDEX(非表示_前年度報告内容!$1:$1048576,MATCH(B765,非表示_前年度報告内容!$A:$A,0),MATCH($C$52,非表示_前年度報告内容!$4:$4,0)))</f>
        <v>株式会社コア・エレクトロニックシステム</v>
      </c>
      <c r="D765" s="1013"/>
      <c r="E765" s="839" t="str">
        <f>IF(B765="","",INDEX(非表示_前年度報告内容!$1:$1048576,MATCH(B765,非表示_前年度報告内容!$A:$A,0),MATCH($E$52,非表示_前年度報告内容!$4:$4,0)))</f>
        <v>○</v>
      </c>
    </row>
    <row r="766" spans="2:5" ht="20.100000000000001" customHeight="1">
      <c r="B766" s="614" t="str">
        <f>IF(非表示_前年度報告内容!A718="","",非表示_前年度報告内容!A718)</f>
        <v>0714</v>
      </c>
      <c r="C766" s="1013" t="str">
        <f>IF(B766="","",INDEX(非表示_前年度報告内容!$1:$1048576,MATCH(B766,非表示_前年度報告内容!$A:$A,0),MATCH($C$52,非表示_前年度報告内容!$4:$4,0)))</f>
        <v>あしがら環境保全株式会社</v>
      </c>
      <c r="D766" s="1013"/>
      <c r="E766" s="839" t="str">
        <f>IF(B766="","",INDEX(非表示_前年度報告内容!$1:$1048576,MATCH(B766,非表示_前年度報告内容!$A:$A,0),MATCH($E$52,非表示_前年度報告内容!$4:$4,0)))</f>
        <v>○</v>
      </c>
    </row>
    <row r="767" spans="2:5" ht="20.100000000000001" customHeight="1">
      <c r="B767" s="614" t="str">
        <f>IF(非表示_前年度報告内容!A719="","",非表示_前年度報告内容!A719)</f>
        <v>0715</v>
      </c>
      <c r="C767" s="1013" t="str">
        <f>IF(B767="","",INDEX(非表示_前年度報告内容!$1:$1048576,MATCH(B767,非表示_前年度報告内容!$A:$A,0),MATCH($C$52,非表示_前年度報告内容!$4:$4,0)))</f>
        <v>有限会社花企画</v>
      </c>
      <c r="D767" s="1013"/>
      <c r="E767" s="839" t="str">
        <f>IF(B767="","",INDEX(非表示_前年度報告内容!$1:$1048576,MATCH(B767,非表示_前年度報告内容!$A:$A,0),MATCH($E$52,非表示_前年度報告内容!$4:$4,0)))</f>
        <v>○</v>
      </c>
    </row>
    <row r="768" spans="2:5" ht="20.100000000000001" customHeight="1">
      <c r="B768" s="614" t="str">
        <f>IF(非表示_前年度報告内容!A720="","",非表示_前年度報告内容!A720)</f>
        <v>0716</v>
      </c>
      <c r="C768" s="1013" t="str">
        <f>IF(B768="","",INDEX(非表示_前年度報告内容!$1:$1048576,MATCH(B768,非表示_前年度報告内容!$A:$A,0),MATCH($C$52,非表示_前年度報告内容!$4:$4,0)))</f>
        <v>相模塗装株式会社</v>
      </c>
      <c r="D768" s="1013"/>
      <c r="E768" s="839" t="str">
        <f>IF(B768="","",INDEX(非表示_前年度報告内容!$1:$1048576,MATCH(B768,非表示_前年度報告内容!$A:$A,0),MATCH($E$52,非表示_前年度報告内容!$4:$4,0)))</f>
        <v>○</v>
      </c>
    </row>
    <row r="769" spans="2:5" ht="20.100000000000001" customHeight="1">
      <c r="B769" s="614" t="str">
        <f>IF(非表示_前年度報告内容!A721="","",非表示_前年度報告内容!A721)</f>
        <v>0717</v>
      </c>
      <c r="C769" s="1013" t="str">
        <f>IF(B769="","",INDEX(非表示_前年度報告内容!$1:$1048576,MATCH(B769,非表示_前年度報告内容!$A:$A,0),MATCH($C$52,非表示_前年度報告内容!$4:$4,0)))</f>
        <v>学校法人北見学園</v>
      </c>
      <c r="D769" s="1013"/>
      <c r="E769" s="839" t="str">
        <f>IF(B769="","",INDEX(非表示_前年度報告内容!$1:$1048576,MATCH(B769,非表示_前年度報告内容!$A:$A,0),MATCH($E$52,非表示_前年度報告内容!$4:$4,0)))</f>
        <v>○</v>
      </c>
    </row>
    <row r="770" spans="2:5" ht="20.100000000000001" customHeight="1">
      <c r="B770" s="614" t="str">
        <f>IF(非表示_前年度報告内容!A722="","",非表示_前年度報告内容!A722)</f>
        <v>0718</v>
      </c>
      <c r="C770" s="1013" t="str">
        <f>IF(B770="","",INDEX(非表示_前年度報告内容!$1:$1048576,MATCH(B770,非表示_前年度報告内容!$A:$A,0),MATCH($C$52,非表示_前年度報告内容!$4:$4,0)))</f>
        <v>有限会社サカモトエンジニアリング</v>
      </c>
      <c r="D770" s="1013"/>
      <c r="E770" s="839" t="str">
        <f>IF(B770="","",INDEX(非表示_前年度報告内容!$1:$1048576,MATCH(B770,非表示_前年度報告内容!$A:$A,0),MATCH($E$52,非表示_前年度報告内容!$4:$4,0)))</f>
        <v>○</v>
      </c>
    </row>
    <row r="771" spans="2:5" ht="20.100000000000001" customHeight="1">
      <c r="B771" s="614" t="str">
        <f>IF(非表示_前年度報告内容!A723="","",非表示_前年度報告内容!A723)</f>
        <v>0719</v>
      </c>
      <c r="C771" s="1013" t="str">
        <f>IF(B771="","",INDEX(非表示_前年度報告内容!$1:$1048576,MATCH(B771,非表示_前年度報告内容!$A:$A,0),MATCH($C$52,非表示_前年度報告内容!$4:$4,0)))</f>
        <v>ヨシト電気株式会社</v>
      </c>
      <c r="D771" s="1013"/>
      <c r="E771" s="839" t="str">
        <f>IF(B771="","",INDEX(非表示_前年度報告内容!$1:$1048576,MATCH(B771,非表示_前年度報告内容!$A:$A,0),MATCH($E$52,非表示_前年度報告内容!$4:$4,0)))</f>
        <v>○</v>
      </c>
    </row>
    <row r="772" spans="2:5" ht="20.100000000000001" customHeight="1">
      <c r="B772" s="614" t="str">
        <f>IF(非表示_前年度報告内容!A724="","",非表示_前年度報告内容!A724)</f>
        <v>0720</v>
      </c>
      <c r="C772" s="1013" t="str">
        <f>IF(B772="","",INDEX(非表示_前年度報告内容!$1:$1048576,MATCH(B772,非表示_前年度報告内容!$A:$A,0),MATCH($C$52,非表示_前年度報告内容!$4:$4,0)))</f>
        <v>株式会社兼子</v>
      </c>
      <c r="D772" s="1013"/>
      <c r="E772" s="839" t="str">
        <f>IF(B772="","",INDEX(非表示_前年度報告内容!$1:$1048576,MATCH(B772,非表示_前年度報告内容!$A:$A,0),MATCH($E$52,非表示_前年度報告内容!$4:$4,0)))</f>
        <v>○</v>
      </c>
    </row>
    <row r="773" spans="2:5" ht="20.100000000000001" hidden="1" customHeight="1">
      <c r="B773" s="614" t="str">
        <f>IF(非表示_前年度報告内容!A725="","",非表示_前年度報告内容!A725)</f>
        <v>0721</v>
      </c>
      <c r="C773" s="1013" t="str">
        <f>IF(B773="","",INDEX(非表示_前年度報告内容!$1:$1048576,MATCH(B773,非表示_前年度報告内容!$A:$A,0),MATCH($C$52,非表示_前年度報告内容!$4:$4,0)))</f>
        <v>株式会社森商会</v>
      </c>
      <c r="D773" s="1013"/>
      <c r="E773" s="839" t="str">
        <f>IF(B773="","",INDEX(非表示_前年度報告内容!$1:$1048576,MATCH(B773,非表示_前年度報告内容!$A:$A,0),MATCH($E$52,非表示_前年度報告内容!$4:$4,0)))</f>
        <v/>
      </c>
    </row>
    <row r="774" spans="2:5" ht="20.100000000000001" customHeight="1">
      <c r="B774" s="614" t="str">
        <f>IF(非表示_前年度報告内容!A726="","",非表示_前年度報告内容!A726)</f>
        <v>0722</v>
      </c>
      <c r="C774" s="1013" t="str">
        <f>IF(B774="","",INDEX(非表示_前年度報告内容!$1:$1048576,MATCH(B774,非表示_前年度報告内容!$A:$A,0),MATCH($C$52,非表示_前年度報告内容!$4:$4,0)))</f>
        <v>佐藤電工株式会社</v>
      </c>
      <c r="D774" s="1013"/>
      <c r="E774" s="839" t="str">
        <f>IF(B774="","",INDEX(非表示_前年度報告内容!$1:$1048576,MATCH(B774,非表示_前年度報告内容!$A:$A,0),MATCH($E$52,非表示_前年度報告内容!$4:$4,0)))</f>
        <v>○</v>
      </c>
    </row>
    <row r="775" spans="2:5" ht="20.100000000000001" customHeight="1">
      <c r="B775" s="614" t="str">
        <f>IF(非表示_前年度報告内容!A727="","",非表示_前年度報告内容!A727)</f>
        <v>0723</v>
      </c>
      <c r="C775" s="1013" t="str">
        <f>IF(B775="","",INDEX(非表示_前年度報告内容!$1:$1048576,MATCH(B775,非表示_前年度報告内容!$A:$A,0),MATCH($C$52,非表示_前年度報告内容!$4:$4,0)))</f>
        <v>株式会社ウイザップ偕揚社</v>
      </c>
      <c r="D775" s="1013"/>
      <c r="E775" s="839" t="str">
        <f>IF(B775="","",INDEX(非表示_前年度報告内容!$1:$1048576,MATCH(B775,非表示_前年度報告内容!$A:$A,0),MATCH($E$52,非表示_前年度報告内容!$4:$4,0)))</f>
        <v>○</v>
      </c>
    </row>
    <row r="776" spans="2:5" ht="20.100000000000001" customHeight="1">
      <c r="B776" s="614" t="str">
        <f>IF(非表示_前年度報告内容!A728="","",非表示_前年度報告内容!A728)</f>
        <v>0724</v>
      </c>
      <c r="C776" s="1013" t="str">
        <f>IF(B776="","",INDEX(非表示_前年度報告内容!$1:$1048576,MATCH(B776,非表示_前年度報告内容!$A:$A,0),MATCH($C$52,非表示_前年度報告内容!$4:$4,0)))</f>
        <v>株式会社ミヤギ</v>
      </c>
      <c r="D776" s="1013"/>
      <c r="E776" s="839" t="str">
        <f>IF(B776="","",INDEX(非表示_前年度報告内容!$1:$1048576,MATCH(B776,非表示_前年度報告内容!$A:$A,0),MATCH($E$52,非表示_前年度報告内容!$4:$4,0)))</f>
        <v>○</v>
      </c>
    </row>
    <row r="777" spans="2:5" ht="20.100000000000001" customHeight="1">
      <c r="B777" s="614" t="str">
        <f>IF(非表示_前年度報告内容!A729="","",非表示_前年度報告内容!A729)</f>
        <v>0725</v>
      </c>
      <c r="C777" s="1013" t="str">
        <f>IF(B777="","",INDEX(非表示_前年度報告内容!$1:$1048576,MATCH(B777,非表示_前年度報告内容!$A:$A,0),MATCH($C$52,非表示_前年度報告内容!$4:$4,0)))</f>
        <v>吉川海事興業株式会社</v>
      </c>
      <c r="D777" s="1013"/>
      <c r="E777" s="839" t="str">
        <f>IF(B777="","",INDEX(非表示_前年度報告内容!$1:$1048576,MATCH(B777,非表示_前年度報告内容!$A:$A,0),MATCH($E$52,非表示_前年度報告内容!$4:$4,0)))</f>
        <v>○</v>
      </c>
    </row>
    <row r="778" spans="2:5" ht="20.100000000000001" customHeight="1">
      <c r="B778" s="614" t="str">
        <f>IF(非表示_前年度報告内容!A730="","",非表示_前年度報告内容!A730)</f>
        <v>0726</v>
      </c>
      <c r="C778" s="1013" t="str">
        <f>IF(B778="","",INDEX(非表示_前年度報告内容!$1:$1048576,MATCH(B778,非表示_前年度報告内容!$A:$A,0),MATCH($C$52,非表示_前年度報告内容!$4:$4,0)))</f>
        <v>医療法人社団守成会</v>
      </c>
      <c r="D778" s="1013"/>
      <c r="E778" s="839" t="str">
        <f>IF(B778="","",INDEX(非表示_前年度報告内容!$1:$1048576,MATCH(B778,非表示_前年度報告内容!$A:$A,0),MATCH($E$52,非表示_前年度報告内容!$4:$4,0)))</f>
        <v>○</v>
      </c>
    </row>
    <row r="779" spans="2:5" ht="20.100000000000001" customHeight="1">
      <c r="B779" s="614" t="str">
        <f>IF(非表示_前年度報告内容!A731="","",非表示_前年度報告内容!A731)</f>
        <v>0727</v>
      </c>
      <c r="C779" s="1013" t="str">
        <f>IF(B779="","",INDEX(非表示_前年度報告内容!$1:$1048576,MATCH(B779,非表示_前年度報告内容!$A:$A,0),MATCH($C$52,非表示_前年度報告内容!$4:$4,0)))</f>
        <v>横浜建設株式会社</v>
      </c>
      <c r="D779" s="1013"/>
      <c r="E779" s="839" t="str">
        <f>IF(B779="","",INDEX(非表示_前年度報告内容!$1:$1048576,MATCH(B779,非表示_前年度報告内容!$A:$A,0),MATCH($E$52,非表示_前年度報告内容!$4:$4,0)))</f>
        <v>○</v>
      </c>
    </row>
    <row r="780" spans="2:5" ht="20.100000000000001" customHeight="1">
      <c r="B780" s="614" t="str">
        <f>IF(非表示_前年度報告内容!A732="","",非表示_前年度報告内容!A732)</f>
        <v>0728</v>
      </c>
      <c r="C780" s="1013" t="str">
        <f>IF(B780="","",INDEX(非表示_前年度報告内容!$1:$1048576,MATCH(B780,非表示_前年度報告内容!$A:$A,0),MATCH($C$52,非表示_前年度報告内容!$4:$4,0)))</f>
        <v>東横化学株式会社</v>
      </c>
      <c r="D780" s="1013"/>
      <c r="E780" s="839" t="str">
        <f>IF(B780="","",INDEX(非表示_前年度報告内容!$1:$1048576,MATCH(B780,非表示_前年度報告内容!$A:$A,0),MATCH($E$52,非表示_前年度報告内容!$4:$4,0)))</f>
        <v>○</v>
      </c>
    </row>
    <row r="781" spans="2:5" ht="20.100000000000001" customHeight="1">
      <c r="B781" s="614" t="str">
        <f>IF(非表示_前年度報告内容!A733="","",非表示_前年度報告内容!A733)</f>
        <v>0729</v>
      </c>
      <c r="C781" s="1013" t="str">
        <f>IF(B781="","",INDEX(非表示_前年度報告内容!$1:$1048576,MATCH(B781,非表示_前年度報告内容!$A:$A,0),MATCH($C$52,非表示_前年度報告内容!$4:$4,0)))</f>
        <v>株式会社港プレス</v>
      </c>
      <c r="D781" s="1013"/>
      <c r="E781" s="839" t="str">
        <f>IF(B781="","",INDEX(非表示_前年度報告内容!$1:$1048576,MATCH(B781,非表示_前年度報告内容!$A:$A,0),MATCH($E$52,非表示_前年度報告内容!$4:$4,0)))</f>
        <v>○</v>
      </c>
    </row>
    <row r="782" spans="2:5" ht="20.100000000000001" customHeight="1">
      <c r="B782" s="614" t="str">
        <f>IF(非表示_前年度報告内容!A734="","",非表示_前年度報告内容!A734)</f>
        <v>0730</v>
      </c>
      <c r="C782" s="1013" t="str">
        <f>IF(B782="","",INDEX(非表示_前年度報告内容!$1:$1048576,MATCH(B782,非表示_前年度報告内容!$A:$A,0),MATCH($C$52,非表示_前年度報告内容!$4:$4,0)))</f>
        <v>南開工業株式会社</v>
      </c>
      <c r="D782" s="1013"/>
      <c r="E782" s="839" t="str">
        <f>IF(B782="","",INDEX(非表示_前年度報告内容!$1:$1048576,MATCH(B782,非表示_前年度報告内容!$A:$A,0),MATCH($E$52,非表示_前年度報告内容!$4:$4,0)))</f>
        <v>○</v>
      </c>
    </row>
    <row r="783" spans="2:5" ht="20.100000000000001" customHeight="1">
      <c r="B783" s="614" t="str">
        <f>IF(非表示_前年度報告内容!A735="","",非表示_前年度報告内容!A735)</f>
        <v>0731</v>
      </c>
      <c r="C783" s="1013" t="str">
        <f>IF(B783="","",INDEX(非表示_前年度報告内容!$1:$1048576,MATCH(B783,非表示_前年度報告内容!$A:$A,0),MATCH($C$52,非表示_前年度報告内容!$4:$4,0)))</f>
        <v>日崎工業株式会社</v>
      </c>
      <c r="D783" s="1013"/>
      <c r="E783" s="839" t="str">
        <f>IF(B783="","",INDEX(非表示_前年度報告内容!$1:$1048576,MATCH(B783,非表示_前年度報告内容!$A:$A,0),MATCH($E$52,非表示_前年度報告内容!$4:$4,0)))</f>
        <v>○</v>
      </c>
    </row>
    <row r="784" spans="2:5" ht="20.100000000000001" customHeight="1">
      <c r="B784" s="614" t="str">
        <f>IF(非表示_前年度報告内容!A736="","",非表示_前年度報告内容!A736)</f>
        <v>0732</v>
      </c>
      <c r="C784" s="1013" t="str">
        <f>IF(B784="","",INDEX(非表示_前年度報告内容!$1:$1048576,MATCH(B784,非表示_前年度報告内容!$A:$A,0),MATCH($C$52,非表示_前年度報告内容!$4:$4,0)))</f>
        <v>株式会社ケイ・システム</v>
      </c>
      <c r="D784" s="1013"/>
      <c r="E784" s="839" t="str">
        <f>IF(B784="","",INDEX(非表示_前年度報告内容!$1:$1048576,MATCH(B784,非表示_前年度報告内容!$A:$A,0),MATCH($E$52,非表示_前年度報告内容!$4:$4,0)))</f>
        <v>○</v>
      </c>
    </row>
    <row r="785" spans="2:5" ht="20.100000000000001" hidden="1" customHeight="1">
      <c r="B785" s="614" t="str">
        <f>IF(非表示_前年度報告内容!A737="","",非表示_前年度報告内容!A737)</f>
        <v>0733</v>
      </c>
      <c r="C785" s="1013" t="str">
        <f>IF(B785="","",INDEX(非表示_前年度報告内容!$1:$1048576,MATCH(B785,非表示_前年度報告内容!$A:$A,0),MATCH($C$52,非表示_前年度報告内容!$4:$4,0)))</f>
        <v>協栄ダイカスト株式会社</v>
      </c>
      <c r="D785" s="1013"/>
      <c r="E785" s="839" t="str">
        <f>IF(B785="","",INDEX(非表示_前年度報告内容!$1:$1048576,MATCH(B785,非表示_前年度報告内容!$A:$A,0),MATCH($E$52,非表示_前年度報告内容!$4:$4,0)))</f>
        <v/>
      </c>
    </row>
    <row r="786" spans="2:5" ht="20.100000000000001" customHeight="1">
      <c r="B786" s="614" t="str">
        <f>IF(非表示_前年度報告内容!A738="","",非表示_前年度報告内容!A738)</f>
        <v>0734</v>
      </c>
      <c r="C786" s="1013" t="str">
        <f>IF(B786="","",INDEX(非表示_前年度報告内容!$1:$1048576,MATCH(B786,非表示_前年度報告内容!$A:$A,0),MATCH($C$52,非表示_前年度報告内容!$4:$4,0)))</f>
        <v>株式会社デコリア</v>
      </c>
      <c r="D786" s="1013"/>
      <c r="E786" s="839" t="str">
        <f>IF(B786="","",INDEX(非表示_前年度報告内容!$1:$1048576,MATCH(B786,非表示_前年度報告内容!$A:$A,0),MATCH($E$52,非表示_前年度報告内容!$4:$4,0)))</f>
        <v>○</v>
      </c>
    </row>
    <row r="787" spans="2:5" ht="20.100000000000001" customHeight="1">
      <c r="B787" s="614" t="str">
        <f>IF(非表示_前年度報告内容!A739="","",非表示_前年度報告内容!A739)</f>
        <v>0735</v>
      </c>
      <c r="C787" s="1013" t="str">
        <f>IF(B787="","",INDEX(非表示_前年度報告内容!$1:$1048576,MATCH(B787,非表示_前年度報告内容!$A:$A,0),MATCH($C$52,非表示_前年度報告内容!$4:$4,0)))</f>
        <v>有限会社高村工業所</v>
      </c>
      <c r="D787" s="1013"/>
      <c r="E787" s="839" t="str">
        <f>IF(B787="","",INDEX(非表示_前年度報告内容!$1:$1048576,MATCH(B787,非表示_前年度報告内容!$A:$A,0),MATCH($E$52,非表示_前年度報告内容!$4:$4,0)))</f>
        <v>○</v>
      </c>
    </row>
    <row r="788" spans="2:5" ht="20.100000000000001" customHeight="1">
      <c r="B788" s="614" t="str">
        <f>IF(非表示_前年度報告内容!A740="","",非表示_前年度報告内容!A740)</f>
        <v>0736</v>
      </c>
      <c r="C788" s="1013" t="str">
        <f>IF(B788="","",INDEX(非表示_前年度報告内容!$1:$1048576,MATCH(B788,非表示_前年度報告内容!$A:$A,0),MATCH($C$52,非表示_前年度報告内容!$4:$4,0)))</f>
        <v>大勝建設 株式会社</v>
      </c>
      <c r="D788" s="1013"/>
      <c r="E788" s="839" t="str">
        <f>IF(B788="","",INDEX(非表示_前年度報告内容!$1:$1048576,MATCH(B788,非表示_前年度報告内容!$A:$A,0),MATCH($E$52,非表示_前年度報告内容!$4:$4,0)))</f>
        <v>○</v>
      </c>
    </row>
    <row r="789" spans="2:5" ht="20.100000000000001" customHeight="1">
      <c r="B789" s="614" t="str">
        <f>IF(非表示_前年度報告内容!A741="","",非表示_前年度報告内容!A741)</f>
        <v>0737</v>
      </c>
      <c r="C789" s="1013" t="str">
        <f>IF(B789="","",INDEX(非表示_前年度報告内容!$1:$1048576,MATCH(B789,非表示_前年度報告内容!$A:$A,0),MATCH($C$52,非表示_前年度報告内容!$4:$4,0)))</f>
        <v>橋本電気工事株式会社</v>
      </c>
      <c r="D789" s="1013"/>
      <c r="E789" s="839" t="str">
        <f>IF(B789="","",INDEX(非表示_前年度報告内容!$1:$1048576,MATCH(B789,非表示_前年度報告内容!$A:$A,0),MATCH($E$52,非表示_前年度報告内容!$4:$4,0)))</f>
        <v>○</v>
      </c>
    </row>
    <row r="790" spans="2:5" ht="20.100000000000001" customHeight="1">
      <c r="B790" s="614" t="str">
        <f>IF(非表示_前年度報告内容!A742="","",非表示_前年度報告内容!A742)</f>
        <v>0738</v>
      </c>
      <c r="C790" s="1013" t="str">
        <f>IF(B790="","",INDEX(非表示_前年度報告内容!$1:$1048576,MATCH(B790,非表示_前年度報告内容!$A:$A,0),MATCH($C$52,非表示_前年度報告内容!$4:$4,0)))</f>
        <v>上代工業株式会社</v>
      </c>
      <c r="D790" s="1013"/>
      <c r="E790" s="839" t="str">
        <f>IF(B790="","",INDEX(非表示_前年度報告内容!$1:$1048576,MATCH(B790,非表示_前年度報告内容!$A:$A,0),MATCH($E$52,非表示_前年度報告内容!$4:$4,0)))</f>
        <v>○</v>
      </c>
    </row>
    <row r="791" spans="2:5" ht="20.100000000000001" customHeight="1">
      <c r="B791" s="614" t="str">
        <f>IF(非表示_前年度報告内容!A743="","",非表示_前年度報告内容!A743)</f>
        <v>0739</v>
      </c>
      <c r="C791" s="1013" t="str">
        <f>IF(B791="","",INDEX(非表示_前年度報告内容!$1:$1048576,MATCH(B791,非表示_前年度報告内容!$A:$A,0),MATCH($C$52,非表示_前年度報告内容!$4:$4,0)))</f>
        <v>合資会社あいざわ</v>
      </c>
      <c r="D791" s="1013"/>
      <c r="E791" s="839" t="str">
        <f>IF(B791="","",INDEX(非表示_前年度報告内容!$1:$1048576,MATCH(B791,非表示_前年度報告内容!$A:$A,0),MATCH($E$52,非表示_前年度報告内容!$4:$4,0)))</f>
        <v>○</v>
      </c>
    </row>
    <row r="792" spans="2:5" ht="20.100000000000001" customHeight="1">
      <c r="B792" s="614" t="str">
        <f>IF(非表示_前年度報告内容!A744="","",非表示_前年度報告内容!A744)</f>
        <v>0740</v>
      </c>
      <c r="C792" s="1013" t="str">
        <f>IF(B792="","",INDEX(非表示_前年度報告内容!$1:$1048576,MATCH(B792,非表示_前年度報告内容!$A:$A,0),MATCH($C$52,非表示_前年度報告内容!$4:$4,0)))</f>
        <v>株式会社テクノ・トランス</v>
      </c>
      <c r="D792" s="1013"/>
      <c r="E792" s="839" t="str">
        <f>IF(B792="","",INDEX(非表示_前年度報告内容!$1:$1048576,MATCH(B792,非表示_前年度報告内容!$A:$A,0),MATCH($E$52,非表示_前年度報告内容!$4:$4,0)))</f>
        <v>○</v>
      </c>
    </row>
    <row r="793" spans="2:5" ht="20.100000000000001" customHeight="1">
      <c r="B793" s="614" t="str">
        <f>IF(非表示_前年度報告内容!A745="","",非表示_前年度報告内容!A745)</f>
        <v>0741</v>
      </c>
      <c r="C793" s="1013" t="str">
        <f>IF(B793="","",INDEX(非表示_前年度報告内容!$1:$1048576,MATCH(B793,非表示_前年度報告内容!$A:$A,0),MATCH($C$52,非表示_前年度報告内容!$4:$4,0)))</f>
        <v>株式会社キヨシ商事</v>
      </c>
      <c r="D793" s="1013"/>
      <c r="E793" s="839" t="str">
        <f>IF(B793="","",INDEX(非表示_前年度報告内容!$1:$1048576,MATCH(B793,非表示_前年度報告内容!$A:$A,0),MATCH($E$52,非表示_前年度報告内容!$4:$4,0)))</f>
        <v>○</v>
      </c>
    </row>
    <row r="794" spans="2:5" ht="20.100000000000001" customHeight="1">
      <c r="B794" s="614" t="str">
        <f>IF(非表示_前年度報告内容!A746="","",非表示_前年度報告内容!A746)</f>
        <v>0742</v>
      </c>
      <c r="C794" s="1013" t="str">
        <f>IF(B794="","",INDEX(非表示_前年度報告内容!$1:$1048576,MATCH(B794,非表示_前年度報告内容!$A:$A,0),MATCH($C$52,非表示_前年度報告内容!$4:$4,0)))</f>
        <v>亀井工業ホールディングス株式会社</v>
      </c>
      <c r="D794" s="1013"/>
      <c r="E794" s="839" t="str">
        <f>IF(B794="","",INDEX(非表示_前年度報告内容!$1:$1048576,MATCH(B794,非表示_前年度報告内容!$A:$A,0),MATCH($E$52,非表示_前年度報告内容!$4:$4,0)))</f>
        <v>○</v>
      </c>
    </row>
    <row r="795" spans="2:5" ht="20.100000000000001" customHeight="1">
      <c r="B795" s="614" t="str">
        <f>IF(非表示_前年度報告内容!A747="","",非表示_前年度報告内容!A747)</f>
        <v>0743</v>
      </c>
      <c r="C795" s="1013" t="str">
        <f>IF(B795="","",INDEX(非表示_前年度報告内容!$1:$1048576,MATCH(B795,非表示_前年度報告内容!$A:$A,0),MATCH($C$52,非表示_前年度報告内容!$4:$4,0)))</f>
        <v>株式会社フリーデン</v>
      </c>
      <c r="D795" s="1013"/>
      <c r="E795" s="839" t="str">
        <f>IF(B795="","",INDEX(非表示_前年度報告内容!$1:$1048576,MATCH(B795,非表示_前年度報告内容!$A:$A,0),MATCH($E$52,非表示_前年度報告内容!$4:$4,0)))</f>
        <v>○</v>
      </c>
    </row>
    <row r="796" spans="2:5" ht="20.100000000000001" customHeight="1">
      <c r="B796" s="614" t="str">
        <f>IF(非表示_前年度報告内容!A748="","",非表示_前年度報告内容!A748)</f>
        <v>0744</v>
      </c>
      <c r="C796" s="1013" t="str">
        <f>IF(B796="","",INDEX(非表示_前年度報告内容!$1:$1048576,MATCH(B796,非表示_前年度報告内容!$A:$A,0),MATCH($C$52,非表示_前年度報告内容!$4:$4,0)))</f>
        <v>山岸株式会社</v>
      </c>
      <c r="D796" s="1013"/>
      <c r="E796" s="839" t="str">
        <f>IF(B796="","",INDEX(非表示_前年度報告内容!$1:$1048576,MATCH(B796,非表示_前年度報告内容!$A:$A,0),MATCH($E$52,非表示_前年度報告内容!$4:$4,0)))</f>
        <v>○</v>
      </c>
    </row>
    <row r="797" spans="2:5" ht="20.100000000000001" customHeight="1">
      <c r="B797" s="614" t="str">
        <f>IF(非表示_前年度報告内容!A749="","",非表示_前年度報告内容!A749)</f>
        <v>0745</v>
      </c>
      <c r="C797" s="1013" t="str">
        <f>IF(B797="","",INDEX(非表示_前年度報告内容!$1:$1048576,MATCH(B797,非表示_前年度報告内容!$A:$A,0),MATCH($C$52,非表示_前年度報告内容!$4:$4,0)))</f>
        <v>亀井工業株式会社</v>
      </c>
      <c r="D797" s="1013"/>
      <c r="E797" s="839" t="str">
        <f>IF(B797="","",INDEX(非表示_前年度報告内容!$1:$1048576,MATCH(B797,非表示_前年度報告内容!$A:$A,0),MATCH($E$52,非表示_前年度報告内容!$4:$4,0)))</f>
        <v>○</v>
      </c>
    </row>
    <row r="798" spans="2:5" ht="20.100000000000001" customHeight="1">
      <c r="B798" s="614" t="str">
        <f>IF(非表示_前年度報告内容!A750="","",非表示_前年度報告内容!A750)</f>
        <v>0746</v>
      </c>
      <c r="C798" s="1013" t="str">
        <f>IF(B798="","",INDEX(非表示_前年度報告内容!$1:$1048576,MATCH(B798,非表示_前年度報告内容!$A:$A,0),MATCH($C$52,非表示_前年度報告内容!$4:$4,0)))</f>
        <v>株式会社三我</v>
      </c>
      <c r="D798" s="1013"/>
      <c r="E798" s="839" t="str">
        <f>IF(B798="","",INDEX(非表示_前年度報告内容!$1:$1048576,MATCH(B798,非表示_前年度報告内容!$A:$A,0),MATCH($E$52,非表示_前年度報告内容!$4:$4,0)))</f>
        <v>○</v>
      </c>
    </row>
    <row r="799" spans="2:5" ht="20.100000000000001" customHeight="1">
      <c r="B799" s="614" t="str">
        <f>IF(非表示_前年度報告内容!A751="","",非表示_前年度報告内容!A751)</f>
        <v>0747</v>
      </c>
      <c r="C799" s="1013" t="str">
        <f>IF(B799="","",INDEX(非表示_前年度報告内容!$1:$1048576,MATCH(B799,非表示_前年度報告内容!$A:$A,0),MATCH($C$52,非表示_前年度報告内容!$4:$4,0)))</f>
        <v>株式会社オオスミ</v>
      </c>
      <c r="D799" s="1013"/>
      <c r="E799" s="839" t="str">
        <f>IF(B799="","",INDEX(非表示_前年度報告内容!$1:$1048576,MATCH(B799,非表示_前年度報告内容!$A:$A,0),MATCH($E$52,非表示_前年度報告内容!$4:$4,0)))</f>
        <v>○</v>
      </c>
    </row>
    <row r="800" spans="2:5" ht="20.100000000000001" customHeight="1">
      <c r="B800" s="614" t="str">
        <f>IF(非表示_前年度報告内容!A752="","",非表示_前年度報告内容!A752)</f>
        <v>0748</v>
      </c>
      <c r="C800" s="1013" t="str">
        <f>IF(B800="","",INDEX(非表示_前年度報告内容!$1:$1048576,MATCH(B800,非表示_前年度報告内容!$A:$A,0),MATCH($C$52,非表示_前年度報告内容!$4:$4,0)))</f>
        <v>三木プーリ株式会社</v>
      </c>
      <c r="D800" s="1013"/>
      <c r="E800" s="839" t="str">
        <f>IF(B800="","",INDEX(非表示_前年度報告内容!$1:$1048576,MATCH(B800,非表示_前年度報告内容!$A:$A,0),MATCH($E$52,非表示_前年度報告内容!$4:$4,0)))</f>
        <v>○</v>
      </c>
    </row>
    <row r="801" spans="2:5" ht="20.100000000000001" customHeight="1">
      <c r="B801" s="614" t="str">
        <f>IF(非表示_前年度報告内容!A753="","",非表示_前年度報告内容!A753)</f>
        <v>0749</v>
      </c>
      <c r="C801" s="1013" t="str">
        <f>IF(B801="","",INDEX(非表示_前年度報告内容!$1:$1048576,MATCH(B801,非表示_前年度報告内容!$A:$A,0),MATCH($C$52,非表示_前年度報告内容!$4:$4,0)))</f>
        <v>株式会社関工テクノシード</v>
      </c>
      <c r="D801" s="1013"/>
      <c r="E801" s="839" t="str">
        <f>IF(B801="","",INDEX(非表示_前年度報告内容!$1:$1048576,MATCH(B801,非表示_前年度報告内容!$A:$A,0),MATCH($E$52,非表示_前年度報告内容!$4:$4,0)))</f>
        <v>○</v>
      </c>
    </row>
    <row r="802" spans="2:5" ht="20.100000000000001" customHeight="1">
      <c r="B802" s="614" t="str">
        <f>IF(非表示_前年度報告内容!A754="","",非表示_前年度報告内容!A754)</f>
        <v>0750</v>
      </c>
      <c r="C802" s="1013" t="str">
        <f>IF(B802="","",INDEX(非表示_前年度報告内容!$1:$1048576,MATCH(B802,非表示_前年度報告内容!$A:$A,0),MATCH($C$52,非表示_前年度報告内容!$4:$4,0)))</f>
        <v>株式会社今井製作所</v>
      </c>
      <c r="D802" s="1013"/>
      <c r="E802" s="839" t="str">
        <f>IF(B802="","",INDEX(非表示_前年度報告内容!$1:$1048576,MATCH(B802,非表示_前年度報告内容!$A:$A,0),MATCH($E$52,非表示_前年度報告内容!$4:$4,0)))</f>
        <v>○</v>
      </c>
    </row>
    <row r="803" spans="2:5" ht="20.100000000000001" customHeight="1">
      <c r="B803" s="614" t="str">
        <f>IF(非表示_前年度報告内容!A755="","",非表示_前年度報告内容!A755)</f>
        <v>0751</v>
      </c>
      <c r="C803" s="1013" t="str">
        <f>IF(B803="","",INDEX(非表示_前年度報告内容!$1:$1048576,MATCH(B803,非表示_前年度報告内容!$A:$A,0),MATCH($C$52,非表示_前年度報告内容!$4:$4,0)))</f>
        <v>三信工業株式会社</v>
      </c>
      <c r="D803" s="1013"/>
      <c r="E803" s="839" t="str">
        <f>IF(B803="","",INDEX(非表示_前年度報告内容!$1:$1048576,MATCH(B803,非表示_前年度報告内容!$A:$A,0),MATCH($E$52,非表示_前年度報告内容!$4:$4,0)))</f>
        <v>○</v>
      </c>
    </row>
    <row r="804" spans="2:5" ht="20.100000000000001" customHeight="1">
      <c r="B804" s="614" t="str">
        <f>IF(非表示_前年度報告内容!A756="","",非表示_前年度報告内容!A756)</f>
        <v>0752</v>
      </c>
      <c r="C804" s="1013" t="str">
        <f>IF(B804="","",INDEX(非表示_前年度報告内容!$1:$1048576,MATCH(B804,非表示_前年度報告内容!$A:$A,0),MATCH($C$52,非表示_前年度報告内容!$4:$4,0)))</f>
        <v>株式会社アッシュ</v>
      </c>
      <c r="D804" s="1013"/>
      <c r="E804" s="839" t="str">
        <f>IF(B804="","",INDEX(非表示_前年度報告内容!$1:$1048576,MATCH(B804,非表示_前年度報告内容!$A:$A,0),MATCH($E$52,非表示_前年度報告内容!$4:$4,0)))</f>
        <v>○</v>
      </c>
    </row>
    <row r="805" spans="2:5" ht="20.100000000000001" customHeight="1">
      <c r="B805" s="614" t="str">
        <f>IF(非表示_前年度報告内容!A757="","",非表示_前年度報告内容!A757)</f>
        <v>0753</v>
      </c>
      <c r="C805" s="1013" t="str">
        <f>IF(B805="","",INDEX(非表示_前年度報告内容!$1:$1048576,MATCH(B805,非表示_前年度報告内容!$A:$A,0),MATCH($C$52,非表示_前年度報告内容!$4:$4,0)))</f>
        <v>株式会社ホリウチ</v>
      </c>
      <c r="D805" s="1013"/>
      <c r="E805" s="839" t="str">
        <f>IF(B805="","",INDEX(非表示_前年度報告内容!$1:$1048576,MATCH(B805,非表示_前年度報告内容!$A:$A,0),MATCH($E$52,非表示_前年度報告内容!$4:$4,0)))</f>
        <v>○</v>
      </c>
    </row>
    <row r="806" spans="2:5" ht="20.100000000000001" customHeight="1">
      <c r="B806" s="614" t="str">
        <f>IF(非表示_前年度報告内容!A758="","",非表示_前年度報告内容!A758)</f>
        <v>0754</v>
      </c>
      <c r="C806" s="1013" t="str">
        <f>IF(B806="","",INDEX(非表示_前年度報告内容!$1:$1048576,MATCH(B806,非表示_前年度報告内容!$A:$A,0),MATCH($C$52,非表示_前年度報告内容!$4:$4,0)))</f>
        <v>医療法人丹沢病院</v>
      </c>
      <c r="D806" s="1013"/>
      <c r="E806" s="839" t="str">
        <f>IF(B806="","",INDEX(非表示_前年度報告内容!$1:$1048576,MATCH(B806,非表示_前年度報告内容!$A:$A,0),MATCH($E$52,非表示_前年度報告内容!$4:$4,0)))</f>
        <v>○</v>
      </c>
    </row>
    <row r="807" spans="2:5" ht="20.100000000000001" customHeight="1">
      <c r="B807" s="614" t="str">
        <f>IF(非表示_前年度報告内容!A759="","",非表示_前年度報告内容!A759)</f>
        <v>0755</v>
      </c>
      <c r="C807" s="1013" t="str">
        <f>IF(B807="","",INDEX(非表示_前年度報告内容!$1:$1048576,MATCH(B807,非表示_前年度報告内容!$A:$A,0),MATCH($C$52,非表示_前年度報告内容!$4:$4,0)))</f>
        <v>社会福祉法人一乗会</v>
      </c>
      <c r="D807" s="1013"/>
      <c r="E807" s="839" t="str">
        <f>IF(B807="","",INDEX(非表示_前年度報告内容!$1:$1048576,MATCH(B807,非表示_前年度報告内容!$A:$A,0),MATCH($E$52,非表示_前年度報告内容!$4:$4,0)))</f>
        <v>○</v>
      </c>
    </row>
    <row r="808" spans="2:5" ht="20.100000000000001" customHeight="1">
      <c r="B808" s="614" t="str">
        <f>IF(非表示_前年度報告内容!A760="","",非表示_前年度報告内容!A760)</f>
        <v>0756</v>
      </c>
      <c r="C808" s="1013" t="str">
        <f>IF(B808="","",INDEX(非表示_前年度報告内容!$1:$1048576,MATCH(B808,非表示_前年度報告内容!$A:$A,0),MATCH($C$52,非表示_前年度報告内容!$4:$4,0)))</f>
        <v>株式会社東京リアルエステート</v>
      </c>
      <c r="D808" s="1013"/>
      <c r="E808" s="839" t="str">
        <f>IF(B808="","",INDEX(非表示_前年度報告内容!$1:$1048576,MATCH(B808,非表示_前年度報告内容!$A:$A,0),MATCH($E$52,非表示_前年度報告内容!$4:$4,0)))</f>
        <v>○</v>
      </c>
    </row>
    <row r="809" spans="2:5" ht="20.100000000000001" customHeight="1">
      <c r="B809" s="614" t="str">
        <f>IF(非表示_前年度報告内容!A761="","",非表示_前年度報告内容!A761)</f>
        <v>0757</v>
      </c>
      <c r="C809" s="1013" t="str">
        <f>IF(B809="","",INDEX(非表示_前年度報告内容!$1:$1048576,MATCH(B809,非表示_前年度報告内容!$A:$A,0),MATCH($C$52,非表示_前年度報告内容!$4:$4,0)))</f>
        <v>社会福祉法人怡土福祉会</v>
      </c>
      <c r="D809" s="1013"/>
      <c r="E809" s="839" t="str">
        <f>IF(B809="","",INDEX(非表示_前年度報告内容!$1:$1048576,MATCH(B809,非表示_前年度報告内容!$A:$A,0),MATCH($E$52,非表示_前年度報告内容!$4:$4,0)))</f>
        <v>○</v>
      </c>
    </row>
    <row r="810" spans="2:5" ht="20.100000000000001" customHeight="1">
      <c r="B810" s="614" t="str">
        <f>IF(非表示_前年度報告内容!A762="","",非表示_前年度報告内容!A762)</f>
        <v>0758</v>
      </c>
      <c r="C810" s="1013" t="str">
        <f>IF(B810="","",INDEX(非表示_前年度報告内容!$1:$1048576,MATCH(B810,非表示_前年度報告内容!$A:$A,0),MATCH($C$52,非表示_前年度報告内容!$4:$4,0)))</f>
        <v>日本高周波株式会社</v>
      </c>
      <c r="D810" s="1013"/>
      <c r="E810" s="839" t="str">
        <f>IF(B810="","",INDEX(非表示_前年度報告内容!$1:$1048576,MATCH(B810,非表示_前年度報告内容!$A:$A,0),MATCH($E$52,非表示_前年度報告内容!$4:$4,0)))</f>
        <v>○</v>
      </c>
    </row>
    <row r="811" spans="2:5" ht="20.100000000000001" customHeight="1">
      <c r="B811" s="614" t="str">
        <f>IF(非表示_前年度報告内容!A763="","",非表示_前年度報告内容!A763)</f>
        <v>0759</v>
      </c>
      <c r="C811" s="1013" t="str">
        <f>IF(B811="","",INDEX(非表示_前年度報告内容!$1:$1048576,MATCH(B811,非表示_前年度報告内容!$A:$A,0),MATCH($C$52,非表示_前年度報告内容!$4:$4,0)))</f>
        <v>株式会社菜の花</v>
      </c>
      <c r="D811" s="1013"/>
      <c r="E811" s="839" t="str">
        <f>IF(B811="","",INDEX(非表示_前年度報告内容!$1:$1048576,MATCH(B811,非表示_前年度報告内容!$A:$A,0),MATCH($E$52,非表示_前年度報告内容!$4:$4,0)))</f>
        <v>○</v>
      </c>
    </row>
    <row r="812" spans="2:5" ht="20.100000000000001" customHeight="1">
      <c r="B812" s="614" t="str">
        <f>IF(非表示_前年度報告内容!A764="","",非表示_前年度報告内容!A764)</f>
        <v>0760</v>
      </c>
      <c r="C812" s="1013" t="str">
        <f>IF(B812="","",INDEX(非表示_前年度報告内容!$1:$1048576,MATCH(B812,非表示_前年度報告内容!$A:$A,0),MATCH($C$52,非表示_前年度報告内容!$4:$4,0)))</f>
        <v>学校法人杉並学園</v>
      </c>
      <c r="D812" s="1013"/>
      <c r="E812" s="839" t="str">
        <f>IF(B812="","",INDEX(非表示_前年度報告内容!$1:$1048576,MATCH(B812,非表示_前年度報告内容!$A:$A,0),MATCH($E$52,非表示_前年度報告内容!$4:$4,0)))</f>
        <v>○</v>
      </c>
    </row>
    <row r="813" spans="2:5" ht="20.100000000000001" customHeight="1">
      <c r="B813" s="614" t="str">
        <f>IF(非表示_前年度報告内容!A765="","",非表示_前年度報告内容!A765)</f>
        <v>0761</v>
      </c>
      <c r="C813" s="1013" t="str">
        <f>IF(B813="","",INDEX(非表示_前年度報告内容!$1:$1048576,MATCH(B813,非表示_前年度報告内容!$A:$A,0),MATCH($C$52,非表示_前年度報告内容!$4:$4,0)))</f>
        <v>株式会社トキワ薬品化工</v>
      </c>
      <c r="D813" s="1013"/>
      <c r="E813" s="839" t="str">
        <f>IF(B813="","",INDEX(非表示_前年度報告内容!$1:$1048576,MATCH(B813,非表示_前年度報告内容!$A:$A,0),MATCH($E$52,非表示_前年度報告内容!$4:$4,0)))</f>
        <v>○</v>
      </c>
    </row>
    <row r="814" spans="2:5" ht="20.100000000000001" customHeight="1">
      <c r="B814" s="614" t="str">
        <f>IF(非表示_前年度報告内容!A766="","",非表示_前年度報告内容!A766)</f>
        <v>0762</v>
      </c>
      <c r="C814" s="1013" t="str">
        <f>IF(B814="","",INDEX(非表示_前年度報告内容!$1:$1048576,MATCH(B814,非表示_前年度報告内容!$A:$A,0),MATCH($C$52,非表示_前年度報告内容!$4:$4,0)))</f>
        <v>株式会社ダスキン東横</v>
      </c>
      <c r="D814" s="1013"/>
      <c r="E814" s="839" t="str">
        <f>IF(B814="","",INDEX(非表示_前年度報告内容!$1:$1048576,MATCH(B814,非表示_前年度報告内容!$A:$A,0),MATCH($E$52,非表示_前年度報告内容!$4:$4,0)))</f>
        <v>○</v>
      </c>
    </row>
    <row r="815" spans="2:5" ht="20.100000000000001" customHeight="1">
      <c r="B815" s="614" t="str">
        <f>IF(非表示_前年度報告内容!A767="","",非表示_前年度報告内容!A767)</f>
        <v>0763</v>
      </c>
      <c r="C815" s="1013" t="str">
        <f>IF(B815="","",INDEX(非表示_前年度報告内容!$1:$1048576,MATCH(B815,非表示_前年度報告内容!$A:$A,0),MATCH($C$52,非表示_前年度報告内容!$4:$4,0)))</f>
        <v>医療法人社団輔仁会</v>
      </c>
      <c r="D815" s="1013"/>
      <c r="E815" s="839" t="str">
        <f>IF(B815="","",INDEX(非表示_前年度報告内容!$1:$1048576,MATCH(B815,非表示_前年度報告内容!$A:$A,0),MATCH($E$52,非表示_前年度報告内容!$4:$4,0)))</f>
        <v>○</v>
      </c>
    </row>
    <row r="816" spans="2:5" ht="20.100000000000001" customHeight="1">
      <c r="B816" s="614" t="str">
        <f>IF(非表示_前年度報告内容!A768="","",非表示_前年度報告内容!A768)</f>
        <v>0764</v>
      </c>
      <c r="C816" s="1013" t="str">
        <f>IF(B816="","",INDEX(非表示_前年度報告内容!$1:$1048576,MATCH(B816,非表示_前年度報告内容!$A:$A,0),MATCH($C$52,非表示_前年度報告内容!$4:$4,0)))</f>
        <v>株式会社高井精器</v>
      </c>
      <c r="D816" s="1013"/>
      <c r="E816" s="839" t="str">
        <f>IF(B816="","",INDEX(非表示_前年度報告内容!$1:$1048576,MATCH(B816,非表示_前年度報告内容!$A:$A,0),MATCH($E$52,非表示_前年度報告内容!$4:$4,0)))</f>
        <v>○</v>
      </c>
    </row>
    <row r="817" spans="2:5" ht="20.100000000000001" customHeight="1">
      <c r="B817" s="614" t="str">
        <f>IF(非表示_前年度報告内容!A769="","",非表示_前年度報告内容!A769)</f>
        <v>0765</v>
      </c>
      <c r="C817" s="1013" t="str">
        <f>IF(B817="","",INDEX(非表示_前年度報告内容!$1:$1048576,MATCH(B817,非表示_前年度報告内容!$A:$A,0),MATCH($C$52,非表示_前年度報告内容!$4:$4,0)))</f>
        <v>公益財団法人木原記念横浜生命科学振興財団</v>
      </c>
      <c r="D817" s="1013"/>
      <c r="E817" s="839" t="str">
        <f>IF(B817="","",INDEX(非表示_前年度報告内容!$1:$1048576,MATCH(B817,非表示_前年度報告内容!$A:$A,0),MATCH($E$52,非表示_前年度報告内容!$4:$4,0)))</f>
        <v>○</v>
      </c>
    </row>
    <row r="818" spans="2:5" ht="20.100000000000001" customHeight="1">
      <c r="B818" s="614" t="str">
        <f>IF(非表示_前年度報告内容!A770="","",非表示_前年度報告内容!A770)</f>
        <v>0766</v>
      </c>
      <c r="C818" s="1013" t="str">
        <f>IF(B818="","",INDEX(非表示_前年度報告内容!$1:$1048576,MATCH(B818,非表示_前年度報告内容!$A:$A,0),MATCH($C$52,非表示_前年度報告内容!$4:$4,0)))</f>
        <v>福秀</v>
      </c>
      <c r="D818" s="1013"/>
      <c r="E818" s="839" t="str">
        <f>IF(B818="","",INDEX(非表示_前年度報告内容!$1:$1048576,MATCH(B818,非表示_前年度報告内容!$A:$A,0),MATCH($E$52,非表示_前年度報告内容!$4:$4,0)))</f>
        <v>○</v>
      </c>
    </row>
    <row r="819" spans="2:5" ht="20.100000000000001" customHeight="1">
      <c r="B819" s="614" t="str">
        <f>IF(非表示_前年度報告内容!A771="","",非表示_前年度報告内容!A771)</f>
        <v>0767</v>
      </c>
      <c r="C819" s="1013" t="str">
        <f>IF(B819="","",INDEX(非表示_前年度報告内容!$1:$1048576,MATCH(B819,非表示_前年度報告内容!$A:$A,0),MATCH($C$52,非表示_前年度報告内容!$4:$4,0)))</f>
        <v>株式会社インテグレートテイン</v>
      </c>
      <c r="D819" s="1013"/>
      <c r="E819" s="839" t="str">
        <f>IF(B819="","",INDEX(非表示_前年度報告内容!$1:$1048576,MATCH(B819,非表示_前年度報告内容!$A:$A,0),MATCH($E$52,非表示_前年度報告内容!$4:$4,0)))</f>
        <v>○</v>
      </c>
    </row>
    <row r="820" spans="2:5" ht="20.100000000000001" customHeight="1">
      <c r="B820" s="614" t="str">
        <f>IF(非表示_前年度報告内容!A772="","",非表示_前年度報告内容!A772)</f>
        <v>0768</v>
      </c>
      <c r="C820" s="1013" t="str">
        <f>IF(B820="","",INDEX(非表示_前年度報告内容!$1:$1048576,MATCH(B820,非表示_前年度報告内容!$A:$A,0),MATCH($C$52,非表示_前年度報告内容!$4:$4,0)))</f>
        <v>株式会社ケイセツ</v>
      </c>
      <c r="D820" s="1013"/>
      <c r="E820" s="839" t="str">
        <f>IF(B820="","",INDEX(非表示_前年度報告内容!$1:$1048576,MATCH(B820,非表示_前年度報告内容!$A:$A,0),MATCH($E$52,非表示_前年度報告内容!$4:$4,0)))</f>
        <v>○</v>
      </c>
    </row>
    <row r="821" spans="2:5" ht="20.100000000000001" customHeight="1">
      <c r="B821" s="614" t="str">
        <f>IF(非表示_前年度報告内容!A773="","",非表示_前年度報告内容!A773)</f>
        <v>0769</v>
      </c>
      <c r="C821" s="1013" t="str">
        <f>IF(B821="","",INDEX(非表示_前年度報告内容!$1:$1048576,MATCH(B821,非表示_前年度報告内容!$A:$A,0),MATCH($C$52,非表示_前年度報告内容!$4:$4,0)))</f>
        <v>株式会社京葉興業</v>
      </c>
      <c r="D821" s="1013"/>
      <c r="E821" s="839" t="str">
        <f>IF(B821="","",INDEX(非表示_前年度報告内容!$1:$1048576,MATCH(B821,非表示_前年度報告内容!$A:$A,0),MATCH($E$52,非表示_前年度報告内容!$4:$4,0)))</f>
        <v>○</v>
      </c>
    </row>
    <row r="822" spans="2:5" ht="20.100000000000001" customHeight="1">
      <c r="B822" s="614" t="str">
        <f>IF(非表示_前年度報告内容!A774="","",非表示_前年度報告内容!A774)</f>
        <v>0770</v>
      </c>
      <c r="C822" s="1013" t="str">
        <f>IF(B822="","",INDEX(非表示_前年度報告内容!$1:$1048576,MATCH(B822,非表示_前年度報告内容!$A:$A,0),MATCH($C$52,非表示_前年度報告内容!$4:$4,0)))</f>
        <v>株式会社Re ambitious</v>
      </c>
      <c r="D822" s="1013"/>
      <c r="E822" s="839" t="str">
        <f>IF(B822="","",INDEX(非表示_前年度報告内容!$1:$1048576,MATCH(B822,非表示_前年度報告内容!$A:$A,0),MATCH($E$52,非表示_前年度報告内容!$4:$4,0)))</f>
        <v>○</v>
      </c>
    </row>
    <row r="823" spans="2:5" ht="20.100000000000001" customHeight="1">
      <c r="B823" s="614" t="str">
        <f>IF(非表示_前年度報告内容!A775="","",非表示_前年度報告内容!A775)</f>
        <v>0771</v>
      </c>
      <c r="C823" s="1013" t="str">
        <f>IF(B823="","",INDEX(非表示_前年度報告内容!$1:$1048576,MATCH(B823,非表示_前年度報告内容!$A:$A,0),MATCH($C$52,非表示_前年度報告内容!$4:$4,0)))</f>
        <v>有限会社プラスエヌ</v>
      </c>
      <c r="D823" s="1013"/>
      <c r="E823" s="839" t="str">
        <f>IF(B823="","",INDEX(非表示_前年度報告内容!$1:$1048576,MATCH(B823,非表示_前年度報告内容!$A:$A,0),MATCH($E$52,非表示_前年度報告内容!$4:$4,0)))</f>
        <v>○</v>
      </c>
    </row>
    <row r="824" spans="2:5" ht="20.100000000000001" customHeight="1">
      <c r="B824" s="614" t="str">
        <f>IF(非表示_前年度報告内容!A776="","",非表示_前年度報告内容!A776)</f>
        <v>0772</v>
      </c>
      <c r="C824" s="1013" t="str">
        <f>IF(B824="","",INDEX(非表示_前年度報告内容!$1:$1048576,MATCH(B824,非表示_前年度報告内容!$A:$A,0),MATCH($C$52,非表示_前年度報告内容!$4:$4,0)))</f>
        <v>社会福祉法人敬心会</v>
      </c>
      <c r="D824" s="1013"/>
      <c r="E824" s="839" t="str">
        <f>IF(B824="","",INDEX(非表示_前年度報告内容!$1:$1048576,MATCH(B824,非表示_前年度報告内容!$A:$A,0),MATCH($E$52,非表示_前年度報告内容!$4:$4,0)))</f>
        <v>○</v>
      </c>
    </row>
    <row r="825" spans="2:5" ht="20.100000000000001" customHeight="1">
      <c r="B825" s="614" t="str">
        <f>IF(非表示_前年度報告内容!A777="","",非表示_前年度報告内容!A777)</f>
        <v>0773</v>
      </c>
      <c r="C825" s="1013" t="str">
        <f>IF(B825="","",INDEX(非表示_前年度報告内容!$1:$1048576,MATCH(B825,非表示_前年度報告内容!$A:$A,0),MATCH($C$52,非表示_前年度報告内容!$4:$4,0)))</f>
        <v>株式会社スリーリングス</v>
      </c>
      <c r="D825" s="1013"/>
      <c r="E825" s="839" t="str">
        <f>IF(B825="","",INDEX(非表示_前年度報告内容!$1:$1048576,MATCH(B825,非表示_前年度報告内容!$A:$A,0),MATCH($E$52,非表示_前年度報告内容!$4:$4,0)))</f>
        <v>○</v>
      </c>
    </row>
    <row r="826" spans="2:5" ht="20.100000000000001" customHeight="1">
      <c r="B826" s="614" t="str">
        <f>IF(非表示_前年度報告内容!A778="","",非表示_前年度報告内容!A778)</f>
        <v>0774</v>
      </c>
      <c r="C826" s="1013" t="str">
        <f>IF(B826="","",INDEX(非表示_前年度報告内容!$1:$1048576,MATCH(B826,非表示_前年度報告内容!$A:$A,0),MATCH($C$52,非表示_前年度報告内容!$4:$4,0)))</f>
        <v>株式会社スマイルワン</v>
      </c>
      <c r="D826" s="1013"/>
      <c r="E826" s="839" t="str">
        <f>IF(B826="","",INDEX(非表示_前年度報告内容!$1:$1048576,MATCH(B826,非表示_前年度報告内容!$A:$A,0),MATCH($E$52,非表示_前年度報告内容!$4:$4,0)))</f>
        <v>○</v>
      </c>
    </row>
    <row r="827" spans="2:5" ht="20.100000000000001" customHeight="1">
      <c r="B827" s="614" t="str">
        <f>IF(非表示_前年度報告内容!A779="","",非表示_前年度報告内容!A779)</f>
        <v>0775</v>
      </c>
      <c r="C827" s="1013" t="str">
        <f>IF(B827="","",INDEX(非表示_前年度報告内容!$1:$1048576,MATCH(B827,非表示_前年度報告内容!$A:$A,0),MATCH($C$52,非表示_前年度報告内容!$4:$4,0)))</f>
        <v>株式会社丹野設備工業所</v>
      </c>
      <c r="D827" s="1013"/>
      <c r="E827" s="839" t="str">
        <f>IF(B827="","",INDEX(非表示_前年度報告内容!$1:$1048576,MATCH(B827,非表示_前年度報告内容!$A:$A,0),MATCH($E$52,非表示_前年度報告内容!$4:$4,0)))</f>
        <v>○</v>
      </c>
    </row>
    <row r="828" spans="2:5" ht="20.100000000000001" customHeight="1">
      <c r="B828" s="614" t="str">
        <f>IF(非表示_前年度報告内容!A780="","",非表示_前年度報告内容!A780)</f>
        <v>0776</v>
      </c>
      <c r="C828" s="1013" t="str">
        <f>IF(B828="","",INDEX(非表示_前年度報告内容!$1:$1048576,MATCH(B828,非表示_前年度報告内容!$A:$A,0),MATCH($C$52,非表示_前年度報告内容!$4:$4,0)))</f>
        <v>ミネ工業株式会社</v>
      </c>
      <c r="D828" s="1013"/>
      <c r="E828" s="839" t="str">
        <f>IF(B828="","",INDEX(非表示_前年度報告内容!$1:$1048576,MATCH(B828,非表示_前年度報告内容!$A:$A,0),MATCH($E$52,非表示_前年度報告内容!$4:$4,0)))</f>
        <v>○</v>
      </c>
    </row>
    <row r="829" spans="2:5" ht="20.100000000000001" customHeight="1">
      <c r="B829" s="614" t="str">
        <f>IF(非表示_前年度報告内容!A781="","",非表示_前年度報告内容!A781)</f>
        <v>0777</v>
      </c>
      <c r="C829" s="1013" t="str">
        <f>IF(B829="","",INDEX(非表示_前年度報告内容!$1:$1048576,MATCH(B829,非表示_前年度報告内容!$A:$A,0),MATCH($C$52,非表示_前年度報告内容!$4:$4,0)))</f>
        <v>公益社団法人藤沢市医師会</v>
      </c>
      <c r="D829" s="1013"/>
      <c r="E829" s="839" t="str">
        <f>IF(B829="","",INDEX(非表示_前年度報告内容!$1:$1048576,MATCH(B829,非表示_前年度報告内容!$A:$A,0),MATCH($E$52,非表示_前年度報告内容!$4:$4,0)))</f>
        <v>○</v>
      </c>
    </row>
    <row r="830" spans="2:5" ht="20.100000000000001" customHeight="1">
      <c r="B830" s="614" t="str">
        <f>IF(非表示_前年度報告内容!A782="","",非表示_前年度報告内容!A782)</f>
        <v>0778</v>
      </c>
      <c r="C830" s="1013" t="str">
        <f>IF(B830="","",INDEX(非表示_前年度報告内容!$1:$1048576,MATCH(B830,非表示_前年度報告内容!$A:$A,0),MATCH($C$52,非表示_前年度報告内容!$4:$4,0)))</f>
        <v>医療法人社団朝菊会</v>
      </c>
      <c r="D830" s="1013"/>
      <c r="E830" s="839" t="str">
        <f>IF(B830="","",INDEX(非表示_前年度報告内容!$1:$1048576,MATCH(B830,非表示_前年度報告内容!$A:$A,0),MATCH($E$52,非表示_前年度報告内容!$4:$4,0)))</f>
        <v>○</v>
      </c>
    </row>
    <row r="831" spans="2:5" ht="20.100000000000001" customHeight="1">
      <c r="B831" s="614" t="str">
        <f>IF(非表示_前年度報告内容!A783="","",非表示_前年度報告内容!A783)</f>
        <v>0779</v>
      </c>
      <c r="C831" s="1013" t="str">
        <f>IF(B831="","",INDEX(非表示_前年度報告内容!$1:$1048576,MATCH(B831,非表示_前年度報告内容!$A:$A,0),MATCH($C$52,非表示_前年度報告内容!$4:$4,0)))</f>
        <v>株式会社オギノパン</v>
      </c>
      <c r="D831" s="1013"/>
      <c r="E831" s="839" t="str">
        <f>IF(B831="","",INDEX(非表示_前年度報告内容!$1:$1048576,MATCH(B831,非表示_前年度報告内容!$A:$A,0),MATCH($E$52,非表示_前年度報告内容!$4:$4,0)))</f>
        <v>○</v>
      </c>
    </row>
    <row r="832" spans="2:5" ht="20.100000000000001" customHeight="1">
      <c r="B832" s="614" t="str">
        <f>IF(非表示_前年度報告内容!A784="","",非表示_前年度報告内容!A784)</f>
        <v>0780</v>
      </c>
      <c r="C832" s="1013" t="str">
        <f>IF(B832="","",INDEX(非表示_前年度報告内容!$1:$1048576,MATCH(B832,非表示_前年度報告内容!$A:$A,0),MATCH($C$52,非表示_前年度報告内容!$4:$4,0)))</f>
        <v>横浜観光土地株式会社</v>
      </c>
      <c r="D832" s="1013"/>
      <c r="E832" s="839" t="str">
        <f>IF(B832="","",INDEX(非表示_前年度報告内容!$1:$1048576,MATCH(B832,非表示_前年度報告内容!$A:$A,0),MATCH($E$52,非表示_前年度報告内容!$4:$4,0)))</f>
        <v>○</v>
      </c>
    </row>
    <row r="833" spans="2:5" ht="20.100000000000001" customHeight="1">
      <c r="B833" s="614" t="str">
        <f>IF(非表示_前年度報告内容!A785="","",非表示_前年度報告内容!A785)</f>
        <v>0781</v>
      </c>
      <c r="C833" s="1013" t="str">
        <f>IF(B833="","",INDEX(非表示_前年度報告内容!$1:$1048576,MATCH(B833,非表示_前年度報告内容!$A:$A,0),MATCH($C$52,非表示_前年度報告内容!$4:$4,0)))</f>
        <v>株式会社誓プランニング</v>
      </c>
      <c r="D833" s="1013"/>
      <c r="E833" s="839" t="str">
        <f>IF(B833="","",INDEX(非表示_前年度報告内容!$1:$1048576,MATCH(B833,非表示_前年度報告内容!$A:$A,0),MATCH($E$52,非表示_前年度報告内容!$4:$4,0)))</f>
        <v>○</v>
      </c>
    </row>
    <row r="834" spans="2:5" hidden="1">
      <c r="B834" s="614" t="str">
        <f>IF(非表示_前年度報告内容!A786="","",非表示_前年度報告内容!A786)</f>
        <v>0782</v>
      </c>
      <c r="C834" s="1013" t="str">
        <f>IF(B834="","",INDEX(非表示_前年度報告内容!$1:$1048576,MATCH(B834,非表示_前年度報告内容!$A:$A,0),MATCH($C$52,非表示_前年度報告内容!$4:$4,0)))</f>
        <v/>
      </c>
      <c r="D834" s="1013"/>
      <c r="E834" s="839" t="str">
        <f>IF(B834="","",INDEX(非表示_前年度報告内容!$1:$1048576,MATCH(B834,非表示_前年度報告内容!$A:$A,0),MATCH($E$52,非表示_前年度報告内容!$4:$4,0)))</f>
        <v/>
      </c>
    </row>
    <row r="835" spans="2:5">
      <c r="B835" s="614" t="str">
        <f>IF(非表示_前年度報告内容!A787="","",非表示_前年度報告内容!A787)</f>
        <v>0783</v>
      </c>
      <c r="C835" s="1013" t="str">
        <f>IF(B835="","",INDEX(非表示_前年度報告内容!$1:$1048576,MATCH(B835,非表示_前年度報告内容!$A:$A,0),MATCH($C$52,非表示_前年度報告内容!$4:$4,0)))</f>
        <v>まいばすけっと株式会社</v>
      </c>
      <c r="D835" s="1013"/>
      <c r="E835" s="839" t="str">
        <f>IF(B835="","",INDEX(非表示_前年度報告内容!$1:$1048576,MATCH(B835,非表示_前年度報告内容!$A:$A,0),MATCH($E$52,非表示_前年度報告内容!$4:$4,0)))</f>
        <v>○</v>
      </c>
    </row>
    <row r="836" spans="2:5">
      <c r="B836" s="614" t="str">
        <f>IF(非表示_前年度報告内容!A788="","",非表示_前年度報告内容!A788)</f>
        <v>0784</v>
      </c>
      <c r="C836" s="1013" t="str">
        <f>IF(B836="","",INDEX(非表示_前年度報告内容!$1:$1048576,MATCH(B836,非表示_前年度報告内容!$A:$A,0),MATCH($C$52,非表示_前年度報告内容!$4:$4,0)))</f>
        <v>旭化成株式会社</v>
      </c>
      <c r="D836" s="1013"/>
      <c r="E836" s="839" t="str">
        <f>IF(B836="","",INDEX(非表示_前年度報告内容!$1:$1048576,MATCH(B836,非表示_前年度報告内容!$A:$A,0),MATCH($E$52,非表示_前年度報告内容!$4:$4,0)))</f>
        <v>○</v>
      </c>
    </row>
    <row r="837" spans="2:5">
      <c r="B837" s="614" t="str">
        <f>IF(非表示_前年度報告内容!A789="","",非表示_前年度報告内容!A789)</f>
        <v>0785</v>
      </c>
      <c r="C837" s="1013" t="str">
        <f>IF(B837="","",INDEX(非表示_前年度報告内容!$1:$1048576,MATCH(B837,非表示_前年度報告内容!$A:$A,0),MATCH($C$52,非表示_前年度報告内容!$4:$4,0)))</f>
        <v>日立ヴァンタラ株式会社</v>
      </c>
      <c r="D837" s="1013"/>
      <c r="E837" s="839" t="str">
        <f>IF(B837="","",INDEX(非表示_前年度報告内容!$1:$1048576,MATCH(B837,非表示_前年度報告内容!$A:$A,0),MATCH($E$52,非表示_前年度報告内容!$4:$4,0)))</f>
        <v>○</v>
      </c>
    </row>
    <row r="838" spans="2:5">
      <c r="B838" s="614" t="str">
        <f>IF(非表示_前年度報告内容!A790="","",非表示_前年度報告内容!A790)</f>
        <v>0786</v>
      </c>
      <c r="C838" s="1013" t="str">
        <f>IF(B838="","",INDEX(非表示_前年度報告内容!$1:$1048576,MATCH(B838,非表示_前年度報告内容!$A:$A,0),MATCH($C$52,非表示_前年度報告内容!$4:$4,0)))</f>
        <v>株式会社エヌ・ティ・ティエムイー</v>
      </c>
      <c r="D838" s="1013"/>
      <c r="E838" s="839" t="str">
        <f>IF(B838="","",INDEX(非表示_前年度報告内容!$1:$1048576,MATCH(B838,非表示_前年度報告内容!$A:$A,0),MATCH($E$52,非表示_前年度報告内容!$4:$4,0)))</f>
        <v>○</v>
      </c>
    </row>
    <row r="839" spans="2:5">
      <c r="B839" s="614" t="str">
        <f>IF(非表示_前年度報告内容!A791="","",非表示_前年度報告内容!A791)</f>
        <v>0787</v>
      </c>
      <c r="C839" s="1013" t="str">
        <f>IF(B839="","",INDEX(非表示_前年度報告内容!$1:$1048576,MATCH(B839,非表示_前年度報告内容!$A:$A,0),MATCH($C$52,非表示_前年度報告内容!$4:$4,0)))</f>
        <v>株式会社マグネスケール</v>
      </c>
      <c r="D839" s="1013"/>
      <c r="E839" s="839" t="str">
        <f>IF(B839="","",INDEX(非表示_前年度報告内容!$1:$1048576,MATCH(B839,非表示_前年度報告内容!$A:$A,0),MATCH($E$52,非表示_前年度報告内容!$4:$4,0)))</f>
        <v>○</v>
      </c>
    </row>
    <row r="840" spans="2:5">
      <c r="B840" s="614" t="str">
        <f>IF(非表示_前年度報告内容!A792="","",非表示_前年度報告内容!A792)</f>
        <v>0788</v>
      </c>
      <c r="C840" s="1013" t="str">
        <f>IF(B840="","",INDEX(非表示_前年度報告内容!$1:$1048576,MATCH(B840,非表示_前年度報告内容!$A:$A,0),MATCH($C$52,非表示_前年度報告内容!$4:$4,0)))</f>
        <v>株式会社　タケエイグリーンリサイクル</v>
      </c>
      <c r="D840" s="1013"/>
      <c r="E840" s="839" t="str">
        <f>IF(B840="","",INDEX(非表示_前年度報告内容!$1:$1048576,MATCH(B840,非表示_前年度報告内容!$A:$A,0),MATCH($E$52,非表示_前年度報告内容!$4:$4,0)))</f>
        <v>○</v>
      </c>
    </row>
    <row r="841" spans="2:5">
      <c r="B841" s="614" t="str">
        <f>IF(非表示_前年度報告内容!A793="","",非表示_前年度報告内容!A793)</f>
        <v>0789</v>
      </c>
      <c r="C841" s="1013" t="str">
        <f>IF(B841="","",INDEX(非表示_前年度報告内容!$1:$1048576,MATCH(B841,非表示_前年度報告内容!$A:$A,0),MATCH($C$52,非表示_前年度報告内容!$4:$4,0)))</f>
        <v>ジェイロジスティクス株式会社</v>
      </c>
      <c r="D841" s="1013"/>
      <c r="E841" s="839" t="str">
        <f>IF(B841="","",INDEX(非表示_前年度報告内容!$1:$1048576,MATCH(B841,非表示_前年度報告内容!$A:$A,0),MATCH($E$52,非表示_前年度報告内容!$4:$4,0)))</f>
        <v>○</v>
      </c>
    </row>
    <row r="842" spans="2:5">
      <c r="B842" s="614" t="str">
        <f>IF(非表示_前年度報告内容!A794="","",非表示_前年度報告内容!A794)</f>
        <v>0790</v>
      </c>
      <c r="C842" s="1013" t="str">
        <f>IF(B842="","",INDEX(非表示_前年度報告内容!$1:$1048576,MATCH(B842,非表示_前年度報告内容!$A:$A,0),MATCH($C$52,非表示_前年度報告内容!$4:$4,0)))</f>
        <v>防衛省</v>
      </c>
      <c r="D842" s="1013"/>
      <c r="E842" s="839" t="str">
        <f>IF(B842="","",INDEX(非表示_前年度報告内容!$1:$1048576,MATCH(B842,非表示_前年度報告内容!$A:$A,0),MATCH($E$52,非表示_前年度報告内容!$4:$4,0)))</f>
        <v>○</v>
      </c>
    </row>
    <row r="843" spans="2:5" hidden="1">
      <c r="B843" s="614" t="str">
        <f>IF(非表示_前年度報告内容!A795="","",非表示_前年度報告内容!A795)</f>
        <v/>
      </c>
      <c r="C843" s="1013" t="str">
        <f>IF(B843="","",INDEX(非表示_前年度報告内容!$1:$1048576,MATCH(B843,非表示_前年度報告内容!$A:$A,0),MATCH($C$52,非表示_前年度報告内容!$4:$4,0)))</f>
        <v/>
      </c>
      <c r="D843" s="1013"/>
      <c r="E843" s="839" t="str">
        <f>IF(B843="","",INDEX(非表示_前年度報告内容!$1:$1048576,MATCH(B843,非表示_前年度報告内容!$A:$A,0),MATCH($E$52,非表示_前年度報告内容!$4:$4,0)))</f>
        <v/>
      </c>
    </row>
    <row r="844" spans="2:5" hidden="1">
      <c r="B844" s="614" t="str">
        <f>IF(非表示_前年度報告内容!A796="","",非表示_前年度報告内容!A796)</f>
        <v/>
      </c>
      <c r="C844" s="1013" t="str">
        <f>IF(B844="","",INDEX(非表示_前年度報告内容!$1:$1048576,MATCH(B844,非表示_前年度報告内容!$A:$A,0),MATCH($C$52,非表示_前年度報告内容!$4:$4,0)))</f>
        <v/>
      </c>
      <c r="D844" s="1013"/>
      <c r="E844" s="839" t="str">
        <f>IF(B844="","",INDEX(非表示_前年度報告内容!$1:$1048576,MATCH(B844,非表示_前年度報告内容!$A:$A,0),MATCH($E$52,非表示_前年度報告内容!$4:$4,0)))</f>
        <v/>
      </c>
    </row>
    <row r="845" spans="2:5" hidden="1">
      <c r="B845" s="614" t="str">
        <f>IF(非表示_前年度報告内容!A797="","",非表示_前年度報告内容!A797)</f>
        <v/>
      </c>
      <c r="C845" s="1013" t="str">
        <f>IF(B845="","",INDEX(非表示_前年度報告内容!$1:$1048576,MATCH(B845,非表示_前年度報告内容!$A:$A,0),MATCH($C$52,非表示_前年度報告内容!$4:$4,0)))</f>
        <v/>
      </c>
      <c r="D845" s="1013"/>
      <c r="E845" s="839" t="str">
        <f>IF(B845="","",INDEX(非表示_前年度報告内容!$1:$1048576,MATCH(B845,非表示_前年度報告内容!$A:$A,0),MATCH($E$52,非表示_前年度報告内容!$4:$4,0)))</f>
        <v/>
      </c>
    </row>
    <row r="846" spans="2:5" hidden="1">
      <c r="B846" s="614" t="str">
        <f>IF(非表示_前年度報告内容!A798="","",非表示_前年度報告内容!A798)</f>
        <v/>
      </c>
      <c r="C846" s="1013" t="str">
        <f>IF(B846="","",INDEX(非表示_前年度報告内容!$1:$1048576,MATCH(B846,非表示_前年度報告内容!$A:$A,0),MATCH($C$52,非表示_前年度報告内容!$4:$4,0)))</f>
        <v/>
      </c>
      <c r="D846" s="1013"/>
      <c r="E846" s="839" t="str">
        <f>IF(B846="","",INDEX(非表示_前年度報告内容!$1:$1048576,MATCH(B846,非表示_前年度報告内容!$A:$A,0),MATCH($E$52,非表示_前年度報告内容!$4:$4,0)))</f>
        <v/>
      </c>
    </row>
    <row r="847" spans="2:5" hidden="1">
      <c r="B847" s="614" t="str">
        <f>IF(非表示_前年度報告内容!A799="","",非表示_前年度報告内容!A799)</f>
        <v/>
      </c>
      <c r="C847" s="1013" t="str">
        <f>IF(B847="","",INDEX(非表示_前年度報告内容!$1:$1048576,MATCH(B847,非表示_前年度報告内容!$A:$A,0),MATCH($C$52,非表示_前年度報告内容!$4:$4,0)))</f>
        <v/>
      </c>
      <c r="D847" s="1013"/>
      <c r="E847" s="839" t="str">
        <f>IF(B847="","",INDEX(非表示_前年度報告内容!$1:$1048576,MATCH(B847,非表示_前年度報告内容!$A:$A,0),MATCH($E$52,非表示_前年度報告内容!$4:$4,0)))</f>
        <v/>
      </c>
    </row>
    <row r="848" spans="2:5" hidden="1">
      <c r="B848" s="614" t="str">
        <f>IF(非表示_前年度報告内容!A800="","",非表示_前年度報告内容!A800)</f>
        <v/>
      </c>
      <c r="C848" s="1013" t="str">
        <f>IF(B848="","",INDEX(非表示_前年度報告内容!$1:$1048576,MATCH(B848,非表示_前年度報告内容!$A:$A,0),MATCH($C$52,非表示_前年度報告内容!$4:$4,0)))</f>
        <v/>
      </c>
      <c r="D848" s="1013"/>
      <c r="E848" s="839" t="str">
        <f>IF(B848="","",INDEX(非表示_前年度報告内容!$1:$1048576,MATCH(B848,非表示_前年度報告内容!$A:$A,0),MATCH($E$52,非表示_前年度報告内容!$4:$4,0)))</f>
        <v/>
      </c>
    </row>
    <row r="849" spans="2:5" hidden="1">
      <c r="B849" s="614" t="str">
        <f>IF(非表示_前年度報告内容!A801="","",非表示_前年度報告内容!A801)</f>
        <v/>
      </c>
      <c r="C849" s="1013" t="str">
        <f>IF(B849="","",INDEX(非表示_前年度報告内容!$1:$1048576,MATCH(B849,非表示_前年度報告内容!$A:$A,0),MATCH($C$52,非表示_前年度報告内容!$4:$4,0)))</f>
        <v/>
      </c>
      <c r="D849" s="1013"/>
      <c r="E849" s="839" t="str">
        <f>IF(B849="","",INDEX(非表示_前年度報告内容!$1:$1048576,MATCH(B849,非表示_前年度報告内容!$A:$A,0),MATCH($E$52,非表示_前年度報告内容!$4:$4,0)))</f>
        <v/>
      </c>
    </row>
    <row r="850" spans="2:5" hidden="1">
      <c r="B850" s="614" t="str">
        <f>IF(非表示_前年度報告内容!A802="","",非表示_前年度報告内容!A802)</f>
        <v/>
      </c>
      <c r="C850" s="1013" t="str">
        <f>IF(B850="","",INDEX(非表示_前年度報告内容!$1:$1048576,MATCH(B850,非表示_前年度報告内容!$A:$A,0),MATCH($C$52,非表示_前年度報告内容!$4:$4,0)))</f>
        <v/>
      </c>
      <c r="D850" s="1013"/>
      <c r="E850" s="839" t="str">
        <f>IF(B850="","",INDEX(非表示_前年度報告内容!$1:$1048576,MATCH(B850,非表示_前年度報告内容!$A:$A,0),MATCH($E$52,非表示_前年度報告内容!$4:$4,0)))</f>
        <v/>
      </c>
    </row>
    <row r="851" spans="2:5" hidden="1">
      <c r="B851" s="614" t="str">
        <f>IF(非表示_前年度報告内容!A803="","",非表示_前年度報告内容!A803)</f>
        <v/>
      </c>
      <c r="C851" s="1013" t="str">
        <f>IF(B851="","",INDEX(非表示_前年度報告内容!$1:$1048576,MATCH(B851,非表示_前年度報告内容!$A:$A,0),MATCH($C$52,非表示_前年度報告内容!$4:$4,0)))</f>
        <v/>
      </c>
      <c r="D851" s="1013"/>
      <c r="E851" s="839" t="str">
        <f>IF(B851="","",INDEX(非表示_前年度報告内容!$1:$1048576,MATCH(B851,非表示_前年度報告内容!$A:$A,0),MATCH($E$52,非表示_前年度報告内容!$4:$4,0)))</f>
        <v/>
      </c>
    </row>
    <row r="852" spans="2:5" hidden="1">
      <c r="B852" s="614" t="str">
        <f>IF(非表示_前年度報告内容!A804="","",非表示_前年度報告内容!A804)</f>
        <v/>
      </c>
      <c r="C852" s="1013" t="str">
        <f>IF(B852="","",INDEX(非表示_前年度報告内容!$1:$1048576,MATCH(B852,非表示_前年度報告内容!$A:$A,0),MATCH($C$52,非表示_前年度報告内容!$4:$4,0)))</f>
        <v/>
      </c>
      <c r="D852" s="1013"/>
      <c r="E852" s="839" t="str">
        <f>IF(B852="","",INDEX(非表示_前年度報告内容!$1:$1048576,MATCH(B852,非表示_前年度報告内容!$A:$A,0),MATCH($E$52,非表示_前年度報告内容!$4:$4,0)))</f>
        <v/>
      </c>
    </row>
    <row r="853" spans="2:5" hidden="1">
      <c r="B853" s="614" t="str">
        <f>IF(非表示_前年度報告内容!A805="","",非表示_前年度報告内容!A805)</f>
        <v/>
      </c>
      <c r="C853" s="1013" t="str">
        <f>IF(B853="","",INDEX(非表示_前年度報告内容!$1:$1048576,MATCH(B853,非表示_前年度報告内容!$A:$A,0),MATCH($C$52,非表示_前年度報告内容!$4:$4,0)))</f>
        <v/>
      </c>
      <c r="D853" s="1013"/>
      <c r="E853" s="839" t="str">
        <f>IF(B853="","",INDEX(非表示_前年度報告内容!$1:$1048576,MATCH(B853,非表示_前年度報告内容!$A:$A,0),MATCH($E$52,非表示_前年度報告内容!$4:$4,0)))</f>
        <v/>
      </c>
    </row>
    <row r="854" spans="2:5" hidden="1">
      <c r="B854" s="614" t="str">
        <f>IF(非表示_前年度報告内容!A806="","",非表示_前年度報告内容!A806)</f>
        <v/>
      </c>
      <c r="C854" s="1013" t="str">
        <f>IF(B854="","",INDEX(非表示_前年度報告内容!$1:$1048576,MATCH(B854,非表示_前年度報告内容!$A:$A,0),MATCH($C$52,非表示_前年度報告内容!$4:$4,0)))</f>
        <v/>
      </c>
      <c r="D854" s="1013"/>
      <c r="E854" s="839" t="str">
        <f>IF(B854="","",INDEX(非表示_前年度報告内容!$1:$1048576,MATCH(B854,非表示_前年度報告内容!$A:$A,0),MATCH($E$52,非表示_前年度報告内容!$4:$4,0)))</f>
        <v/>
      </c>
    </row>
    <row r="855" spans="2:5" hidden="1">
      <c r="B855" s="614" t="str">
        <f>IF(非表示_前年度報告内容!A807="","",非表示_前年度報告内容!A807)</f>
        <v/>
      </c>
      <c r="C855" s="1013" t="str">
        <f>IF(B855="","",INDEX(非表示_前年度報告内容!$1:$1048576,MATCH(B855,非表示_前年度報告内容!$A:$A,0),MATCH($C$52,非表示_前年度報告内容!$4:$4,0)))</f>
        <v/>
      </c>
      <c r="D855" s="1013"/>
      <c r="E855" s="839" t="str">
        <f>IF(B855="","",INDEX(非表示_前年度報告内容!$1:$1048576,MATCH(B855,非表示_前年度報告内容!$A:$A,0),MATCH($E$52,非表示_前年度報告内容!$4:$4,0)))</f>
        <v/>
      </c>
    </row>
    <row r="856" spans="2:5" hidden="1">
      <c r="B856" s="614" t="str">
        <f>IF(非表示_前年度報告内容!A808="","",非表示_前年度報告内容!A808)</f>
        <v/>
      </c>
      <c r="C856" s="1013" t="str">
        <f>IF(B856="","",INDEX(非表示_前年度報告内容!$1:$1048576,MATCH(B856,非表示_前年度報告内容!$A:$A,0),MATCH($C$52,非表示_前年度報告内容!$4:$4,0)))</f>
        <v/>
      </c>
      <c r="D856" s="1013"/>
      <c r="E856" s="839" t="str">
        <f>IF(B856="","",INDEX(非表示_前年度報告内容!$1:$1048576,MATCH(B856,非表示_前年度報告内容!$A:$A,0),MATCH($E$52,非表示_前年度報告内容!$4:$4,0)))</f>
        <v/>
      </c>
    </row>
    <row r="857" spans="2:5" hidden="1">
      <c r="B857" s="614" t="str">
        <f>IF(非表示_前年度報告内容!A809="","",非表示_前年度報告内容!A809)</f>
        <v/>
      </c>
      <c r="C857" s="1013" t="str">
        <f>IF(B857="","",INDEX(非表示_前年度報告内容!$1:$1048576,MATCH(B857,非表示_前年度報告内容!$A:$A,0),MATCH($C$52,非表示_前年度報告内容!$4:$4,0)))</f>
        <v/>
      </c>
      <c r="D857" s="1013"/>
      <c r="E857" s="839" t="str">
        <f>IF(B857="","",INDEX(非表示_前年度報告内容!$1:$1048576,MATCH(B857,非表示_前年度報告内容!$A:$A,0),MATCH($E$52,非表示_前年度報告内容!$4:$4,0)))</f>
        <v/>
      </c>
    </row>
    <row r="858" spans="2:5" hidden="1">
      <c r="B858" s="614" t="str">
        <f>IF(非表示_前年度報告内容!A810="","",非表示_前年度報告内容!A810)</f>
        <v/>
      </c>
      <c r="C858" s="1013" t="str">
        <f>IF(B858="","",INDEX(非表示_前年度報告内容!$1:$1048576,MATCH(B858,非表示_前年度報告内容!$A:$A,0),MATCH($C$52,非表示_前年度報告内容!$4:$4,0)))</f>
        <v/>
      </c>
      <c r="D858" s="1013"/>
      <c r="E858" s="839" t="str">
        <f>IF(B858="","",INDEX(非表示_前年度報告内容!$1:$1048576,MATCH(B858,非表示_前年度報告内容!$A:$A,0),MATCH($E$52,非表示_前年度報告内容!$4:$4,0)))</f>
        <v/>
      </c>
    </row>
    <row r="859" spans="2:5" hidden="1">
      <c r="B859" s="614" t="str">
        <f>IF(非表示_前年度報告内容!A811="","",非表示_前年度報告内容!A811)</f>
        <v/>
      </c>
      <c r="C859" s="1013" t="str">
        <f>IF(B859="","",INDEX(非表示_前年度報告内容!$1:$1048576,MATCH(B859,非表示_前年度報告内容!$A:$A,0),MATCH($C$52,非表示_前年度報告内容!$4:$4,0)))</f>
        <v/>
      </c>
      <c r="D859" s="1013"/>
      <c r="E859" s="839" t="str">
        <f>IF(B859="","",INDEX(非表示_前年度報告内容!$1:$1048576,MATCH(B859,非表示_前年度報告内容!$A:$A,0),MATCH($E$52,非表示_前年度報告内容!$4:$4,0)))</f>
        <v/>
      </c>
    </row>
    <row r="860" spans="2:5" hidden="1">
      <c r="B860" s="614" t="str">
        <f>IF(非表示_前年度報告内容!A812="","",非表示_前年度報告内容!A812)</f>
        <v/>
      </c>
      <c r="C860" s="1013" t="str">
        <f>IF(B860="","",INDEX(非表示_前年度報告内容!$1:$1048576,MATCH(B860,非表示_前年度報告内容!$A:$A,0),MATCH($C$52,非表示_前年度報告内容!$4:$4,0)))</f>
        <v/>
      </c>
      <c r="D860" s="1013"/>
      <c r="E860" s="839" t="str">
        <f>IF(B860="","",INDEX(非表示_前年度報告内容!$1:$1048576,MATCH(B860,非表示_前年度報告内容!$A:$A,0),MATCH($E$52,非表示_前年度報告内容!$4:$4,0)))</f>
        <v/>
      </c>
    </row>
    <row r="861" spans="2:5" hidden="1">
      <c r="B861" s="614" t="str">
        <f>IF(非表示_前年度報告内容!A813="","",非表示_前年度報告内容!A813)</f>
        <v/>
      </c>
      <c r="C861" s="1013" t="str">
        <f>IF(B861="","",INDEX(非表示_前年度報告内容!$1:$1048576,MATCH(B861,非表示_前年度報告内容!$A:$A,0),MATCH($C$52,非表示_前年度報告内容!$4:$4,0)))</f>
        <v/>
      </c>
      <c r="D861" s="1013"/>
      <c r="E861" s="839" t="str">
        <f>IF(B861="","",INDEX(非表示_前年度報告内容!$1:$1048576,MATCH(B861,非表示_前年度報告内容!$A:$A,0),MATCH($E$52,非表示_前年度報告内容!$4:$4,0)))</f>
        <v/>
      </c>
    </row>
    <row r="862" spans="2:5" hidden="1">
      <c r="B862" s="614" t="str">
        <f>IF(非表示_前年度報告内容!A814="","",非表示_前年度報告内容!A814)</f>
        <v/>
      </c>
      <c r="C862" s="1013" t="str">
        <f>IF(B862="","",INDEX(非表示_前年度報告内容!$1:$1048576,MATCH(B862,非表示_前年度報告内容!$A:$A,0),MATCH($C$52,非表示_前年度報告内容!$4:$4,0)))</f>
        <v/>
      </c>
      <c r="D862" s="1013"/>
      <c r="E862" s="839" t="str">
        <f>IF(B862="","",INDEX(非表示_前年度報告内容!$1:$1048576,MATCH(B862,非表示_前年度報告内容!$A:$A,0),MATCH($E$52,非表示_前年度報告内容!$4:$4,0)))</f>
        <v/>
      </c>
    </row>
    <row r="863" spans="2:5" hidden="1">
      <c r="B863" s="614" t="str">
        <f>IF(非表示_前年度報告内容!A815="","",非表示_前年度報告内容!A815)</f>
        <v/>
      </c>
      <c r="C863" s="1013" t="str">
        <f>IF(B863="","",INDEX(非表示_前年度報告内容!$1:$1048576,MATCH(B863,非表示_前年度報告内容!$A:$A,0),MATCH($C$52,非表示_前年度報告内容!$4:$4,0)))</f>
        <v/>
      </c>
      <c r="D863" s="1013"/>
      <c r="E863" s="839" t="str">
        <f>IF(B863="","",INDEX(非表示_前年度報告内容!$1:$1048576,MATCH(B863,非表示_前年度報告内容!$A:$A,0),MATCH($E$52,非表示_前年度報告内容!$4:$4,0)))</f>
        <v/>
      </c>
    </row>
    <row r="864" spans="2:5" hidden="1">
      <c r="B864" s="614" t="str">
        <f>IF(非表示_前年度報告内容!A816="","",非表示_前年度報告内容!A816)</f>
        <v/>
      </c>
      <c r="C864" s="1013" t="str">
        <f>IF(B864="","",INDEX(非表示_前年度報告内容!$1:$1048576,MATCH(B864,非表示_前年度報告内容!$A:$A,0),MATCH($C$52,非表示_前年度報告内容!$4:$4,0)))</f>
        <v/>
      </c>
      <c r="D864" s="1013"/>
      <c r="E864" s="839" t="str">
        <f>IF(B864="","",INDEX(非表示_前年度報告内容!$1:$1048576,MATCH(B864,非表示_前年度報告内容!$A:$A,0),MATCH($E$52,非表示_前年度報告内容!$4:$4,0)))</f>
        <v/>
      </c>
    </row>
    <row r="865" spans="2:5" hidden="1">
      <c r="B865" s="614" t="str">
        <f>IF(非表示_前年度報告内容!A817="","",非表示_前年度報告内容!A817)</f>
        <v/>
      </c>
      <c r="C865" s="1013" t="str">
        <f>IF(B865="","",INDEX(非表示_前年度報告内容!$1:$1048576,MATCH(B865,非表示_前年度報告内容!$A:$A,0),MATCH($C$52,非表示_前年度報告内容!$4:$4,0)))</f>
        <v/>
      </c>
      <c r="D865" s="1013"/>
      <c r="E865" s="839" t="str">
        <f>IF(B865="","",INDEX(非表示_前年度報告内容!$1:$1048576,MATCH(B865,非表示_前年度報告内容!$A:$A,0),MATCH($E$52,非表示_前年度報告内容!$4:$4,0)))</f>
        <v/>
      </c>
    </row>
    <row r="866" spans="2:5" hidden="1">
      <c r="B866" s="614" t="str">
        <f>IF(非表示_前年度報告内容!A818="","",非表示_前年度報告内容!A818)</f>
        <v/>
      </c>
      <c r="C866" s="1013" t="str">
        <f>IF(B866="","",INDEX(非表示_前年度報告内容!$1:$1048576,MATCH(B866,非表示_前年度報告内容!$A:$A,0),MATCH($C$52,非表示_前年度報告内容!$4:$4,0)))</f>
        <v/>
      </c>
      <c r="D866" s="1013"/>
      <c r="E866" s="839" t="str">
        <f>IF(B866="","",INDEX(非表示_前年度報告内容!$1:$1048576,MATCH(B866,非表示_前年度報告内容!$A:$A,0),MATCH($E$52,非表示_前年度報告内容!$4:$4,0)))</f>
        <v/>
      </c>
    </row>
    <row r="867" spans="2:5" hidden="1">
      <c r="B867" s="614" t="str">
        <f>IF(非表示_前年度報告内容!A819="","",非表示_前年度報告内容!A819)</f>
        <v/>
      </c>
      <c r="C867" s="1013" t="str">
        <f>IF(B867="","",INDEX(非表示_前年度報告内容!$1:$1048576,MATCH(B867,非表示_前年度報告内容!$A:$A,0),MATCH($C$52,非表示_前年度報告内容!$4:$4,0)))</f>
        <v/>
      </c>
      <c r="D867" s="1013"/>
      <c r="E867" s="839" t="str">
        <f>IF(B867="","",INDEX(非表示_前年度報告内容!$1:$1048576,MATCH(B867,非表示_前年度報告内容!$A:$A,0),MATCH($E$52,非表示_前年度報告内容!$4:$4,0)))</f>
        <v/>
      </c>
    </row>
    <row r="868" spans="2:5" hidden="1">
      <c r="B868" s="614" t="str">
        <f>IF(非表示_前年度報告内容!A820="","",非表示_前年度報告内容!A820)</f>
        <v/>
      </c>
      <c r="C868" s="1013" t="str">
        <f>IF(B868="","",INDEX(非表示_前年度報告内容!$1:$1048576,MATCH(B868,非表示_前年度報告内容!$A:$A,0),MATCH($C$52,非表示_前年度報告内容!$4:$4,0)))</f>
        <v/>
      </c>
      <c r="D868" s="1013"/>
      <c r="E868" s="839" t="str">
        <f>IF(B868="","",INDEX(非表示_前年度報告内容!$1:$1048576,MATCH(B868,非表示_前年度報告内容!$A:$A,0),MATCH($E$52,非表示_前年度報告内容!$4:$4,0)))</f>
        <v/>
      </c>
    </row>
    <row r="869" spans="2:5" hidden="1">
      <c r="B869" s="614" t="str">
        <f>IF(非表示_前年度報告内容!A821="","",非表示_前年度報告内容!A821)</f>
        <v/>
      </c>
      <c r="C869" s="1013" t="str">
        <f>IF(B869="","",INDEX(非表示_前年度報告内容!$1:$1048576,MATCH(B869,非表示_前年度報告内容!$A:$A,0),MATCH($C$52,非表示_前年度報告内容!$4:$4,0)))</f>
        <v/>
      </c>
      <c r="D869" s="1013"/>
      <c r="E869" s="839" t="str">
        <f>IF(B869="","",INDEX(非表示_前年度報告内容!$1:$1048576,MATCH(B869,非表示_前年度報告内容!$A:$A,0),MATCH($E$52,非表示_前年度報告内容!$4:$4,0)))</f>
        <v/>
      </c>
    </row>
    <row r="870" spans="2:5" hidden="1">
      <c r="B870" s="614" t="str">
        <f>IF(非表示_前年度報告内容!A822="","",非表示_前年度報告内容!A822)</f>
        <v/>
      </c>
      <c r="C870" s="1013" t="str">
        <f>IF(B870="","",INDEX(非表示_前年度報告内容!$1:$1048576,MATCH(B870,非表示_前年度報告内容!$A:$A,0),MATCH($C$52,非表示_前年度報告内容!$4:$4,0)))</f>
        <v/>
      </c>
      <c r="D870" s="1013"/>
      <c r="E870" s="839" t="str">
        <f>IF(B870="","",INDEX(非表示_前年度報告内容!$1:$1048576,MATCH(B870,非表示_前年度報告内容!$A:$A,0),MATCH($E$52,非表示_前年度報告内容!$4:$4,0)))</f>
        <v/>
      </c>
    </row>
    <row r="871" spans="2:5" hidden="1">
      <c r="B871" s="614" t="str">
        <f>IF(非表示_前年度報告内容!A823="","",非表示_前年度報告内容!A823)</f>
        <v/>
      </c>
      <c r="C871" s="1013" t="str">
        <f>IF(B871="","",INDEX(非表示_前年度報告内容!$1:$1048576,MATCH(B871,非表示_前年度報告内容!$A:$A,0),MATCH($C$52,非表示_前年度報告内容!$4:$4,0)))</f>
        <v/>
      </c>
      <c r="D871" s="1013"/>
      <c r="E871" s="839" t="str">
        <f>IF(B871="","",INDEX(非表示_前年度報告内容!$1:$1048576,MATCH(B871,非表示_前年度報告内容!$A:$A,0),MATCH($E$52,非表示_前年度報告内容!$4:$4,0)))</f>
        <v/>
      </c>
    </row>
    <row r="872" spans="2:5" hidden="1">
      <c r="B872" s="614" t="str">
        <f>IF(非表示_前年度報告内容!A824="","",非表示_前年度報告内容!A824)</f>
        <v/>
      </c>
      <c r="C872" s="1013" t="str">
        <f>IF(B872="","",INDEX(非表示_前年度報告内容!$1:$1048576,MATCH(B872,非表示_前年度報告内容!$A:$A,0),MATCH($C$52,非表示_前年度報告内容!$4:$4,0)))</f>
        <v/>
      </c>
      <c r="D872" s="1013"/>
      <c r="E872" s="839" t="str">
        <f>IF(B872="","",INDEX(非表示_前年度報告内容!$1:$1048576,MATCH(B872,非表示_前年度報告内容!$A:$A,0),MATCH($E$52,非表示_前年度報告内容!$4:$4,0)))</f>
        <v/>
      </c>
    </row>
    <row r="873" spans="2:5" hidden="1">
      <c r="B873" s="614" t="str">
        <f>IF(非表示_前年度報告内容!A825="","",非表示_前年度報告内容!A825)</f>
        <v/>
      </c>
      <c r="C873" s="1013" t="str">
        <f>IF(B873="","",INDEX(非表示_前年度報告内容!$1:$1048576,MATCH(B873,非表示_前年度報告内容!$A:$A,0),MATCH($C$52,非表示_前年度報告内容!$4:$4,0)))</f>
        <v/>
      </c>
      <c r="D873" s="1013"/>
      <c r="E873" s="839" t="str">
        <f>IF(B873="","",INDEX(非表示_前年度報告内容!$1:$1048576,MATCH(B873,非表示_前年度報告内容!$A:$A,0),MATCH($E$52,非表示_前年度報告内容!$4:$4,0)))</f>
        <v/>
      </c>
    </row>
    <row r="874" spans="2:5" hidden="1">
      <c r="B874" s="614" t="str">
        <f>IF(非表示_前年度報告内容!A826="","",非表示_前年度報告内容!A826)</f>
        <v/>
      </c>
      <c r="C874" s="1013" t="str">
        <f>IF(B874="","",INDEX(非表示_前年度報告内容!$1:$1048576,MATCH(B874,非表示_前年度報告内容!$A:$A,0),MATCH($C$52,非表示_前年度報告内容!$4:$4,0)))</f>
        <v/>
      </c>
      <c r="D874" s="1013"/>
      <c r="E874" s="839" t="str">
        <f>IF(B874="","",INDEX(非表示_前年度報告内容!$1:$1048576,MATCH(B874,非表示_前年度報告内容!$A:$A,0),MATCH($E$52,非表示_前年度報告内容!$4:$4,0)))</f>
        <v/>
      </c>
    </row>
    <row r="875" spans="2:5" hidden="1">
      <c r="B875" s="614" t="str">
        <f>IF(非表示_前年度報告内容!A827="","",非表示_前年度報告内容!A827)</f>
        <v/>
      </c>
      <c r="C875" s="1013" t="str">
        <f>IF(B875="","",INDEX(非表示_前年度報告内容!$1:$1048576,MATCH(B875,非表示_前年度報告内容!$A:$A,0),MATCH($C$52,非表示_前年度報告内容!$4:$4,0)))</f>
        <v/>
      </c>
      <c r="D875" s="1013"/>
      <c r="E875" s="839" t="str">
        <f>IF(B875="","",INDEX(非表示_前年度報告内容!$1:$1048576,MATCH(B875,非表示_前年度報告内容!$A:$A,0),MATCH($E$52,非表示_前年度報告内容!$4:$4,0)))</f>
        <v/>
      </c>
    </row>
    <row r="876" spans="2:5" hidden="1">
      <c r="B876" s="614" t="str">
        <f>IF(非表示_前年度報告内容!A828="","",非表示_前年度報告内容!A828)</f>
        <v/>
      </c>
      <c r="C876" s="1013" t="str">
        <f>IF(B876="","",INDEX(非表示_前年度報告内容!$1:$1048576,MATCH(B876,非表示_前年度報告内容!$A:$A,0),MATCH($C$52,非表示_前年度報告内容!$4:$4,0)))</f>
        <v/>
      </c>
      <c r="D876" s="1013"/>
      <c r="E876" s="839" t="str">
        <f>IF(B876="","",INDEX(非表示_前年度報告内容!$1:$1048576,MATCH(B876,非表示_前年度報告内容!$A:$A,0),MATCH($E$52,非表示_前年度報告内容!$4:$4,0)))</f>
        <v/>
      </c>
    </row>
    <row r="877" spans="2:5" hidden="1">
      <c r="B877" s="614" t="str">
        <f>IF(非表示_前年度報告内容!A829="","",非表示_前年度報告内容!A829)</f>
        <v/>
      </c>
      <c r="C877" s="1013" t="str">
        <f>IF(B877="","",INDEX(非表示_前年度報告内容!$1:$1048576,MATCH(B877,非表示_前年度報告内容!$A:$A,0),MATCH($C$52,非表示_前年度報告内容!$4:$4,0)))</f>
        <v/>
      </c>
      <c r="D877" s="1013"/>
      <c r="E877" s="839" t="str">
        <f>IF(B877="","",INDEX(非表示_前年度報告内容!$1:$1048576,MATCH(B877,非表示_前年度報告内容!$A:$A,0),MATCH($E$52,非表示_前年度報告内容!$4:$4,0)))</f>
        <v/>
      </c>
    </row>
    <row r="878" spans="2:5" hidden="1">
      <c r="B878" s="614" t="str">
        <f>IF(非表示_前年度報告内容!A830="","",非表示_前年度報告内容!A830)</f>
        <v/>
      </c>
      <c r="C878" s="1013" t="str">
        <f>IF(B878="","",INDEX(非表示_前年度報告内容!$1:$1048576,MATCH(B878,非表示_前年度報告内容!$A:$A,0),MATCH($C$52,非表示_前年度報告内容!$4:$4,0)))</f>
        <v/>
      </c>
      <c r="D878" s="1013"/>
      <c r="E878" s="839" t="str">
        <f>IF(B878="","",INDEX(非表示_前年度報告内容!$1:$1048576,MATCH(B878,非表示_前年度報告内容!$A:$A,0),MATCH($E$52,非表示_前年度報告内容!$4:$4,0)))</f>
        <v/>
      </c>
    </row>
    <row r="879" spans="2:5" hidden="1">
      <c r="B879" s="614" t="str">
        <f>IF(非表示_前年度報告内容!A831="","",非表示_前年度報告内容!A831)</f>
        <v/>
      </c>
      <c r="C879" s="1013" t="str">
        <f>IF(B879="","",INDEX(非表示_前年度報告内容!$1:$1048576,MATCH(B879,非表示_前年度報告内容!$A:$A,0),MATCH($C$52,非表示_前年度報告内容!$4:$4,0)))</f>
        <v/>
      </c>
      <c r="D879" s="1013"/>
      <c r="E879" s="839" t="str">
        <f>IF(B879="","",INDEX(非表示_前年度報告内容!$1:$1048576,MATCH(B879,非表示_前年度報告内容!$A:$A,0),MATCH($E$52,非表示_前年度報告内容!$4:$4,0)))</f>
        <v/>
      </c>
    </row>
    <row r="880" spans="2:5" hidden="1">
      <c r="B880" s="614" t="str">
        <f>IF(非表示_前年度報告内容!A832="","",非表示_前年度報告内容!A832)</f>
        <v/>
      </c>
      <c r="C880" s="1013" t="str">
        <f>IF(B880="","",INDEX(非表示_前年度報告内容!$1:$1048576,MATCH(B880,非表示_前年度報告内容!$A:$A,0),MATCH($C$52,非表示_前年度報告内容!$4:$4,0)))</f>
        <v/>
      </c>
      <c r="D880" s="1013"/>
      <c r="E880" s="839" t="str">
        <f>IF(B880="","",INDEX(非表示_前年度報告内容!$1:$1048576,MATCH(B880,非表示_前年度報告内容!$A:$A,0),MATCH($E$52,非表示_前年度報告内容!$4:$4,0)))</f>
        <v/>
      </c>
    </row>
    <row r="881" spans="2:5" hidden="1">
      <c r="B881" s="614" t="str">
        <f>IF(非表示_前年度報告内容!A833="","",非表示_前年度報告内容!A833)</f>
        <v/>
      </c>
      <c r="C881" s="1013" t="str">
        <f>IF(B881="","",INDEX(非表示_前年度報告内容!$1:$1048576,MATCH(B881,非表示_前年度報告内容!$A:$A,0),MATCH($C$52,非表示_前年度報告内容!$4:$4,0)))</f>
        <v/>
      </c>
      <c r="D881" s="1013"/>
      <c r="E881" s="839" t="str">
        <f>IF(B881="","",INDEX(非表示_前年度報告内容!$1:$1048576,MATCH(B881,非表示_前年度報告内容!$A:$A,0),MATCH($E$52,非表示_前年度報告内容!$4:$4,0)))</f>
        <v/>
      </c>
    </row>
    <row r="882" spans="2:5" hidden="1">
      <c r="B882" s="614" t="str">
        <f>IF(非表示_前年度報告内容!A834="","",非表示_前年度報告内容!A834)</f>
        <v/>
      </c>
      <c r="C882" s="1013" t="str">
        <f>IF(B882="","",INDEX(非表示_前年度報告内容!$1:$1048576,MATCH(B882,非表示_前年度報告内容!$A:$A,0),MATCH($C$52,非表示_前年度報告内容!$4:$4,0)))</f>
        <v/>
      </c>
      <c r="D882" s="1013"/>
      <c r="E882" s="839" t="str">
        <f>IF(B882="","",INDEX(非表示_前年度報告内容!$1:$1048576,MATCH(B882,非表示_前年度報告内容!$A:$A,0),MATCH($E$52,非表示_前年度報告内容!$4:$4,0)))</f>
        <v/>
      </c>
    </row>
    <row r="883" spans="2:5" hidden="1">
      <c r="B883" s="614" t="str">
        <f>IF(非表示_前年度報告内容!A835="","",非表示_前年度報告内容!A835)</f>
        <v/>
      </c>
      <c r="C883" s="1013" t="str">
        <f>IF(B883="","",INDEX(非表示_前年度報告内容!$1:$1048576,MATCH(B883,非表示_前年度報告内容!$A:$A,0),MATCH($C$52,非表示_前年度報告内容!$4:$4,0)))</f>
        <v/>
      </c>
      <c r="D883" s="1013"/>
      <c r="E883" s="839" t="str">
        <f>IF(B883="","",INDEX(非表示_前年度報告内容!$1:$1048576,MATCH(B883,非表示_前年度報告内容!$A:$A,0),MATCH($E$52,非表示_前年度報告内容!$4:$4,0)))</f>
        <v/>
      </c>
    </row>
    <row r="884" spans="2:5" hidden="1">
      <c r="B884" s="614" t="str">
        <f>IF(非表示_前年度報告内容!A836="","",非表示_前年度報告内容!A836)</f>
        <v/>
      </c>
      <c r="C884" s="1013" t="str">
        <f>IF(B884="","",INDEX(非表示_前年度報告内容!$1:$1048576,MATCH(B884,非表示_前年度報告内容!$A:$A,0),MATCH($C$52,非表示_前年度報告内容!$4:$4,0)))</f>
        <v/>
      </c>
      <c r="D884" s="1013"/>
      <c r="E884" s="839" t="str">
        <f>IF(B884="","",INDEX(非表示_前年度報告内容!$1:$1048576,MATCH(B884,非表示_前年度報告内容!$A:$A,0),MATCH($E$52,非表示_前年度報告内容!$4:$4,0)))</f>
        <v/>
      </c>
    </row>
    <row r="885" spans="2:5" hidden="1">
      <c r="B885" s="614" t="str">
        <f>IF(非表示_前年度報告内容!A837="","",非表示_前年度報告内容!A837)</f>
        <v/>
      </c>
      <c r="C885" s="1013" t="str">
        <f>IF(B885="","",INDEX(非表示_前年度報告内容!$1:$1048576,MATCH(B885,非表示_前年度報告内容!$A:$A,0),MATCH($C$52,非表示_前年度報告内容!$4:$4,0)))</f>
        <v/>
      </c>
      <c r="D885" s="1013"/>
      <c r="E885" s="839" t="str">
        <f>IF(B885="","",INDEX(非表示_前年度報告内容!$1:$1048576,MATCH(B885,非表示_前年度報告内容!$A:$A,0),MATCH($E$52,非表示_前年度報告内容!$4:$4,0)))</f>
        <v/>
      </c>
    </row>
    <row r="886" spans="2:5" hidden="1">
      <c r="B886" s="614" t="str">
        <f>IF(非表示_前年度報告内容!A838="","",非表示_前年度報告内容!A838)</f>
        <v/>
      </c>
      <c r="C886" s="1013" t="str">
        <f>IF(B886="","",INDEX(非表示_前年度報告内容!$1:$1048576,MATCH(B886,非表示_前年度報告内容!$A:$A,0),MATCH($C$52,非表示_前年度報告内容!$4:$4,0)))</f>
        <v/>
      </c>
      <c r="D886" s="1013"/>
      <c r="E886" s="839" t="str">
        <f>IF(B886="","",INDEX(非表示_前年度報告内容!$1:$1048576,MATCH(B886,非表示_前年度報告内容!$A:$A,0),MATCH($E$52,非表示_前年度報告内容!$4:$4,0)))</f>
        <v/>
      </c>
    </row>
    <row r="887" spans="2:5" hidden="1">
      <c r="B887" s="614" t="str">
        <f>IF(非表示_前年度報告内容!A839="","",非表示_前年度報告内容!A839)</f>
        <v/>
      </c>
      <c r="C887" s="1013" t="str">
        <f>IF(B887="","",INDEX(非表示_前年度報告内容!$1:$1048576,MATCH(B887,非表示_前年度報告内容!$A:$A,0),MATCH($C$52,非表示_前年度報告内容!$4:$4,0)))</f>
        <v/>
      </c>
      <c r="D887" s="1013"/>
      <c r="E887" s="839" t="str">
        <f>IF(B887="","",INDEX(非表示_前年度報告内容!$1:$1048576,MATCH(B887,非表示_前年度報告内容!$A:$A,0),MATCH($E$52,非表示_前年度報告内容!$4:$4,0)))</f>
        <v/>
      </c>
    </row>
    <row r="888" spans="2:5" hidden="1">
      <c r="B888" s="614" t="str">
        <f>IF(非表示_前年度報告内容!A840="","",非表示_前年度報告内容!A840)</f>
        <v/>
      </c>
      <c r="C888" s="1013" t="str">
        <f>IF(B888="","",INDEX(非表示_前年度報告内容!$1:$1048576,MATCH(B888,非表示_前年度報告内容!$A:$A,0),MATCH($C$52,非表示_前年度報告内容!$4:$4,0)))</f>
        <v/>
      </c>
      <c r="D888" s="1013"/>
      <c r="E888" s="839" t="str">
        <f>IF(B888="","",INDEX(非表示_前年度報告内容!$1:$1048576,MATCH(B888,非表示_前年度報告内容!$A:$A,0),MATCH($E$52,非表示_前年度報告内容!$4:$4,0)))</f>
        <v/>
      </c>
    </row>
    <row r="889" spans="2:5" hidden="1">
      <c r="B889" s="614" t="str">
        <f>IF(非表示_前年度報告内容!A841="","",非表示_前年度報告内容!A841)</f>
        <v/>
      </c>
      <c r="C889" s="1013" t="str">
        <f>IF(B889="","",INDEX(非表示_前年度報告内容!$1:$1048576,MATCH(B889,非表示_前年度報告内容!$A:$A,0),MATCH($C$52,非表示_前年度報告内容!$4:$4,0)))</f>
        <v/>
      </c>
      <c r="D889" s="1013"/>
      <c r="E889" s="839" t="str">
        <f>IF(B889="","",INDEX(非表示_前年度報告内容!$1:$1048576,MATCH(B889,非表示_前年度報告内容!$A:$A,0),MATCH($E$52,非表示_前年度報告内容!$4:$4,0)))</f>
        <v/>
      </c>
    </row>
    <row r="890" spans="2:5" hidden="1">
      <c r="B890" s="614" t="str">
        <f>IF(非表示_前年度報告内容!A842="","",非表示_前年度報告内容!A842)</f>
        <v/>
      </c>
      <c r="C890" s="1013" t="str">
        <f>IF(B890="","",INDEX(非表示_前年度報告内容!$1:$1048576,MATCH(B890,非表示_前年度報告内容!$A:$A,0),MATCH($C$52,非表示_前年度報告内容!$4:$4,0)))</f>
        <v/>
      </c>
      <c r="D890" s="1013"/>
      <c r="E890" s="839" t="str">
        <f>IF(B890="","",INDEX(非表示_前年度報告内容!$1:$1048576,MATCH(B890,非表示_前年度報告内容!$A:$A,0),MATCH($E$52,非表示_前年度報告内容!$4:$4,0)))</f>
        <v/>
      </c>
    </row>
    <row r="891" spans="2:5" hidden="1">
      <c r="B891" s="614" t="str">
        <f>IF(非表示_前年度報告内容!A843="","",非表示_前年度報告内容!A843)</f>
        <v/>
      </c>
      <c r="C891" s="1013" t="str">
        <f>IF(B891="","",INDEX(非表示_前年度報告内容!$1:$1048576,MATCH(B891,非表示_前年度報告内容!$A:$A,0),MATCH($C$52,非表示_前年度報告内容!$4:$4,0)))</f>
        <v/>
      </c>
      <c r="D891" s="1013"/>
      <c r="E891" s="839" t="str">
        <f>IF(B891="","",INDEX(非表示_前年度報告内容!$1:$1048576,MATCH(B891,非表示_前年度報告内容!$A:$A,0),MATCH($E$52,非表示_前年度報告内容!$4:$4,0)))</f>
        <v/>
      </c>
    </row>
    <row r="892" spans="2:5" hidden="1">
      <c r="B892" s="614" t="str">
        <f>IF(非表示_前年度報告内容!A844="","",非表示_前年度報告内容!A844)</f>
        <v/>
      </c>
      <c r="C892" s="1013" t="str">
        <f>IF(B892="","",INDEX(非表示_前年度報告内容!$1:$1048576,MATCH(B892,非表示_前年度報告内容!$A:$A,0),MATCH($C$52,非表示_前年度報告内容!$4:$4,0)))</f>
        <v/>
      </c>
      <c r="D892" s="1013"/>
      <c r="E892" s="839" t="str">
        <f>IF(B892="","",INDEX(非表示_前年度報告内容!$1:$1048576,MATCH(B892,非表示_前年度報告内容!$A:$A,0),MATCH($E$52,非表示_前年度報告内容!$4:$4,0)))</f>
        <v/>
      </c>
    </row>
    <row r="893" spans="2:5" hidden="1">
      <c r="B893" s="614" t="str">
        <f>IF(非表示_前年度報告内容!A845="","",非表示_前年度報告内容!A845)</f>
        <v/>
      </c>
      <c r="C893" s="1013" t="str">
        <f>IF(B893="","",INDEX(非表示_前年度報告内容!$1:$1048576,MATCH(B893,非表示_前年度報告内容!$A:$A,0),MATCH($C$52,非表示_前年度報告内容!$4:$4,0)))</f>
        <v/>
      </c>
      <c r="D893" s="1013"/>
      <c r="E893" s="839" t="str">
        <f>IF(B893="","",INDEX(非表示_前年度報告内容!$1:$1048576,MATCH(B893,非表示_前年度報告内容!$A:$A,0),MATCH($E$52,非表示_前年度報告内容!$4:$4,0)))</f>
        <v/>
      </c>
    </row>
    <row r="894" spans="2:5" hidden="1">
      <c r="B894" s="614" t="str">
        <f>IF(非表示_前年度報告内容!A846="","",非表示_前年度報告内容!A846)</f>
        <v/>
      </c>
      <c r="C894" s="1013" t="str">
        <f>IF(B894="","",INDEX(非表示_前年度報告内容!$1:$1048576,MATCH(B894,非表示_前年度報告内容!$A:$A,0),MATCH($C$52,非表示_前年度報告内容!$4:$4,0)))</f>
        <v/>
      </c>
      <c r="D894" s="1013"/>
      <c r="E894" s="839" t="str">
        <f>IF(B894="","",INDEX(非表示_前年度報告内容!$1:$1048576,MATCH(B894,非表示_前年度報告内容!$A:$A,0),MATCH($E$52,非表示_前年度報告内容!$4:$4,0)))</f>
        <v/>
      </c>
    </row>
    <row r="895" spans="2:5" hidden="1">
      <c r="B895" s="614" t="str">
        <f>IF(非表示_前年度報告内容!A847="","",非表示_前年度報告内容!A847)</f>
        <v/>
      </c>
      <c r="C895" s="1013" t="str">
        <f>IF(B895="","",INDEX(非表示_前年度報告内容!$1:$1048576,MATCH(B895,非表示_前年度報告内容!$A:$A,0),MATCH($C$52,非表示_前年度報告内容!$4:$4,0)))</f>
        <v/>
      </c>
      <c r="D895" s="1013"/>
      <c r="E895" s="839" t="str">
        <f>IF(B895="","",INDEX(非表示_前年度報告内容!$1:$1048576,MATCH(B895,非表示_前年度報告内容!$A:$A,0),MATCH($E$52,非表示_前年度報告内容!$4:$4,0)))</f>
        <v/>
      </c>
    </row>
    <row r="896" spans="2:5" hidden="1">
      <c r="B896" s="614" t="str">
        <f>IF(非表示_前年度報告内容!A848="","",非表示_前年度報告内容!A848)</f>
        <v/>
      </c>
      <c r="C896" s="1013" t="str">
        <f>IF(B896="","",INDEX(非表示_前年度報告内容!$1:$1048576,MATCH(B896,非表示_前年度報告内容!$A:$A,0),MATCH($C$52,非表示_前年度報告内容!$4:$4,0)))</f>
        <v/>
      </c>
      <c r="D896" s="1013"/>
      <c r="E896" s="839" t="str">
        <f>IF(B896="","",INDEX(非表示_前年度報告内容!$1:$1048576,MATCH(B896,非表示_前年度報告内容!$A:$A,0),MATCH($E$52,非表示_前年度報告内容!$4:$4,0)))</f>
        <v/>
      </c>
    </row>
    <row r="897" spans="2:5" hidden="1">
      <c r="B897" s="614" t="str">
        <f>IF(非表示_前年度報告内容!A849="","",非表示_前年度報告内容!A849)</f>
        <v/>
      </c>
      <c r="C897" s="1013" t="str">
        <f>IF(B897="","",INDEX(非表示_前年度報告内容!$1:$1048576,MATCH(B897,非表示_前年度報告内容!$A:$A,0),MATCH($C$52,非表示_前年度報告内容!$4:$4,0)))</f>
        <v/>
      </c>
      <c r="D897" s="1013"/>
      <c r="E897" s="839" t="str">
        <f>IF(B897="","",INDEX(非表示_前年度報告内容!$1:$1048576,MATCH(B897,非表示_前年度報告内容!$A:$A,0),MATCH($E$52,非表示_前年度報告内容!$4:$4,0)))</f>
        <v/>
      </c>
    </row>
    <row r="898" spans="2:5" hidden="1">
      <c r="B898" s="614" t="str">
        <f>IF(非表示_前年度報告内容!A850="","",非表示_前年度報告内容!A850)</f>
        <v/>
      </c>
      <c r="C898" s="1013" t="str">
        <f>IF(B898="","",INDEX(非表示_前年度報告内容!$1:$1048576,MATCH(B898,非表示_前年度報告内容!$A:$A,0),MATCH($C$52,非表示_前年度報告内容!$4:$4,0)))</f>
        <v/>
      </c>
      <c r="D898" s="1013"/>
      <c r="E898" s="839" t="str">
        <f>IF(B898="","",INDEX(非表示_前年度報告内容!$1:$1048576,MATCH(B898,非表示_前年度報告内容!$A:$A,0),MATCH($E$52,非表示_前年度報告内容!$4:$4,0)))</f>
        <v/>
      </c>
    </row>
    <row r="899" spans="2:5" hidden="1">
      <c r="B899" s="614" t="str">
        <f>IF(非表示_前年度報告内容!A851="","",非表示_前年度報告内容!A851)</f>
        <v/>
      </c>
      <c r="C899" s="1013" t="str">
        <f>IF(B899="","",INDEX(非表示_前年度報告内容!$1:$1048576,MATCH(B899,非表示_前年度報告内容!$A:$A,0),MATCH($C$52,非表示_前年度報告内容!$4:$4,0)))</f>
        <v/>
      </c>
      <c r="D899" s="1013"/>
      <c r="E899" s="839" t="str">
        <f>IF(B899="","",INDEX(非表示_前年度報告内容!$1:$1048576,MATCH(B899,非表示_前年度報告内容!$A:$A,0),MATCH($E$52,非表示_前年度報告内容!$4:$4,0)))</f>
        <v/>
      </c>
    </row>
    <row r="900" spans="2:5" hidden="1">
      <c r="B900" s="614" t="str">
        <f>IF(非表示_前年度報告内容!A852="","",非表示_前年度報告内容!A852)</f>
        <v/>
      </c>
      <c r="C900" s="1013" t="str">
        <f>IF(B900="","",INDEX(非表示_前年度報告内容!$1:$1048576,MATCH(B900,非表示_前年度報告内容!$A:$A,0),MATCH($C$52,非表示_前年度報告内容!$4:$4,0)))</f>
        <v/>
      </c>
      <c r="D900" s="1013"/>
      <c r="E900" s="839" t="str">
        <f>IF(B900="","",INDEX(非表示_前年度報告内容!$1:$1048576,MATCH(B900,非表示_前年度報告内容!$A:$A,0),MATCH($E$52,非表示_前年度報告内容!$4:$4,0)))</f>
        <v/>
      </c>
    </row>
    <row r="901" spans="2:5" hidden="1">
      <c r="B901" s="614" t="str">
        <f>IF(非表示_前年度報告内容!A853="","",非表示_前年度報告内容!A853)</f>
        <v/>
      </c>
      <c r="C901" s="1013" t="str">
        <f>IF(B901="","",INDEX(非表示_前年度報告内容!$1:$1048576,MATCH(B901,非表示_前年度報告内容!$A:$A,0),MATCH($C$52,非表示_前年度報告内容!$4:$4,0)))</f>
        <v/>
      </c>
      <c r="D901" s="1013"/>
      <c r="E901" s="839" t="str">
        <f>IF(B901="","",INDEX(非表示_前年度報告内容!$1:$1048576,MATCH(B901,非表示_前年度報告内容!$A:$A,0),MATCH($E$52,非表示_前年度報告内容!$4:$4,0)))</f>
        <v/>
      </c>
    </row>
    <row r="902" spans="2:5" hidden="1">
      <c r="B902" s="614" t="str">
        <f>IF(非表示_前年度報告内容!A854="","",非表示_前年度報告内容!A854)</f>
        <v/>
      </c>
      <c r="C902" s="1013" t="str">
        <f>IF(B902="","",INDEX(非表示_前年度報告内容!$1:$1048576,MATCH(B902,非表示_前年度報告内容!$A:$A,0),MATCH($C$52,非表示_前年度報告内容!$4:$4,0)))</f>
        <v/>
      </c>
      <c r="D902" s="1013"/>
      <c r="E902" s="839" t="str">
        <f>IF(B902="","",INDEX(非表示_前年度報告内容!$1:$1048576,MATCH(B902,非表示_前年度報告内容!$A:$A,0),MATCH($E$52,非表示_前年度報告内容!$4:$4,0)))</f>
        <v/>
      </c>
    </row>
    <row r="903" spans="2:5" hidden="1">
      <c r="B903" s="614" t="str">
        <f>IF(非表示_前年度報告内容!A855="","",非表示_前年度報告内容!A855)</f>
        <v/>
      </c>
      <c r="C903" s="1013" t="str">
        <f>IF(B903="","",INDEX(非表示_前年度報告内容!$1:$1048576,MATCH(B903,非表示_前年度報告内容!$A:$A,0),MATCH($C$52,非表示_前年度報告内容!$4:$4,0)))</f>
        <v/>
      </c>
      <c r="D903" s="1013"/>
      <c r="E903" s="839" t="str">
        <f>IF(B903="","",INDEX(非表示_前年度報告内容!$1:$1048576,MATCH(B903,非表示_前年度報告内容!$A:$A,0),MATCH($E$52,非表示_前年度報告内容!$4:$4,0)))</f>
        <v/>
      </c>
    </row>
    <row r="904" spans="2:5" hidden="1">
      <c r="B904" s="614" t="str">
        <f>IF(非表示_前年度報告内容!A856="","",非表示_前年度報告内容!A856)</f>
        <v/>
      </c>
      <c r="C904" s="1013" t="str">
        <f>IF(B904="","",INDEX(非表示_前年度報告内容!$1:$1048576,MATCH(B904,非表示_前年度報告内容!$A:$A,0),MATCH($C$52,非表示_前年度報告内容!$4:$4,0)))</f>
        <v/>
      </c>
      <c r="D904" s="1013"/>
      <c r="E904" s="839" t="str">
        <f>IF(B904="","",INDEX(非表示_前年度報告内容!$1:$1048576,MATCH(B904,非表示_前年度報告内容!$A:$A,0),MATCH($E$52,非表示_前年度報告内容!$4:$4,0)))</f>
        <v/>
      </c>
    </row>
    <row r="905" spans="2:5" hidden="1">
      <c r="B905" s="614" t="str">
        <f>IF(非表示_前年度報告内容!A857="","",非表示_前年度報告内容!A857)</f>
        <v/>
      </c>
      <c r="C905" s="1013" t="str">
        <f>IF(B905="","",INDEX(非表示_前年度報告内容!$1:$1048576,MATCH(B905,非表示_前年度報告内容!$A:$A,0),MATCH($C$52,非表示_前年度報告内容!$4:$4,0)))</f>
        <v/>
      </c>
      <c r="D905" s="1013"/>
      <c r="E905" s="839" t="str">
        <f>IF(B905="","",INDEX(非表示_前年度報告内容!$1:$1048576,MATCH(B905,非表示_前年度報告内容!$A:$A,0),MATCH($E$52,非表示_前年度報告内容!$4:$4,0)))</f>
        <v/>
      </c>
    </row>
    <row r="906" spans="2:5" hidden="1">
      <c r="B906" s="614" t="str">
        <f>IF(非表示_前年度報告内容!A858="","",非表示_前年度報告内容!A858)</f>
        <v/>
      </c>
      <c r="C906" s="1013" t="str">
        <f>IF(B906="","",INDEX(非表示_前年度報告内容!$1:$1048576,MATCH(B906,非表示_前年度報告内容!$A:$A,0),MATCH($C$52,非表示_前年度報告内容!$4:$4,0)))</f>
        <v/>
      </c>
      <c r="D906" s="1013"/>
      <c r="E906" s="839" t="str">
        <f>IF(B906="","",INDEX(非表示_前年度報告内容!$1:$1048576,MATCH(B906,非表示_前年度報告内容!$A:$A,0),MATCH($E$52,非表示_前年度報告内容!$4:$4,0)))</f>
        <v/>
      </c>
    </row>
    <row r="907" spans="2:5" hidden="1">
      <c r="B907" s="614" t="str">
        <f>IF(非表示_前年度報告内容!A859="","",非表示_前年度報告内容!A859)</f>
        <v/>
      </c>
      <c r="C907" s="1013" t="str">
        <f>IF(B907="","",INDEX(非表示_前年度報告内容!$1:$1048576,MATCH(B907,非表示_前年度報告内容!$A:$A,0),MATCH($C$52,非表示_前年度報告内容!$4:$4,0)))</f>
        <v/>
      </c>
      <c r="D907" s="1013"/>
      <c r="E907" s="839" t="str">
        <f>IF(B907="","",INDEX(非表示_前年度報告内容!$1:$1048576,MATCH(B907,非表示_前年度報告内容!$A:$A,0),MATCH($E$52,非表示_前年度報告内容!$4:$4,0)))</f>
        <v/>
      </c>
    </row>
    <row r="908" spans="2:5" hidden="1">
      <c r="B908" s="614" t="str">
        <f>IF(非表示_前年度報告内容!A860="","",非表示_前年度報告内容!A860)</f>
        <v/>
      </c>
      <c r="C908" s="1013" t="str">
        <f>IF(B908="","",INDEX(非表示_前年度報告内容!$1:$1048576,MATCH(B908,非表示_前年度報告内容!$A:$A,0),MATCH($C$52,非表示_前年度報告内容!$4:$4,0)))</f>
        <v/>
      </c>
      <c r="D908" s="1013"/>
      <c r="E908" s="839" t="str">
        <f>IF(B908="","",INDEX(非表示_前年度報告内容!$1:$1048576,MATCH(B908,非表示_前年度報告内容!$A:$A,0),MATCH($E$52,非表示_前年度報告内容!$4:$4,0)))</f>
        <v/>
      </c>
    </row>
    <row r="909" spans="2:5" hidden="1">
      <c r="B909" s="614" t="str">
        <f>IF(非表示_前年度報告内容!A861="","",非表示_前年度報告内容!A861)</f>
        <v/>
      </c>
      <c r="C909" s="1013" t="str">
        <f>IF(B909="","",INDEX(非表示_前年度報告内容!$1:$1048576,MATCH(B909,非表示_前年度報告内容!$A:$A,0),MATCH($C$52,非表示_前年度報告内容!$4:$4,0)))</f>
        <v/>
      </c>
      <c r="D909" s="1013"/>
      <c r="E909" s="839" t="str">
        <f>IF(B909="","",INDEX(非表示_前年度報告内容!$1:$1048576,MATCH(B909,非表示_前年度報告内容!$A:$A,0),MATCH($E$52,非表示_前年度報告内容!$4:$4,0)))</f>
        <v/>
      </c>
    </row>
    <row r="910" spans="2:5" hidden="1">
      <c r="B910" s="614" t="str">
        <f>IF(非表示_前年度報告内容!A862="","",非表示_前年度報告内容!A862)</f>
        <v/>
      </c>
      <c r="C910" s="1013" t="str">
        <f>IF(B910="","",INDEX(非表示_前年度報告内容!$1:$1048576,MATCH(B910,非表示_前年度報告内容!$A:$A,0),MATCH($C$52,非表示_前年度報告内容!$4:$4,0)))</f>
        <v/>
      </c>
      <c r="D910" s="1013"/>
      <c r="E910" s="839" t="str">
        <f>IF(B910="","",INDEX(非表示_前年度報告内容!$1:$1048576,MATCH(B910,非表示_前年度報告内容!$A:$A,0),MATCH($E$52,非表示_前年度報告内容!$4:$4,0)))</f>
        <v/>
      </c>
    </row>
    <row r="911" spans="2:5" hidden="1">
      <c r="B911" s="614" t="str">
        <f>IF(非表示_前年度報告内容!A863="","",非表示_前年度報告内容!A863)</f>
        <v/>
      </c>
      <c r="C911" s="1013" t="str">
        <f>IF(B911="","",INDEX(非表示_前年度報告内容!$1:$1048576,MATCH(B911,非表示_前年度報告内容!$A:$A,0),MATCH($C$52,非表示_前年度報告内容!$4:$4,0)))</f>
        <v/>
      </c>
      <c r="D911" s="1013"/>
      <c r="E911" s="839" t="str">
        <f>IF(B911="","",INDEX(非表示_前年度報告内容!$1:$1048576,MATCH(B911,非表示_前年度報告内容!$A:$A,0),MATCH($E$52,非表示_前年度報告内容!$4:$4,0)))</f>
        <v/>
      </c>
    </row>
    <row r="912" spans="2:5" hidden="1">
      <c r="B912" s="614" t="str">
        <f>IF(非表示_前年度報告内容!A864="","",非表示_前年度報告内容!A864)</f>
        <v/>
      </c>
      <c r="C912" s="1013" t="str">
        <f>IF(B912="","",INDEX(非表示_前年度報告内容!$1:$1048576,MATCH(B912,非表示_前年度報告内容!$A:$A,0),MATCH($C$52,非表示_前年度報告内容!$4:$4,0)))</f>
        <v/>
      </c>
      <c r="D912" s="1013"/>
      <c r="E912" s="839" t="str">
        <f>IF(B912="","",INDEX(非表示_前年度報告内容!$1:$1048576,MATCH(B912,非表示_前年度報告内容!$A:$A,0),MATCH($E$52,非表示_前年度報告内容!$4:$4,0)))</f>
        <v/>
      </c>
    </row>
    <row r="913" spans="2:5" hidden="1">
      <c r="B913" s="614" t="str">
        <f>IF(非表示_前年度報告内容!A865="","",非表示_前年度報告内容!A865)</f>
        <v/>
      </c>
      <c r="C913" s="1013" t="str">
        <f>IF(B913="","",INDEX(非表示_前年度報告内容!$1:$1048576,MATCH(B913,非表示_前年度報告内容!$A:$A,0),MATCH($C$52,非表示_前年度報告内容!$4:$4,0)))</f>
        <v/>
      </c>
      <c r="D913" s="1013"/>
      <c r="E913" s="839" t="str">
        <f>IF(B913="","",INDEX(非表示_前年度報告内容!$1:$1048576,MATCH(B913,非表示_前年度報告内容!$A:$A,0),MATCH($E$52,非表示_前年度報告内容!$4:$4,0)))</f>
        <v/>
      </c>
    </row>
    <row r="914" spans="2:5" hidden="1">
      <c r="B914" s="614" t="str">
        <f>IF(非表示_前年度報告内容!A866="","",非表示_前年度報告内容!A866)</f>
        <v/>
      </c>
      <c r="C914" s="1013" t="str">
        <f>IF(B914="","",INDEX(非表示_前年度報告内容!$1:$1048576,MATCH(B914,非表示_前年度報告内容!$A:$A,0),MATCH($C$52,非表示_前年度報告内容!$4:$4,0)))</f>
        <v/>
      </c>
      <c r="D914" s="1013"/>
      <c r="E914" s="839" t="str">
        <f>IF(B914="","",INDEX(非表示_前年度報告内容!$1:$1048576,MATCH(B914,非表示_前年度報告内容!$A:$A,0),MATCH($E$52,非表示_前年度報告内容!$4:$4,0)))</f>
        <v/>
      </c>
    </row>
    <row r="915" spans="2:5" hidden="1">
      <c r="B915" s="614" t="str">
        <f>IF(非表示_前年度報告内容!A867="","",非表示_前年度報告内容!A867)</f>
        <v/>
      </c>
      <c r="C915" s="1013" t="str">
        <f>IF(B915="","",INDEX(非表示_前年度報告内容!$1:$1048576,MATCH(B915,非表示_前年度報告内容!$A:$A,0),MATCH($C$52,非表示_前年度報告内容!$4:$4,0)))</f>
        <v/>
      </c>
      <c r="D915" s="1013"/>
      <c r="E915" s="839" t="str">
        <f>IF(B915="","",INDEX(非表示_前年度報告内容!$1:$1048576,MATCH(B915,非表示_前年度報告内容!$A:$A,0),MATCH($E$52,非表示_前年度報告内容!$4:$4,0)))</f>
        <v/>
      </c>
    </row>
    <row r="916" spans="2:5" hidden="1">
      <c r="B916" s="614" t="str">
        <f>IF(非表示_前年度報告内容!A868="","",非表示_前年度報告内容!A868)</f>
        <v/>
      </c>
      <c r="C916" s="1013" t="str">
        <f>IF(B916="","",INDEX(非表示_前年度報告内容!$1:$1048576,MATCH(B916,非表示_前年度報告内容!$A:$A,0),MATCH($C$52,非表示_前年度報告内容!$4:$4,0)))</f>
        <v/>
      </c>
      <c r="D916" s="1013"/>
      <c r="E916" s="839" t="str">
        <f>IF(B916="","",INDEX(非表示_前年度報告内容!$1:$1048576,MATCH(B916,非表示_前年度報告内容!$A:$A,0),MATCH($E$52,非表示_前年度報告内容!$4:$4,0)))</f>
        <v/>
      </c>
    </row>
    <row r="917" spans="2:5" hidden="1">
      <c r="B917" s="614" t="str">
        <f>IF(非表示_前年度報告内容!A869="","",非表示_前年度報告内容!A869)</f>
        <v/>
      </c>
      <c r="C917" s="1013" t="str">
        <f>IF(B917="","",INDEX(非表示_前年度報告内容!$1:$1048576,MATCH(B917,非表示_前年度報告内容!$A:$A,0),MATCH($C$52,非表示_前年度報告内容!$4:$4,0)))</f>
        <v/>
      </c>
      <c r="D917" s="1013"/>
      <c r="E917" s="839" t="str">
        <f>IF(B917="","",INDEX(非表示_前年度報告内容!$1:$1048576,MATCH(B917,非表示_前年度報告内容!$A:$A,0),MATCH($E$52,非表示_前年度報告内容!$4:$4,0)))</f>
        <v/>
      </c>
    </row>
    <row r="918" spans="2:5" hidden="1">
      <c r="B918" s="614" t="str">
        <f>IF(非表示_前年度報告内容!A870="","",非表示_前年度報告内容!A870)</f>
        <v/>
      </c>
      <c r="C918" s="1013" t="str">
        <f>IF(B918="","",INDEX(非表示_前年度報告内容!$1:$1048576,MATCH(B918,非表示_前年度報告内容!$A:$A,0),MATCH($C$52,非表示_前年度報告内容!$4:$4,0)))</f>
        <v/>
      </c>
      <c r="D918" s="1013"/>
      <c r="E918" s="839" t="str">
        <f>IF(B918="","",INDEX(非表示_前年度報告内容!$1:$1048576,MATCH(B918,非表示_前年度報告内容!$A:$A,0),MATCH($E$52,非表示_前年度報告内容!$4:$4,0)))</f>
        <v/>
      </c>
    </row>
    <row r="919" spans="2:5" hidden="1">
      <c r="B919" s="614" t="str">
        <f>IF(非表示_前年度報告内容!A871="","",非表示_前年度報告内容!A871)</f>
        <v/>
      </c>
      <c r="C919" s="1013" t="str">
        <f>IF(B919="","",INDEX(非表示_前年度報告内容!$1:$1048576,MATCH(B919,非表示_前年度報告内容!$A:$A,0),MATCH($C$52,非表示_前年度報告内容!$4:$4,0)))</f>
        <v/>
      </c>
      <c r="D919" s="1013"/>
      <c r="E919" s="839" t="str">
        <f>IF(B919="","",INDEX(非表示_前年度報告内容!$1:$1048576,MATCH(B919,非表示_前年度報告内容!$A:$A,0),MATCH($E$52,非表示_前年度報告内容!$4:$4,0)))</f>
        <v/>
      </c>
    </row>
    <row r="920" spans="2:5" hidden="1">
      <c r="B920" s="614" t="str">
        <f>IF(非表示_前年度報告内容!A872="","",非表示_前年度報告内容!A872)</f>
        <v/>
      </c>
      <c r="C920" s="1013" t="str">
        <f>IF(B920="","",INDEX(非表示_前年度報告内容!$1:$1048576,MATCH(B920,非表示_前年度報告内容!$A:$A,0),MATCH($C$52,非表示_前年度報告内容!$4:$4,0)))</f>
        <v/>
      </c>
      <c r="D920" s="1013"/>
      <c r="E920" s="839" t="str">
        <f>IF(B920="","",INDEX(非表示_前年度報告内容!$1:$1048576,MATCH(B920,非表示_前年度報告内容!$A:$A,0),MATCH($E$52,非表示_前年度報告内容!$4:$4,0)))</f>
        <v/>
      </c>
    </row>
    <row r="921" spans="2:5" hidden="1">
      <c r="B921" s="614" t="str">
        <f>IF(非表示_前年度報告内容!A873="","",非表示_前年度報告内容!A873)</f>
        <v/>
      </c>
      <c r="C921" s="1013" t="str">
        <f>IF(B921="","",INDEX(非表示_前年度報告内容!$1:$1048576,MATCH(B921,非表示_前年度報告内容!$A:$A,0),MATCH($C$52,非表示_前年度報告内容!$4:$4,0)))</f>
        <v/>
      </c>
      <c r="D921" s="1013"/>
      <c r="E921" s="839" t="str">
        <f>IF(B921="","",INDEX(非表示_前年度報告内容!$1:$1048576,MATCH(B921,非表示_前年度報告内容!$A:$A,0),MATCH($E$52,非表示_前年度報告内容!$4:$4,0)))</f>
        <v/>
      </c>
    </row>
    <row r="922" spans="2:5" hidden="1">
      <c r="B922" s="614" t="str">
        <f>IF(非表示_前年度報告内容!A874="","",非表示_前年度報告内容!A874)</f>
        <v/>
      </c>
      <c r="C922" s="1013" t="str">
        <f>IF(B922="","",INDEX(非表示_前年度報告内容!$1:$1048576,MATCH(B922,非表示_前年度報告内容!$A:$A,0),MATCH($C$52,非表示_前年度報告内容!$4:$4,0)))</f>
        <v/>
      </c>
      <c r="D922" s="1013"/>
      <c r="E922" s="839" t="str">
        <f>IF(B922="","",INDEX(非表示_前年度報告内容!$1:$1048576,MATCH(B922,非表示_前年度報告内容!$A:$A,0),MATCH($E$52,非表示_前年度報告内容!$4:$4,0)))</f>
        <v/>
      </c>
    </row>
    <row r="923" spans="2:5" hidden="1">
      <c r="B923" s="614" t="str">
        <f>IF(非表示_前年度報告内容!A875="","",非表示_前年度報告内容!A875)</f>
        <v/>
      </c>
      <c r="C923" s="1013" t="str">
        <f>IF(B923="","",INDEX(非表示_前年度報告内容!$1:$1048576,MATCH(B923,非表示_前年度報告内容!$A:$A,0),MATCH($C$52,非表示_前年度報告内容!$4:$4,0)))</f>
        <v/>
      </c>
      <c r="D923" s="1013"/>
      <c r="E923" s="839" t="str">
        <f>IF(B923="","",INDEX(非表示_前年度報告内容!$1:$1048576,MATCH(B923,非表示_前年度報告内容!$A:$A,0),MATCH($E$52,非表示_前年度報告内容!$4:$4,0)))</f>
        <v/>
      </c>
    </row>
    <row r="924" spans="2:5" hidden="1">
      <c r="B924" s="614" t="str">
        <f>IF(非表示_前年度報告内容!A876="","",非表示_前年度報告内容!A876)</f>
        <v/>
      </c>
      <c r="C924" s="1013" t="str">
        <f>IF(B924="","",INDEX(非表示_前年度報告内容!$1:$1048576,MATCH(B924,非表示_前年度報告内容!$A:$A,0),MATCH($C$52,非表示_前年度報告内容!$4:$4,0)))</f>
        <v/>
      </c>
      <c r="D924" s="1013"/>
      <c r="E924" s="839" t="str">
        <f>IF(B924="","",INDEX(非表示_前年度報告内容!$1:$1048576,MATCH(B924,非表示_前年度報告内容!$A:$A,0),MATCH($E$52,非表示_前年度報告内容!$4:$4,0)))</f>
        <v/>
      </c>
    </row>
    <row r="925" spans="2:5" hidden="1">
      <c r="B925" s="614" t="str">
        <f>IF(非表示_前年度報告内容!A877="","",非表示_前年度報告内容!A877)</f>
        <v/>
      </c>
      <c r="C925" s="1013" t="str">
        <f>IF(B925="","",INDEX(非表示_前年度報告内容!$1:$1048576,MATCH(B925,非表示_前年度報告内容!$A:$A,0),MATCH($C$52,非表示_前年度報告内容!$4:$4,0)))</f>
        <v/>
      </c>
      <c r="D925" s="1013"/>
      <c r="E925" s="839" t="str">
        <f>IF(B925="","",INDEX(非表示_前年度報告内容!$1:$1048576,MATCH(B925,非表示_前年度報告内容!$A:$A,0),MATCH($E$52,非表示_前年度報告内容!$4:$4,0)))</f>
        <v/>
      </c>
    </row>
    <row r="926" spans="2:5" hidden="1">
      <c r="B926" s="614" t="str">
        <f>IF(非表示_前年度報告内容!A878="","",非表示_前年度報告内容!A878)</f>
        <v/>
      </c>
      <c r="C926" s="1013" t="str">
        <f>IF(B926="","",INDEX(非表示_前年度報告内容!$1:$1048576,MATCH(B926,非表示_前年度報告内容!$A:$A,0),MATCH($C$52,非表示_前年度報告内容!$4:$4,0)))</f>
        <v/>
      </c>
      <c r="D926" s="1013"/>
      <c r="E926" s="839" t="str">
        <f>IF(B926="","",INDEX(非表示_前年度報告内容!$1:$1048576,MATCH(B926,非表示_前年度報告内容!$A:$A,0),MATCH($E$52,非表示_前年度報告内容!$4:$4,0)))</f>
        <v/>
      </c>
    </row>
    <row r="927" spans="2:5" hidden="1">
      <c r="B927" s="614" t="str">
        <f>IF(非表示_前年度報告内容!A879="","",非表示_前年度報告内容!A879)</f>
        <v/>
      </c>
      <c r="C927" s="1013" t="str">
        <f>IF(B927="","",INDEX(非表示_前年度報告内容!$1:$1048576,MATCH(B927,非表示_前年度報告内容!$A:$A,0),MATCH($C$52,非表示_前年度報告内容!$4:$4,0)))</f>
        <v/>
      </c>
      <c r="D927" s="1013"/>
      <c r="E927" s="839" t="str">
        <f>IF(B927="","",INDEX(非表示_前年度報告内容!$1:$1048576,MATCH(B927,非表示_前年度報告内容!$A:$A,0),MATCH($E$52,非表示_前年度報告内容!$4:$4,0)))</f>
        <v/>
      </c>
    </row>
    <row r="928" spans="2:5" hidden="1">
      <c r="B928" s="614" t="str">
        <f>IF(非表示_前年度報告内容!A880="","",非表示_前年度報告内容!A880)</f>
        <v/>
      </c>
      <c r="C928" s="1013" t="str">
        <f>IF(B928="","",INDEX(非表示_前年度報告内容!$1:$1048576,MATCH(B928,非表示_前年度報告内容!$A:$A,0),MATCH($C$52,非表示_前年度報告内容!$4:$4,0)))</f>
        <v/>
      </c>
      <c r="D928" s="1013"/>
      <c r="E928" s="839" t="str">
        <f>IF(B928="","",INDEX(非表示_前年度報告内容!$1:$1048576,MATCH(B928,非表示_前年度報告内容!$A:$A,0),MATCH($E$52,非表示_前年度報告内容!$4:$4,0)))</f>
        <v/>
      </c>
    </row>
    <row r="929" spans="2:5" hidden="1">
      <c r="B929" s="614" t="str">
        <f>IF(非表示_前年度報告内容!A881="","",非表示_前年度報告内容!A881)</f>
        <v/>
      </c>
      <c r="C929" s="1013" t="str">
        <f>IF(B929="","",INDEX(非表示_前年度報告内容!$1:$1048576,MATCH(B929,非表示_前年度報告内容!$A:$A,0),MATCH($C$52,非表示_前年度報告内容!$4:$4,0)))</f>
        <v/>
      </c>
      <c r="D929" s="1013"/>
      <c r="E929" s="839" t="str">
        <f>IF(B929="","",INDEX(非表示_前年度報告内容!$1:$1048576,MATCH(B929,非表示_前年度報告内容!$A:$A,0),MATCH($E$52,非表示_前年度報告内容!$4:$4,0)))</f>
        <v/>
      </c>
    </row>
    <row r="930" spans="2:5" hidden="1">
      <c r="B930" s="614" t="str">
        <f>IF(非表示_前年度報告内容!A882="","",非表示_前年度報告内容!A882)</f>
        <v/>
      </c>
      <c r="C930" s="1013" t="str">
        <f>IF(B930="","",INDEX(非表示_前年度報告内容!$1:$1048576,MATCH(B930,非表示_前年度報告内容!$A:$A,0),MATCH($C$52,非表示_前年度報告内容!$4:$4,0)))</f>
        <v/>
      </c>
      <c r="D930" s="1013"/>
      <c r="E930" s="839" t="str">
        <f>IF(B930="","",INDEX(非表示_前年度報告内容!$1:$1048576,MATCH(B930,非表示_前年度報告内容!$A:$A,0),MATCH($E$52,非表示_前年度報告内容!$4:$4,0)))</f>
        <v/>
      </c>
    </row>
    <row r="931" spans="2:5" hidden="1">
      <c r="B931" s="614" t="str">
        <f>IF(非表示_前年度報告内容!A883="","",非表示_前年度報告内容!A883)</f>
        <v/>
      </c>
      <c r="C931" s="1013" t="str">
        <f>IF(B931="","",INDEX(非表示_前年度報告内容!$1:$1048576,MATCH(B931,非表示_前年度報告内容!$A:$A,0),MATCH($C$52,非表示_前年度報告内容!$4:$4,0)))</f>
        <v/>
      </c>
      <c r="D931" s="1013"/>
      <c r="E931" s="839" t="str">
        <f>IF(B931="","",INDEX(非表示_前年度報告内容!$1:$1048576,MATCH(B931,非表示_前年度報告内容!$A:$A,0),MATCH($E$52,非表示_前年度報告内容!$4:$4,0)))</f>
        <v/>
      </c>
    </row>
    <row r="932" spans="2:5" hidden="1">
      <c r="B932" s="614" t="str">
        <f>IF(非表示_前年度報告内容!A884="","",非表示_前年度報告内容!A884)</f>
        <v/>
      </c>
      <c r="C932" s="1013" t="str">
        <f>IF(B932="","",INDEX(非表示_前年度報告内容!$1:$1048576,MATCH(B932,非表示_前年度報告内容!$A:$A,0),MATCH($C$52,非表示_前年度報告内容!$4:$4,0)))</f>
        <v/>
      </c>
      <c r="D932" s="1013"/>
      <c r="E932" s="839" t="str">
        <f>IF(B932="","",INDEX(非表示_前年度報告内容!$1:$1048576,MATCH(B932,非表示_前年度報告内容!$A:$A,0),MATCH($E$52,非表示_前年度報告内容!$4:$4,0)))</f>
        <v/>
      </c>
    </row>
    <row r="933" spans="2:5" hidden="1">
      <c r="B933" s="614" t="str">
        <f>IF(非表示_前年度報告内容!A885="","",非表示_前年度報告内容!A885)</f>
        <v/>
      </c>
      <c r="C933" s="1013" t="str">
        <f>IF(B933="","",INDEX(非表示_前年度報告内容!$1:$1048576,MATCH(B933,非表示_前年度報告内容!$A:$A,0),MATCH($C$52,非表示_前年度報告内容!$4:$4,0)))</f>
        <v/>
      </c>
      <c r="D933" s="1013"/>
      <c r="E933" s="839" t="str">
        <f>IF(B933="","",INDEX(非表示_前年度報告内容!$1:$1048576,MATCH(B933,非表示_前年度報告内容!$A:$A,0),MATCH($E$52,非表示_前年度報告内容!$4:$4,0)))</f>
        <v/>
      </c>
    </row>
    <row r="934" spans="2:5" hidden="1">
      <c r="B934" s="614" t="str">
        <f>IF(非表示_前年度報告内容!A886="","",非表示_前年度報告内容!A886)</f>
        <v/>
      </c>
      <c r="C934" s="1013" t="str">
        <f>IF(B934="","",INDEX(非表示_前年度報告内容!$1:$1048576,MATCH(B934,非表示_前年度報告内容!$A:$A,0),MATCH($C$52,非表示_前年度報告内容!$4:$4,0)))</f>
        <v/>
      </c>
      <c r="D934" s="1013"/>
      <c r="E934" s="839" t="str">
        <f>IF(B934="","",INDEX(非表示_前年度報告内容!$1:$1048576,MATCH(B934,非表示_前年度報告内容!$A:$A,0),MATCH($E$52,非表示_前年度報告内容!$4:$4,0)))</f>
        <v/>
      </c>
    </row>
    <row r="935" spans="2:5" hidden="1">
      <c r="B935" s="614" t="str">
        <f>IF(非表示_前年度報告内容!A887="","",非表示_前年度報告内容!A887)</f>
        <v/>
      </c>
      <c r="C935" s="1013" t="str">
        <f>IF(B935="","",INDEX(非表示_前年度報告内容!$1:$1048576,MATCH(B935,非表示_前年度報告内容!$A:$A,0),MATCH($C$52,非表示_前年度報告内容!$4:$4,0)))</f>
        <v/>
      </c>
      <c r="D935" s="1013"/>
      <c r="E935" s="839" t="str">
        <f>IF(B935="","",INDEX(非表示_前年度報告内容!$1:$1048576,MATCH(B935,非表示_前年度報告内容!$A:$A,0),MATCH($E$52,非表示_前年度報告内容!$4:$4,0)))</f>
        <v/>
      </c>
    </row>
    <row r="936" spans="2:5" hidden="1">
      <c r="B936" s="614" t="str">
        <f>IF(非表示_前年度報告内容!A888="","",非表示_前年度報告内容!A888)</f>
        <v/>
      </c>
      <c r="C936" s="1013" t="str">
        <f>IF(B936="","",INDEX(非表示_前年度報告内容!$1:$1048576,MATCH(B936,非表示_前年度報告内容!$A:$A,0),MATCH($C$52,非表示_前年度報告内容!$4:$4,0)))</f>
        <v/>
      </c>
      <c r="D936" s="1013"/>
      <c r="E936" s="839" t="str">
        <f>IF(B936="","",INDEX(非表示_前年度報告内容!$1:$1048576,MATCH(B936,非表示_前年度報告内容!$A:$A,0),MATCH($E$52,非表示_前年度報告内容!$4:$4,0)))</f>
        <v/>
      </c>
    </row>
    <row r="937" spans="2:5" hidden="1">
      <c r="B937" s="614" t="str">
        <f>IF(非表示_前年度報告内容!A889="","",非表示_前年度報告内容!A889)</f>
        <v/>
      </c>
      <c r="C937" s="1013" t="str">
        <f>IF(B937="","",INDEX(非表示_前年度報告内容!$1:$1048576,MATCH(B937,非表示_前年度報告内容!$A:$A,0),MATCH($C$52,非表示_前年度報告内容!$4:$4,0)))</f>
        <v/>
      </c>
      <c r="D937" s="1013"/>
      <c r="E937" s="839" t="str">
        <f>IF(B937="","",INDEX(非表示_前年度報告内容!$1:$1048576,MATCH(B937,非表示_前年度報告内容!$A:$A,0),MATCH($E$52,非表示_前年度報告内容!$4:$4,0)))</f>
        <v/>
      </c>
    </row>
    <row r="938" spans="2:5" hidden="1">
      <c r="B938" s="614" t="str">
        <f>IF(非表示_前年度報告内容!A890="","",非表示_前年度報告内容!A890)</f>
        <v/>
      </c>
      <c r="C938" s="1013" t="str">
        <f>IF(B938="","",INDEX(非表示_前年度報告内容!$1:$1048576,MATCH(B938,非表示_前年度報告内容!$A:$A,0),MATCH($C$52,非表示_前年度報告内容!$4:$4,0)))</f>
        <v/>
      </c>
      <c r="D938" s="1013"/>
      <c r="E938" s="839" t="str">
        <f>IF(B938="","",INDEX(非表示_前年度報告内容!$1:$1048576,MATCH(B938,非表示_前年度報告内容!$A:$A,0),MATCH($E$52,非表示_前年度報告内容!$4:$4,0)))</f>
        <v/>
      </c>
    </row>
    <row r="939" spans="2:5" hidden="1">
      <c r="B939" s="614" t="str">
        <f>IF(非表示_前年度報告内容!A891="","",非表示_前年度報告内容!A891)</f>
        <v/>
      </c>
      <c r="C939" s="1013" t="str">
        <f>IF(B939="","",INDEX(非表示_前年度報告内容!$1:$1048576,MATCH(B939,非表示_前年度報告内容!$A:$A,0),MATCH($C$52,非表示_前年度報告内容!$4:$4,0)))</f>
        <v/>
      </c>
      <c r="D939" s="1013"/>
      <c r="E939" s="839" t="str">
        <f>IF(B939="","",INDEX(非表示_前年度報告内容!$1:$1048576,MATCH(B939,非表示_前年度報告内容!$A:$A,0),MATCH($E$52,非表示_前年度報告内容!$4:$4,0)))</f>
        <v/>
      </c>
    </row>
    <row r="940" spans="2:5" hidden="1">
      <c r="B940" s="614" t="str">
        <f>IF(非表示_前年度報告内容!A892="","",非表示_前年度報告内容!A892)</f>
        <v/>
      </c>
      <c r="C940" s="1013" t="str">
        <f>IF(B940="","",INDEX(非表示_前年度報告内容!$1:$1048576,MATCH(B940,非表示_前年度報告内容!$A:$A,0),MATCH($C$52,非表示_前年度報告内容!$4:$4,0)))</f>
        <v/>
      </c>
      <c r="D940" s="1013"/>
      <c r="E940" s="839" t="str">
        <f>IF(B940="","",INDEX(非表示_前年度報告内容!$1:$1048576,MATCH(B940,非表示_前年度報告内容!$A:$A,0),MATCH($E$52,非表示_前年度報告内容!$4:$4,0)))</f>
        <v/>
      </c>
    </row>
    <row r="941" spans="2:5" hidden="1">
      <c r="B941" s="614" t="str">
        <f>IF(非表示_前年度報告内容!A893="","",非表示_前年度報告内容!A893)</f>
        <v/>
      </c>
      <c r="C941" s="1013" t="str">
        <f>IF(B941="","",INDEX(非表示_前年度報告内容!$1:$1048576,MATCH(B941,非表示_前年度報告内容!$A:$A,0),MATCH($C$52,非表示_前年度報告内容!$4:$4,0)))</f>
        <v/>
      </c>
      <c r="D941" s="1013"/>
      <c r="E941" s="839" t="str">
        <f>IF(B941="","",INDEX(非表示_前年度報告内容!$1:$1048576,MATCH(B941,非表示_前年度報告内容!$A:$A,0),MATCH($E$52,非表示_前年度報告内容!$4:$4,0)))</f>
        <v/>
      </c>
    </row>
    <row r="942" spans="2:5" hidden="1">
      <c r="B942" s="614" t="str">
        <f>IF(非表示_前年度報告内容!A894="","",非表示_前年度報告内容!A894)</f>
        <v/>
      </c>
      <c r="C942" s="1013" t="str">
        <f>IF(B942="","",INDEX(非表示_前年度報告内容!$1:$1048576,MATCH(B942,非表示_前年度報告内容!$A:$A,0),MATCH($C$52,非表示_前年度報告内容!$4:$4,0)))</f>
        <v/>
      </c>
      <c r="D942" s="1013"/>
      <c r="E942" s="839" t="str">
        <f>IF(B942="","",INDEX(非表示_前年度報告内容!$1:$1048576,MATCH(B942,非表示_前年度報告内容!$A:$A,0),MATCH($E$52,非表示_前年度報告内容!$4:$4,0)))</f>
        <v/>
      </c>
    </row>
    <row r="943" spans="2:5" hidden="1">
      <c r="B943" s="614" t="str">
        <f>IF(非表示_前年度報告内容!A895="","",非表示_前年度報告内容!A895)</f>
        <v/>
      </c>
      <c r="C943" s="1013" t="str">
        <f>IF(B943="","",INDEX(非表示_前年度報告内容!$1:$1048576,MATCH(B943,非表示_前年度報告内容!$A:$A,0),MATCH($C$52,非表示_前年度報告内容!$4:$4,0)))</f>
        <v/>
      </c>
      <c r="D943" s="1013"/>
      <c r="E943" s="839" t="str">
        <f>IF(B943="","",INDEX(非表示_前年度報告内容!$1:$1048576,MATCH(B943,非表示_前年度報告内容!$A:$A,0),MATCH($E$52,非表示_前年度報告内容!$4:$4,0)))</f>
        <v/>
      </c>
    </row>
    <row r="944" spans="2:5" hidden="1">
      <c r="B944" s="614" t="str">
        <f>IF(非表示_前年度報告内容!A896="","",非表示_前年度報告内容!A896)</f>
        <v/>
      </c>
      <c r="C944" s="1013" t="str">
        <f>IF(B944="","",INDEX(非表示_前年度報告内容!$1:$1048576,MATCH(B944,非表示_前年度報告内容!$A:$A,0),MATCH($C$52,非表示_前年度報告内容!$4:$4,0)))</f>
        <v/>
      </c>
      <c r="D944" s="1013"/>
      <c r="E944" s="839" t="str">
        <f>IF(B944="","",INDEX(非表示_前年度報告内容!$1:$1048576,MATCH(B944,非表示_前年度報告内容!$A:$A,0),MATCH($E$52,非表示_前年度報告内容!$4:$4,0)))</f>
        <v/>
      </c>
    </row>
    <row r="945" spans="2:5" hidden="1">
      <c r="B945" s="614" t="str">
        <f>IF(非表示_前年度報告内容!A897="","",非表示_前年度報告内容!A897)</f>
        <v/>
      </c>
      <c r="C945" s="1013" t="str">
        <f>IF(B945="","",INDEX(非表示_前年度報告内容!$1:$1048576,MATCH(B945,非表示_前年度報告内容!$A:$A,0),MATCH($C$52,非表示_前年度報告内容!$4:$4,0)))</f>
        <v/>
      </c>
      <c r="D945" s="1013"/>
      <c r="E945" s="839" t="str">
        <f>IF(B945="","",INDEX(非表示_前年度報告内容!$1:$1048576,MATCH(B945,非表示_前年度報告内容!$A:$A,0),MATCH($E$52,非表示_前年度報告内容!$4:$4,0)))</f>
        <v/>
      </c>
    </row>
    <row r="946" spans="2:5" hidden="1">
      <c r="B946" s="614" t="str">
        <f>IF(非表示_前年度報告内容!A898="","",非表示_前年度報告内容!A898)</f>
        <v/>
      </c>
      <c r="C946" s="1013" t="str">
        <f>IF(B946="","",INDEX(非表示_前年度報告内容!$1:$1048576,MATCH(B946,非表示_前年度報告内容!$A:$A,0),MATCH($C$52,非表示_前年度報告内容!$4:$4,0)))</f>
        <v/>
      </c>
      <c r="D946" s="1013"/>
      <c r="E946" s="839" t="str">
        <f>IF(B946="","",INDEX(非表示_前年度報告内容!$1:$1048576,MATCH(B946,非表示_前年度報告内容!$A:$A,0),MATCH($E$52,非表示_前年度報告内容!$4:$4,0)))</f>
        <v/>
      </c>
    </row>
    <row r="947" spans="2:5" hidden="1">
      <c r="B947" s="614" t="str">
        <f>IF(非表示_前年度報告内容!A899="","",非表示_前年度報告内容!A899)</f>
        <v/>
      </c>
      <c r="C947" s="1013" t="str">
        <f>IF(B947="","",INDEX(非表示_前年度報告内容!$1:$1048576,MATCH(B947,非表示_前年度報告内容!$A:$A,0),MATCH($C$52,非表示_前年度報告内容!$4:$4,0)))</f>
        <v/>
      </c>
      <c r="D947" s="1013"/>
      <c r="E947" s="839" t="str">
        <f>IF(B947="","",INDEX(非表示_前年度報告内容!$1:$1048576,MATCH(B947,非表示_前年度報告内容!$A:$A,0),MATCH($E$52,非表示_前年度報告内容!$4:$4,0)))</f>
        <v/>
      </c>
    </row>
    <row r="948" spans="2:5" hidden="1">
      <c r="B948" s="614" t="str">
        <f>IF(非表示_前年度報告内容!A900="","",非表示_前年度報告内容!A900)</f>
        <v/>
      </c>
      <c r="C948" s="1013" t="str">
        <f>IF(B948="","",INDEX(非表示_前年度報告内容!$1:$1048576,MATCH(B948,非表示_前年度報告内容!$A:$A,0),MATCH($C$52,非表示_前年度報告内容!$4:$4,0)))</f>
        <v/>
      </c>
      <c r="D948" s="1013"/>
      <c r="E948" s="839" t="str">
        <f>IF(B948="","",INDEX(非表示_前年度報告内容!$1:$1048576,MATCH(B948,非表示_前年度報告内容!$A:$A,0),MATCH($E$52,非表示_前年度報告内容!$4:$4,0)))</f>
        <v/>
      </c>
    </row>
    <row r="949" spans="2:5" hidden="1">
      <c r="B949" s="614" t="str">
        <f>IF(非表示_前年度報告内容!A901="","",非表示_前年度報告内容!A901)</f>
        <v/>
      </c>
      <c r="C949" s="1013" t="str">
        <f>IF(B949="","",INDEX(非表示_前年度報告内容!$1:$1048576,MATCH(B949,非表示_前年度報告内容!$A:$A,0),MATCH($C$52,非表示_前年度報告内容!$4:$4,0)))</f>
        <v/>
      </c>
      <c r="D949" s="1013"/>
      <c r="E949" s="839" t="str">
        <f>IF(B949="","",INDEX(非表示_前年度報告内容!$1:$1048576,MATCH(B949,非表示_前年度報告内容!$A:$A,0),MATCH($E$52,非表示_前年度報告内容!$4:$4,0)))</f>
        <v/>
      </c>
    </row>
    <row r="950" spans="2:5" hidden="1">
      <c r="B950" s="614" t="str">
        <f>IF(非表示_前年度報告内容!A902="","",非表示_前年度報告内容!A902)</f>
        <v/>
      </c>
      <c r="C950" s="1013" t="str">
        <f>IF(B950="","",INDEX(非表示_前年度報告内容!$1:$1048576,MATCH(B950,非表示_前年度報告内容!$A:$A,0),MATCH($C$52,非表示_前年度報告内容!$4:$4,0)))</f>
        <v/>
      </c>
      <c r="D950" s="1013"/>
      <c r="E950" s="839" t="str">
        <f>IF(B950="","",INDEX(非表示_前年度報告内容!$1:$1048576,MATCH(B950,非表示_前年度報告内容!$A:$A,0),MATCH($E$52,非表示_前年度報告内容!$4:$4,0)))</f>
        <v/>
      </c>
    </row>
    <row r="951" spans="2:5" hidden="1">
      <c r="B951" s="614" t="str">
        <f>IF(非表示_前年度報告内容!A903="","",非表示_前年度報告内容!A903)</f>
        <v/>
      </c>
      <c r="C951" s="1013" t="str">
        <f>IF(B951="","",INDEX(非表示_前年度報告内容!$1:$1048576,MATCH(B951,非表示_前年度報告内容!$A:$A,0),MATCH($C$52,非表示_前年度報告内容!$4:$4,0)))</f>
        <v/>
      </c>
      <c r="D951" s="1013"/>
      <c r="E951" s="839" t="str">
        <f>IF(B951="","",INDEX(非表示_前年度報告内容!$1:$1048576,MATCH(B951,非表示_前年度報告内容!$A:$A,0),MATCH($E$52,非表示_前年度報告内容!$4:$4,0)))</f>
        <v/>
      </c>
    </row>
    <row r="952" spans="2:5" hidden="1">
      <c r="B952" s="614" t="str">
        <f>IF(非表示_前年度報告内容!A904="","",非表示_前年度報告内容!A904)</f>
        <v/>
      </c>
      <c r="C952" s="1013" t="str">
        <f>IF(B952="","",INDEX(非表示_前年度報告内容!$1:$1048576,MATCH(B952,非表示_前年度報告内容!$A:$A,0),MATCH($C$52,非表示_前年度報告内容!$4:$4,0)))</f>
        <v/>
      </c>
      <c r="D952" s="1013"/>
      <c r="E952" s="839" t="str">
        <f>IF(B952="","",INDEX(非表示_前年度報告内容!$1:$1048576,MATCH(B952,非表示_前年度報告内容!$A:$A,0),MATCH($E$52,非表示_前年度報告内容!$4:$4,0)))</f>
        <v/>
      </c>
    </row>
    <row r="953" spans="2:5" hidden="1">
      <c r="B953" s="614" t="str">
        <f>IF(非表示_前年度報告内容!A905="","",非表示_前年度報告内容!A905)</f>
        <v/>
      </c>
      <c r="C953" s="1013" t="str">
        <f>IF(B953="","",INDEX(非表示_前年度報告内容!$1:$1048576,MATCH(B953,非表示_前年度報告内容!$A:$A,0),MATCH($C$52,非表示_前年度報告内容!$4:$4,0)))</f>
        <v/>
      </c>
      <c r="D953" s="1013"/>
      <c r="E953" s="839" t="str">
        <f>IF(B953="","",INDEX(非表示_前年度報告内容!$1:$1048576,MATCH(B953,非表示_前年度報告内容!$A:$A,0),MATCH($E$52,非表示_前年度報告内容!$4:$4,0)))</f>
        <v/>
      </c>
    </row>
    <row r="954" spans="2:5" hidden="1">
      <c r="B954" s="614" t="str">
        <f>IF(非表示_前年度報告内容!A906="","",非表示_前年度報告内容!A906)</f>
        <v/>
      </c>
      <c r="C954" s="1013" t="str">
        <f>IF(B954="","",INDEX(非表示_前年度報告内容!$1:$1048576,MATCH(B954,非表示_前年度報告内容!$A:$A,0),MATCH($C$52,非表示_前年度報告内容!$4:$4,0)))</f>
        <v/>
      </c>
      <c r="D954" s="1013"/>
      <c r="E954" s="839" t="str">
        <f>IF(B954="","",INDEX(非表示_前年度報告内容!$1:$1048576,MATCH(B954,非表示_前年度報告内容!$A:$A,0),MATCH($E$52,非表示_前年度報告内容!$4:$4,0)))</f>
        <v/>
      </c>
    </row>
    <row r="955" spans="2:5" hidden="1">
      <c r="B955" s="614" t="str">
        <f>IF(非表示_前年度報告内容!A907="","",非表示_前年度報告内容!A907)</f>
        <v/>
      </c>
      <c r="C955" s="1013" t="str">
        <f>IF(B955="","",INDEX(非表示_前年度報告内容!$1:$1048576,MATCH(B955,非表示_前年度報告内容!$A:$A,0),MATCH($C$52,非表示_前年度報告内容!$4:$4,0)))</f>
        <v/>
      </c>
      <c r="D955" s="1013"/>
      <c r="E955" s="839" t="str">
        <f>IF(B955="","",INDEX(非表示_前年度報告内容!$1:$1048576,MATCH(B955,非表示_前年度報告内容!$A:$A,0),MATCH($E$52,非表示_前年度報告内容!$4:$4,0)))</f>
        <v/>
      </c>
    </row>
    <row r="956" spans="2:5" hidden="1">
      <c r="B956" s="614" t="str">
        <f>IF(非表示_前年度報告内容!A908="","",非表示_前年度報告内容!A908)</f>
        <v/>
      </c>
      <c r="C956" s="1013" t="str">
        <f>IF(B956="","",INDEX(非表示_前年度報告内容!$1:$1048576,MATCH(B956,非表示_前年度報告内容!$A:$A,0),MATCH($C$52,非表示_前年度報告内容!$4:$4,0)))</f>
        <v/>
      </c>
      <c r="D956" s="1013"/>
      <c r="E956" s="839" t="str">
        <f>IF(B956="","",INDEX(非表示_前年度報告内容!$1:$1048576,MATCH(B956,非表示_前年度報告内容!$A:$A,0),MATCH($E$52,非表示_前年度報告内容!$4:$4,0)))</f>
        <v/>
      </c>
    </row>
    <row r="957" spans="2:5" hidden="1">
      <c r="B957" s="614" t="str">
        <f>IF(非表示_前年度報告内容!A909="","",非表示_前年度報告内容!A909)</f>
        <v/>
      </c>
      <c r="C957" s="1013" t="str">
        <f>IF(B957="","",INDEX(非表示_前年度報告内容!$1:$1048576,MATCH(B957,非表示_前年度報告内容!$A:$A,0),MATCH($C$52,非表示_前年度報告内容!$4:$4,0)))</f>
        <v/>
      </c>
      <c r="D957" s="1013"/>
      <c r="E957" s="839" t="str">
        <f>IF(B957="","",INDEX(非表示_前年度報告内容!$1:$1048576,MATCH(B957,非表示_前年度報告内容!$A:$A,0),MATCH($E$52,非表示_前年度報告内容!$4:$4,0)))</f>
        <v/>
      </c>
    </row>
    <row r="958" spans="2:5" hidden="1">
      <c r="B958" s="614" t="str">
        <f>IF(非表示_前年度報告内容!A910="","",非表示_前年度報告内容!A910)</f>
        <v/>
      </c>
      <c r="C958" s="1013" t="str">
        <f>IF(B958="","",INDEX(非表示_前年度報告内容!$1:$1048576,MATCH(B958,非表示_前年度報告内容!$A:$A,0),MATCH($C$52,非表示_前年度報告内容!$4:$4,0)))</f>
        <v/>
      </c>
      <c r="D958" s="1013"/>
      <c r="E958" s="839" t="str">
        <f>IF(B958="","",INDEX(非表示_前年度報告内容!$1:$1048576,MATCH(B958,非表示_前年度報告内容!$A:$A,0),MATCH($E$52,非表示_前年度報告内容!$4:$4,0)))</f>
        <v/>
      </c>
    </row>
    <row r="959" spans="2:5" hidden="1">
      <c r="B959" s="614" t="str">
        <f>IF(非表示_前年度報告内容!A911="","",非表示_前年度報告内容!A911)</f>
        <v/>
      </c>
      <c r="C959" s="1013" t="str">
        <f>IF(B959="","",INDEX(非表示_前年度報告内容!$1:$1048576,MATCH(B959,非表示_前年度報告内容!$A:$A,0),MATCH($C$52,非表示_前年度報告内容!$4:$4,0)))</f>
        <v/>
      </c>
      <c r="D959" s="1013"/>
      <c r="E959" s="839" t="str">
        <f>IF(B959="","",INDEX(非表示_前年度報告内容!$1:$1048576,MATCH(B959,非表示_前年度報告内容!$A:$A,0),MATCH($E$52,非表示_前年度報告内容!$4:$4,0)))</f>
        <v/>
      </c>
    </row>
    <row r="960" spans="2:5" hidden="1">
      <c r="B960" s="614" t="str">
        <f>IF(非表示_前年度報告内容!A912="","",非表示_前年度報告内容!A912)</f>
        <v/>
      </c>
      <c r="C960" s="1013" t="str">
        <f>IF(B960="","",INDEX(非表示_前年度報告内容!$1:$1048576,MATCH(B960,非表示_前年度報告内容!$A:$A,0),MATCH($C$52,非表示_前年度報告内容!$4:$4,0)))</f>
        <v/>
      </c>
      <c r="D960" s="1013"/>
      <c r="E960" s="839" t="str">
        <f>IF(B960="","",INDEX(非表示_前年度報告内容!$1:$1048576,MATCH(B960,非表示_前年度報告内容!$A:$A,0),MATCH($E$52,非表示_前年度報告内容!$4:$4,0)))</f>
        <v/>
      </c>
    </row>
    <row r="961" spans="2:5" hidden="1">
      <c r="B961" s="614" t="str">
        <f>IF(非表示_前年度報告内容!A913="","",非表示_前年度報告内容!A913)</f>
        <v/>
      </c>
      <c r="C961" s="1013" t="str">
        <f>IF(B961="","",INDEX(非表示_前年度報告内容!$1:$1048576,MATCH(B961,非表示_前年度報告内容!$A:$A,0),MATCH($C$52,非表示_前年度報告内容!$4:$4,0)))</f>
        <v/>
      </c>
      <c r="D961" s="1013"/>
      <c r="E961" s="839" t="str">
        <f>IF(B961="","",INDEX(非表示_前年度報告内容!$1:$1048576,MATCH(B961,非表示_前年度報告内容!$A:$A,0),MATCH($E$52,非表示_前年度報告内容!$4:$4,0)))</f>
        <v/>
      </c>
    </row>
    <row r="962" spans="2:5" hidden="1">
      <c r="B962" s="614" t="str">
        <f>IF(非表示_前年度報告内容!A914="","",非表示_前年度報告内容!A914)</f>
        <v/>
      </c>
      <c r="C962" s="1013" t="str">
        <f>IF(B962="","",INDEX(非表示_前年度報告内容!$1:$1048576,MATCH(B962,非表示_前年度報告内容!$A:$A,0),MATCH($C$52,非表示_前年度報告内容!$4:$4,0)))</f>
        <v/>
      </c>
      <c r="D962" s="1013"/>
      <c r="E962" s="839" t="str">
        <f>IF(B962="","",INDEX(非表示_前年度報告内容!$1:$1048576,MATCH(B962,非表示_前年度報告内容!$A:$A,0),MATCH($E$52,非表示_前年度報告内容!$4:$4,0)))</f>
        <v/>
      </c>
    </row>
    <row r="963" spans="2:5" hidden="1">
      <c r="B963" s="614" t="str">
        <f>IF(非表示_前年度報告内容!A915="","",非表示_前年度報告内容!A915)</f>
        <v/>
      </c>
      <c r="C963" s="1013" t="str">
        <f>IF(B963="","",INDEX(非表示_前年度報告内容!$1:$1048576,MATCH(B963,非表示_前年度報告内容!$A:$A,0),MATCH($C$52,非表示_前年度報告内容!$4:$4,0)))</f>
        <v/>
      </c>
      <c r="D963" s="1013"/>
      <c r="E963" s="839" t="str">
        <f>IF(B963="","",INDEX(非表示_前年度報告内容!$1:$1048576,MATCH(B963,非表示_前年度報告内容!$A:$A,0),MATCH($E$52,非表示_前年度報告内容!$4:$4,0)))</f>
        <v/>
      </c>
    </row>
    <row r="964" spans="2:5" hidden="1">
      <c r="B964" s="614" t="str">
        <f>IF(非表示_前年度報告内容!A916="","",非表示_前年度報告内容!A916)</f>
        <v/>
      </c>
      <c r="C964" s="1013" t="str">
        <f>IF(B964="","",INDEX(非表示_前年度報告内容!$1:$1048576,MATCH(B964,非表示_前年度報告内容!$A:$A,0),MATCH($C$52,非表示_前年度報告内容!$4:$4,0)))</f>
        <v/>
      </c>
      <c r="D964" s="1013"/>
      <c r="E964" s="839" t="str">
        <f>IF(B964="","",INDEX(非表示_前年度報告内容!$1:$1048576,MATCH(B964,非表示_前年度報告内容!$A:$A,0),MATCH($E$52,非表示_前年度報告内容!$4:$4,0)))</f>
        <v/>
      </c>
    </row>
    <row r="965" spans="2:5" hidden="1">
      <c r="B965" s="614" t="str">
        <f>IF(非表示_前年度報告内容!A917="","",非表示_前年度報告内容!A917)</f>
        <v/>
      </c>
      <c r="C965" s="1013" t="str">
        <f>IF(B965="","",INDEX(非表示_前年度報告内容!$1:$1048576,MATCH(B965,非表示_前年度報告内容!$A:$A,0),MATCH($C$52,非表示_前年度報告内容!$4:$4,0)))</f>
        <v/>
      </c>
      <c r="D965" s="1013"/>
      <c r="E965" s="839" t="str">
        <f>IF(B965="","",INDEX(非表示_前年度報告内容!$1:$1048576,MATCH(B965,非表示_前年度報告内容!$A:$A,0),MATCH($E$52,非表示_前年度報告内容!$4:$4,0)))</f>
        <v/>
      </c>
    </row>
    <row r="966" spans="2:5" hidden="1">
      <c r="B966" s="614" t="str">
        <f>IF(非表示_前年度報告内容!A918="","",非表示_前年度報告内容!A918)</f>
        <v/>
      </c>
      <c r="C966" s="1013" t="str">
        <f>IF(B966="","",INDEX(非表示_前年度報告内容!$1:$1048576,MATCH(B966,非表示_前年度報告内容!$A:$A,0),MATCH($C$52,非表示_前年度報告内容!$4:$4,0)))</f>
        <v/>
      </c>
      <c r="D966" s="1013"/>
      <c r="E966" s="839" t="str">
        <f>IF(B966="","",INDEX(非表示_前年度報告内容!$1:$1048576,MATCH(B966,非表示_前年度報告内容!$A:$A,0),MATCH($E$52,非表示_前年度報告内容!$4:$4,0)))</f>
        <v/>
      </c>
    </row>
  </sheetData>
  <sheetProtection algorithmName="SHA-512" hashValue="TL6SvPgKvWdB7lqKRfkRFuvdpGNfDFhd8jefjUHPJJX9SDJFlZyHN/liDo+CgdTlr/o7QO6aF4rBniqm/MOrFQ==" saltValue="slewbzwQj4MMV22ILlM4BQ==" spinCount="100000" sheet="1" formatCells="0" autoFilter="0"/>
  <autoFilter ref="B52:E966" xr:uid="{00000000-0009-0000-0000-000004000000}">
    <filterColumn colId="1" showButton="0"/>
    <filterColumn colId="3">
      <customFilters>
        <customFilter operator="notEqual" val=" "/>
      </customFilters>
    </filterColumn>
  </autoFilter>
  <mergeCells count="930">
    <mergeCell ref="D42:E42"/>
    <mergeCell ref="D41:E41"/>
    <mergeCell ref="D40:E40"/>
    <mergeCell ref="D39:E39"/>
    <mergeCell ref="D46:E48"/>
    <mergeCell ref="F46:F48"/>
    <mergeCell ref="G18:G23"/>
    <mergeCell ref="D28:E28"/>
    <mergeCell ref="D45:E45"/>
    <mergeCell ref="D44:E44"/>
    <mergeCell ref="D43:E43"/>
    <mergeCell ref="D30:E30"/>
    <mergeCell ref="G41:G43"/>
    <mergeCell ref="C965:D965"/>
    <mergeCell ref="C966:D966"/>
    <mergeCell ref="G14:G16"/>
    <mergeCell ref="A1:B1"/>
    <mergeCell ref="C956:D956"/>
    <mergeCell ref="C957:D957"/>
    <mergeCell ref="C958:D958"/>
    <mergeCell ref="C959:D959"/>
    <mergeCell ref="C960:D960"/>
    <mergeCell ref="C961:D961"/>
    <mergeCell ref="C962:D962"/>
    <mergeCell ref="C963:D963"/>
    <mergeCell ref="C964:D964"/>
    <mergeCell ref="C947:D947"/>
    <mergeCell ref="C948:D948"/>
    <mergeCell ref="C949:D949"/>
    <mergeCell ref="C950:D950"/>
    <mergeCell ref="C951:D951"/>
    <mergeCell ref="C952:D952"/>
    <mergeCell ref="C953:D953"/>
    <mergeCell ref="C954:D954"/>
    <mergeCell ref="C955:D955"/>
    <mergeCell ref="C938:D938"/>
    <mergeCell ref="C939:D939"/>
    <mergeCell ref="C940:D940"/>
    <mergeCell ref="C941:D941"/>
    <mergeCell ref="C942:D942"/>
    <mergeCell ref="C943:D943"/>
    <mergeCell ref="C944:D944"/>
    <mergeCell ref="C945:D945"/>
    <mergeCell ref="C946:D946"/>
    <mergeCell ref="C929:D929"/>
    <mergeCell ref="C930:D930"/>
    <mergeCell ref="C931:D931"/>
    <mergeCell ref="C932:D932"/>
    <mergeCell ref="C933:D933"/>
    <mergeCell ref="C934:D934"/>
    <mergeCell ref="C935:D935"/>
    <mergeCell ref="C936:D936"/>
    <mergeCell ref="C937:D937"/>
    <mergeCell ref="C920:D920"/>
    <mergeCell ref="C921:D921"/>
    <mergeCell ref="C922:D922"/>
    <mergeCell ref="C923:D923"/>
    <mergeCell ref="C924:D924"/>
    <mergeCell ref="C925:D925"/>
    <mergeCell ref="C926:D926"/>
    <mergeCell ref="C927:D927"/>
    <mergeCell ref="C928:D928"/>
    <mergeCell ref="C911:D911"/>
    <mergeCell ref="C912:D912"/>
    <mergeCell ref="C913:D913"/>
    <mergeCell ref="C914:D914"/>
    <mergeCell ref="C915:D915"/>
    <mergeCell ref="C916:D916"/>
    <mergeCell ref="C917:D917"/>
    <mergeCell ref="C918:D918"/>
    <mergeCell ref="C919:D919"/>
    <mergeCell ref="C902:D902"/>
    <mergeCell ref="C903:D903"/>
    <mergeCell ref="C904:D904"/>
    <mergeCell ref="C905:D905"/>
    <mergeCell ref="C906:D906"/>
    <mergeCell ref="C907:D907"/>
    <mergeCell ref="C908:D908"/>
    <mergeCell ref="C909:D909"/>
    <mergeCell ref="C910:D910"/>
    <mergeCell ref="C893:D893"/>
    <mergeCell ref="C894:D894"/>
    <mergeCell ref="C895:D895"/>
    <mergeCell ref="C896:D896"/>
    <mergeCell ref="C897:D897"/>
    <mergeCell ref="C898:D898"/>
    <mergeCell ref="C899:D899"/>
    <mergeCell ref="C900:D900"/>
    <mergeCell ref="C901:D901"/>
    <mergeCell ref="C884:D884"/>
    <mergeCell ref="C885:D885"/>
    <mergeCell ref="C886:D886"/>
    <mergeCell ref="C887:D887"/>
    <mergeCell ref="C888:D888"/>
    <mergeCell ref="C889:D889"/>
    <mergeCell ref="C890:D890"/>
    <mergeCell ref="C891:D891"/>
    <mergeCell ref="C892:D892"/>
    <mergeCell ref="C875:D875"/>
    <mergeCell ref="C876:D876"/>
    <mergeCell ref="C877:D877"/>
    <mergeCell ref="C878:D878"/>
    <mergeCell ref="C879:D879"/>
    <mergeCell ref="C880:D880"/>
    <mergeCell ref="C881:D881"/>
    <mergeCell ref="C882:D882"/>
    <mergeCell ref="C883:D883"/>
    <mergeCell ref="C866:D866"/>
    <mergeCell ref="C867:D867"/>
    <mergeCell ref="C868:D868"/>
    <mergeCell ref="C869:D869"/>
    <mergeCell ref="C870:D870"/>
    <mergeCell ref="C871:D871"/>
    <mergeCell ref="C872:D872"/>
    <mergeCell ref="C873:D873"/>
    <mergeCell ref="C874:D874"/>
    <mergeCell ref="C857:D857"/>
    <mergeCell ref="C858:D858"/>
    <mergeCell ref="C859:D859"/>
    <mergeCell ref="C860:D860"/>
    <mergeCell ref="C861:D861"/>
    <mergeCell ref="C862:D862"/>
    <mergeCell ref="C863:D863"/>
    <mergeCell ref="C864:D864"/>
    <mergeCell ref="C865:D865"/>
    <mergeCell ref="C848:D848"/>
    <mergeCell ref="C849:D849"/>
    <mergeCell ref="C850:D850"/>
    <mergeCell ref="C851:D851"/>
    <mergeCell ref="C852:D852"/>
    <mergeCell ref="C853:D853"/>
    <mergeCell ref="C854:D854"/>
    <mergeCell ref="C855:D855"/>
    <mergeCell ref="C856:D856"/>
    <mergeCell ref="C839:D839"/>
    <mergeCell ref="C840:D840"/>
    <mergeCell ref="C841:D841"/>
    <mergeCell ref="C842:D842"/>
    <mergeCell ref="C843:D843"/>
    <mergeCell ref="C844:D844"/>
    <mergeCell ref="C845:D845"/>
    <mergeCell ref="C846:D846"/>
    <mergeCell ref="C847:D847"/>
    <mergeCell ref="C830:D830"/>
    <mergeCell ref="C831:D831"/>
    <mergeCell ref="C832:D832"/>
    <mergeCell ref="C833:D833"/>
    <mergeCell ref="C834:D834"/>
    <mergeCell ref="C835:D835"/>
    <mergeCell ref="C836:D836"/>
    <mergeCell ref="C837:D837"/>
    <mergeCell ref="C838:D838"/>
    <mergeCell ref="C821:D821"/>
    <mergeCell ref="C822:D822"/>
    <mergeCell ref="C823:D823"/>
    <mergeCell ref="C824:D824"/>
    <mergeCell ref="C825:D825"/>
    <mergeCell ref="C826:D826"/>
    <mergeCell ref="C827:D827"/>
    <mergeCell ref="C828:D828"/>
    <mergeCell ref="C829:D829"/>
    <mergeCell ref="C812:D812"/>
    <mergeCell ref="C813:D813"/>
    <mergeCell ref="C814:D814"/>
    <mergeCell ref="C815:D815"/>
    <mergeCell ref="C816:D816"/>
    <mergeCell ref="C817:D817"/>
    <mergeCell ref="C818:D818"/>
    <mergeCell ref="C819:D819"/>
    <mergeCell ref="C820:D820"/>
    <mergeCell ref="C803:D803"/>
    <mergeCell ref="C804:D804"/>
    <mergeCell ref="C805:D805"/>
    <mergeCell ref="C806:D806"/>
    <mergeCell ref="C807:D807"/>
    <mergeCell ref="C808:D808"/>
    <mergeCell ref="C809:D809"/>
    <mergeCell ref="C810:D810"/>
    <mergeCell ref="C811:D811"/>
    <mergeCell ref="C794:D794"/>
    <mergeCell ref="C795:D795"/>
    <mergeCell ref="C796:D796"/>
    <mergeCell ref="C797:D797"/>
    <mergeCell ref="C798:D798"/>
    <mergeCell ref="C799:D799"/>
    <mergeCell ref="C800:D800"/>
    <mergeCell ref="C801:D801"/>
    <mergeCell ref="C802:D802"/>
    <mergeCell ref="C785:D785"/>
    <mergeCell ref="C786:D786"/>
    <mergeCell ref="C787:D787"/>
    <mergeCell ref="C788:D788"/>
    <mergeCell ref="C789:D789"/>
    <mergeCell ref="C790:D790"/>
    <mergeCell ref="C791:D791"/>
    <mergeCell ref="C792:D792"/>
    <mergeCell ref="C793:D793"/>
    <mergeCell ref="C776:D776"/>
    <mergeCell ref="C777:D777"/>
    <mergeCell ref="C778:D778"/>
    <mergeCell ref="C779:D779"/>
    <mergeCell ref="C780:D780"/>
    <mergeCell ref="C781:D781"/>
    <mergeCell ref="C782:D782"/>
    <mergeCell ref="C783:D783"/>
    <mergeCell ref="C784:D784"/>
    <mergeCell ref="C767:D767"/>
    <mergeCell ref="C768:D768"/>
    <mergeCell ref="C769:D769"/>
    <mergeCell ref="C770:D770"/>
    <mergeCell ref="C771:D771"/>
    <mergeCell ref="C772:D772"/>
    <mergeCell ref="C773:D773"/>
    <mergeCell ref="C774:D774"/>
    <mergeCell ref="C775:D775"/>
    <mergeCell ref="C758:D758"/>
    <mergeCell ref="C759:D759"/>
    <mergeCell ref="C760:D760"/>
    <mergeCell ref="C761:D761"/>
    <mergeCell ref="C762:D762"/>
    <mergeCell ref="C763:D763"/>
    <mergeCell ref="C764:D764"/>
    <mergeCell ref="C765:D765"/>
    <mergeCell ref="C766:D766"/>
    <mergeCell ref="C749:D749"/>
    <mergeCell ref="C750:D750"/>
    <mergeCell ref="C751:D751"/>
    <mergeCell ref="C752:D752"/>
    <mergeCell ref="C753:D753"/>
    <mergeCell ref="C754:D754"/>
    <mergeCell ref="C755:D755"/>
    <mergeCell ref="C756:D756"/>
    <mergeCell ref="C757:D757"/>
    <mergeCell ref="C740:D740"/>
    <mergeCell ref="C741:D741"/>
    <mergeCell ref="C742:D742"/>
    <mergeCell ref="C743:D743"/>
    <mergeCell ref="C744:D744"/>
    <mergeCell ref="C745:D745"/>
    <mergeCell ref="C746:D746"/>
    <mergeCell ref="C747:D747"/>
    <mergeCell ref="C748:D748"/>
    <mergeCell ref="C731:D731"/>
    <mergeCell ref="C732:D732"/>
    <mergeCell ref="C733:D733"/>
    <mergeCell ref="C734:D734"/>
    <mergeCell ref="C735:D735"/>
    <mergeCell ref="C736:D736"/>
    <mergeCell ref="C737:D737"/>
    <mergeCell ref="C738:D738"/>
    <mergeCell ref="C739:D739"/>
    <mergeCell ref="C722:D722"/>
    <mergeCell ref="C723:D723"/>
    <mergeCell ref="C724:D724"/>
    <mergeCell ref="C725:D725"/>
    <mergeCell ref="C726:D726"/>
    <mergeCell ref="C727:D727"/>
    <mergeCell ref="C728:D728"/>
    <mergeCell ref="C729:D729"/>
    <mergeCell ref="C730:D730"/>
    <mergeCell ref="C713:D713"/>
    <mergeCell ref="C714:D714"/>
    <mergeCell ref="C715:D715"/>
    <mergeCell ref="C716:D716"/>
    <mergeCell ref="C717:D717"/>
    <mergeCell ref="C718:D718"/>
    <mergeCell ref="C719:D719"/>
    <mergeCell ref="C720:D720"/>
    <mergeCell ref="C721:D721"/>
    <mergeCell ref="C704:D704"/>
    <mergeCell ref="C705:D705"/>
    <mergeCell ref="C706:D706"/>
    <mergeCell ref="C707:D707"/>
    <mergeCell ref="C708:D708"/>
    <mergeCell ref="C709:D709"/>
    <mergeCell ref="C710:D710"/>
    <mergeCell ref="C711:D711"/>
    <mergeCell ref="C712:D712"/>
    <mergeCell ref="C695:D695"/>
    <mergeCell ref="C696:D696"/>
    <mergeCell ref="C697:D697"/>
    <mergeCell ref="C698:D698"/>
    <mergeCell ref="C699:D699"/>
    <mergeCell ref="C700:D700"/>
    <mergeCell ref="C701:D701"/>
    <mergeCell ref="C702:D702"/>
    <mergeCell ref="C703:D703"/>
    <mergeCell ref="C686:D686"/>
    <mergeCell ref="C687:D687"/>
    <mergeCell ref="C688:D688"/>
    <mergeCell ref="C689:D689"/>
    <mergeCell ref="C690:D690"/>
    <mergeCell ref="C691:D691"/>
    <mergeCell ref="C692:D692"/>
    <mergeCell ref="C693:D693"/>
    <mergeCell ref="C694:D694"/>
    <mergeCell ref="C677:D677"/>
    <mergeCell ref="C678:D678"/>
    <mergeCell ref="C679:D679"/>
    <mergeCell ref="C680:D680"/>
    <mergeCell ref="C681:D681"/>
    <mergeCell ref="C682:D682"/>
    <mergeCell ref="C683:D683"/>
    <mergeCell ref="C684:D684"/>
    <mergeCell ref="C685:D685"/>
    <mergeCell ref="C668:D668"/>
    <mergeCell ref="C669:D669"/>
    <mergeCell ref="C670:D670"/>
    <mergeCell ref="C671:D671"/>
    <mergeCell ref="C672:D672"/>
    <mergeCell ref="C673:D673"/>
    <mergeCell ref="C674:D674"/>
    <mergeCell ref="C675:D675"/>
    <mergeCell ref="C676:D676"/>
    <mergeCell ref="C659:D659"/>
    <mergeCell ref="C660:D660"/>
    <mergeCell ref="C661:D661"/>
    <mergeCell ref="C662:D662"/>
    <mergeCell ref="C663:D663"/>
    <mergeCell ref="C664:D664"/>
    <mergeCell ref="C665:D665"/>
    <mergeCell ref="C666:D666"/>
    <mergeCell ref="C667:D667"/>
    <mergeCell ref="C650:D650"/>
    <mergeCell ref="C651:D651"/>
    <mergeCell ref="C652:D652"/>
    <mergeCell ref="C653:D653"/>
    <mergeCell ref="C654:D654"/>
    <mergeCell ref="C655:D655"/>
    <mergeCell ref="C656:D656"/>
    <mergeCell ref="C657:D657"/>
    <mergeCell ref="C658:D658"/>
    <mergeCell ref="C641:D641"/>
    <mergeCell ref="C642:D642"/>
    <mergeCell ref="C643:D643"/>
    <mergeCell ref="C644:D644"/>
    <mergeCell ref="C645:D645"/>
    <mergeCell ref="C646:D646"/>
    <mergeCell ref="C647:D647"/>
    <mergeCell ref="C648:D648"/>
    <mergeCell ref="C649:D649"/>
    <mergeCell ref="C632:D632"/>
    <mergeCell ref="C633:D633"/>
    <mergeCell ref="C634:D634"/>
    <mergeCell ref="C635:D635"/>
    <mergeCell ref="C636:D636"/>
    <mergeCell ref="C637:D637"/>
    <mergeCell ref="C638:D638"/>
    <mergeCell ref="C639:D639"/>
    <mergeCell ref="C640:D640"/>
    <mergeCell ref="C623:D623"/>
    <mergeCell ref="C624:D624"/>
    <mergeCell ref="C625:D625"/>
    <mergeCell ref="C626:D626"/>
    <mergeCell ref="C627:D627"/>
    <mergeCell ref="C628:D628"/>
    <mergeCell ref="C629:D629"/>
    <mergeCell ref="C630:D630"/>
    <mergeCell ref="C631:D631"/>
    <mergeCell ref="C619:D619"/>
    <mergeCell ref="C620:D620"/>
    <mergeCell ref="C621:D621"/>
    <mergeCell ref="C622:D622"/>
    <mergeCell ref="C610:D610"/>
    <mergeCell ref="C611:D611"/>
    <mergeCell ref="C612:D612"/>
    <mergeCell ref="C613:D613"/>
    <mergeCell ref="C614:D614"/>
    <mergeCell ref="C615:D615"/>
    <mergeCell ref="C616:D616"/>
    <mergeCell ref="C617:D617"/>
    <mergeCell ref="C618:D618"/>
    <mergeCell ref="C601:D601"/>
    <mergeCell ref="C602:D602"/>
    <mergeCell ref="C603:D603"/>
    <mergeCell ref="C604:D604"/>
    <mergeCell ref="C605:D605"/>
    <mergeCell ref="C606:D606"/>
    <mergeCell ref="C607:D607"/>
    <mergeCell ref="C608:D608"/>
    <mergeCell ref="C609:D609"/>
    <mergeCell ref="C592:D592"/>
    <mergeCell ref="C593:D593"/>
    <mergeCell ref="C594:D594"/>
    <mergeCell ref="C595:D595"/>
    <mergeCell ref="C596:D596"/>
    <mergeCell ref="C597:D597"/>
    <mergeCell ref="C598:D598"/>
    <mergeCell ref="C599:D599"/>
    <mergeCell ref="C600:D600"/>
    <mergeCell ref="C583:D583"/>
    <mergeCell ref="C584:D584"/>
    <mergeCell ref="C585:D585"/>
    <mergeCell ref="C586:D586"/>
    <mergeCell ref="C587:D587"/>
    <mergeCell ref="C588:D588"/>
    <mergeCell ref="C589:D589"/>
    <mergeCell ref="C590:D590"/>
    <mergeCell ref="C591:D591"/>
    <mergeCell ref="C574:D574"/>
    <mergeCell ref="C575:D575"/>
    <mergeCell ref="C576:D576"/>
    <mergeCell ref="C577:D577"/>
    <mergeCell ref="C578:D578"/>
    <mergeCell ref="C579:D579"/>
    <mergeCell ref="C580:D580"/>
    <mergeCell ref="C581:D581"/>
    <mergeCell ref="C582:D582"/>
    <mergeCell ref="C565:D565"/>
    <mergeCell ref="C566:D566"/>
    <mergeCell ref="C567:D567"/>
    <mergeCell ref="C568:D568"/>
    <mergeCell ref="C569:D569"/>
    <mergeCell ref="C570:D570"/>
    <mergeCell ref="C571:D571"/>
    <mergeCell ref="C572:D572"/>
    <mergeCell ref="C573:D573"/>
    <mergeCell ref="C556:D556"/>
    <mergeCell ref="C557:D557"/>
    <mergeCell ref="C558:D558"/>
    <mergeCell ref="C559:D559"/>
    <mergeCell ref="C560:D560"/>
    <mergeCell ref="C561:D561"/>
    <mergeCell ref="C562:D562"/>
    <mergeCell ref="C563:D563"/>
    <mergeCell ref="C564:D564"/>
    <mergeCell ref="C547:D547"/>
    <mergeCell ref="C548:D548"/>
    <mergeCell ref="C549:D549"/>
    <mergeCell ref="C550:D550"/>
    <mergeCell ref="C551:D551"/>
    <mergeCell ref="C552:D552"/>
    <mergeCell ref="C553:D553"/>
    <mergeCell ref="C554:D554"/>
    <mergeCell ref="C555:D555"/>
    <mergeCell ref="C538:D538"/>
    <mergeCell ref="C539:D539"/>
    <mergeCell ref="C540:D540"/>
    <mergeCell ref="C541:D541"/>
    <mergeCell ref="C542:D542"/>
    <mergeCell ref="C543:D543"/>
    <mergeCell ref="C544:D544"/>
    <mergeCell ref="C545:D545"/>
    <mergeCell ref="C546:D546"/>
    <mergeCell ref="C529:D529"/>
    <mergeCell ref="C530:D530"/>
    <mergeCell ref="C531:D531"/>
    <mergeCell ref="C532:D532"/>
    <mergeCell ref="C533:D533"/>
    <mergeCell ref="C534:D534"/>
    <mergeCell ref="C535:D535"/>
    <mergeCell ref="C536:D536"/>
    <mergeCell ref="C537:D537"/>
    <mergeCell ref="C520:D520"/>
    <mergeCell ref="C521:D521"/>
    <mergeCell ref="C522:D522"/>
    <mergeCell ref="C523:D523"/>
    <mergeCell ref="C524:D524"/>
    <mergeCell ref="C525:D525"/>
    <mergeCell ref="C526:D526"/>
    <mergeCell ref="C527:D527"/>
    <mergeCell ref="C528:D528"/>
    <mergeCell ref="C511:D511"/>
    <mergeCell ref="C512:D512"/>
    <mergeCell ref="C513:D513"/>
    <mergeCell ref="C514:D514"/>
    <mergeCell ref="C515:D515"/>
    <mergeCell ref="C516:D516"/>
    <mergeCell ref="C517:D517"/>
    <mergeCell ref="C518:D518"/>
    <mergeCell ref="C519:D519"/>
    <mergeCell ref="C502:D502"/>
    <mergeCell ref="C503:D503"/>
    <mergeCell ref="C504:D504"/>
    <mergeCell ref="C505:D505"/>
    <mergeCell ref="C506:D506"/>
    <mergeCell ref="C507:D507"/>
    <mergeCell ref="C508:D508"/>
    <mergeCell ref="C509:D509"/>
    <mergeCell ref="C510:D510"/>
    <mergeCell ref="C53:D53"/>
    <mergeCell ref="C54:D54"/>
    <mergeCell ref="C55:D55"/>
    <mergeCell ref="C56:D56"/>
    <mergeCell ref="C57:D57"/>
    <mergeCell ref="C52:D52"/>
    <mergeCell ref="C63:D63"/>
    <mergeCell ref="C64:D64"/>
    <mergeCell ref="C65:D65"/>
    <mergeCell ref="C66:D66"/>
    <mergeCell ref="C67:D67"/>
    <mergeCell ref="C58:D58"/>
    <mergeCell ref="C59:D59"/>
    <mergeCell ref="C60:D60"/>
    <mergeCell ref="C61:D61"/>
    <mergeCell ref="C62:D62"/>
    <mergeCell ref="C73:D73"/>
    <mergeCell ref="C74:D74"/>
    <mergeCell ref="C75:D75"/>
    <mergeCell ref="C76:D76"/>
    <mergeCell ref="C77:D77"/>
    <mergeCell ref="C68:D68"/>
    <mergeCell ref="C69:D69"/>
    <mergeCell ref="C70:D70"/>
    <mergeCell ref="C71:D71"/>
    <mergeCell ref="C72:D72"/>
    <mergeCell ref="C83:D83"/>
    <mergeCell ref="C84:D84"/>
    <mergeCell ref="C85:D85"/>
    <mergeCell ref="C86:D86"/>
    <mergeCell ref="C87:D87"/>
    <mergeCell ref="C78:D78"/>
    <mergeCell ref="C79:D79"/>
    <mergeCell ref="C80:D80"/>
    <mergeCell ref="C81:D81"/>
    <mergeCell ref="C82:D82"/>
    <mergeCell ref="C93:D93"/>
    <mergeCell ref="C94:D94"/>
    <mergeCell ref="C95:D95"/>
    <mergeCell ref="C96:D96"/>
    <mergeCell ref="C97:D97"/>
    <mergeCell ref="C88:D88"/>
    <mergeCell ref="C89:D89"/>
    <mergeCell ref="C90:D90"/>
    <mergeCell ref="C91:D91"/>
    <mergeCell ref="C92:D92"/>
    <mergeCell ref="C103:D103"/>
    <mergeCell ref="C104:D104"/>
    <mergeCell ref="C105:D105"/>
    <mergeCell ref="C106:D106"/>
    <mergeCell ref="C107:D107"/>
    <mergeCell ref="C98:D98"/>
    <mergeCell ref="C99:D99"/>
    <mergeCell ref="C100:D100"/>
    <mergeCell ref="C101:D101"/>
    <mergeCell ref="C102:D102"/>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27:D127"/>
    <mergeCell ref="C118:D118"/>
    <mergeCell ref="C119:D119"/>
    <mergeCell ref="C120:D120"/>
    <mergeCell ref="C121:D121"/>
    <mergeCell ref="C122:D122"/>
    <mergeCell ref="C133:D133"/>
    <mergeCell ref="C134:D134"/>
    <mergeCell ref="C135:D135"/>
    <mergeCell ref="C136:D136"/>
    <mergeCell ref="C137:D137"/>
    <mergeCell ref="C128:D128"/>
    <mergeCell ref="C129:D129"/>
    <mergeCell ref="C130:D130"/>
    <mergeCell ref="C131:D131"/>
    <mergeCell ref="C132:D132"/>
    <mergeCell ref="C143:D143"/>
    <mergeCell ref="C144:D144"/>
    <mergeCell ref="C145:D145"/>
    <mergeCell ref="C146:D146"/>
    <mergeCell ref="C147:D147"/>
    <mergeCell ref="C138:D138"/>
    <mergeCell ref="C139:D139"/>
    <mergeCell ref="C140:D140"/>
    <mergeCell ref="C141:D141"/>
    <mergeCell ref="C142:D142"/>
    <mergeCell ref="C153:D153"/>
    <mergeCell ref="C154:D154"/>
    <mergeCell ref="C155:D155"/>
    <mergeCell ref="C156:D156"/>
    <mergeCell ref="C157:D157"/>
    <mergeCell ref="C148:D148"/>
    <mergeCell ref="C149:D149"/>
    <mergeCell ref="C150:D150"/>
    <mergeCell ref="C151:D151"/>
    <mergeCell ref="C152:D152"/>
    <mergeCell ref="C163:D163"/>
    <mergeCell ref="C164:D164"/>
    <mergeCell ref="C165:D165"/>
    <mergeCell ref="C166:D166"/>
    <mergeCell ref="C167:D167"/>
    <mergeCell ref="C158:D158"/>
    <mergeCell ref="C159:D159"/>
    <mergeCell ref="C160:D160"/>
    <mergeCell ref="C161:D161"/>
    <mergeCell ref="C162:D162"/>
    <mergeCell ref="C173:D173"/>
    <mergeCell ref="C174:D174"/>
    <mergeCell ref="C175:D175"/>
    <mergeCell ref="C176:D176"/>
    <mergeCell ref="C177:D177"/>
    <mergeCell ref="C168:D168"/>
    <mergeCell ref="C169:D169"/>
    <mergeCell ref="C170:D170"/>
    <mergeCell ref="C171:D171"/>
    <mergeCell ref="C172:D172"/>
    <mergeCell ref="C183:D183"/>
    <mergeCell ref="C184:D184"/>
    <mergeCell ref="C185:D185"/>
    <mergeCell ref="C186:D186"/>
    <mergeCell ref="C187:D187"/>
    <mergeCell ref="C178:D178"/>
    <mergeCell ref="C179:D179"/>
    <mergeCell ref="C180:D180"/>
    <mergeCell ref="C181:D181"/>
    <mergeCell ref="C182:D182"/>
    <mergeCell ref="C193:D193"/>
    <mergeCell ref="C194:D194"/>
    <mergeCell ref="C195:D195"/>
    <mergeCell ref="C196:D196"/>
    <mergeCell ref="C197:D197"/>
    <mergeCell ref="C188:D188"/>
    <mergeCell ref="C189:D189"/>
    <mergeCell ref="C190:D190"/>
    <mergeCell ref="C191:D191"/>
    <mergeCell ref="C192:D192"/>
    <mergeCell ref="C203:D203"/>
    <mergeCell ref="C204:D204"/>
    <mergeCell ref="C205:D205"/>
    <mergeCell ref="C206:D206"/>
    <mergeCell ref="C207:D207"/>
    <mergeCell ref="C198:D198"/>
    <mergeCell ref="C199:D199"/>
    <mergeCell ref="C200:D200"/>
    <mergeCell ref="C201:D201"/>
    <mergeCell ref="C202:D202"/>
    <mergeCell ref="C213:D213"/>
    <mergeCell ref="C214:D214"/>
    <mergeCell ref="C215:D215"/>
    <mergeCell ref="C216:D216"/>
    <mergeCell ref="C217:D217"/>
    <mergeCell ref="C208:D208"/>
    <mergeCell ref="C209:D209"/>
    <mergeCell ref="C210:D210"/>
    <mergeCell ref="C211:D211"/>
    <mergeCell ref="C212:D212"/>
    <mergeCell ref="C223:D223"/>
    <mergeCell ref="C224:D224"/>
    <mergeCell ref="C225:D225"/>
    <mergeCell ref="C226:D226"/>
    <mergeCell ref="C227:D227"/>
    <mergeCell ref="C218:D218"/>
    <mergeCell ref="C219:D219"/>
    <mergeCell ref="C220:D220"/>
    <mergeCell ref="C221:D221"/>
    <mergeCell ref="C222:D222"/>
    <mergeCell ref="C233:D233"/>
    <mergeCell ref="C234:D234"/>
    <mergeCell ref="C235:D235"/>
    <mergeCell ref="C236:D236"/>
    <mergeCell ref="C237:D237"/>
    <mergeCell ref="C228:D228"/>
    <mergeCell ref="C229:D229"/>
    <mergeCell ref="C230:D230"/>
    <mergeCell ref="C231:D231"/>
    <mergeCell ref="C232:D232"/>
    <mergeCell ref="C243:D243"/>
    <mergeCell ref="C244:D244"/>
    <mergeCell ref="C245:D245"/>
    <mergeCell ref="C246:D246"/>
    <mergeCell ref="C247:D247"/>
    <mergeCell ref="C238:D238"/>
    <mergeCell ref="C239:D239"/>
    <mergeCell ref="C240:D240"/>
    <mergeCell ref="C241:D241"/>
    <mergeCell ref="C242:D242"/>
    <mergeCell ref="C253:D253"/>
    <mergeCell ref="C254:D254"/>
    <mergeCell ref="C255:D255"/>
    <mergeCell ref="C256:D256"/>
    <mergeCell ref="C257:D257"/>
    <mergeCell ref="C248:D248"/>
    <mergeCell ref="C249:D249"/>
    <mergeCell ref="C250:D250"/>
    <mergeCell ref="C251:D251"/>
    <mergeCell ref="C252:D252"/>
    <mergeCell ref="C263:D263"/>
    <mergeCell ref="C264:D264"/>
    <mergeCell ref="C265:D265"/>
    <mergeCell ref="C266:D266"/>
    <mergeCell ref="C267:D267"/>
    <mergeCell ref="C258:D258"/>
    <mergeCell ref="C259:D259"/>
    <mergeCell ref="C260:D260"/>
    <mergeCell ref="C261:D261"/>
    <mergeCell ref="C262:D262"/>
    <mergeCell ref="C273:D273"/>
    <mergeCell ref="C274:D274"/>
    <mergeCell ref="C275:D275"/>
    <mergeCell ref="C276:D276"/>
    <mergeCell ref="C277:D277"/>
    <mergeCell ref="C268:D268"/>
    <mergeCell ref="C269:D269"/>
    <mergeCell ref="C270:D270"/>
    <mergeCell ref="C271:D271"/>
    <mergeCell ref="C272:D272"/>
    <mergeCell ref="C283:D283"/>
    <mergeCell ref="C284:D284"/>
    <mergeCell ref="C285:D285"/>
    <mergeCell ref="C286:D286"/>
    <mergeCell ref="C287:D287"/>
    <mergeCell ref="C278:D278"/>
    <mergeCell ref="C279:D279"/>
    <mergeCell ref="C280:D280"/>
    <mergeCell ref="C281:D281"/>
    <mergeCell ref="C282:D282"/>
    <mergeCell ref="C293:D293"/>
    <mergeCell ref="C294:D294"/>
    <mergeCell ref="C295:D295"/>
    <mergeCell ref="C296:D296"/>
    <mergeCell ref="C297:D297"/>
    <mergeCell ref="C288:D288"/>
    <mergeCell ref="C289:D289"/>
    <mergeCell ref="C290:D290"/>
    <mergeCell ref="C291:D291"/>
    <mergeCell ref="C292:D292"/>
    <mergeCell ref="C303:D303"/>
    <mergeCell ref="C304:D304"/>
    <mergeCell ref="C305:D305"/>
    <mergeCell ref="C306:D306"/>
    <mergeCell ref="C307:D307"/>
    <mergeCell ref="C298:D298"/>
    <mergeCell ref="C299:D299"/>
    <mergeCell ref="C300:D300"/>
    <mergeCell ref="C301:D301"/>
    <mergeCell ref="C302:D302"/>
    <mergeCell ref="C313:D313"/>
    <mergeCell ref="C314:D314"/>
    <mergeCell ref="C315:D315"/>
    <mergeCell ref="C316:D316"/>
    <mergeCell ref="C317:D317"/>
    <mergeCell ref="C308:D308"/>
    <mergeCell ref="C309:D309"/>
    <mergeCell ref="C310:D310"/>
    <mergeCell ref="C311:D311"/>
    <mergeCell ref="C312:D312"/>
    <mergeCell ref="C323:D323"/>
    <mergeCell ref="C324:D324"/>
    <mergeCell ref="C325:D325"/>
    <mergeCell ref="C326:D326"/>
    <mergeCell ref="C327:D327"/>
    <mergeCell ref="C318:D318"/>
    <mergeCell ref="C319:D319"/>
    <mergeCell ref="C320:D320"/>
    <mergeCell ref="C321:D321"/>
    <mergeCell ref="C322:D322"/>
    <mergeCell ref="C333:D333"/>
    <mergeCell ref="C334:D334"/>
    <mergeCell ref="C335:D335"/>
    <mergeCell ref="C336:D336"/>
    <mergeCell ref="C337:D337"/>
    <mergeCell ref="C328:D328"/>
    <mergeCell ref="C329:D329"/>
    <mergeCell ref="C330:D330"/>
    <mergeCell ref="C331:D331"/>
    <mergeCell ref="C332:D332"/>
    <mergeCell ref="C343:D343"/>
    <mergeCell ref="C344:D344"/>
    <mergeCell ref="C345:D345"/>
    <mergeCell ref="C346:D346"/>
    <mergeCell ref="C347:D347"/>
    <mergeCell ref="C338:D338"/>
    <mergeCell ref="C339:D339"/>
    <mergeCell ref="C340:D340"/>
    <mergeCell ref="C341:D341"/>
    <mergeCell ref="C342:D342"/>
    <mergeCell ref="C353:D353"/>
    <mergeCell ref="C354:D354"/>
    <mergeCell ref="C355:D355"/>
    <mergeCell ref="C356:D356"/>
    <mergeCell ref="C357:D357"/>
    <mergeCell ref="C348:D348"/>
    <mergeCell ref="C349:D349"/>
    <mergeCell ref="C350:D350"/>
    <mergeCell ref="C351:D351"/>
    <mergeCell ref="C352:D352"/>
    <mergeCell ref="C363:D363"/>
    <mergeCell ref="C364:D364"/>
    <mergeCell ref="C365:D365"/>
    <mergeCell ref="C366:D366"/>
    <mergeCell ref="C367:D367"/>
    <mergeCell ref="C358:D358"/>
    <mergeCell ref="C359:D359"/>
    <mergeCell ref="C360:D360"/>
    <mergeCell ref="C361:D361"/>
    <mergeCell ref="C362:D362"/>
    <mergeCell ref="C373:D373"/>
    <mergeCell ref="C374:D374"/>
    <mergeCell ref="C375:D375"/>
    <mergeCell ref="C376:D376"/>
    <mergeCell ref="C377:D377"/>
    <mergeCell ref="C368:D368"/>
    <mergeCell ref="C369:D369"/>
    <mergeCell ref="C370:D370"/>
    <mergeCell ref="C371:D371"/>
    <mergeCell ref="C372:D372"/>
    <mergeCell ref="C383:D383"/>
    <mergeCell ref="C384:D384"/>
    <mergeCell ref="C385:D385"/>
    <mergeCell ref="C386:D386"/>
    <mergeCell ref="C387:D387"/>
    <mergeCell ref="C378:D378"/>
    <mergeCell ref="C379:D379"/>
    <mergeCell ref="C380:D380"/>
    <mergeCell ref="C381:D381"/>
    <mergeCell ref="C382:D382"/>
    <mergeCell ref="C393:D393"/>
    <mergeCell ref="C394:D394"/>
    <mergeCell ref="C395:D395"/>
    <mergeCell ref="C396:D396"/>
    <mergeCell ref="C397:D397"/>
    <mergeCell ref="C388:D388"/>
    <mergeCell ref="C389:D389"/>
    <mergeCell ref="C390:D390"/>
    <mergeCell ref="C391:D391"/>
    <mergeCell ref="C392:D392"/>
    <mergeCell ref="C403:D403"/>
    <mergeCell ref="C404:D404"/>
    <mergeCell ref="C405:D405"/>
    <mergeCell ref="C406:D406"/>
    <mergeCell ref="C407:D407"/>
    <mergeCell ref="C398:D398"/>
    <mergeCell ref="C399:D399"/>
    <mergeCell ref="C400:D400"/>
    <mergeCell ref="C401:D401"/>
    <mergeCell ref="C402:D402"/>
    <mergeCell ref="C413:D413"/>
    <mergeCell ref="C414:D414"/>
    <mergeCell ref="C415:D415"/>
    <mergeCell ref="C416:D416"/>
    <mergeCell ref="C417:D417"/>
    <mergeCell ref="C408:D408"/>
    <mergeCell ref="C409:D409"/>
    <mergeCell ref="C410:D410"/>
    <mergeCell ref="C411:D411"/>
    <mergeCell ref="C412:D412"/>
    <mergeCell ref="C423:D423"/>
    <mergeCell ref="C424:D424"/>
    <mergeCell ref="C425:D425"/>
    <mergeCell ref="C426:D426"/>
    <mergeCell ref="C427:D427"/>
    <mergeCell ref="C418:D418"/>
    <mergeCell ref="C419:D419"/>
    <mergeCell ref="C420:D420"/>
    <mergeCell ref="C421:D421"/>
    <mergeCell ref="C422:D422"/>
    <mergeCell ref="C433:D433"/>
    <mergeCell ref="C434:D434"/>
    <mergeCell ref="C435:D435"/>
    <mergeCell ref="C436:D436"/>
    <mergeCell ref="C437:D437"/>
    <mergeCell ref="C428:D428"/>
    <mergeCell ref="C429:D429"/>
    <mergeCell ref="C430:D430"/>
    <mergeCell ref="C431:D431"/>
    <mergeCell ref="C432:D432"/>
    <mergeCell ref="C443:D443"/>
    <mergeCell ref="C444:D444"/>
    <mergeCell ref="C445:D445"/>
    <mergeCell ref="C446:D446"/>
    <mergeCell ref="C447:D447"/>
    <mergeCell ref="C438:D438"/>
    <mergeCell ref="C439:D439"/>
    <mergeCell ref="C440:D440"/>
    <mergeCell ref="C441:D441"/>
    <mergeCell ref="C442:D442"/>
    <mergeCell ref="C453:D453"/>
    <mergeCell ref="C454:D454"/>
    <mergeCell ref="C455:D455"/>
    <mergeCell ref="C456:D456"/>
    <mergeCell ref="C457:D457"/>
    <mergeCell ref="C448:D448"/>
    <mergeCell ref="C449:D449"/>
    <mergeCell ref="C450:D450"/>
    <mergeCell ref="C451:D451"/>
    <mergeCell ref="C452:D452"/>
    <mergeCell ref="C463:D463"/>
    <mergeCell ref="C464:D464"/>
    <mergeCell ref="C465:D465"/>
    <mergeCell ref="C466:D466"/>
    <mergeCell ref="C467:D467"/>
    <mergeCell ref="C458:D458"/>
    <mergeCell ref="C459:D459"/>
    <mergeCell ref="C460:D460"/>
    <mergeCell ref="C461:D461"/>
    <mergeCell ref="C462:D462"/>
    <mergeCell ref="C482:D482"/>
    <mergeCell ref="C473:D473"/>
    <mergeCell ref="C474:D474"/>
    <mergeCell ref="C475:D475"/>
    <mergeCell ref="C476:D476"/>
    <mergeCell ref="C477:D477"/>
    <mergeCell ref="C468:D468"/>
    <mergeCell ref="C469:D469"/>
    <mergeCell ref="C470:D470"/>
    <mergeCell ref="C471:D471"/>
    <mergeCell ref="C472:D472"/>
    <mergeCell ref="C478:D478"/>
    <mergeCell ref="C479:D479"/>
    <mergeCell ref="C480:D480"/>
    <mergeCell ref="C481:D481"/>
    <mergeCell ref="C498:D498"/>
    <mergeCell ref="C499:D499"/>
    <mergeCell ref="C500:D500"/>
    <mergeCell ref="C501:D501"/>
    <mergeCell ref="C493:D493"/>
    <mergeCell ref="C494:D494"/>
    <mergeCell ref="C495:D495"/>
    <mergeCell ref="C496:D496"/>
    <mergeCell ref="C497:D497"/>
    <mergeCell ref="C488:D488"/>
    <mergeCell ref="C489:D489"/>
    <mergeCell ref="C490:D490"/>
    <mergeCell ref="C491:D491"/>
    <mergeCell ref="C492:D492"/>
    <mergeCell ref="C483:D483"/>
    <mergeCell ref="C484:D484"/>
    <mergeCell ref="C485:D485"/>
    <mergeCell ref="C486:D486"/>
    <mergeCell ref="C487:D487"/>
  </mergeCells>
  <phoneticPr fontId="3"/>
  <conditionalFormatting sqref="B29:B32">
    <cfRule type="expression" dxfId="125" priority="6">
      <formula>AND($D$19="□",$E$19="□",$D$20="□",$E$20="□")</formula>
    </cfRule>
  </conditionalFormatting>
  <conditionalFormatting sqref="B29:C32">
    <cfRule type="cellIs" dxfId="124" priority="15" operator="equal">
      <formula>"有り"</formula>
    </cfRule>
  </conditionalFormatting>
  <conditionalFormatting sqref="B41:F41">
    <cfRule type="expression" dxfId="123" priority="5">
      <formula>$F$41="（不要）"</formula>
    </cfRule>
  </conditionalFormatting>
  <conditionalFormatting sqref="B42:F42">
    <cfRule type="expression" dxfId="122" priority="4">
      <formula>$F$42="（不要）"</formula>
    </cfRule>
  </conditionalFormatting>
  <conditionalFormatting sqref="B43:F43">
    <cfRule type="expression" dxfId="121" priority="3">
      <formula>$F$43="（不要）"</formula>
    </cfRule>
  </conditionalFormatting>
  <conditionalFormatting sqref="B44:F44">
    <cfRule type="expression" dxfId="120" priority="2">
      <formula>$F$44="（不要）"</formula>
    </cfRule>
  </conditionalFormatting>
  <conditionalFormatting sqref="C29:C32">
    <cfRule type="expression" dxfId="119" priority="8">
      <formula>AND($D$21="□",$E$21="□")</formula>
    </cfRule>
  </conditionalFormatting>
  <conditionalFormatting sqref="D14:D22">
    <cfRule type="expression" dxfId="118" priority="21">
      <formula>$B$11="新規"</formula>
    </cfRule>
  </conditionalFormatting>
  <conditionalFormatting sqref="E15:E18">
    <cfRule type="expression" dxfId="117" priority="17">
      <formula>AND($B$11="継続",$D$22="変更無し")</formula>
    </cfRule>
  </conditionalFormatting>
  <conditionalFormatting sqref="E19:E20">
    <cfRule type="expression" dxfId="116" priority="12">
      <formula>AND($E$19="■",$E$20="■")</formula>
    </cfRule>
  </conditionalFormatting>
  <conditionalFormatting sqref="E19:E21">
    <cfRule type="expression" dxfId="115" priority="1">
      <formula>$B$11="継続"</formula>
    </cfRule>
  </conditionalFormatting>
  <dataValidations count="1">
    <dataValidation type="textLength" imeMode="halfAlpha" allowBlank="1" showInputMessage="1" showErrorMessage="1" sqref="D14" xr:uid="{00000000-0002-0000-0400-000000000000}">
      <formula1>4</formula1>
      <formula2>4</formula2>
    </dataValidation>
  </dataValidations>
  <hyperlinks>
    <hyperlink ref="B41" location="'2.入力_使用量(1,2号)'!A1" display="2.入力_使用量(1,2号)" xr:uid="{00000000-0004-0000-0400-000000000000}"/>
    <hyperlink ref="B42" location="'3.入力_外部供給等(1,2号)'!A1" display="3.入力_外部供給等(1,2号)" xr:uid="{00000000-0004-0000-0400-000001000000}"/>
    <hyperlink ref="B43" location="'4.入力_使用量(3号)'!A1" display="4.入力_使用量(3号)" xr:uid="{00000000-0004-0000-0400-000002000000}"/>
    <hyperlink ref="B44" location="'5.入力_クレジット等'!A1" display="5.入力_クレジット等" xr:uid="{00000000-0004-0000-0400-000003000000}"/>
    <hyperlink ref="B45" location="'6.コピー用'!A1" display="6.コピー用" xr:uid="{00000000-0004-0000-0400-000004000000}"/>
    <hyperlink ref="B48" location="'参考3_排出係数(電気)'!A1" display="参考3_排出係数(電気)" xr:uid="{00000000-0004-0000-0400-000005000000}"/>
    <hyperlink ref="B47" location="'参考2_排出係数(熱)'!A1" display="参考2_排出係数(熱)" xr:uid="{00000000-0004-0000-0400-000006000000}"/>
    <hyperlink ref="B14" location="事業者ＩＤ一覧" display="事業者ＩＤ（半角４ケタ）" xr:uid="{00000000-0004-0000-0400-000007000000}"/>
    <hyperlink ref="D51" location="事業者基礎情報" display="事業者の基礎情報に戻る" xr:uid="{00000000-0004-0000-0400-000008000000}"/>
    <hyperlink ref="B46" location="'参考1_排出係数(ガス)'!A1" display="参考1_排出係数(ガス)" xr:uid="{00000000-0004-0000-0400-000009000000}"/>
  </hyperlinks>
  <pageMargins left="0.7" right="0.7" top="0.75" bottom="0.75" header="0.3" footer="0.3"/>
  <pageSetup paperSize="9" scale="6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1000000}">
          <x14:formula1>
            <xm:f>非表示_リスト!$G$4:$J$4</xm:f>
          </x14:formula1>
          <xm:sqref>D22</xm:sqref>
        </x14:dataValidation>
        <x14:dataValidation type="list" allowBlank="1" showInputMessage="1" showErrorMessage="1" xr:uid="{00000000-0002-0000-0400-000002000000}">
          <x14:formula1>
            <xm:f>非表示_リスト!$G$2:$H$2</xm:f>
          </x14:formula1>
          <xm:sqref>B11</xm:sqref>
        </x14:dataValidation>
        <x14:dataValidation type="list" allowBlank="1" showInputMessage="1" showErrorMessage="1" xr:uid="{00000000-0002-0000-0400-000003000000}">
          <x14:formula1>
            <xm:f>非表示_リスト!$G$3:$H$3</xm:f>
          </x14:formula1>
          <xm:sqref>E19:E21</xm:sqref>
        </x14:dataValidation>
        <x14:dataValidation type="list" allowBlank="1" showInputMessage="1" showErrorMessage="1" xr:uid="{00000000-0002-0000-0400-000004000000}">
          <x14:formula1>
            <xm:f>非表示_リスト!$G$5:$H$5</xm:f>
          </x14:formula1>
          <xm:sqref>B29 C30 B31 B32:C32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filterMode="1">
    <tabColor rgb="FFFFFFCC"/>
    <pageSetUpPr fitToPage="1"/>
  </sheetPr>
  <dimension ref="A1:AJ149"/>
  <sheetViews>
    <sheetView showGridLines="0" zoomScale="85" zoomScaleNormal="85" workbookViewId="0">
      <pane ySplit="2" topLeftCell="A3" activePane="bottomLeft" state="frozen"/>
      <selection pane="bottomLeft" activeCell="F7" sqref="F7"/>
    </sheetView>
  </sheetViews>
  <sheetFormatPr defaultColWidth="9" defaultRowHeight="19.8" outlineLevelCol="1"/>
  <cols>
    <col min="1" max="1" width="6.59765625" style="308" customWidth="1"/>
    <col min="2" max="2" width="4" style="308" customWidth="1"/>
    <col min="3" max="3" width="11.59765625" style="308" customWidth="1"/>
    <col min="4" max="4" width="21.59765625" style="308" customWidth="1"/>
    <col min="5" max="5" width="26.69921875" style="308" customWidth="1"/>
    <col min="6" max="7" width="9.59765625" style="308" customWidth="1"/>
    <col min="8" max="9" width="8.09765625" style="308" customWidth="1"/>
    <col min="10" max="12" width="8.09765625" style="417" customWidth="1"/>
    <col min="13" max="13" width="13.59765625" style="308" customWidth="1"/>
    <col min="14" max="30" width="11.59765625" style="308" customWidth="1"/>
    <col min="31" max="31" width="3.59765625" style="308" customWidth="1"/>
    <col min="32" max="32" width="60.09765625" style="323" hidden="1" customWidth="1" outlineLevel="1"/>
    <col min="33" max="33" width="47.09765625" style="323" hidden="1" customWidth="1" outlineLevel="1"/>
    <col min="34" max="34" width="16.8984375" style="324" hidden="1" customWidth="1" outlineLevel="1"/>
    <col min="35" max="35" width="31.69921875" style="323" hidden="1" customWidth="1" outlineLevel="1"/>
    <col min="36" max="36" width="9" style="308" collapsed="1"/>
    <col min="37" max="16384" width="9" style="308"/>
  </cols>
  <sheetData>
    <row r="1" spans="1:35" ht="30" customHeight="1" thickBot="1">
      <c r="A1" s="306" t="s">
        <v>2254</v>
      </c>
      <c r="B1" s="307"/>
      <c r="C1" s="307"/>
      <c r="D1" s="307"/>
      <c r="E1" s="307"/>
      <c r="F1" s="307"/>
      <c r="G1" s="307"/>
      <c r="I1" s="309" t="s">
        <v>4041</v>
      </c>
      <c r="J1" s="310" t="s">
        <v>4042</v>
      </c>
      <c r="K1" s="311" t="s">
        <v>4044</v>
      </c>
      <c r="L1" s="312" t="s">
        <v>4043</v>
      </c>
      <c r="M1" s="776" t="s">
        <v>4967</v>
      </c>
      <c r="N1" s="316" t="str">
        <f>IF('1.はじめに'!$E$15="",'1.はじめに'!$D$15,'1.はじめに'!$E$15)</f>
        <v/>
      </c>
      <c r="AE1" s="317"/>
      <c r="AF1" s="318" t="s">
        <v>2180</v>
      </c>
      <c r="AG1" s="318" t="s">
        <v>2181</v>
      </c>
      <c r="AH1" s="319" t="s">
        <v>1</v>
      </c>
      <c r="AI1" s="318" t="s">
        <v>2</v>
      </c>
    </row>
    <row r="2" spans="1:35" ht="30" customHeight="1" thickBot="1">
      <c r="A2" s="1053" t="str">
        <f>IF('1.はじめに'!F41="要","要入力","（入力不要）")</f>
        <v>（入力不要）</v>
      </c>
      <c r="B2" s="1054"/>
      <c r="C2" s="1055"/>
      <c r="D2" s="756" t="str">
        <f>IF(A2="要入力","※県内の工場等の件数や使用したエネルギーの量などについて入力してください。","※第１号又は第２号該当事業者ではない場合、このシートは入力不要です。")</f>
        <v>※第１号又は第２号該当事業者ではない場合、このシートは入力不要です。</v>
      </c>
      <c r="E2" s="307"/>
      <c r="F2" s="307"/>
      <c r="G2" s="307"/>
      <c r="I2" s="309"/>
      <c r="J2" s="309"/>
      <c r="K2" s="309"/>
      <c r="L2" s="309"/>
      <c r="N2" s="313" t="s">
        <v>818</v>
      </c>
      <c r="O2" s="314"/>
      <c r="P2" s="315" t="s">
        <v>2239</v>
      </c>
      <c r="Q2" s="316"/>
      <c r="R2" s="314"/>
      <c r="S2" s="315" t="s">
        <v>2240</v>
      </c>
      <c r="T2" s="316"/>
      <c r="U2" s="316"/>
      <c r="V2" s="315" t="s">
        <v>849</v>
      </c>
      <c r="AE2" s="317"/>
      <c r="AF2" s="318"/>
      <c r="AG2" s="318"/>
      <c r="AH2" s="319"/>
      <c r="AI2" s="318"/>
    </row>
    <row r="3" spans="1:35" ht="20.100000000000001" customHeight="1">
      <c r="A3" s="320" t="s">
        <v>802</v>
      </c>
      <c r="B3" s="321"/>
      <c r="C3" s="321"/>
      <c r="D3" s="321"/>
      <c r="E3" s="321"/>
      <c r="F3" s="321"/>
      <c r="G3" s="321"/>
      <c r="H3" s="321"/>
      <c r="I3" s="321"/>
      <c r="J3" s="322"/>
      <c r="K3" s="322"/>
      <c r="L3" s="322"/>
      <c r="M3" s="321"/>
      <c r="N3" s="321"/>
      <c r="O3" s="321"/>
      <c r="P3" s="321"/>
      <c r="Q3" s="321"/>
      <c r="R3" s="321"/>
      <c r="S3" s="321"/>
      <c r="T3" s="321"/>
      <c r="U3" s="321"/>
      <c r="V3" s="321"/>
      <c r="W3" s="321"/>
      <c r="X3" s="321"/>
      <c r="Y3" s="321"/>
      <c r="Z3" s="321"/>
      <c r="AA3" s="321"/>
      <c r="AB3" s="321"/>
      <c r="AC3" s="321"/>
      <c r="AD3" s="321"/>
    </row>
    <row r="4" spans="1:35">
      <c r="A4" s="748" t="s">
        <v>4920</v>
      </c>
      <c r="B4" s="5" t="s">
        <v>4951</v>
      </c>
      <c r="P4" s="1004"/>
      <c r="Q4" s="759" t="s">
        <v>6887</v>
      </c>
    </row>
    <row r="5" spans="1:35">
      <c r="B5" s="1062" t="s">
        <v>4916</v>
      </c>
      <c r="C5" s="1062"/>
      <c r="D5" s="1062" t="s">
        <v>4917</v>
      </c>
      <c r="E5" s="1062"/>
      <c r="F5" s="1062" t="s">
        <v>4919</v>
      </c>
      <c r="G5" s="1062"/>
      <c r="P5" s="1004"/>
      <c r="Q5" s="759" t="s">
        <v>6888</v>
      </c>
    </row>
    <row r="6" spans="1:35">
      <c r="B6" s="1063" t="s">
        <v>4950</v>
      </c>
      <c r="C6" s="1064"/>
      <c r="D6" s="753" t="s">
        <v>177</v>
      </c>
      <c r="E6" s="699"/>
      <c r="F6" s="848" t="str">
        <f>IF('1.はじめに'!$D$14="","",INDEX(非表示_前年度報告内容!$1:$1048576,MATCH('1.はじめに'!$D$14,非表示_前年度報告内容!$A:$A,0),MATCH("県域指定工場の件数",非表示_前年度報告内容!$4:$4,0)))</f>
        <v/>
      </c>
      <c r="G6" s="640" t="s">
        <v>130</v>
      </c>
      <c r="AF6" s="328" t="s">
        <v>2182</v>
      </c>
    </row>
    <row r="7" spans="1:35">
      <c r="B7" s="1063"/>
      <c r="C7" s="1064"/>
      <c r="D7" s="754" t="s">
        <v>178</v>
      </c>
      <c r="E7" s="640"/>
      <c r="F7" s="760"/>
      <c r="G7" s="640" t="s">
        <v>130</v>
      </c>
    </row>
    <row r="8" spans="1:35">
      <c r="B8" s="1065" t="s">
        <v>129</v>
      </c>
      <c r="C8" s="1065"/>
      <c r="D8" s="755" t="s">
        <v>4918</v>
      </c>
      <c r="E8" s="640"/>
      <c r="F8" s="760"/>
      <c r="G8" s="640" t="s">
        <v>130</v>
      </c>
    </row>
    <row r="9" spans="1:35">
      <c r="A9" s="748" t="s">
        <v>4921</v>
      </c>
      <c r="B9" s="5" t="s">
        <v>4952</v>
      </c>
      <c r="C9" s="1"/>
      <c r="D9" s="1"/>
      <c r="O9" s="758"/>
      <c r="P9" s="758"/>
      <c r="Q9" s="758"/>
      <c r="S9" s="758"/>
      <c r="T9" s="758"/>
      <c r="U9" s="758"/>
      <c r="W9" s="316"/>
    </row>
    <row r="10" spans="1:35">
      <c r="A10" s="748"/>
      <c r="B10" s="759" t="s">
        <v>4958</v>
      </c>
      <c r="C10" s="1"/>
      <c r="D10" s="1"/>
      <c r="G10" s="768" t="str">
        <f>IFERROR(IF(INDEX(非表示_前年度報告内容!$1:$1048576,MATCH('1.はじめに'!$D$14,非表示_前年度報告内容!$A:$A,0),MATCH("原単位の寄与度の設定（工場等）",非表示_前年度報告内容!$4:$4,0))="○","↓②今期計画書に記載した複数の指標を再度記入してください。",IF(B12="単一の指標を設定","↓②「指標１」に原単位指標に関する情報を入力してください。","↓②左から順に最大３つまで原単位指標に関する情報を入力してください。")),"↓②「指標１」に原単位指標に関する情報を入力してください。")</f>
        <v>↓②「指標１」に原単位指標に関する情報を入力してください。</v>
      </c>
      <c r="O10" s="758"/>
      <c r="P10" s="758"/>
      <c r="Q10" s="758"/>
      <c r="S10" s="758"/>
      <c r="T10" s="758"/>
      <c r="U10" s="758"/>
      <c r="W10" s="316"/>
    </row>
    <row r="11" spans="1:35">
      <c r="A11" s="1"/>
      <c r="B11" s="1062" t="s">
        <v>4943</v>
      </c>
      <c r="C11" s="1062"/>
      <c r="D11" s="1062"/>
      <c r="F11" s="746"/>
      <c r="G11" s="747"/>
      <c r="H11" s="680"/>
      <c r="I11" s="1069" t="s">
        <v>4946</v>
      </c>
      <c r="J11" s="1069"/>
      <c r="K11" s="1069" t="s">
        <v>4948</v>
      </c>
      <c r="L11" s="1069"/>
      <c r="M11" s="715" t="s">
        <v>4947</v>
      </c>
      <c r="O11" s="758"/>
      <c r="P11" s="758"/>
      <c r="Q11" s="758"/>
      <c r="S11" s="758"/>
      <c r="T11" s="758"/>
      <c r="U11" s="758"/>
      <c r="W11" s="316"/>
      <c r="AF11" s="323" t="s">
        <v>4962</v>
      </c>
      <c r="AG11" s="323" t="s">
        <v>4963</v>
      </c>
    </row>
    <row r="12" spans="1:35" ht="19.5" customHeight="1">
      <c r="A12" s="1"/>
      <c r="B12" s="1066" t="str">
        <f>IFERROR(IF(INDEX(非表示_前年度報告内容!$1:$1048576,MATCH('1.はじめに'!$D$14,非表示_前年度報告内容!$A:$A,0),MATCH("原単位の寄与度の設定（工場等）",非表示_前年度報告内容!$4:$4,0))="○",非表示_リスト!$H$6,非表示_リスト!$G$6),非表示_リスト!$G$6)</f>
        <v>単一の指標を設定</v>
      </c>
      <c r="C12" s="1067"/>
      <c r="D12" s="1068"/>
      <c r="F12" s="749" t="s">
        <v>823</v>
      </c>
      <c r="G12" s="750"/>
      <c r="H12" s="752"/>
      <c r="I12" s="1038" t="str">
        <f>IF('1.はじめに'!$D$14="","",INDEX(非表示_前年度報告内容!$1:$1048576,MATCH('1.はじめに'!$D$14,非表示_前年度報告内容!$A:$A,0),MATCH("指標の名称1（工場等）",非表示_前年度報告内容!$4:$4,0)))</f>
        <v/>
      </c>
      <c r="J12" s="1038"/>
      <c r="K12" s="1038"/>
      <c r="L12" s="1038"/>
      <c r="M12" s="761"/>
      <c r="N12" s="759"/>
      <c r="O12" s="758"/>
      <c r="P12" s="758"/>
      <c r="Q12" s="758"/>
      <c r="R12" s="759"/>
      <c r="S12" s="758"/>
      <c r="T12" s="758"/>
      <c r="U12" s="758"/>
      <c r="W12" s="316"/>
      <c r="AF12" s="323" t="s">
        <v>1569</v>
      </c>
    </row>
    <row r="13" spans="1:35" ht="19.5" customHeight="1">
      <c r="B13" s="765" t="s">
        <v>4957</v>
      </c>
      <c r="D13" s="766"/>
      <c r="E13" s="767"/>
      <c r="F13" s="751"/>
      <c r="G13" s="750" t="s">
        <v>4964</v>
      </c>
      <c r="H13" s="752"/>
      <c r="I13" s="1038"/>
      <c r="J13" s="1038"/>
      <c r="K13" s="1038"/>
      <c r="L13" s="1038"/>
      <c r="M13" s="761"/>
      <c r="N13" s="757" t="s">
        <v>5007</v>
      </c>
      <c r="O13" s="758"/>
      <c r="P13" s="758"/>
      <c r="Q13" s="758"/>
      <c r="R13" s="757" t="s">
        <v>4975</v>
      </c>
      <c r="S13" s="758"/>
      <c r="T13" s="758"/>
      <c r="U13" s="758"/>
      <c r="W13" s="757" t="s">
        <v>5004</v>
      </c>
      <c r="AF13" s="323" t="s">
        <v>4980</v>
      </c>
      <c r="AG13" s="323" t="s">
        <v>4965</v>
      </c>
    </row>
    <row r="14" spans="1:35">
      <c r="B14" s="1070" t="s">
        <v>4966</v>
      </c>
      <c r="C14" s="1070"/>
      <c r="D14" s="1070"/>
      <c r="E14" s="1071"/>
      <c r="F14" s="749" t="s">
        <v>846</v>
      </c>
      <c r="G14" s="750"/>
      <c r="H14" s="752"/>
      <c r="I14" s="1038" t="str">
        <f>IF('1.はじめに'!$D$14="","",INDEX(非表示_前年度報告内容!$1:$1048576,MATCH('1.はじめに'!$D$14,非表示_前年度報告内容!$A:$A,0),MATCH("指標の単位1（工場等）",非表示_前年度報告内容!$4:$4,0)))</f>
        <v/>
      </c>
      <c r="J14" s="1038"/>
      <c r="K14" s="1038"/>
      <c r="L14" s="1038"/>
      <c r="M14" s="761"/>
      <c r="N14" s="757" t="s">
        <v>5006</v>
      </c>
      <c r="O14" s="758"/>
      <c r="P14" s="758"/>
      <c r="Q14" s="758"/>
      <c r="R14" s="759" t="s">
        <v>4976</v>
      </c>
      <c r="S14" s="758"/>
      <c r="T14" s="758"/>
      <c r="U14" s="758"/>
      <c r="W14" s="759" t="s">
        <v>5005</v>
      </c>
      <c r="AF14" s="323" t="s">
        <v>5093</v>
      </c>
      <c r="AG14" s="332" t="s">
        <v>5002</v>
      </c>
    </row>
    <row r="15" spans="1:35">
      <c r="B15" s="1070"/>
      <c r="C15" s="1070"/>
      <c r="D15" s="1070"/>
      <c r="E15" s="1071"/>
      <c r="F15" s="751"/>
      <c r="G15" s="750" t="s">
        <v>4964</v>
      </c>
      <c r="H15" s="752"/>
      <c r="I15" s="1038"/>
      <c r="J15" s="1038"/>
      <c r="K15" s="1038"/>
      <c r="L15" s="1038"/>
      <c r="M15" s="761"/>
      <c r="N15" s="759" t="s">
        <v>4959</v>
      </c>
      <c r="R15" s="759" t="s">
        <v>4959</v>
      </c>
      <c r="W15" s="759"/>
    </row>
    <row r="16" spans="1:35" ht="9.9" customHeight="1"/>
    <row r="17" spans="1:35" ht="20.100000000000001" customHeight="1">
      <c r="A17" s="320" t="s">
        <v>126</v>
      </c>
      <c r="B17" s="321"/>
      <c r="C17" s="321"/>
      <c r="D17" s="321"/>
      <c r="E17" s="321"/>
      <c r="F17" s="321"/>
      <c r="G17" s="321"/>
      <c r="H17" s="321"/>
      <c r="I17" s="321"/>
      <c r="J17" s="322"/>
      <c r="K17" s="322"/>
      <c r="L17" s="322"/>
      <c r="M17" s="321"/>
      <c r="N17" s="321"/>
      <c r="O17" s="321"/>
      <c r="P17" s="321"/>
      <c r="Q17" s="321"/>
      <c r="R17" s="321"/>
      <c r="S17" s="321"/>
      <c r="T17" s="321"/>
      <c r="U17" s="321"/>
      <c r="V17" s="321"/>
      <c r="W17" s="321"/>
      <c r="X17" s="321"/>
      <c r="Y17" s="321"/>
      <c r="Z17" s="321"/>
      <c r="AA17" s="321"/>
      <c r="AB17" s="321"/>
      <c r="AC17" s="321"/>
      <c r="AD17" s="321"/>
      <c r="AF17" s="329"/>
      <c r="AG17" s="329"/>
    </row>
    <row r="18" spans="1:35" ht="20.100000000000001" customHeight="1">
      <c r="A18" s="317"/>
      <c r="B18" s="333" t="s">
        <v>89</v>
      </c>
      <c r="C18" s="334"/>
      <c r="D18" s="334"/>
      <c r="E18" s="334"/>
      <c r="F18" s="335"/>
      <c r="G18" s="336"/>
      <c r="H18" s="337" t="s">
        <v>3</v>
      </c>
      <c r="I18" s="338" t="s">
        <v>90</v>
      </c>
      <c r="J18" s="1040" t="s">
        <v>91</v>
      </c>
      <c r="K18" s="1041"/>
      <c r="L18" s="1042"/>
      <c r="M18" s="339" t="s">
        <v>176</v>
      </c>
      <c r="N18" s="1056" t="s">
        <v>179</v>
      </c>
      <c r="O18" s="1057"/>
      <c r="P18" s="1058"/>
      <c r="Q18" s="340" t="s">
        <v>145</v>
      </c>
      <c r="R18" s="341"/>
      <c r="S18" s="342"/>
      <c r="T18" s="342"/>
      <c r="U18" s="342"/>
      <c r="V18" s="342"/>
      <c r="W18" s="342"/>
      <c r="X18" s="342"/>
      <c r="Y18" s="342"/>
      <c r="Z18" s="342"/>
      <c r="AA18" s="342"/>
      <c r="AB18" s="342"/>
      <c r="AC18" s="342"/>
      <c r="AD18" s="343"/>
      <c r="AE18" s="317"/>
      <c r="AF18" s="332"/>
      <c r="AG18" s="332"/>
      <c r="AI18" s="332"/>
    </row>
    <row r="19" spans="1:35" ht="20.100000000000001" customHeight="1">
      <c r="A19" s="344" t="s">
        <v>106</v>
      </c>
      <c r="B19" s="345"/>
      <c r="C19" s="346"/>
      <c r="D19" s="346"/>
      <c r="E19" s="346"/>
      <c r="F19" s="346"/>
      <c r="G19" s="347"/>
      <c r="H19" s="348"/>
      <c r="I19" s="349" t="s">
        <v>119</v>
      </c>
      <c r="J19" s="350"/>
      <c r="K19" s="351"/>
      <c r="L19" s="352"/>
      <c r="M19" s="353" t="s">
        <v>143</v>
      </c>
      <c r="N19" s="354"/>
      <c r="O19" s="355">
        <f>F8</f>
        <v>0</v>
      </c>
      <c r="P19" s="356"/>
      <c r="Q19" s="357" t="s">
        <v>144</v>
      </c>
      <c r="R19" s="1059" t="str">
        <f>"指定工場等以外の合計("&amp;F7&amp;"件)"</f>
        <v>指定工場等以外の合計(件)</v>
      </c>
      <c r="S19" s="1060"/>
      <c r="T19" s="1061"/>
      <c r="U19" s="358" t="s">
        <v>108</v>
      </c>
      <c r="V19" s="358" t="s">
        <v>109</v>
      </c>
      <c r="W19" s="358" t="s">
        <v>110</v>
      </c>
      <c r="X19" s="358" t="s">
        <v>111</v>
      </c>
      <c r="Y19" s="358" t="s">
        <v>112</v>
      </c>
      <c r="Z19" s="358" t="s">
        <v>113</v>
      </c>
      <c r="AA19" s="358" t="s">
        <v>114</v>
      </c>
      <c r="AB19" s="358" t="s">
        <v>115</v>
      </c>
      <c r="AC19" s="358" t="s">
        <v>116</v>
      </c>
      <c r="AD19" s="358" t="s">
        <v>117</v>
      </c>
      <c r="AE19" s="359"/>
      <c r="AF19" s="332"/>
      <c r="AG19" s="332"/>
      <c r="AI19" s="332"/>
    </row>
    <row r="20" spans="1:35" s="365" customFormat="1" ht="20.100000000000001" customHeight="1">
      <c r="A20" s="344" t="s">
        <v>105</v>
      </c>
      <c r="B20" s="1043" t="s">
        <v>107</v>
      </c>
      <c r="C20" s="1044"/>
      <c r="D20" s="1044"/>
      <c r="E20" s="1044"/>
      <c r="F20" s="1044"/>
      <c r="G20" s="1045"/>
      <c r="H20" s="360"/>
      <c r="I20" s="361" t="s">
        <v>118</v>
      </c>
      <c r="J20" s="362" t="s">
        <v>92</v>
      </c>
      <c r="K20" s="362" t="s">
        <v>93</v>
      </c>
      <c r="L20" s="362" t="s">
        <v>90</v>
      </c>
      <c r="M20" s="353">
        <f>SUM(F6:F8)</f>
        <v>0</v>
      </c>
      <c r="N20" s="363" t="s">
        <v>814</v>
      </c>
      <c r="O20" s="363" t="s">
        <v>815</v>
      </c>
      <c r="P20" s="363" t="s">
        <v>816</v>
      </c>
      <c r="Q20" s="353">
        <f>SUM(F6:F7)</f>
        <v>0</v>
      </c>
      <c r="R20" s="363" t="s">
        <v>814</v>
      </c>
      <c r="S20" s="363" t="s">
        <v>815</v>
      </c>
      <c r="T20" s="363" t="s">
        <v>816</v>
      </c>
      <c r="U20" s="846" t="str">
        <f>IF(OR('1.はじめに'!$D$14="",$F$6=0),"",INDEX(非表示_前年度報告内容!$1:$1048576,MATCH('1.はじめに'!$D$14,非表示_前年度報告内容!$A:$A,0),MATCH(U$19&amp;"の名称",非表示_前年度報告内容!$4:$4,0)))</f>
        <v/>
      </c>
      <c r="V20" s="846" t="str">
        <f>IF(OR('1.はじめに'!$D$14="",$F$6=0),"",INDEX(非表示_前年度報告内容!$1:$1048576,MATCH('1.はじめに'!$D$14,非表示_前年度報告内容!$A:$A,0),MATCH(V$19&amp;"の名称",非表示_前年度報告内容!$4:$4,0)))</f>
        <v/>
      </c>
      <c r="W20" s="846" t="str">
        <f>IF(OR('1.はじめに'!$D$14="",$F$6=0),"",INDEX(非表示_前年度報告内容!$1:$1048576,MATCH('1.はじめに'!$D$14,非表示_前年度報告内容!$A:$A,0),MATCH(W$19&amp;"の名称",非表示_前年度報告内容!$4:$4,0)))</f>
        <v/>
      </c>
      <c r="X20" s="846" t="str">
        <f>IF(OR('1.はじめに'!$D$14="",$F$6=0),"",INDEX(非表示_前年度報告内容!$1:$1048576,MATCH('1.はじめに'!$D$14,非表示_前年度報告内容!$A:$A,0),MATCH(X$19&amp;"の名称",非表示_前年度報告内容!$4:$4,0)))</f>
        <v/>
      </c>
      <c r="Y20" s="846" t="str">
        <f>IF(OR('1.はじめに'!$D$14="",$F$6=0),"",INDEX(非表示_前年度報告内容!$1:$1048576,MATCH('1.はじめに'!$D$14,非表示_前年度報告内容!$A:$A,0),MATCH(Y$19&amp;"の名称",非表示_前年度報告内容!$4:$4,0)))</f>
        <v/>
      </c>
      <c r="Z20" s="846" t="str">
        <f>IF(OR('1.はじめに'!$D$14="",$F$6=0),"",INDEX(非表示_前年度報告内容!$1:$1048576,MATCH('1.はじめに'!$D$14,非表示_前年度報告内容!$A:$A,0),MATCH(Z$19&amp;"の名称",非表示_前年度報告内容!$4:$4,0)))</f>
        <v/>
      </c>
      <c r="AA20" s="846" t="str">
        <f>IF(OR('1.はじめに'!$D$14="",$F$6=0),"",INDEX(非表示_前年度報告内容!$1:$1048576,MATCH('1.はじめに'!$D$14,非表示_前年度報告内容!$A:$A,0),MATCH(AA$19&amp;"の名称",非表示_前年度報告内容!$4:$4,0)))</f>
        <v/>
      </c>
      <c r="AB20" s="846" t="str">
        <f>IF(OR('1.はじめに'!$D$14="",$F$6=0),"",INDEX(非表示_前年度報告内容!$1:$1048576,MATCH('1.はじめに'!$D$14,非表示_前年度報告内容!$A:$A,0),MATCH(AB$19&amp;"の名称",非表示_前年度報告内容!$4:$4,0)))</f>
        <v/>
      </c>
      <c r="AC20" s="846" t="str">
        <f>IF(OR('1.はじめに'!$D$14="",$F$6=0),"",INDEX(非表示_前年度報告内容!$1:$1048576,MATCH('1.はじめに'!$D$14,非表示_前年度報告内容!$A:$A,0),MATCH(AC$19&amp;"の名称",非表示_前年度報告内容!$4:$4,0)))</f>
        <v/>
      </c>
      <c r="AD20" s="846" t="str">
        <f>IF(OR('1.はじめに'!$D$14="",$F$6=0),"",INDEX(非表示_前年度報告内容!$1:$1048576,MATCH('1.はじめに'!$D$14,非表示_前年度報告内容!$A:$A,0),MATCH(AD$19&amp;"の名称",非表示_前年度報告内容!$4:$4,0)))</f>
        <v/>
      </c>
      <c r="AE20" s="364"/>
      <c r="AF20" s="328" t="s">
        <v>5530</v>
      </c>
      <c r="AG20" s="328"/>
      <c r="AH20" s="366"/>
      <c r="AI20" s="367"/>
    </row>
    <row r="21" spans="1:35">
      <c r="A21" s="368" t="s">
        <v>4</v>
      </c>
      <c r="B21" s="1039" t="s">
        <v>844</v>
      </c>
      <c r="C21" s="1039"/>
      <c r="D21" s="369" t="s">
        <v>823</v>
      </c>
      <c r="E21" s="769" t="s">
        <v>4944</v>
      </c>
      <c r="F21" s="764"/>
      <c r="G21" s="326"/>
      <c r="H21" s="371"/>
      <c r="I21" s="371"/>
      <c r="J21" s="372"/>
      <c r="K21" s="372"/>
      <c r="L21" s="372"/>
      <c r="M21" s="773" t="str">
        <f>IF(I12="","",IF(B12="単一の指標を設定",IF(I12="その他",I13,I12),""))</f>
        <v/>
      </c>
      <c r="N21" s="773" t="str">
        <f>IF(F8&lt;1,"",IF(B12="単一の指標を設定",IF(I12="その他",I13,I12),""))</f>
        <v/>
      </c>
      <c r="O21" s="774"/>
      <c r="P21" s="774"/>
      <c r="Q21" s="773" t="str">
        <f>M21</f>
        <v/>
      </c>
      <c r="R21" s="773" t="str">
        <f>IF(F7&lt;1,"",M21)</f>
        <v/>
      </c>
      <c r="S21" s="774"/>
      <c r="T21" s="774"/>
      <c r="U21" s="773" t="str">
        <f>IF(U$20="","",IF(B12="単一の指標を設定",IF(I12="その他",I13,I12),""))</f>
        <v/>
      </c>
      <c r="V21" s="773" t="str">
        <f>IF(V$20="","",IF(B12="単一の指標を設定",IF(I12="その他",I13,I12),""))</f>
        <v/>
      </c>
      <c r="W21" s="773" t="str">
        <f>IF(W$20="","",IF(B12="単一の指標を設定",IF(I12="その他",I13,I12),""))</f>
        <v/>
      </c>
      <c r="X21" s="773" t="str">
        <f>IF(X$20="","",IF(B12="単一の指標を設定",IF(I12="その他",I13,I12),""))</f>
        <v/>
      </c>
      <c r="Y21" s="773" t="str">
        <f>IF(Y$20="","",IF(B12="単一の指標を設定",IF(I12="その他",I13,I12),""))</f>
        <v/>
      </c>
      <c r="Z21" s="773" t="str">
        <f>IF(Z$20="","",IF(B12="単一の指標を設定",IF(I12="その他",I13,I12),""))</f>
        <v/>
      </c>
      <c r="AA21" s="773" t="str">
        <f>IF(AA$20="","",IF(B12="単一の指標を設定",IF(I12="その他",I13,I12),""))</f>
        <v/>
      </c>
      <c r="AB21" s="773" t="str">
        <f>IF(AB$20="","",IF(B12="単一の指標を設定",IF(I12="その他",I13,I12),""))</f>
        <v/>
      </c>
      <c r="AC21" s="773" t="str">
        <f>IF(AC$20="","",IF(B12="単一の指標を設定",IF(I12="その他",I13,I12),""))</f>
        <v/>
      </c>
      <c r="AD21" s="775" t="str">
        <f>IF(AD$20="","",IF(B12="単一の指標を設定",IF(I12="その他",I13,I12),""))</f>
        <v/>
      </c>
      <c r="AG21" s="323" t="s">
        <v>4960</v>
      </c>
    </row>
    <row r="22" spans="1:35">
      <c r="A22" s="368" t="s">
        <v>4</v>
      </c>
      <c r="B22" s="1039"/>
      <c r="C22" s="1039"/>
      <c r="D22" s="373"/>
      <c r="E22" s="370" t="s">
        <v>4945</v>
      </c>
      <c r="F22" s="764"/>
      <c r="G22" s="326"/>
      <c r="H22" s="371"/>
      <c r="I22" s="371"/>
      <c r="J22" s="372"/>
      <c r="K22" s="372"/>
      <c r="L22" s="372"/>
      <c r="M22" s="770"/>
      <c r="N22" s="404" t="str">
        <f>IF(F8&lt;1,"",IF(B12=非表示_リスト!H6,IF(I12="その他",I13,I12),""))</f>
        <v/>
      </c>
      <c r="O22" s="547" t="str">
        <f>IF(F8&lt;1,"",IF(K12="","",IF(B12=非表示_リスト!H6,IF(K12="その他",K13,K12),"")))</f>
        <v/>
      </c>
      <c r="P22" s="547" t="str">
        <f>IF(F8&lt;1,"",IF(M12="","",IF(B12=非表示_リスト!H6,IF(M12="その他",M13,M12),"")))</f>
        <v/>
      </c>
      <c r="Q22" s="770"/>
      <c r="R22" s="547" t="str">
        <f>IF(F7&lt;1,"",IF(I12="","",IF(B12=非表示_リスト!H6,IF(I12="その他",I13,I12),"")))</f>
        <v/>
      </c>
      <c r="S22" s="547" t="str">
        <f>IF(F7&lt;1,"",IF(K12="","",IF(B12=非表示_リスト!H6,IF(K12="その他",K13,K12),"")))</f>
        <v/>
      </c>
      <c r="T22" s="547" t="str">
        <f>IF(F7&lt;1,"",IF(M12="","",IF(B12=非表示_リスト!H6,IF(M12="その他",M13,M12),"")))</f>
        <v/>
      </c>
      <c r="U22" s="771"/>
      <c r="V22" s="771"/>
      <c r="W22" s="771"/>
      <c r="X22" s="771"/>
      <c r="Y22" s="771"/>
      <c r="Z22" s="771"/>
      <c r="AA22" s="771"/>
      <c r="AB22" s="771"/>
      <c r="AC22" s="771"/>
      <c r="AD22" s="499"/>
      <c r="AG22" s="323" t="s">
        <v>5003</v>
      </c>
    </row>
    <row r="23" spans="1:35">
      <c r="A23" s="368" t="s">
        <v>4</v>
      </c>
      <c r="B23" s="1039"/>
      <c r="C23" s="1039"/>
      <c r="D23" s="370" t="s">
        <v>845</v>
      </c>
      <c r="E23" s="370"/>
      <c r="F23" s="764"/>
      <c r="G23" s="326"/>
      <c r="H23" s="371"/>
      <c r="I23" s="371"/>
      <c r="J23" s="372"/>
      <c r="K23" s="372"/>
      <c r="L23" s="372"/>
      <c r="M23" s="491">
        <f>IF(B12="単一の指標を設定",N23+Q23,"")</f>
        <v>0</v>
      </c>
      <c r="N23" s="4"/>
      <c r="O23" s="4"/>
      <c r="P23" s="4"/>
      <c r="Q23" s="491">
        <f>IF(B12="単一の指標を設定",R23+SUM(U23:AD23),"")</f>
        <v>0</v>
      </c>
      <c r="R23" s="4"/>
      <c r="S23" s="4"/>
      <c r="T23" s="4"/>
      <c r="U23" s="4"/>
      <c r="V23" s="4"/>
      <c r="W23" s="4"/>
      <c r="X23" s="4"/>
      <c r="Y23" s="4"/>
      <c r="Z23" s="4"/>
      <c r="AA23" s="4"/>
      <c r="AB23" s="4"/>
      <c r="AC23" s="4"/>
      <c r="AD23" s="4"/>
    </row>
    <row r="24" spans="1:35">
      <c r="A24" s="368" t="s">
        <v>4</v>
      </c>
      <c r="B24" s="1039"/>
      <c r="C24" s="1039"/>
      <c r="D24" s="369" t="s">
        <v>846</v>
      </c>
      <c r="E24" s="769" t="s">
        <v>4944</v>
      </c>
      <c r="F24" s="764"/>
      <c r="G24" s="326"/>
      <c r="H24" s="371"/>
      <c r="I24" s="371"/>
      <c r="J24" s="372"/>
      <c r="K24" s="372"/>
      <c r="L24" s="372"/>
      <c r="M24" s="404" t="str">
        <f>IF(I14="","",IF(B12="単一の指標を設定",IF(I14="その他",I15,I14),""))</f>
        <v/>
      </c>
      <c r="N24" s="404" t="str">
        <f>IF(F8&lt;1,"",IF(B12="単一の指標を設定",IF(I14="その他",I15,I14),""))</f>
        <v/>
      </c>
      <c r="O24" s="772"/>
      <c r="P24" s="772"/>
      <c r="Q24" s="404" t="str">
        <f>M24</f>
        <v/>
      </c>
      <c r="R24" s="404" t="str">
        <f>IF(F7&lt;1,"",IF(B12="単一の指標を設定",IF(I14="その他",I15,I14),""))</f>
        <v/>
      </c>
      <c r="S24" s="772"/>
      <c r="T24" s="772"/>
      <c r="U24" s="404" t="str">
        <f>IF(U$20="","",IF(B12="単一の指標を設定",IF(I14="その他",I15,I14),""))</f>
        <v/>
      </c>
      <c r="V24" s="404" t="str">
        <f>IF(V$20="","",IF(B12="単一の指標を設定",IF(I14="その他",I15,I14),""))</f>
        <v/>
      </c>
      <c r="W24" s="404" t="str">
        <f>IF(W$20="","",IF(B12="単一の指標を設定",IF(I14="その他",I15,I14),""))</f>
        <v/>
      </c>
      <c r="X24" s="404" t="str">
        <f>IF(X$20="","",IF(B12="単一の指標を設定",IF(I14="その他",I15,I14),""))</f>
        <v/>
      </c>
      <c r="Y24" s="404" t="str">
        <f>IF(Y$20="","",IF(B12="単一の指標を設定",IF(I14="その他",I15,I14),""))</f>
        <v/>
      </c>
      <c r="Z24" s="404" t="str">
        <f>IF(Z$20="","",IF(B12="単一の指標を設定",IF(I14="その他",I15,I14),""))</f>
        <v/>
      </c>
      <c r="AA24" s="404" t="str">
        <f>IF(AA$20="","",IF(B12="単一の指標を設定",IF(I14="その他",I15,I14),""))</f>
        <v/>
      </c>
      <c r="AB24" s="404" t="str">
        <f>IF(AB$20="","",IF(B12="単一の指標を設定",IF(I14="その他",I15,I14),""))</f>
        <v/>
      </c>
      <c r="AC24" s="404" t="str">
        <f>IF(AC$20="","",IF(B12="単一の指標を設定",IF(I14="その他",I15,I14),""))</f>
        <v/>
      </c>
      <c r="AD24" s="378" t="str">
        <f>IF(AD$20="","",IF(B12="単一の指標を設定",IF(I14="その他",I15,I14),""))</f>
        <v/>
      </c>
      <c r="AG24" s="323" t="s">
        <v>4961</v>
      </c>
    </row>
    <row r="25" spans="1:35">
      <c r="A25" s="368" t="s">
        <v>4</v>
      </c>
      <c r="B25" s="1039"/>
      <c r="C25" s="1039"/>
      <c r="D25" s="373"/>
      <c r="E25" s="370" t="s">
        <v>4945</v>
      </c>
      <c r="F25" s="764"/>
      <c r="G25" s="326"/>
      <c r="H25" s="371"/>
      <c r="I25" s="371"/>
      <c r="J25" s="372"/>
      <c r="K25" s="372"/>
      <c r="L25" s="372"/>
      <c r="M25" s="770"/>
      <c r="N25" s="404" t="str">
        <f>IF(F8&lt;1,"",IF(B12=非表示_リスト!H6,IF(I14="その他",I15,I14),""))</f>
        <v/>
      </c>
      <c r="O25" s="547" t="str">
        <f>IF(F8&lt;1,"",IF(K14="","",IF(B12=非表示_リスト!H6,IF(K14="その他",K15,K14),"")))</f>
        <v/>
      </c>
      <c r="P25" s="547" t="str">
        <f>IF(F8&lt;1,"",IF(M14="","",IF(B12=非表示_リスト!H6,IF(M14="その他",M15,M14),"")))</f>
        <v/>
      </c>
      <c r="Q25" s="770"/>
      <c r="R25" s="404" t="str">
        <f>IF(F7&lt;1,"",IF(B12=非表示_リスト!H6,IF(I14="その他",I15,I14),""))</f>
        <v/>
      </c>
      <c r="S25" s="547" t="str">
        <f>IF(F7&lt;1,"",IF(K14="","",IF(B12=非表示_リスト!H6,IF(K14="その他",K15,K14),"")))</f>
        <v/>
      </c>
      <c r="T25" s="547" t="str">
        <f>IF(F7&lt;1,"",IF(M14="","",IF(B12=非表示_リスト!H6,IF(M14="その他",M15,M14),"")))</f>
        <v/>
      </c>
      <c r="U25" s="778" t="str">
        <f>IFERROR(HLOOKUP(U22,非表示_リスト!$B$28:$D$29,2,FALSE),"")</f>
        <v/>
      </c>
      <c r="V25" s="778" t="str">
        <f>IFERROR(HLOOKUP(V22,非表示_リスト!$B$28:$D$29,2,FALSE),"")</f>
        <v/>
      </c>
      <c r="W25" s="778" t="str">
        <f>IFERROR(HLOOKUP(W22,非表示_リスト!$B$28:$D$29,2,FALSE),"")</f>
        <v/>
      </c>
      <c r="X25" s="778" t="str">
        <f>IFERROR(HLOOKUP(X22,非表示_リスト!$B$28:$D$29,2,FALSE),"")</f>
        <v/>
      </c>
      <c r="Y25" s="778" t="str">
        <f>IFERROR(HLOOKUP(Y22,非表示_リスト!$B$28:$D$29,2,FALSE),"")</f>
        <v/>
      </c>
      <c r="Z25" s="778" t="str">
        <f>IFERROR(HLOOKUP(Z22,非表示_リスト!$B$28:$D$29,2,FALSE),"")</f>
        <v/>
      </c>
      <c r="AA25" s="778" t="str">
        <f>IFERROR(HLOOKUP(AA22,非表示_リスト!$B$28:$D$29,2,FALSE),"")</f>
        <v/>
      </c>
      <c r="AB25" s="778" t="str">
        <f>IFERROR(HLOOKUP(AB22,非表示_リスト!$B$28:$D$29,2,FALSE),"")</f>
        <v/>
      </c>
      <c r="AC25" s="778" t="str">
        <f>IFERROR(HLOOKUP(AC22,非表示_リスト!$B$28:$D$29,2,FALSE),"")</f>
        <v/>
      </c>
      <c r="AD25" s="490" t="str">
        <f>IFERROR(HLOOKUP(AD22,非表示_リスト!$B$28:$D$29,2,FALSE),"")</f>
        <v/>
      </c>
    </row>
    <row r="26" spans="1:35" ht="20.100000000000001" hidden="1" customHeight="1">
      <c r="A26" s="374" t="s">
        <v>5</v>
      </c>
      <c r="B26" s="1046" t="s">
        <v>821</v>
      </c>
      <c r="C26" s="1039" t="s">
        <v>7</v>
      </c>
      <c r="D26" s="375" t="s">
        <v>8</v>
      </c>
      <c r="E26" s="375"/>
      <c r="F26" s="376"/>
      <c r="G26" s="377"/>
      <c r="H26" s="586" t="s">
        <v>5080</v>
      </c>
      <c r="I26" s="379">
        <v>38.299999999999997</v>
      </c>
      <c r="J26" s="380">
        <v>1.9E-2</v>
      </c>
      <c r="K26" s="380">
        <f>J26</f>
        <v>1.9E-2</v>
      </c>
      <c r="L26" s="381" t="s">
        <v>675</v>
      </c>
      <c r="M26" s="382">
        <f>SUM(N26:Q26)</f>
        <v>0</v>
      </c>
      <c r="N26" s="2"/>
      <c r="O26" s="2"/>
      <c r="P26" s="2"/>
      <c r="Q26" s="382">
        <f>SUM(R26:AD26)</f>
        <v>0</v>
      </c>
      <c r="R26" s="2"/>
      <c r="S26" s="2"/>
      <c r="T26" s="2"/>
      <c r="U26" s="2"/>
      <c r="V26" s="2"/>
      <c r="W26" s="2"/>
      <c r="X26" s="2"/>
      <c r="Y26" s="2"/>
      <c r="Z26" s="2"/>
      <c r="AA26" s="2"/>
      <c r="AB26" s="2"/>
      <c r="AC26" s="2"/>
      <c r="AD26" s="2"/>
      <c r="AE26" s="317"/>
      <c r="AF26" s="332"/>
      <c r="AG26" s="332"/>
      <c r="AI26" s="332"/>
    </row>
    <row r="27" spans="1:35" ht="20.100000000000001" hidden="1" customHeight="1">
      <c r="A27" s="374" t="s">
        <v>5</v>
      </c>
      <c r="B27" s="1046"/>
      <c r="C27" s="1039"/>
      <c r="D27" s="375" t="s">
        <v>9</v>
      </c>
      <c r="E27" s="375"/>
      <c r="F27" s="376"/>
      <c r="G27" s="377"/>
      <c r="H27" s="586" t="s">
        <v>5080</v>
      </c>
      <c r="I27" s="379">
        <v>34.799999999999997</v>
      </c>
      <c r="J27" s="383">
        <v>1.83E-2</v>
      </c>
      <c r="K27" s="380">
        <f t="shared" ref="K27:K52" si="0">J27</f>
        <v>1.83E-2</v>
      </c>
      <c r="L27" s="381" t="s">
        <v>675</v>
      </c>
      <c r="M27" s="382">
        <f t="shared" ref="M27:M97" si="1">SUM(N27:Q27)</f>
        <v>0</v>
      </c>
      <c r="N27" s="2"/>
      <c r="O27" s="2"/>
      <c r="P27" s="2"/>
      <c r="Q27" s="382">
        <f t="shared" ref="Q27:Q97" si="2">SUM(R27:AD27)</f>
        <v>0</v>
      </c>
      <c r="R27" s="2"/>
      <c r="S27" s="2"/>
      <c r="T27" s="2"/>
      <c r="U27" s="2"/>
      <c r="V27" s="2"/>
      <c r="W27" s="2"/>
      <c r="X27" s="2"/>
      <c r="Y27" s="2"/>
      <c r="Z27" s="2"/>
      <c r="AA27" s="2"/>
      <c r="AB27" s="2"/>
      <c r="AC27" s="2"/>
      <c r="AD27" s="2"/>
      <c r="AE27" s="317"/>
      <c r="AF27" s="332"/>
      <c r="AG27" s="332"/>
      <c r="AI27" s="332"/>
    </row>
    <row r="28" spans="1:35" ht="20.100000000000001" customHeight="1">
      <c r="A28" s="368" t="s">
        <v>4</v>
      </c>
      <c r="B28" s="1047"/>
      <c r="C28" s="1039"/>
      <c r="D28" s="375" t="s">
        <v>10</v>
      </c>
      <c r="E28" s="375"/>
      <c r="F28" s="376"/>
      <c r="G28" s="377"/>
      <c r="H28" s="586" t="s">
        <v>5080</v>
      </c>
      <c r="I28" s="379">
        <v>33.4</v>
      </c>
      <c r="J28" s="383">
        <v>1.8700000000000001E-2</v>
      </c>
      <c r="K28" s="380">
        <f t="shared" si="0"/>
        <v>1.8700000000000001E-2</v>
      </c>
      <c r="L28" s="381" t="s">
        <v>675</v>
      </c>
      <c r="M28" s="382">
        <f t="shared" si="1"/>
        <v>0</v>
      </c>
      <c r="N28" s="2"/>
      <c r="O28" s="2"/>
      <c r="P28" s="2"/>
      <c r="Q28" s="382">
        <f t="shared" si="2"/>
        <v>0</v>
      </c>
      <c r="R28" s="2"/>
      <c r="S28" s="2"/>
      <c r="T28" s="2"/>
      <c r="U28" s="2"/>
      <c r="V28" s="2"/>
      <c r="W28" s="2"/>
      <c r="X28" s="2"/>
      <c r="Y28" s="2"/>
      <c r="Z28" s="2"/>
      <c r="AA28" s="2"/>
      <c r="AB28" s="2"/>
      <c r="AC28" s="2"/>
      <c r="AD28" s="2"/>
      <c r="AE28" s="317"/>
      <c r="AF28" s="332"/>
      <c r="AG28" s="332"/>
      <c r="AI28" s="332"/>
    </row>
    <row r="29" spans="1:35" ht="20.100000000000001" hidden="1" customHeight="1">
      <c r="A29" s="374" t="s">
        <v>5</v>
      </c>
      <c r="B29" s="1046"/>
      <c r="C29" s="1039"/>
      <c r="D29" s="375" t="s">
        <v>11</v>
      </c>
      <c r="E29" s="375"/>
      <c r="F29" s="376"/>
      <c r="G29" s="377"/>
      <c r="H29" s="586" t="s">
        <v>5080</v>
      </c>
      <c r="I29" s="379">
        <v>33.299999999999997</v>
      </c>
      <c r="J29" s="383">
        <v>1.8599999999999998E-2</v>
      </c>
      <c r="K29" s="380">
        <f t="shared" si="0"/>
        <v>1.8599999999999998E-2</v>
      </c>
      <c r="L29" s="381" t="s">
        <v>675</v>
      </c>
      <c r="M29" s="382">
        <f t="shared" si="1"/>
        <v>0</v>
      </c>
      <c r="N29" s="2"/>
      <c r="O29" s="2"/>
      <c r="P29" s="2"/>
      <c r="Q29" s="382">
        <f t="shared" si="2"/>
        <v>0</v>
      </c>
      <c r="R29" s="2"/>
      <c r="S29" s="2"/>
      <c r="T29" s="2"/>
      <c r="U29" s="2"/>
      <c r="V29" s="2"/>
      <c r="W29" s="2"/>
      <c r="X29" s="2"/>
      <c r="Y29" s="2"/>
      <c r="Z29" s="2"/>
      <c r="AA29" s="2"/>
      <c r="AB29" s="2"/>
      <c r="AC29" s="2"/>
      <c r="AD29" s="2"/>
      <c r="AE29" s="317"/>
      <c r="AF29" s="332"/>
      <c r="AG29" s="332"/>
      <c r="AI29" s="332"/>
    </row>
    <row r="30" spans="1:35" ht="20.100000000000001" hidden="1" customHeight="1">
      <c r="A30" s="374" t="s">
        <v>5</v>
      </c>
      <c r="B30" s="1046"/>
      <c r="C30" s="1039"/>
      <c r="D30" s="375" t="s">
        <v>12</v>
      </c>
      <c r="E30" s="375"/>
      <c r="F30" s="376"/>
      <c r="G30" s="377"/>
      <c r="H30" s="586" t="s">
        <v>5080</v>
      </c>
      <c r="I30" s="379">
        <v>36.299999999999997</v>
      </c>
      <c r="J30" s="383">
        <v>1.8599999999999998E-2</v>
      </c>
      <c r="K30" s="380">
        <f t="shared" si="0"/>
        <v>1.8599999999999998E-2</v>
      </c>
      <c r="L30" s="381" t="s">
        <v>675</v>
      </c>
      <c r="M30" s="382">
        <f t="shared" si="1"/>
        <v>0</v>
      </c>
      <c r="N30" s="2"/>
      <c r="O30" s="2"/>
      <c r="P30" s="2"/>
      <c r="Q30" s="382">
        <f t="shared" si="2"/>
        <v>0</v>
      </c>
      <c r="R30" s="2"/>
      <c r="S30" s="2"/>
      <c r="T30" s="2"/>
      <c r="U30" s="2"/>
      <c r="V30" s="2"/>
      <c r="W30" s="2"/>
      <c r="X30" s="2"/>
      <c r="Y30" s="2"/>
      <c r="Z30" s="2"/>
      <c r="AA30" s="2"/>
      <c r="AB30" s="2"/>
      <c r="AC30" s="2"/>
      <c r="AD30" s="2"/>
      <c r="AE30" s="317"/>
      <c r="AF30" s="332"/>
      <c r="AG30" s="332"/>
      <c r="AI30" s="332"/>
    </row>
    <row r="31" spans="1:35" ht="20.100000000000001" customHeight="1">
      <c r="A31" s="368" t="s">
        <v>4</v>
      </c>
      <c r="B31" s="1047"/>
      <c r="C31" s="1039"/>
      <c r="D31" s="375" t="s">
        <v>13</v>
      </c>
      <c r="E31" s="375"/>
      <c r="F31" s="376"/>
      <c r="G31" s="377"/>
      <c r="H31" s="586" t="s">
        <v>5080</v>
      </c>
      <c r="I31" s="379">
        <v>36.5</v>
      </c>
      <c r="J31" s="383">
        <v>1.8700000000000001E-2</v>
      </c>
      <c r="K31" s="380">
        <f t="shared" si="0"/>
        <v>1.8700000000000001E-2</v>
      </c>
      <c r="L31" s="381" t="s">
        <v>675</v>
      </c>
      <c r="M31" s="382">
        <f t="shared" si="1"/>
        <v>0</v>
      </c>
      <c r="N31" s="2"/>
      <c r="O31" s="2"/>
      <c r="P31" s="2"/>
      <c r="Q31" s="382">
        <f t="shared" si="2"/>
        <v>0</v>
      </c>
      <c r="R31" s="2"/>
      <c r="S31" s="2"/>
      <c r="T31" s="2"/>
      <c r="U31" s="2"/>
      <c r="V31" s="2"/>
      <c r="W31" s="2"/>
      <c r="X31" s="2"/>
      <c r="Y31" s="2"/>
      <c r="Z31" s="2"/>
      <c r="AA31" s="2"/>
      <c r="AB31" s="2"/>
      <c r="AC31" s="2"/>
      <c r="AD31" s="2"/>
      <c r="AE31" s="317"/>
      <c r="AF31" s="332"/>
      <c r="AG31" s="332"/>
      <c r="AI31" s="332"/>
    </row>
    <row r="32" spans="1:35" ht="20.100000000000001" customHeight="1">
      <c r="A32" s="368" t="s">
        <v>4</v>
      </c>
      <c r="B32" s="1047"/>
      <c r="C32" s="1039"/>
      <c r="D32" s="375" t="s">
        <v>14</v>
      </c>
      <c r="E32" s="375"/>
      <c r="F32" s="376"/>
      <c r="G32" s="377"/>
      <c r="H32" s="586" t="s">
        <v>5080</v>
      </c>
      <c r="I32" s="379">
        <v>38</v>
      </c>
      <c r="J32" s="383">
        <v>1.8800000000000001E-2</v>
      </c>
      <c r="K32" s="380">
        <f t="shared" si="0"/>
        <v>1.8800000000000001E-2</v>
      </c>
      <c r="L32" s="381" t="s">
        <v>675</v>
      </c>
      <c r="M32" s="382">
        <f t="shared" si="1"/>
        <v>0</v>
      </c>
      <c r="N32" s="2"/>
      <c r="O32" s="2"/>
      <c r="P32" s="2"/>
      <c r="Q32" s="382">
        <f t="shared" si="2"/>
        <v>0</v>
      </c>
      <c r="R32" s="2"/>
      <c r="S32" s="2"/>
      <c r="T32" s="2"/>
      <c r="U32" s="2"/>
      <c r="V32" s="2"/>
      <c r="W32" s="2"/>
      <c r="X32" s="2"/>
      <c r="Y32" s="2"/>
      <c r="Z32" s="2"/>
      <c r="AA32" s="2"/>
      <c r="AB32" s="2"/>
      <c r="AC32" s="2"/>
      <c r="AD32" s="2"/>
      <c r="AE32" s="317"/>
      <c r="AF32" s="332"/>
      <c r="AG32" s="332"/>
      <c r="AI32" s="332"/>
    </row>
    <row r="33" spans="1:35" ht="20.100000000000001" customHeight="1">
      <c r="A33" s="368" t="s">
        <v>4</v>
      </c>
      <c r="B33" s="1046"/>
      <c r="C33" s="1039"/>
      <c r="D33" s="375" t="s">
        <v>15</v>
      </c>
      <c r="E33" s="375"/>
      <c r="F33" s="376"/>
      <c r="G33" s="377"/>
      <c r="H33" s="586" t="s">
        <v>5080</v>
      </c>
      <c r="I33" s="379">
        <v>38.9</v>
      </c>
      <c r="J33" s="383">
        <v>1.9300000000000001E-2</v>
      </c>
      <c r="K33" s="380">
        <f t="shared" si="0"/>
        <v>1.9300000000000001E-2</v>
      </c>
      <c r="L33" s="381" t="s">
        <v>675</v>
      </c>
      <c r="M33" s="382">
        <f t="shared" si="1"/>
        <v>0</v>
      </c>
      <c r="N33" s="2"/>
      <c r="O33" s="2"/>
      <c r="P33" s="2"/>
      <c r="Q33" s="382">
        <f t="shared" si="2"/>
        <v>0</v>
      </c>
      <c r="R33" s="2"/>
      <c r="S33" s="2"/>
      <c r="T33" s="2"/>
      <c r="U33" s="2"/>
      <c r="V33" s="2"/>
      <c r="W33" s="2"/>
      <c r="X33" s="2"/>
      <c r="Y33" s="2"/>
      <c r="Z33" s="2"/>
      <c r="AA33" s="2"/>
      <c r="AB33" s="2"/>
      <c r="AC33" s="2"/>
      <c r="AD33" s="2"/>
      <c r="AE33" s="317"/>
      <c r="AF33" s="332"/>
      <c r="AG33" s="332"/>
      <c r="AI33" s="332"/>
    </row>
    <row r="34" spans="1:35" ht="20.100000000000001" hidden="1" customHeight="1">
      <c r="A34" s="374" t="s">
        <v>5</v>
      </c>
      <c r="B34" s="1046"/>
      <c r="C34" s="1039"/>
      <c r="D34" s="375" t="s">
        <v>16</v>
      </c>
      <c r="E34" s="364"/>
      <c r="F34" s="376"/>
      <c r="G34" s="377"/>
      <c r="H34" s="586" t="s">
        <v>17</v>
      </c>
      <c r="I34" s="379">
        <v>41.8</v>
      </c>
      <c r="J34" s="383">
        <v>2.0199999999999999E-2</v>
      </c>
      <c r="K34" s="380">
        <f t="shared" si="0"/>
        <v>2.0199999999999999E-2</v>
      </c>
      <c r="L34" s="381" t="s">
        <v>675</v>
      </c>
      <c r="M34" s="382">
        <f t="shared" si="1"/>
        <v>0</v>
      </c>
      <c r="N34" s="2"/>
      <c r="O34" s="2"/>
      <c r="P34" s="2"/>
      <c r="Q34" s="382">
        <f t="shared" si="2"/>
        <v>0</v>
      </c>
      <c r="R34" s="2"/>
      <c r="S34" s="2"/>
      <c r="T34" s="2"/>
      <c r="U34" s="2"/>
      <c r="V34" s="2"/>
      <c r="W34" s="2"/>
      <c r="X34" s="2"/>
      <c r="Y34" s="2"/>
      <c r="Z34" s="2"/>
      <c r="AA34" s="2"/>
      <c r="AB34" s="2"/>
      <c r="AC34" s="2"/>
      <c r="AD34" s="2"/>
      <c r="AE34" s="317"/>
      <c r="AF34" s="332"/>
      <c r="AG34" s="332"/>
      <c r="AI34" s="332"/>
    </row>
    <row r="35" spans="1:35" ht="20.100000000000001" hidden="1" customHeight="1">
      <c r="A35" s="374" t="s">
        <v>5</v>
      </c>
      <c r="B35" s="1046"/>
      <c r="C35" s="1039"/>
      <c r="D35" s="375" t="s">
        <v>18</v>
      </c>
      <c r="E35" s="375"/>
      <c r="F35" s="376"/>
      <c r="G35" s="377"/>
      <c r="H35" s="586" t="s">
        <v>17</v>
      </c>
      <c r="I35" s="379">
        <v>40</v>
      </c>
      <c r="J35" s="383">
        <v>2.0400000000000001E-2</v>
      </c>
      <c r="K35" s="380">
        <f t="shared" si="0"/>
        <v>2.0400000000000001E-2</v>
      </c>
      <c r="L35" s="381" t="s">
        <v>675</v>
      </c>
      <c r="M35" s="382">
        <f t="shared" si="1"/>
        <v>0</v>
      </c>
      <c r="N35" s="2"/>
      <c r="O35" s="2"/>
      <c r="P35" s="2"/>
      <c r="Q35" s="382">
        <f t="shared" si="2"/>
        <v>0</v>
      </c>
      <c r="R35" s="2"/>
      <c r="S35" s="2"/>
      <c r="T35" s="2"/>
      <c r="U35" s="2"/>
      <c r="V35" s="2"/>
      <c r="W35" s="2"/>
      <c r="X35" s="2"/>
      <c r="Y35" s="2"/>
      <c r="Z35" s="2"/>
      <c r="AA35" s="2"/>
      <c r="AB35" s="2"/>
      <c r="AC35" s="2"/>
      <c r="AD35" s="2"/>
      <c r="AE35" s="317"/>
      <c r="AF35" s="332"/>
      <c r="AG35" s="332"/>
      <c r="AI35" s="332"/>
    </row>
    <row r="36" spans="1:35" ht="20.100000000000001" hidden="1" customHeight="1">
      <c r="A36" s="374" t="s">
        <v>5</v>
      </c>
      <c r="B36" s="1046"/>
      <c r="C36" s="1039"/>
      <c r="D36" s="375" t="s">
        <v>19</v>
      </c>
      <c r="E36" s="375"/>
      <c r="F36" s="376"/>
      <c r="G36" s="377"/>
      <c r="H36" s="586" t="s">
        <v>17</v>
      </c>
      <c r="I36" s="379">
        <v>34.1</v>
      </c>
      <c r="J36" s="383">
        <v>2.4500000000000001E-2</v>
      </c>
      <c r="K36" s="380">
        <f t="shared" si="0"/>
        <v>2.4500000000000001E-2</v>
      </c>
      <c r="L36" s="381" t="s">
        <v>675</v>
      </c>
      <c r="M36" s="382">
        <f t="shared" si="1"/>
        <v>0</v>
      </c>
      <c r="N36" s="2"/>
      <c r="O36" s="2"/>
      <c r="P36" s="2"/>
      <c r="Q36" s="382">
        <f t="shared" si="2"/>
        <v>0</v>
      </c>
      <c r="R36" s="2"/>
      <c r="S36" s="2"/>
      <c r="T36" s="2"/>
      <c r="U36" s="2"/>
      <c r="V36" s="2"/>
      <c r="W36" s="2"/>
      <c r="X36" s="2"/>
      <c r="Y36" s="2"/>
      <c r="Z36" s="2"/>
      <c r="AA36" s="2"/>
      <c r="AB36" s="2"/>
      <c r="AC36" s="2"/>
      <c r="AD36" s="2"/>
      <c r="AE36" s="317"/>
      <c r="AF36" s="332"/>
      <c r="AG36" s="332"/>
      <c r="AI36" s="332"/>
    </row>
    <row r="37" spans="1:35" ht="20.100000000000001" customHeight="1">
      <c r="A37" s="368" t="s">
        <v>4</v>
      </c>
      <c r="B37" s="1047"/>
      <c r="C37" s="1039"/>
      <c r="D37" s="375" t="s">
        <v>20</v>
      </c>
      <c r="E37" s="375"/>
      <c r="F37" s="376"/>
      <c r="G37" s="377"/>
      <c r="H37" s="586" t="s">
        <v>17</v>
      </c>
      <c r="I37" s="379">
        <v>50.1</v>
      </c>
      <c r="J37" s="383">
        <v>1.6299999999999999E-2</v>
      </c>
      <c r="K37" s="380">
        <f t="shared" si="0"/>
        <v>1.6299999999999999E-2</v>
      </c>
      <c r="L37" s="381" t="s">
        <v>675</v>
      </c>
      <c r="M37" s="382">
        <f t="shared" si="1"/>
        <v>0</v>
      </c>
      <c r="N37" s="2"/>
      <c r="O37" s="2"/>
      <c r="P37" s="2"/>
      <c r="Q37" s="382">
        <f t="shared" si="2"/>
        <v>0</v>
      </c>
      <c r="R37" s="2"/>
      <c r="S37" s="2"/>
      <c r="T37" s="2"/>
      <c r="U37" s="2"/>
      <c r="V37" s="2"/>
      <c r="W37" s="2"/>
      <c r="X37" s="2"/>
      <c r="Y37" s="2"/>
      <c r="Z37" s="2"/>
      <c r="AA37" s="2"/>
      <c r="AB37" s="2"/>
      <c r="AC37" s="2"/>
      <c r="AD37" s="2"/>
      <c r="AE37" s="317"/>
      <c r="AF37" s="332"/>
      <c r="AG37" s="332"/>
      <c r="AI37" s="332"/>
    </row>
    <row r="38" spans="1:35" ht="20.100000000000001" hidden="1" customHeight="1">
      <c r="A38" s="374" t="s">
        <v>5</v>
      </c>
      <c r="B38" s="1046"/>
      <c r="C38" s="1039"/>
      <c r="D38" s="375" t="s">
        <v>21</v>
      </c>
      <c r="E38" s="375"/>
      <c r="F38" s="384" t="s">
        <v>4038</v>
      </c>
      <c r="G38" s="377"/>
      <c r="H38" s="586" t="s">
        <v>6884</v>
      </c>
      <c r="I38" s="379">
        <v>46.1</v>
      </c>
      <c r="J38" s="383">
        <v>1.44E-2</v>
      </c>
      <c r="K38" s="380">
        <f t="shared" si="0"/>
        <v>1.44E-2</v>
      </c>
      <c r="L38" s="381" t="s">
        <v>675</v>
      </c>
      <c r="M38" s="382">
        <f t="shared" si="1"/>
        <v>0</v>
      </c>
      <c r="N38" s="2"/>
      <c r="O38" s="2"/>
      <c r="P38" s="2"/>
      <c r="Q38" s="382">
        <f t="shared" si="2"/>
        <v>0</v>
      </c>
      <c r="R38" s="2"/>
      <c r="S38" s="2"/>
      <c r="T38" s="2"/>
      <c r="U38" s="2"/>
      <c r="V38" s="2"/>
      <c r="W38" s="2"/>
      <c r="X38" s="2"/>
      <c r="Y38" s="2"/>
      <c r="Z38" s="2"/>
      <c r="AA38" s="2"/>
      <c r="AB38" s="2"/>
      <c r="AC38" s="2"/>
      <c r="AD38" s="2"/>
      <c r="AE38" s="317"/>
      <c r="AF38" s="332"/>
      <c r="AG38" s="332"/>
      <c r="AI38" s="332"/>
    </row>
    <row r="39" spans="1:35" ht="20.100000000000001" customHeight="1">
      <c r="A39" s="368" t="s">
        <v>4</v>
      </c>
      <c r="B39" s="1047"/>
      <c r="C39" s="1039"/>
      <c r="D39" s="375" t="s">
        <v>22</v>
      </c>
      <c r="E39" s="364"/>
      <c r="F39" s="376"/>
      <c r="G39" s="377"/>
      <c r="H39" s="586" t="s">
        <v>17</v>
      </c>
      <c r="I39" s="379">
        <v>54.7</v>
      </c>
      <c r="J39" s="383">
        <v>1.3899999999999999E-2</v>
      </c>
      <c r="K39" s="380">
        <f t="shared" si="0"/>
        <v>1.3899999999999999E-2</v>
      </c>
      <c r="L39" s="381" t="s">
        <v>675</v>
      </c>
      <c r="M39" s="382">
        <f t="shared" si="1"/>
        <v>0</v>
      </c>
      <c r="N39" s="2"/>
      <c r="O39" s="2"/>
      <c r="P39" s="2"/>
      <c r="Q39" s="382">
        <f t="shared" si="2"/>
        <v>0</v>
      </c>
      <c r="R39" s="2"/>
      <c r="S39" s="2"/>
      <c r="T39" s="2"/>
      <c r="U39" s="2"/>
      <c r="V39" s="2"/>
      <c r="W39" s="2"/>
      <c r="X39" s="2"/>
      <c r="Y39" s="2"/>
      <c r="Z39" s="2"/>
      <c r="AA39" s="2"/>
      <c r="AB39" s="2"/>
      <c r="AC39" s="2"/>
      <c r="AD39" s="2"/>
      <c r="AE39" s="317"/>
      <c r="AF39" s="332"/>
      <c r="AG39" s="332"/>
      <c r="AI39" s="332"/>
    </row>
    <row r="40" spans="1:35" ht="20.100000000000001" hidden="1" customHeight="1">
      <c r="A40" s="374" t="s">
        <v>5</v>
      </c>
      <c r="B40" s="1046"/>
      <c r="C40" s="1039"/>
      <c r="D40" s="375" t="s">
        <v>23</v>
      </c>
      <c r="E40" s="375"/>
      <c r="F40" s="384" t="s">
        <v>4038</v>
      </c>
      <c r="G40" s="377"/>
      <c r="H40" s="586" t="s">
        <v>6884</v>
      </c>
      <c r="I40" s="379">
        <v>38.4</v>
      </c>
      <c r="J40" s="383">
        <v>1.3899999999999999E-2</v>
      </c>
      <c r="K40" s="380">
        <f t="shared" si="0"/>
        <v>1.3899999999999999E-2</v>
      </c>
      <c r="L40" s="381" t="s">
        <v>675</v>
      </c>
      <c r="M40" s="382">
        <f t="shared" si="1"/>
        <v>0</v>
      </c>
      <c r="N40" s="2"/>
      <c r="O40" s="2"/>
      <c r="P40" s="2"/>
      <c r="Q40" s="382">
        <f t="shared" si="2"/>
        <v>0</v>
      </c>
      <c r="R40" s="2"/>
      <c r="S40" s="2"/>
      <c r="T40" s="2"/>
      <c r="U40" s="2"/>
      <c r="V40" s="2"/>
      <c r="W40" s="2"/>
      <c r="X40" s="2"/>
      <c r="Y40" s="2"/>
      <c r="Z40" s="2"/>
      <c r="AA40" s="2"/>
      <c r="AB40" s="2"/>
      <c r="AC40" s="2"/>
      <c r="AD40" s="2"/>
      <c r="AE40" s="317"/>
      <c r="AF40" s="332"/>
      <c r="AG40" s="332"/>
      <c r="AI40" s="332"/>
    </row>
    <row r="41" spans="1:35" ht="20.100000000000001" hidden="1" customHeight="1">
      <c r="A41" s="374" t="s">
        <v>5</v>
      </c>
      <c r="B41" s="1046"/>
      <c r="C41" s="1039"/>
      <c r="D41" s="375" t="s">
        <v>24</v>
      </c>
      <c r="E41" s="375"/>
      <c r="F41" s="376"/>
      <c r="G41" s="377"/>
      <c r="H41" s="586" t="s">
        <v>17</v>
      </c>
      <c r="I41" s="379">
        <v>28.7</v>
      </c>
      <c r="J41" s="383">
        <v>2.46E-2</v>
      </c>
      <c r="K41" s="380">
        <f t="shared" si="0"/>
        <v>2.46E-2</v>
      </c>
      <c r="L41" s="381" t="s">
        <v>675</v>
      </c>
      <c r="M41" s="382">
        <f t="shared" si="1"/>
        <v>0</v>
      </c>
      <c r="N41" s="2"/>
      <c r="O41" s="2"/>
      <c r="P41" s="2"/>
      <c r="Q41" s="382">
        <f t="shared" si="2"/>
        <v>0</v>
      </c>
      <c r="R41" s="2"/>
      <c r="S41" s="2"/>
      <c r="T41" s="2"/>
      <c r="U41" s="2"/>
      <c r="V41" s="2"/>
      <c r="W41" s="2"/>
      <c r="X41" s="2"/>
      <c r="Y41" s="2"/>
      <c r="Z41" s="2"/>
      <c r="AA41" s="2"/>
      <c r="AB41" s="2"/>
      <c r="AC41" s="2"/>
      <c r="AD41" s="2"/>
      <c r="AE41" s="317"/>
      <c r="AF41" s="332"/>
      <c r="AG41" s="332"/>
      <c r="AI41" s="332"/>
    </row>
    <row r="42" spans="1:35" ht="20.100000000000001" hidden="1" customHeight="1">
      <c r="A42" s="374" t="s">
        <v>5</v>
      </c>
      <c r="B42" s="1046"/>
      <c r="C42" s="1039"/>
      <c r="D42" s="375" t="s">
        <v>25</v>
      </c>
      <c r="E42" s="364"/>
      <c r="F42" s="376"/>
      <c r="G42" s="377"/>
      <c r="H42" s="586" t="s">
        <v>17</v>
      </c>
      <c r="I42" s="379">
        <v>28.9</v>
      </c>
      <c r="J42" s="383">
        <v>2.4500000000000001E-2</v>
      </c>
      <c r="K42" s="380">
        <f t="shared" si="0"/>
        <v>2.4500000000000001E-2</v>
      </c>
      <c r="L42" s="381" t="s">
        <v>675</v>
      </c>
      <c r="M42" s="382">
        <f t="shared" si="1"/>
        <v>0</v>
      </c>
      <c r="N42" s="2"/>
      <c r="O42" s="2"/>
      <c r="P42" s="2"/>
      <c r="Q42" s="382">
        <f t="shared" si="2"/>
        <v>0</v>
      </c>
      <c r="R42" s="2"/>
      <c r="S42" s="2"/>
      <c r="T42" s="2"/>
      <c r="U42" s="2"/>
      <c r="V42" s="2"/>
      <c r="W42" s="2"/>
      <c r="X42" s="2"/>
      <c r="Y42" s="2"/>
      <c r="Z42" s="2"/>
      <c r="AA42" s="2"/>
      <c r="AB42" s="2"/>
      <c r="AC42" s="2"/>
      <c r="AD42" s="2"/>
      <c r="AE42" s="317"/>
      <c r="AF42" s="332"/>
      <c r="AG42" s="332"/>
      <c r="AI42" s="332"/>
    </row>
    <row r="43" spans="1:35" ht="20.100000000000001" hidden="1" customHeight="1">
      <c r="A43" s="374" t="s">
        <v>5</v>
      </c>
      <c r="B43" s="1046"/>
      <c r="C43" s="1039"/>
      <c r="D43" s="375" t="s">
        <v>26</v>
      </c>
      <c r="E43" s="375"/>
      <c r="F43" s="376"/>
      <c r="G43" s="377"/>
      <c r="H43" s="586" t="s">
        <v>17</v>
      </c>
      <c r="I43" s="379">
        <v>28.3</v>
      </c>
      <c r="J43" s="383">
        <v>2.5100000000000001E-2</v>
      </c>
      <c r="K43" s="380">
        <f t="shared" si="0"/>
        <v>2.5100000000000001E-2</v>
      </c>
      <c r="L43" s="381" t="s">
        <v>675</v>
      </c>
      <c r="M43" s="382">
        <f t="shared" si="1"/>
        <v>0</v>
      </c>
      <c r="N43" s="2"/>
      <c r="O43" s="2"/>
      <c r="P43" s="2"/>
      <c r="Q43" s="382">
        <f t="shared" si="2"/>
        <v>0</v>
      </c>
      <c r="R43" s="2"/>
      <c r="S43" s="2"/>
      <c r="T43" s="2"/>
      <c r="U43" s="2"/>
      <c r="V43" s="2"/>
      <c r="W43" s="2"/>
      <c r="X43" s="2"/>
      <c r="Y43" s="2"/>
      <c r="Z43" s="2"/>
      <c r="AA43" s="2"/>
      <c r="AB43" s="2"/>
      <c r="AC43" s="2"/>
      <c r="AD43" s="2"/>
      <c r="AE43" s="317"/>
      <c r="AF43" s="332"/>
      <c r="AG43" s="332"/>
      <c r="AI43" s="332"/>
    </row>
    <row r="44" spans="1:35" ht="20.100000000000001" hidden="1" customHeight="1">
      <c r="A44" s="374" t="s">
        <v>5</v>
      </c>
      <c r="B44" s="1046"/>
      <c r="C44" s="1039"/>
      <c r="D44" s="375" t="s">
        <v>27</v>
      </c>
      <c r="E44" s="375"/>
      <c r="F44" s="376"/>
      <c r="G44" s="377"/>
      <c r="H44" s="586" t="s">
        <v>17</v>
      </c>
      <c r="I44" s="379">
        <v>26.1</v>
      </c>
      <c r="J44" s="383">
        <v>2.4299999999999999E-2</v>
      </c>
      <c r="K44" s="380">
        <f t="shared" si="0"/>
        <v>2.4299999999999999E-2</v>
      </c>
      <c r="L44" s="381" t="s">
        <v>675</v>
      </c>
      <c r="M44" s="382">
        <f t="shared" si="1"/>
        <v>0</v>
      </c>
      <c r="N44" s="2"/>
      <c r="O44" s="2"/>
      <c r="P44" s="2"/>
      <c r="Q44" s="382">
        <f t="shared" si="2"/>
        <v>0</v>
      </c>
      <c r="R44" s="2"/>
      <c r="S44" s="2"/>
      <c r="T44" s="2"/>
      <c r="U44" s="2"/>
      <c r="V44" s="2"/>
      <c r="W44" s="2"/>
      <c r="X44" s="2"/>
      <c r="Y44" s="2"/>
      <c r="Z44" s="2"/>
      <c r="AA44" s="2"/>
      <c r="AB44" s="2"/>
      <c r="AC44" s="2"/>
      <c r="AD44" s="2"/>
      <c r="AE44" s="317"/>
      <c r="AF44" s="332"/>
      <c r="AG44" s="332"/>
      <c r="AI44" s="332"/>
    </row>
    <row r="45" spans="1:35" ht="20.100000000000001" hidden="1" customHeight="1">
      <c r="A45" s="374" t="s">
        <v>5</v>
      </c>
      <c r="B45" s="1046"/>
      <c r="C45" s="1039"/>
      <c r="D45" s="375" t="s">
        <v>28</v>
      </c>
      <c r="E45" s="375"/>
      <c r="F45" s="376"/>
      <c r="G45" s="377"/>
      <c r="H45" s="586" t="s">
        <v>17</v>
      </c>
      <c r="I45" s="379">
        <v>24.2</v>
      </c>
      <c r="J45" s="383">
        <v>2.4199999999999999E-2</v>
      </c>
      <c r="K45" s="380">
        <f t="shared" si="0"/>
        <v>2.4199999999999999E-2</v>
      </c>
      <c r="L45" s="381" t="s">
        <v>675</v>
      </c>
      <c r="M45" s="382">
        <f t="shared" si="1"/>
        <v>0</v>
      </c>
      <c r="N45" s="2"/>
      <c r="O45" s="2"/>
      <c r="P45" s="2"/>
      <c r="Q45" s="382">
        <f t="shared" si="2"/>
        <v>0</v>
      </c>
      <c r="R45" s="2"/>
      <c r="S45" s="2"/>
      <c r="T45" s="2"/>
      <c r="U45" s="2"/>
      <c r="V45" s="2"/>
      <c r="W45" s="2"/>
      <c r="X45" s="2"/>
      <c r="Y45" s="2"/>
      <c r="Z45" s="2"/>
      <c r="AA45" s="2"/>
      <c r="AB45" s="2"/>
      <c r="AC45" s="2"/>
      <c r="AD45" s="2"/>
      <c r="AE45" s="317"/>
      <c r="AF45" s="332"/>
      <c r="AG45" s="332"/>
      <c r="AI45" s="332"/>
    </row>
    <row r="46" spans="1:35" ht="20.100000000000001" hidden="1" customHeight="1">
      <c r="A46" s="374" t="s">
        <v>5</v>
      </c>
      <c r="B46" s="1046"/>
      <c r="C46" s="1039"/>
      <c r="D46" s="375" t="s">
        <v>29</v>
      </c>
      <c r="E46" s="375"/>
      <c r="F46" s="376"/>
      <c r="G46" s="377"/>
      <c r="H46" s="586" t="s">
        <v>17</v>
      </c>
      <c r="I46" s="379">
        <v>27.8</v>
      </c>
      <c r="J46" s="383">
        <v>2.5899999999999999E-2</v>
      </c>
      <c r="K46" s="380">
        <f t="shared" si="0"/>
        <v>2.5899999999999999E-2</v>
      </c>
      <c r="L46" s="381" t="s">
        <v>675</v>
      </c>
      <c r="M46" s="382">
        <f t="shared" si="1"/>
        <v>0</v>
      </c>
      <c r="N46" s="2"/>
      <c r="O46" s="2"/>
      <c r="P46" s="2"/>
      <c r="Q46" s="382">
        <f t="shared" si="2"/>
        <v>0</v>
      </c>
      <c r="R46" s="2"/>
      <c r="S46" s="2"/>
      <c r="T46" s="2"/>
      <c r="U46" s="2"/>
      <c r="V46" s="2"/>
      <c r="W46" s="2"/>
      <c r="X46" s="2"/>
      <c r="Y46" s="2"/>
      <c r="Z46" s="2"/>
      <c r="AA46" s="2"/>
      <c r="AB46" s="2"/>
      <c r="AC46" s="2"/>
      <c r="AD46" s="2"/>
      <c r="AE46" s="317"/>
      <c r="AF46" s="332"/>
      <c r="AG46" s="332"/>
      <c r="AI46" s="332"/>
    </row>
    <row r="47" spans="1:35" ht="20.100000000000001" hidden="1" customHeight="1">
      <c r="A47" s="374" t="s">
        <v>5</v>
      </c>
      <c r="B47" s="1046"/>
      <c r="C47" s="1039"/>
      <c r="D47" s="375" t="s">
        <v>30</v>
      </c>
      <c r="E47" s="375"/>
      <c r="F47" s="376"/>
      <c r="G47" s="377"/>
      <c r="H47" s="586" t="s">
        <v>17</v>
      </c>
      <c r="I47" s="379">
        <v>29</v>
      </c>
      <c r="J47" s="383">
        <v>2.9899999999999999E-2</v>
      </c>
      <c r="K47" s="380">
        <f t="shared" si="0"/>
        <v>2.9899999999999999E-2</v>
      </c>
      <c r="L47" s="381" t="s">
        <v>675</v>
      </c>
      <c r="M47" s="382">
        <f t="shared" si="1"/>
        <v>0</v>
      </c>
      <c r="N47" s="2"/>
      <c r="O47" s="2"/>
      <c r="P47" s="2"/>
      <c r="Q47" s="382">
        <f t="shared" si="2"/>
        <v>0</v>
      </c>
      <c r="R47" s="2"/>
      <c r="S47" s="2"/>
      <c r="T47" s="2"/>
      <c r="U47" s="2"/>
      <c r="V47" s="2"/>
      <c r="W47" s="2"/>
      <c r="X47" s="2"/>
      <c r="Y47" s="2"/>
      <c r="Z47" s="2"/>
      <c r="AA47" s="2"/>
      <c r="AB47" s="2"/>
      <c r="AC47" s="2"/>
      <c r="AD47" s="2"/>
      <c r="AE47" s="317"/>
      <c r="AF47" s="332"/>
      <c r="AG47" s="332"/>
      <c r="AI47" s="332"/>
    </row>
    <row r="48" spans="1:35" ht="20.100000000000001" hidden="1" customHeight="1">
      <c r="A48" s="374" t="s">
        <v>5</v>
      </c>
      <c r="B48" s="1046"/>
      <c r="C48" s="1039"/>
      <c r="D48" s="375" t="s">
        <v>31</v>
      </c>
      <c r="E48" s="364"/>
      <c r="F48" s="376"/>
      <c r="G48" s="377"/>
      <c r="H48" s="586" t="s">
        <v>17</v>
      </c>
      <c r="I48" s="379">
        <v>37.299999999999997</v>
      </c>
      <c r="J48" s="383">
        <v>2.0899999999999998E-2</v>
      </c>
      <c r="K48" s="380">
        <f t="shared" si="0"/>
        <v>2.0899999999999998E-2</v>
      </c>
      <c r="L48" s="381" t="s">
        <v>675</v>
      </c>
      <c r="M48" s="382">
        <f t="shared" si="1"/>
        <v>0</v>
      </c>
      <c r="N48" s="2"/>
      <c r="O48" s="2"/>
      <c r="P48" s="2"/>
      <c r="Q48" s="382">
        <f t="shared" si="2"/>
        <v>0</v>
      </c>
      <c r="R48" s="2"/>
      <c r="S48" s="2"/>
      <c r="T48" s="2"/>
      <c r="U48" s="2"/>
      <c r="V48" s="2"/>
      <c r="W48" s="2"/>
      <c r="X48" s="2"/>
      <c r="Y48" s="2"/>
      <c r="Z48" s="2"/>
      <c r="AA48" s="2"/>
      <c r="AB48" s="2"/>
      <c r="AC48" s="2"/>
      <c r="AD48" s="2"/>
      <c r="AE48" s="317"/>
      <c r="AF48" s="332"/>
      <c r="AG48" s="332"/>
      <c r="AI48" s="332"/>
    </row>
    <row r="49" spans="1:35" ht="20.100000000000001" hidden="1" customHeight="1">
      <c r="A49" s="374" t="s">
        <v>5</v>
      </c>
      <c r="B49" s="1046"/>
      <c r="C49" s="1039"/>
      <c r="D49" s="375" t="s">
        <v>32</v>
      </c>
      <c r="E49" s="375"/>
      <c r="F49" s="384" t="s">
        <v>4038</v>
      </c>
      <c r="G49" s="377"/>
      <c r="H49" s="586" t="s">
        <v>6884</v>
      </c>
      <c r="I49" s="379">
        <v>18.399999999999999</v>
      </c>
      <c r="J49" s="383">
        <v>1.09E-2</v>
      </c>
      <c r="K49" s="380">
        <f t="shared" si="0"/>
        <v>1.09E-2</v>
      </c>
      <c r="L49" s="381" t="s">
        <v>675</v>
      </c>
      <c r="M49" s="382">
        <f t="shared" si="1"/>
        <v>0</v>
      </c>
      <c r="N49" s="2"/>
      <c r="O49" s="2"/>
      <c r="P49" s="2"/>
      <c r="Q49" s="382">
        <f t="shared" si="2"/>
        <v>0</v>
      </c>
      <c r="R49" s="2"/>
      <c r="S49" s="2"/>
      <c r="T49" s="2"/>
      <c r="U49" s="2"/>
      <c r="V49" s="2"/>
      <c r="W49" s="2"/>
      <c r="X49" s="2"/>
      <c r="Y49" s="2"/>
      <c r="Z49" s="2"/>
      <c r="AA49" s="2"/>
      <c r="AB49" s="2"/>
      <c r="AC49" s="2"/>
      <c r="AD49" s="2"/>
      <c r="AE49" s="317"/>
      <c r="AF49" s="332"/>
      <c r="AG49" s="332"/>
      <c r="AI49" s="332"/>
    </row>
    <row r="50" spans="1:35" ht="20.100000000000001" hidden="1" customHeight="1">
      <c r="A50" s="374" t="s">
        <v>5</v>
      </c>
      <c r="B50" s="1046"/>
      <c r="C50" s="1039"/>
      <c r="D50" s="375" t="s">
        <v>33</v>
      </c>
      <c r="E50" s="375"/>
      <c r="F50" s="384" t="s">
        <v>4038</v>
      </c>
      <c r="G50" s="377"/>
      <c r="H50" s="586" t="s">
        <v>6884</v>
      </c>
      <c r="I50" s="385">
        <v>3.23</v>
      </c>
      <c r="J50" s="383">
        <v>2.64E-2</v>
      </c>
      <c r="K50" s="380">
        <f t="shared" si="0"/>
        <v>2.64E-2</v>
      </c>
      <c r="L50" s="381" t="s">
        <v>675</v>
      </c>
      <c r="M50" s="382">
        <f t="shared" si="1"/>
        <v>0</v>
      </c>
      <c r="N50" s="2"/>
      <c r="O50" s="2"/>
      <c r="P50" s="2"/>
      <c r="Q50" s="382">
        <f t="shared" si="2"/>
        <v>0</v>
      </c>
      <c r="R50" s="2"/>
      <c r="S50" s="2"/>
      <c r="T50" s="2"/>
      <c r="U50" s="2"/>
      <c r="V50" s="2"/>
      <c r="W50" s="2"/>
      <c r="X50" s="2"/>
      <c r="Y50" s="2"/>
      <c r="Z50" s="2"/>
      <c r="AA50" s="2"/>
      <c r="AB50" s="2"/>
      <c r="AC50" s="2"/>
      <c r="AD50" s="2"/>
      <c r="AE50" s="317"/>
      <c r="AF50" s="332"/>
      <c r="AG50" s="332"/>
      <c r="AI50" s="332"/>
    </row>
    <row r="51" spans="1:35" ht="20.100000000000001" hidden="1" customHeight="1">
      <c r="A51" s="374" t="s">
        <v>5</v>
      </c>
      <c r="B51" s="1046"/>
      <c r="C51" s="1039"/>
      <c r="D51" s="375" t="s">
        <v>34</v>
      </c>
      <c r="E51" s="375"/>
      <c r="F51" s="384" t="s">
        <v>4038</v>
      </c>
      <c r="G51" s="377"/>
      <c r="H51" s="586" t="s">
        <v>6884</v>
      </c>
      <c r="I51" s="385">
        <v>3.45</v>
      </c>
      <c r="J51" s="383">
        <v>2.64E-2</v>
      </c>
      <c r="K51" s="380">
        <f t="shared" si="0"/>
        <v>2.64E-2</v>
      </c>
      <c r="L51" s="381" t="s">
        <v>675</v>
      </c>
      <c r="M51" s="382">
        <f t="shared" si="1"/>
        <v>0</v>
      </c>
      <c r="N51" s="2"/>
      <c r="O51" s="2"/>
      <c r="P51" s="2"/>
      <c r="Q51" s="382">
        <f t="shared" si="2"/>
        <v>0</v>
      </c>
      <c r="R51" s="2"/>
      <c r="S51" s="2"/>
      <c r="T51" s="2"/>
      <c r="U51" s="2"/>
      <c r="V51" s="2"/>
      <c r="W51" s="2"/>
      <c r="X51" s="2"/>
      <c r="Y51" s="2"/>
      <c r="Z51" s="2"/>
      <c r="AA51" s="2"/>
      <c r="AB51" s="2"/>
      <c r="AC51" s="2"/>
      <c r="AD51" s="2"/>
      <c r="AE51" s="317"/>
      <c r="AF51" s="332"/>
      <c r="AG51" s="332"/>
      <c r="AI51" s="332"/>
    </row>
    <row r="52" spans="1:35" ht="20.100000000000001" hidden="1" customHeight="1">
      <c r="A52" s="374" t="s">
        <v>5</v>
      </c>
      <c r="B52" s="1046"/>
      <c r="C52" s="1039"/>
      <c r="D52" s="375" t="s">
        <v>35</v>
      </c>
      <c r="E52" s="375"/>
      <c r="F52" s="384" t="s">
        <v>4038</v>
      </c>
      <c r="G52" s="377"/>
      <c r="H52" s="586" t="s">
        <v>6884</v>
      </c>
      <c r="I52" s="385">
        <v>7.53</v>
      </c>
      <c r="J52" s="380">
        <v>4.2000000000000003E-2</v>
      </c>
      <c r="K52" s="380">
        <f t="shared" si="0"/>
        <v>4.2000000000000003E-2</v>
      </c>
      <c r="L52" s="381" t="s">
        <v>675</v>
      </c>
      <c r="M52" s="382">
        <f t="shared" si="1"/>
        <v>0</v>
      </c>
      <c r="N52" s="2"/>
      <c r="O52" s="2"/>
      <c r="P52" s="2"/>
      <c r="Q52" s="382">
        <f t="shared" si="2"/>
        <v>0</v>
      </c>
      <c r="R52" s="2"/>
      <c r="S52" s="2"/>
      <c r="T52" s="2"/>
      <c r="U52" s="2"/>
      <c r="V52" s="2"/>
      <c r="W52" s="2"/>
      <c r="X52" s="2"/>
      <c r="Y52" s="2"/>
      <c r="Z52" s="2"/>
      <c r="AA52" s="2"/>
      <c r="AB52" s="2"/>
      <c r="AC52" s="2"/>
      <c r="AD52" s="2"/>
      <c r="AE52" s="317"/>
      <c r="AF52" s="332"/>
      <c r="AG52" s="332"/>
      <c r="AI52" s="332"/>
    </row>
    <row r="53" spans="1:35" ht="20.100000000000001" customHeight="1">
      <c r="A53" s="368" t="s">
        <v>4</v>
      </c>
      <c r="B53" s="1047"/>
      <c r="C53" s="1039"/>
      <c r="D53" s="386" t="s">
        <v>180</v>
      </c>
      <c r="E53" s="419" t="s">
        <v>4845</v>
      </c>
      <c r="F53" s="387" t="str">
        <f>IF(E53="ガス事業者名を選択","",IF(VLOOKUP(E53,'参考1_排出係数(ガス)'!K:M,3,FALSE)=1,"メニュー無し","メニュー選択→"))</f>
        <v/>
      </c>
      <c r="G53" s="38"/>
      <c r="H53" s="586" t="s">
        <v>6884</v>
      </c>
      <c r="I53" s="418">
        <v>45</v>
      </c>
      <c r="J53" s="388" t="str">
        <f>IF($E53="ガス事業者名を選択","",INDEX('参考1_排出係数(ガス)'!$D:$E,MATCH($E53&amp;"_"&amp;$G53,'参考1_排出係数(ガス)'!$I:$I,0),1))</f>
        <v/>
      </c>
      <c r="K53" s="388" t="str">
        <f>IF($E53="ガス事業者名を選択","",INDEX('参考1_排出係数(ガス)'!$D:$E,MATCH($E53&amp;"_"&amp;$G53,'参考1_排出係数(ガス)'!$I:$I,0),2))</f>
        <v/>
      </c>
      <c r="L53" s="381" t="s">
        <v>850</v>
      </c>
      <c r="M53" s="382">
        <f t="shared" si="1"/>
        <v>0</v>
      </c>
      <c r="N53" s="2"/>
      <c r="O53" s="2"/>
      <c r="P53" s="2"/>
      <c r="Q53" s="382">
        <f t="shared" si="2"/>
        <v>0</v>
      </c>
      <c r="R53" s="2"/>
      <c r="S53" s="2"/>
      <c r="T53" s="2"/>
      <c r="U53" s="2"/>
      <c r="V53" s="2"/>
      <c r="W53" s="2"/>
      <c r="X53" s="2"/>
      <c r="Y53" s="2"/>
      <c r="Z53" s="2"/>
      <c r="AA53" s="2"/>
      <c r="AB53" s="2"/>
      <c r="AC53" s="2"/>
      <c r="AD53" s="2"/>
      <c r="AE53" s="317"/>
      <c r="AF53" s="332" t="s">
        <v>5531</v>
      </c>
      <c r="AG53" s="323" t="s">
        <v>5533</v>
      </c>
      <c r="AI53" s="332"/>
    </row>
    <row r="54" spans="1:35" ht="20.100000000000001" customHeight="1">
      <c r="A54" s="368" t="s">
        <v>4</v>
      </c>
      <c r="B54" s="1046"/>
      <c r="C54" s="1039"/>
      <c r="D54" s="386" t="s">
        <v>181</v>
      </c>
      <c r="E54" s="419" t="s">
        <v>4845</v>
      </c>
      <c r="F54" s="387" t="str">
        <f>IF(E54="ガス事業者名を選択","",IF(VLOOKUP(E54,'参考1_排出係数(ガス)'!K:M,3,FALSE)=1,"メニュー無し","メニュー選択→"))</f>
        <v/>
      </c>
      <c r="G54" s="38"/>
      <c r="H54" s="586" t="s">
        <v>6884</v>
      </c>
      <c r="I54" s="418">
        <v>45</v>
      </c>
      <c r="J54" s="388" t="str">
        <f>IF($E54="ガス事業者名を選択","",INDEX('参考1_排出係数(ガス)'!$D:$E,MATCH($E54&amp;"_"&amp;$G54,'参考1_排出係数(ガス)'!$I:$I,0),1))</f>
        <v/>
      </c>
      <c r="K54" s="388" t="str">
        <f>IF($E54="ガス事業者名を選択","",INDEX('参考1_排出係数(ガス)'!$D:$E,MATCH($E54&amp;"_"&amp;$G54,'参考1_排出係数(ガス)'!$I:$I,0),2))</f>
        <v/>
      </c>
      <c r="L54" s="381" t="s">
        <v>850</v>
      </c>
      <c r="M54" s="382">
        <f t="shared" si="1"/>
        <v>0</v>
      </c>
      <c r="N54" s="2"/>
      <c r="O54" s="2"/>
      <c r="P54" s="2"/>
      <c r="Q54" s="382">
        <f t="shared" si="2"/>
        <v>0</v>
      </c>
      <c r="R54" s="2"/>
      <c r="S54" s="2"/>
      <c r="T54" s="2"/>
      <c r="U54" s="2"/>
      <c r="V54" s="2"/>
      <c r="W54" s="2"/>
      <c r="X54" s="2"/>
      <c r="Y54" s="2"/>
      <c r="Z54" s="2"/>
      <c r="AA54" s="2"/>
      <c r="AB54" s="2"/>
      <c r="AC54" s="2"/>
      <c r="AD54" s="2"/>
      <c r="AE54" s="317"/>
      <c r="AF54" s="332" t="s">
        <v>5532</v>
      </c>
      <c r="AG54" s="323" t="s">
        <v>5534</v>
      </c>
      <c r="AI54" s="332"/>
    </row>
    <row r="55" spans="1:35" ht="20.100000000000001" customHeight="1">
      <c r="A55" s="368" t="s">
        <v>4</v>
      </c>
      <c r="B55" s="1046"/>
      <c r="C55" s="1039"/>
      <c r="D55" s="386" t="s">
        <v>182</v>
      </c>
      <c r="E55" s="419" t="s">
        <v>4845</v>
      </c>
      <c r="F55" s="387" t="str">
        <f>IF(E55="ガス事業者名を選択","",IF(VLOOKUP(E55,'参考1_排出係数(ガス)'!K:M,3,FALSE)=1,"メニュー無し","メニュー選択→"))</f>
        <v/>
      </c>
      <c r="G55" s="38"/>
      <c r="H55" s="586" t="s">
        <v>6884</v>
      </c>
      <c r="I55" s="418">
        <v>45</v>
      </c>
      <c r="J55" s="388" t="str">
        <f>IF($E55="ガス事業者名を選択","",INDEX('参考1_排出係数(ガス)'!$D:$E,MATCH($E55&amp;"_"&amp;$G55,'参考1_排出係数(ガス)'!$I:$I,0),1))</f>
        <v/>
      </c>
      <c r="K55" s="388" t="str">
        <f>IF($E55="ガス事業者名を選択","",INDEX('参考1_排出係数(ガス)'!$D:$E,MATCH($E55&amp;"_"&amp;$G55,'参考1_排出係数(ガス)'!$I:$I,0),2))</f>
        <v/>
      </c>
      <c r="L55" s="381" t="s">
        <v>850</v>
      </c>
      <c r="M55" s="382">
        <f t="shared" si="1"/>
        <v>0</v>
      </c>
      <c r="N55" s="2"/>
      <c r="O55" s="2"/>
      <c r="P55" s="2"/>
      <c r="Q55" s="382">
        <f t="shared" si="2"/>
        <v>0</v>
      </c>
      <c r="R55" s="2"/>
      <c r="S55" s="2"/>
      <c r="T55" s="2"/>
      <c r="U55" s="2"/>
      <c r="V55" s="2"/>
      <c r="W55" s="2"/>
      <c r="X55" s="2"/>
      <c r="Y55" s="2"/>
      <c r="Z55" s="2"/>
      <c r="AA55" s="2"/>
      <c r="AB55" s="2"/>
      <c r="AC55" s="2"/>
      <c r="AD55" s="2"/>
      <c r="AE55" s="317"/>
      <c r="AF55" s="332"/>
      <c r="AG55" s="323" t="s">
        <v>5535</v>
      </c>
      <c r="AI55" s="332"/>
    </row>
    <row r="56" spans="1:35" ht="20.100000000000001" hidden="1" customHeight="1">
      <c r="A56" s="374" t="s">
        <v>5</v>
      </c>
      <c r="B56" s="1046"/>
      <c r="C56" s="1039"/>
      <c r="D56" s="386" t="s">
        <v>1464</v>
      </c>
      <c r="E56" s="419" t="s">
        <v>4845</v>
      </c>
      <c r="F56" s="387" t="str">
        <f>IF(E56="ガス事業者名を選択","",IF(VLOOKUP(E56,'参考1_排出係数(ガス)'!K:M,3,FALSE)=1,"メニュー無し","メニュー選択→"))</f>
        <v/>
      </c>
      <c r="G56" s="38"/>
      <c r="H56" s="586" t="s">
        <v>6884</v>
      </c>
      <c r="I56" s="418">
        <v>45</v>
      </c>
      <c r="J56" s="388" t="str">
        <f>IF($E56="ガス事業者名を選択","",INDEX('参考1_排出係数(ガス)'!$D:$E,MATCH($E56&amp;"_"&amp;$G56,'参考1_排出係数(ガス)'!$I:$I,0),1))</f>
        <v/>
      </c>
      <c r="K56" s="388" t="str">
        <f>IF($E56="ガス事業者名を選択","",INDEX('参考1_排出係数(ガス)'!$D:$E,MATCH($E56&amp;"_"&amp;$G56,'参考1_排出係数(ガス)'!$I:$I,0),2))</f>
        <v/>
      </c>
      <c r="L56" s="381" t="s">
        <v>850</v>
      </c>
      <c r="M56" s="382">
        <f t="shared" ref="M56:M59" si="3">SUM(N56:Q56)</f>
        <v>0</v>
      </c>
      <c r="N56" s="2"/>
      <c r="O56" s="2"/>
      <c r="P56" s="2"/>
      <c r="Q56" s="382">
        <f t="shared" ref="Q56:Q59" si="4">SUM(R56:AD56)</f>
        <v>0</v>
      </c>
      <c r="R56" s="2"/>
      <c r="S56" s="2"/>
      <c r="T56" s="2"/>
      <c r="U56" s="2"/>
      <c r="V56" s="2"/>
      <c r="W56" s="2"/>
      <c r="X56" s="2"/>
      <c r="Y56" s="2"/>
      <c r="Z56" s="2"/>
      <c r="AA56" s="2"/>
      <c r="AB56" s="2"/>
      <c r="AC56" s="2"/>
      <c r="AD56" s="2"/>
      <c r="AE56" s="317"/>
      <c r="AF56" s="332"/>
      <c r="AG56" s="323" t="s">
        <v>5536</v>
      </c>
      <c r="AI56" s="332"/>
    </row>
    <row r="57" spans="1:35" ht="20.100000000000001" hidden="1" customHeight="1">
      <c r="A57" s="374" t="s">
        <v>5</v>
      </c>
      <c r="B57" s="1046"/>
      <c r="C57" s="1039"/>
      <c r="D57" s="386" t="s">
        <v>1465</v>
      </c>
      <c r="E57" s="419" t="s">
        <v>4845</v>
      </c>
      <c r="F57" s="387" t="str">
        <f>IF(E57="ガス事業者名を選択","",IF(VLOOKUP(E57,'参考1_排出係数(ガス)'!K:M,3,FALSE)=1,"メニュー無し","メニュー選択→"))</f>
        <v/>
      </c>
      <c r="G57" s="38"/>
      <c r="H57" s="586" t="s">
        <v>6884</v>
      </c>
      <c r="I57" s="418">
        <v>45</v>
      </c>
      <c r="J57" s="388" t="str">
        <f>IF($E57="ガス事業者名を選択","",INDEX('参考1_排出係数(ガス)'!$D:$E,MATCH($E57&amp;"_"&amp;$G57,'参考1_排出係数(ガス)'!$I:$I,0),1))</f>
        <v/>
      </c>
      <c r="K57" s="388" t="str">
        <f>IF($E57="ガス事業者名を選択","",INDEX('参考1_排出係数(ガス)'!$D:$E,MATCH($E57&amp;"_"&amp;$G57,'参考1_排出係数(ガス)'!$I:$I,0),2))</f>
        <v/>
      </c>
      <c r="L57" s="381" t="s">
        <v>850</v>
      </c>
      <c r="M57" s="382">
        <f t="shared" si="3"/>
        <v>0</v>
      </c>
      <c r="N57" s="2"/>
      <c r="O57" s="2"/>
      <c r="P57" s="2"/>
      <c r="Q57" s="382">
        <f t="shared" si="4"/>
        <v>0</v>
      </c>
      <c r="R57" s="2"/>
      <c r="S57" s="2"/>
      <c r="T57" s="2"/>
      <c r="U57" s="2"/>
      <c r="V57" s="2"/>
      <c r="W57" s="2"/>
      <c r="X57" s="2"/>
      <c r="Y57" s="2"/>
      <c r="Z57" s="2"/>
      <c r="AA57" s="2"/>
      <c r="AB57" s="2"/>
      <c r="AC57" s="2"/>
      <c r="AD57" s="2"/>
      <c r="AE57" s="317"/>
      <c r="AF57" s="332"/>
      <c r="AG57" s="323" t="s">
        <v>5537</v>
      </c>
      <c r="AI57" s="332"/>
    </row>
    <row r="58" spans="1:35" ht="20.100000000000001" hidden="1" customHeight="1">
      <c r="A58" s="374" t="s">
        <v>5</v>
      </c>
      <c r="B58" s="1046"/>
      <c r="C58" s="1039"/>
      <c r="D58" s="386" t="s">
        <v>1466</v>
      </c>
      <c r="E58" s="419" t="s">
        <v>4845</v>
      </c>
      <c r="F58" s="387" t="str">
        <f>IF(E58="ガス事業者名を選択","",IF(VLOOKUP(E58,'参考1_排出係数(ガス)'!K:M,3,FALSE)=1,"メニュー無し","メニュー選択→"))</f>
        <v/>
      </c>
      <c r="G58" s="38"/>
      <c r="H58" s="586" t="s">
        <v>6884</v>
      </c>
      <c r="I58" s="418">
        <v>45</v>
      </c>
      <c r="J58" s="388" t="str">
        <f>IF($E58="ガス事業者名を選択","",INDEX('参考1_排出係数(ガス)'!$D:$E,MATCH($E58&amp;"_"&amp;$G58,'参考1_排出係数(ガス)'!$I:$I,0),1))</f>
        <v/>
      </c>
      <c r="K58" s="388" t="str">
        <f>IF($E58="ガス事業者名を選択","",INDEX('参考1_排出係数(ガス)'!$D:$E,MATCH($E58&amp;"_"&amp;$G58,'参考1_排出係数(ガス)'!$I:$I,0),2))</f>
        <v/>
      </c>
      <c r="L58" s="381" t="s">
        <v>850</v>
      </c>
      <c r="M58" s="382">
        <f t="shared" si="3"/>
        <v>0</v>
      </c>
      <c r="N58" s="2"/>
      <c r="O58" s="2"/>
      <c r="P58" s="2"/>
      <c r="Q58" s="382">
        <f t="shared" si="4"/>
        <v>0</v>
      </c>
      <c r="R58" s="2"/>
      <c r="S58" s="2"/>
      <c r="T58" s="2"/>
      <c r="U58" s="2"/>
      <c r="V58" s="2"/>
      <c r="W58" s="2"/>
      <c r="X58" s="2"/>
      <c r="Y58" s="2"/>
      <c r="Z58" s="2"/>
      <c r="AA58" s="2"/>
      <c r="AB58" s="2"/>
      <c r="AC58" s="2"/>
      <c r="AD58" s="2"/>
      <c r="AE58" s="317"/>
      <c r="AF58" s="332"/>
      <c r="AG58" s="323" t="s">
        <v>5538</v>
      </c>
      <c r="AI58" s="332"/>
    </row>
    <row r="59" spans="1:35" ht="20.100000000000001" hidden="1" customHeight="1">
      <c r="A59" s="374" t="s">
        <v>5</v>
      </c>
      <c r="B59" s="1046"/>
      <c r="C59" s="1039"/>
      <c r="D59" s="386" t="s">
        <v>1467</v>
      </c>
      <c r="E59" s="419" t="s">
        <v>4845</v>
      </c>
      <c r="F59" s="387" t="str">
        <f>IF(E59="ガス事業者名を選択","",IF(VLOOKUP(E59,'参考1_排出係数(ガス)'!K:M,3,FALSE)=1,"メニュー無し","メニュー選択→"))</f>
        <v/>
      </c>
      <c r="G59" s="38"/>
      <c r="H59" s="586" t="s">
        <v>6884</v>
      </c>
      <c r="I59" s="418">
        <v>45</v>
      </c>
      <c r="J59" s="388" t="str">
        <f>IF($E59="ガス事業者名を選択","",INDEX('参考1_排出係数(ガス)'!$D:$E,MATCH($E59&amp;"_"&amp;$G59,'参考1_排出係数(ガス)'!$I:$I,0),1))</f>
        <v/>
      </c>
      <c r="K59" s="388" t="str">
        <f>IF($E59="ガス事業者名を選択","",INDEX('参考1_排出係数(ガス)'!$D:$E,MATCH($E59&amp;"_"&amp;$G59,'参考1_排出係数(ガス)'!$I:$I,0),2))</f>
        <v/>
      </c>
      <c r="L59" s="381" t="s">
        <v>850</v>
      </c>
      <c r="M59" s="382">
        <f t="shared" si="3"/>
        <v>0</v>
      </c>
      <c r="N59" s="2"/>
      <c r="O59" s="2"/>
      <c r="P59" s="2"/>
      <c r="Q59" s="382">
        <f t="shared" si="4"/>
        <v>0</v>
      </c>
      <c r="R59" s="2"/>
      <c r="S59" s="2"/>
      <c r="T59" s="2"/>
      <c r="U59" s="2"/>
      <c r="V59" s="2"/>
      <c r="W59" s="2"/>
      <c r="X59" s="2"/>
      <c r="Y59" s="2"/>
      <c r="Z59" s="2"/>
      <c r="AA59" s="2"/>
      <c r="AB59" s="2"/>
      <c r="AC59" s="2"/>
      <c r="AD59" s="2"/>
      <c r="AE59" s="317"/>
      <c r="AF59" s="332"/>
      <c r="AG59" s="323" t="s">
        <v>5539</v>
      </c>
      <c r="AI59" s="332"/>
    </row>
    <row r="60" spans="1:35" ht="20.100000000000001" hidden="1" customHeight="1">
      <c r="A60" s="374" t="s">
        <v>5</v>
      </c>
      <c r="B60" s="1046"/>
      <c r="C60" s="1039"/>
      <c r="D60" s="386" t="s">
        <v>1468</v>
      </c>
      <c r="E60" s="419" t="s">
        <v>4845</v>
      </c>
      <c r="F60" s="387" t="str">
        <f>IF(E60="ガス事業者名を選択","",IF(VLOOKUP(E60,'参考1_排出係数(ガス)'!K:M,3,FALSE)=1,"メニュー無し","メニュー選択→"))</f>
        <v/>
      </c>
      <c r="G60" s="38"/>
      <c r="H60" s="586" t="s">
        <v>6884</v>
      </c>
      <c r="I60" s="418">
        <v>45</v>
      </c>
      <c r="J60" s="388" t="str">
        <f>IF($E60="ガス事業者名を選択","",INDEX('参考1_排出係数(ガス)'!$D:$E,MATCH($E60&amp;"_"&amp;$G60,'参考1_排出係数(ガス)'!$I:$I,0),1))</f>
        <v/>
      </c>
      <c r="K60" s="388" t="str">
        <f>IF($E60="ガス事業者名を選択","",INDEX('参考1_排出係数(ガス)'!$D:$E,MATCH($E60&amp;"_"&amp;$G60,'参考1_排出係数(ガス)'!$I:$I,0),2))</f>
        <v/>
      </c>
      <c r="L60" s="381" t="s">
        <v>850</v>
      </c>
      <c r="M60" s="382">
        <f t="shared" ref="M60:M62" si="5">SUM(N60:Q60)</f>
        <v>0</v>
      </c>
      <c r="N60" s="2"/>
      <c r="O60" s="2"/>
      <c r="P60" s="2"/>
      <c r="Q60" s="382">
        <f t="shared" ref="Q60:Q62" si="6">SUM(R60:AD60)</f>
        <v>0</v>
      </c>
      <c r="R60" s="2"/>
      <c r="S60" s="2"/>
      <c r="T60" s="2"/>
      <c r="U60" s="2"/>
      <c r="V60" s="2"/>
      <c r="W60" s="2"/>
      <c r="X60" s="2"/>
      <c r="Y60" s="2"/>
      <c r="Z60" s="2"/>
      <c r="AA60" s="2"/>
      <c r="AB60" s="2"/>
      <c r="AC60" s="2"/>
      <c r="AD60" s="2"/>
      <c r="AE60" s="317"/>
      <c r="AF60" s="332"/>
      <c r="AG60" s="332" t="s">
        <v>5540</v>
      </c>
      <c r="AI60" s="332"/>
    </row>
    <row r="61" spans="1:35" ht="20.100000000000001" hidden="1" customHeight="1">
      <c r="A61" s="374" t="s">
        <v>5</v>
      </c>
      <c r="B61" s="1046"/>
      <c r="C61" s="1039"/>
      <c r="D61" s="386" t="s">
        <v>1469</v>
      </c>
      <c r="E61" s="419" t="s">
        <v>4845</v>
      </c>
      <c r="F61" s="387" t="str">
        <f>IF(E61="ガス事業者名を選択","",IF(VLOOKUP(E61,'参考1_排出係数(ガス)'!K:M,3,FALSE)=1,"メニュー無し","メニュー選択→"))</f>
        <v/>
      </c>
      <c r="G61" s="38"/>
      <c r="H61" s="586" t="s">
        <v>6884</v>
      </c>
      <c r="I61" s="418">
        <v>45</v>
      </c>
      <c r="J61" s="388" t="str">
        <f>IF($E61="ガス事業者名を選択","",INDEX('参考1_排出係数(ガス)'!$D:$E,MATCH($E61&amp;"_"&amp;$G61,'参考1_排出係数(ガス)'!$I:$I,0),1))</f>
        <v/>
      </c>
      <c r="K61" s="388" t="str">
        <f>IF($E61="ガス事業者名を選択","",INDEX('参考1_排出係数(ガス)'!$D:$E,MATCH($E61&amp;"_"&amp;$G61,'参考1_排出係数(ガス)'!$I:$I,0),2))</f>
        <v/>
      </c>
      <c r="L61" s="381" t="s">
        <v>850</v>
      </c>
      <c r="M61" s="382">
        <f t="shared" si="5"/>
        <v>0</v>
      </c>
      <c r="N61" s="2"/>
      <c r="O61" s="2"/>
      <c r="P61" s="2"/>
      <c r="Q61" s="382">
        <f t="shared" si="6"/>
        <v>0</v>
      </c>
      <c r="R61" s="2"/>
      <c r="S61" s="2"/>
      <c r="T61" s="2"/>
      <c r="U61" s="2"/>
      <c r="V61" s="2"/>
      <c r="W61" s="2"/>
      <c r="X61" s="2"/>
      <c r="Y61" s="2"/>
      <c r="Z61" s="2"/>
      <c r="AA61" s="2"/>
      <c r="AB61" s="2"/>
      <c r="AC61" s="2"/>
      <c r="AD61" s="2"/>
      <c r="AE61" s="317"/>
      <c r="AF61" s="332"/>
      <c r="AG61" s="332"/>
      <c r="AI61" s="332"/>
    </row>
    <row r="62" spans="1:35" ht="20.100000000000001" hidden="1" customHeight="1">
      <c r="A62" s="374" t="s">
        <v>5</v>
      </c>
      <c r="B62" s="1046"/>
      <c r="C62" s="1039"/>
      <c r="D62" s="386" t="s">
        <v>1470</v>
      </c>
      <c r="E62" s="419" t="s">
        <v>4845</v>
      </c>
      <c r="F62" s="387" t="str">
        <f>IF(E62="ガス事業者名を選択","",IF(VLOOKUP(E62,'参考1_排出係数(ガス)'!K:M,3,FALSE)=1,"メニュー無し","メニュー選択→"))</f>
        <v/>
      </c>
      <c r="G62" s="38"/>
      <c r="H62" s="586" t="s">
        <v>6884</v>
      </c>
      <c r="I62" s="418">
        <v>45</v>
      </c>
      <c r="J62" s="388" t="str">
        <f>IF($E62="ガス事業者名を選択","",INDEX('参考1_排出係数(ガス)'!$D:$E,MATCH($E62&amp;"_"&amp;$G62,'参考1_排出係数(ガス)'!$I:$I,0),1))</f>
        <v/>
      </c>
      <c r="K62" s="388" t="str">
        <f>IF($E62="ガス事業者名を選択","",INDEX('参考1_排出係数(ガス)'!$D:$E,MATCH($E62&amp;"_"&amp;$G62,'参考1_排出係数(ガス)'!$I:$I,0),2))</f>
        <v/>
      </c>
      <c r="L62" s="381" t="s">
        <v>850</v>
      </c>
      <c r="M62" s="382">
        <f t="shared" si="5"/>
        <v>0</v>
      </c>
      <c r="N62" s="2"/>
      <c r="O62" s="2"/>
      <c r="P62" s="2"/>
      <c r="Q62" s="382">
        <f t="shared" si="6"/>
        <v>0</v>
      </c>
      <c r="R62" s="2"/>
      <c r="S62" s="2"/>
      <c r="T62" s="2"/>
      <c r="U62" s="2"/>
      <c r="V62" s="2"/>
      <c r="W62" s="2"/>
      <c r="X62" s="2"/>
      <c r="Y62" s="2"/>
      <c r="Z62" s="2"/>
      <c r="AA62" s="2"/>
      <c r="AB62" s="2"/>
      <c r="AC62" s="2"/>
      <c r="AD62" s="2"/>
      <c r="AE62" s="317"/>
      <c r="AF62" s="332"/>
      <c r="AG62" s="332"/>
      <c r="AI62" s="332"/>
    </row>
    <row r="63" spans="1:35" ht="20.100000000000001" hidden="1" customHeight="1">
      <c r="A63" s="374" t="s">
        <v>5</v>
      </c>
      <c r="B63" s="1046"/>
      <c r="C63" s="1039"/>
      <c r="D63" s="375" t="s">
        <v>36</v>
      </c>
      <c r="E63" s="420"/>
      <c r="F63" s="384" t="s">
        <v>4038</v>
      </c>
      <c r="G63" s="377"/>
      <c r="H63" s="586" t="s">
        <v>712</v>
      </c>
      <c r="I63" s="421"/>
      <c r="J63" s="421"/>
      <c r="K63" s="701" t="str">
        <f>IF(J63="","",J63)</f>
        <v/>
      </c>
      <c r="L63" s="381" t="s">
        <v>850</v>
      </c>
      <c r="M63" s="382">
        <f t="shared" si="1"/>
        <v>0</v>
      </c>
      <c r="N63" s="2"/>
      <c r="O63" s="2"/>
      <c r="P63" s="2"/>
      <c r="Q63" s="382">
        <f t="shared" si="2"/>
        <v>0</v>
      </c>
      <c r="R63" s="2"/>
      <c r="S63" s="2"/>
      <c r="T63" s="2"/>
      <c r="U63" s="2"/>
      <c r="V63" s="2"/>
      <c r="W63" s="2"/>
      <c r="X63" s="2"/>
      <c r="Y63" s="2"/>
      <c r="Z63" s="2"/>
      <c r="AA63" s="2"/>
      <c r="AB63" s="2"/>
      <c r="AC63" s="2"/>
      <c r="AD63" s="2"/>
      <c r="AE63" s="317"/>
      <c r="AF63" s="332"/>
      <c r="AG63" s="323" t="s">
        <v>4876</v>
      </c>
      <c r="AI63" s="332"/>
    </row>
    <row r="64" spans="1:35" ht="20.100000000000001" hidden="1" customHeight="1">
      <c r="A64" s="374" t="s">
        <v>37</v>
      </c>
      <c r="B64" s="1046"/>
      <c r="C64" s="1039" t="s">
        <v>38</v>
      </c>
      <c r="D64" s="389" t="s">
        <v>39</v>
      </c>
      <c r="E64" s="375"/>
      <c r="F64" s="376"/>
      <c r="G64" s="377"/>
      <c r="H64" s="586" t="s">
        <v>40</v>
      </c>
      <c r="I64" s="379">
        <v>13.6</v>
      </c>
      <c r="J64" s="383"/>
      <c r="K64" s="383"/>
      <c r="L64" s="381" t="s">
        <v>675</v>
      </c>
      <c r="M64" s="382">
        <f t="shared" si="1"/>
        <v>0</v>
      </c>
      <c r="N64" s="2"/>
      <c r="O64" s="2"/>
      <c r="P64" s="2"/>
      <c r="Q64" s="382">
        <f t="shared" si="2"/>
        <v>0</v>
      </c>
      <c r="R64" s="2"/>
      <c r="S64" s="2"/>
      <c r="T64" s="2"/>
      <c r="U64" s="2"/>
      <c r="V64" s="2"/>
      <c r="W64" s="2"/>
      <c r="X64" s="2"/>
      <c r="Y64" s="2"/>
      <c r="Z64" s="2"/>
      <c r="AA64" s="2"/>
      <c r="AB64" s="2"/>
      <c r="AC64" s="2"/>
      <c r="AD64" s="2"/>
      <c r="AE64" s="317"/>
      <c r="AF64" s="332"/>
      <c r="AG64" s="332"/>
      <c r="AI64" s="332"/>
    </row>
    <row r="65" spans="1:35" ht="20.100000000000001" hidden="1" customHeight="1">
      <c r="A65" s="374" t="s">
        <v>37</v>
      </c>
      <c r="B65" s="1046"/>
      <c r="C65" s="1039"/>
      <c r="D65" s="389" t="s">
        <v>41</v>
      </c>
      <c r="E65" s="375"/>
      <c r="F65" s="376"/>
      <c r="G65" s="377"/>
      <c r="H65" s="586" t="s">
        <v>40</v>
      </c>
      <c r="I65" s="379">
        <v>13.2</v>
      </c>
      <c r="J65" s="383"/>
      <c r="K65" s="383"/>
      <c r="L65" s="381" t="s">
        <v>675</v>
      </c>
      <c r="M65" s="382">
        <f t="shared" si="1"/>
        <v>0</v>
      </c>
      <c r="N65" s="2"/>
      <c r="O65" s="2"/>
      <c r="P65" s="2"/>
      <c r="Q65" s="382">
        <f t="shared" si="2"/>
        <v>0</v>
      </c>
      <c r="R65" s="2"/>
      <c r="S65" s="2"/>
      <c r="T65" s="2"/>
      <c r="U65" s="2"/>
      <c r="V65" s="2"/>
      <c r="W65" s="2"/>
      <c r="X65" s="2"/>
      <c r="Y65" s="2"/>
      <c r="Z65" s="2"/>
      <c r="AA65" s="2"/>
      <c r="AB65" s="2"/>
      <c r="AC65" s="2"/>
      <c r="AD65" s="2"/>
      <c r="AE65" s="317"/>
      <c r="AF65" s="332"/>
      <c r="AG65" s="332"/>
      <c r="AI65" s="332"/>
    </row>
    <row r="66" spans="1:35" ht="20.100000000000001" hidden="1" customHeight="1">
      <c r="A66" s="374" t="s">
        <v>37</v>
      </c>
      <c r="B66" s="1046"/>
      <c r="C66" s="1039"/>
      <c r="D66" s="389" t="s">
        <v>42</v>
      </c>
      <c r="E66" s="364"/>
      <c r="F66" s="376"/>
      <c r="G66" s="377"/>
      <c r="H66" s="586" t="s">
        <v>40</v>
      </c>
      <c r="I66" s="379">
        <v>17.100000000000001</v>
      </c>
      <c r="J66" s="383"/>
      <c r="K66" s="383"/>
      <c r="L66" s="381" t="s">
        <v>675</v>
      </c>
      <c r="M66" s="382">
        <f t="shared" si="1"/>
        <v>0</v>
      </c>
      <c r="N66" s="2"/>
      <c r="O66" s="2"/>
      <c r="P66" s="2"/>
      <c r="Q66" s="382">
        <f t="shared" si="2"/>
        <v>0</v>
      </c>
      <c r="R66" s="2"/>
      <c r="S66" s="2"/>
      <c r="T66" s="2"/>
      <c r="U66" s="2"/>
      <c r="V66" s="2"/>
      <c r="W66" s="2"/>
      <c r="X66" s="2"/>
      <c r="Y66" s="2"/>
      <c r="Z66" s="2"/>
      <c r="AA66" s="2"/>
      <c r="AB66" s="2"/>
      <c r="AC66" s="2"/>
      <c r="AD66" s="2"/>
      <c r="AE66" s="317"/>
      <c r="AF66" s="332"/>
      <c r="AG66" s="332"/>
      <c r="AI66" s="332"/>
    </row>
    <row r="67" spans="1:35" ht="20.100000000000001" hidden="1" customHeight="1">
      <c r="A67" s="374" t="s">
        <v>37</v>
      </c>
      <c r="B67" s="1046"/>
      <c r="C67" s="1039"/>
      <c r="D67" s="375" t="s">
        <v>43</v>
      </c>
      <c r="E67" s="375"/>
      <c r="F67" s="376"/>
      <c r="G67" s="377"/>
      <c r="H67" s="586" t="s">
        <v>5080</v>
      </c>
      <c r="I67" s="379">
        <v>23.4</v>
      </c>
      <c r="J67" s="383"/>
      <c r="K67" s="383"/>
      <c r="L67" s="381" t="s">
        <v>675</v>
      </c>
      <c r="M67" s="382">
        <f t="shared" si="1"/>
        <v>0</v>
      </c>
      <c r="N67" s="2"/>
      <c r="O67" s="2"/>
      <c r="P67" s="2"/>
      <c r="Q67" s="382">
        <f t="shared" si="2"/>
        <v>0</v>
      </c>
      <c r="R67" s="2"/>
      <c r="S67" s="2"/>
      <c r="T67" s="2"/>
      <c r="U67" s="2"/>
      <c r="V67" s="2"/>
      <c r="W67" s="2"/>
      <c r="X67" s="2"/>
      <c r="Y67" s="2"/>
      <c r="Z67" s="2"/>
      <c r="AA67" s="2"/>
      <c r="AB67" s="2"/>
      <c r="AC67" s="2"/>
      <c r="AD67" s="2"/>
      <c r="AE67" s="317"/>
      <c r="AF67" s="332"/>
      <c r="AG67" s="332"/>
      <c r="AI67" s="332"/>
    </row>
    <row r="68" spans="1:35" ht="20.100000000000001" hidden="1" customHeight="1">
      <c r="A68" s="374" t="s">
        <v>37</v>
      </c>
      <c r="B68" s="1046"/>
      <c r="C68" s="1039"/>
      <c r="D68" s="375" t="s">
        <v>44</v>
      </c>
      <c r="E68" s="375"/>
      <c r="F68" s="376"/>
      <c r="G68" s="377"/>
      <c r="H68" s="586" t="s">
        <v>5080</v>
      </c>
      <c r="I68" s="379">
        <v>35.6</v>
      </c>
      <c r="J68" s="383"/>
      <c r="K68" s="383"/>
      <c r="L68" s="381" t="s">
        <v>675</v>
      </c>
      <c r="M68" s="382">
        <f t="shared" si="1"/>
        <v>0</v>
      </c>
      <c r="N68" s="2"/>
      <c r="O68" s="2"/>
      <c r="P68" s="2"/>
      <c r="Q68" s="382">
        <f t="shared" si="2"/>
        <v>0</v>
      </c>
      <c r="R68" s="2"/>
      <c r="S68" s="2"/>
      <c r="T68" s="2"/>
      <c r="U68" s="2"/>
      <c r="V68" s="2"/>
      <c r="W68" s="2"/>
      <c r="X68" s="2"/>
      <c r="Y68" s="2"/>
      <c r="Z68" s="2"/>
      <c r="AA68" s="2"/>
      <c r="AB68" s="2"/>
      <c r="AC68" s="2"/>
      <c r="AD68" s="2"/>
      <c r="AE68" s="317"/>
      <c r="AF68" s="332"/>
      <c r="AG68" s="332"/>
      <c r="AI68" s="332"/>
    </row>
    <row r="69" spans="1:35" ht="20.100000000000001" hidden="1" customHeight="1">
      <c r="A69" s="374" t="s">
        <v>37</v>
      </c>
      <c r="B69" s="1046"/>
      <c r="C69" s="1039"/>
      <c r="D69" s="375" t="s">
        <v>45</v>
      </c>
      <c r="E69" s="375"/>
      <c r="F69" s="384" t="s">
        <v>4038</v>
      </c>
      <c r="G69" s="377"/>
      <c r="H69" s="586" t="s">
        <v>6884</v>
      </c>
      <c r="I69" s="379">
        <v>21.2</v>
      </c>
      <c r="J69" s="383"/>
      <c r="K69" s="383"/>
      <c r="L69" s="381" t="s">
        <v>675</v>
      </c>
      <c r="M69" s="382">
        <f t="shared" si="1"/>
        <v>0</v>
      </c>
      <c r="N69" s="2"/>
      <c r="O69" s="2"/>
      <c r="P69" s="2"/>
      <c r="Q69" s="382">
        <f t="shared" si="2"/>
        <v>0</v>
      </c>
      <c r="R69" s="2"/>
      <c r="S69" s="2"/>
      <c r="T69" s="2"/>
      <c r="U69" s="2"/>
      <c r="V69" s="2"/>
      <c r="W69" s="2"/>
      <c r="X69" s="2"/>
      <c r="Y69" s="2"/>
      <c r="Z69" s="2"/>
      <c r="AA69" s="2"/>
      <c r="AB69" s="2"/>
      <c r="AC69" s="2"/>
      <c r="AD69" s="2"/>
      <c r="AE69" s="317"/>
      <c r="AF69" s="332"/>
      <c r="AG69" s="332"/>
      <c r="AI69" s="332"/>
    </row>
    <row r="70" spans="1:35" ht="20.100000000000001" hidden="1" customHeight="1">
      <c r="A70" s="374" t="s">
        <v>37</v>
      </c>
      <c r="B70" s="1046"/>
      <c r="C70" s="1039"/>
      <c r="D70" s="375" t="s">
        <v>46</v>
      </c>
      <c r="E70" s="420"/>
      <c r="F70" s="390"/>
      <c r="G70" s="391"/>
      <c r="H70" s="586" t="s">
        <v>17</v>
      </c>
      <c r="I70" s="379">
        <v>13.2</v>
      </c>
      <c r="J70" s="383"/>
      <c r="K70" s="383"/>
      <c r="L70" s="381" t="s">
        <v>675</v>
      </c>
      <c r="M70" s="382">
        <f t="shared" si="1"/>
        <v>0</v>
      </c>
      <c r="N70" s="2"/>
      <c r="O70" s="2"/>
      <c r="P70" s="2"/>
      <c r="Q70" s="382">
        <f t="shared" si="2"/>
        <v>0</v>
      </c>
      <c r="R70" s="2"/>
      <c r="S70" s="2"/>
      <c r="T70" s="2"/>
      <c r="U70" s="2"/>
      <c r="V70" s="2"/>
      <c r="W70" s="2"/>
      <c r="X70" s="2"/>
      <c r="Y70" s="2"/>
      <c r="Z70" s="2"/>
      <c r="AA70" s="2"/>
      <c r="AB70" s="2"/>
      <c r="AC70" s="2"/>
      <c r="AD70" s="2"/>
      <c r="AE70" s="317"/>
      <c r="AF70" s="332"/>
      <c r="AG70" s="323" t="s">
        <v>4875</v>
      </c>
      <c r="AI70" s="332"/>
    </row>
    <row r="71" spans="1:35" ht="20.100000000000001" hidden="1" customHeight="1">
      <c r="A71" s="374" t="s">
        <v>37</v>
      </c>
      <c r="B71" s="1046"/>
      <c r="C71" s="1039"/>
      <c r="D71" s="375" t="s">
        <v>47</v>
      </c>
      <c r="E71" s="375"/>
      <c r="F71" s="376"/>
      <c r="G71" s="377"/>
      <c r="H71" s="586" t="s">
        <v>17</v>
      </c>
      <c r="I71" s="379">
        <v>18</v>
      </c>
      <c r="J71" s="383">
        <v>1.6199999999999999E-2</v>
      </c>
      <c r="K71" s="380">
        <f t="shared" ref="K71:K76" si="7">J71</f>
        <v>1.6199999999999999E-2</v>
      </c>
      <c r="L71" s="381" t="s">
        <v>675</v>
      </c>
      <c r="M71" s="382">
        <f t="shared" si="1"/>
        <v>0</v>
      </c>
      <c r="N71" s="2"/>
      <c r="O71" s="2"/>
      <c r="P71" s="2"/>
      <c r="Q71" s="382">
        <f t="shared" si="2"/>
        <v>0</v>
      </c>
      <c r="R71" s="2"/>
      <c r="S71" s="2"/>
      <c r="T71" s="2"/>
      <c r="U71" s="2"/>
      <c r="V71" s="2"/>
      <c r="W71" s="2"/>
      <c r="X71" s="2"/>
      <c r="Y71" s="2"/>
      <c r="Z71" s="2"/>
      <c r="AA71" s="2"/>
      <c r="AB71" s="2"/>
      <c r="AC71" s="2"/>
      <c r="AD71" s="2"/>
      <c r="AE71" s="317"/>
      <c r="AF71" s="332"/>
      <c r="AG71" s="332"/>
      <c r="AI71" s="332"/>
    </row>
    <row r="72" spans="1:35" ht="20.100000000000001" hidden="1" customHeight="1">
      <c r="A72" s="374" t="s">
        <v>37</v>
      </c>
      <c r="B72" s="1046"/>
      <c r="C72" s="1039"/>
      <c r="D72" s="375" t="s">
        <v>48</v>
      </c>
      <c r="E72" s="392"/>
      <c r="F72" s="376"/>
      <c r="G72" s="377"/>
      <c r="H72" s="586" t="s">
        <v>17</v>
      </c>
      <c r="I72" s="379">
        <v>26.9</v>
      </c>
      <c r="J72" s="383">
        <v>1.66E-2</v>
      </c>
      <c r="K72" s="380">
        <f t="shared" si="7"/>
        <v>1.66E-2</v>
      </c>
      <c r="L72" s="381" t="s">
        <v>675</v>
      </c>
      <c r="M72" s="382">
        <f t="shared" si="1"/>
        <v>0</v>
      </c>
      <c r="N72" s="2"/>
      <c r="O72" s="2"/>
      <c r="P72" s="2"/>
      <c r="Q72" s="382">
        <f t="shared" si="2"/>
        <v>0</v>
      </c>
      <c r="R72" s="2"/>
      <c r="S72" s="2"/>
      <c r="T72" s="2"/>
      <c r="U72" s="2"/>
      <c r="V72" s="2"/>
      <c r="W72" s="2"/>
      <c r="X72" s="2"/>
      <c r="Y72" s="2"/>
      <c r="Z72" s="2"/>
      <c r="AA72" s="2"/>
      <c r="AB72" s="2"/>
      <c r="AC72" s="2"/>
      <c r="AD72" s="2"/>
      <c r="AE72" s="317"/>
      <c r="AF72" s="332"/>
      <c r="AG72" s="332"/>
      <c r="AI72" s="332"/>
    </row>
    <row r="73" spans="1:35" ht="20.100000000000001" hidden="1" customHeight="1">
      <c r="A73" s="374" t="s">
        <v>37</v>
      </c>
      <c r="B73" s="1046"/>
      <c r="C73" s="1039"/>
      <c r="D73" s="375" t="s">
        <v>49</v>
      </c>
      <c r="E73" s="364"/>
      <c r="F73" s="376"/>
      <c r="G73" s="377"/>
      <c r="H73" s="586" t="s">
        <v>17</v>
      </c>
      <c r="I73" s="379">
        <v>33.200000000000003</v>
      </c>
      <c r="J73" s="383">
        <v>1.35E-2</v>
      </c>
      <c r="K73" s="380">
        <f t="shared" si="7"/>
        <v>1.35E-2</v>
      </c>
      <c r="L73" s="381" t="s">
        <v>675</v>
      </c>
      <c r="M73" s="382">
        <f t="shared" si="1"/>
        <v>0</v>
      </c>
      <c r="N73" s="2"/>
      <c r="O73" s="2"/>
      <c r="P73" s="2"/>
      <c r="Q73" s="382">
        <f t="shared" si="2"/>
        <v>0</v>
      </c>
      <c r="R73" s="2"/>
      <c r="S73" s="2"/>
      <c r="T73" s="2"/>
      <c r="U73" s="2"/>
      <c r="V73" s="2"/>
      <c r="W73" s="2"/>
      <c r="X73" s="2"/>
      <c r="Y73" s="2"/>
      <c r="Z73" s="2"/>
      <c r="AA73" s="2"/>
      <c r="AB73" s="2"/>
      <c r="AC73" s="2"/>
      <c r="AD73" s="2"/>
      <c r="AE73" s="317"/>
      <c r="AF73" s="332"/>
      <c r="AG73" s="332"/>
      <c r="AI73" s="332"/>
    </row>
    <row r="74" spans="1:35" ht="20.100000000000001" customHeight="1">
      <c r="A74" s="368" t="s">
        <v>4</v>
      </c>
      <c r="B74" s="1047"/>
      <c r="C74" s="1039"/>
      <c r="D74" s="375" t="s">
        <v>50</v>
      </c>
      <c r="E74" s="375"/>
      <c r="F74" s="376"/>
      <c r="G74" s="377"/>
      <c r="H74" s="586" t="s">
        <v>17</v>
      </c>
      <c r="I74" s="379">
        <v>29.3</v>
      </c>
      <c r="J74" s="383">
        <v>2.5700000000000001E-2</v>
      </c>
      <c r="K74" s="380">
        <f t="shared" si="7"/>
        <v>2.5700000000000001E-2</v>
      </c>
      <c r="L74" s="381" t="s">
        <v>675</v>
      </c>
      <c r="M74" s="382">
        <f t="shared" si="1"/>
        <v>0</v>
      </c>
      <c r="N74" s="2"/>
      <c r="O74" s="2"/>
      <c r="P74" s="2"/>
      <c r="Q74" s="382">
        <f t="shared" si="2"/>
        <v>0</v>
      </c>
      <c r="R74" s="2"/>
      <c r="S74" s="2"/>
      <c r="T74" s="2"/>
      <c r="U74" s="2"/>
      <c r="V74" s="2"/>
      <c r="W74" s="2"/>
      <c r="X74" s="2"/>
      <c r="Y74" s="2"/>
      <c r="Z74" s="2"/>
      <c r="AA74" s="2"/>
      <c r="AB74" s="2"/>
      <c r="AC74" s="2"/>
      <c r="AD74" s="2"/>
      <c r="AE74" s="317"/>
      <c r="AF74" s="332"/>
      <c r="AG74" s="332"/>
      <c r="AI74" s="332"/>
    </row>
    <row r="75" spans="1:35" ht="20.100000000000001" customHeight="1">
      <c r="A75" s="368" t="s">
        <v>4</v>
      </c>
      <c r="B75" s="1047"/>
      <c r="C75" s="1039"/>
      <c r="D75" s="375" t="s">
        <v>51</v>
      </c>
      <c r="E75" s="375"/>
      <c r="F75" s="376"/>
      <c r="G75" s="377"/>
      <c r="H75" s="586" t="s">
        <v>17</v>
      </c>
      <c r="I75" s="379">
        <v>29.3</v>
      </c>
      <c r="J75" s="383">
        <v>2.3900000000000001E-2</v>
      </c>
      <c r="K75" s="380">
        <f t="shared" si="7"/>
        <v>2.3900000000000001E-2</v>
      </c>
      <c r="L75" s="381" t="s">
        <v>675</v>
      </c>
      <c r="M75" s="382">
        <f t="shared" si="1"/>
        <v>0</v>
      </c>
      <c r="N75" s="2"/>
      <c r="O75" s="2"/>
      <c r="P75" s="2"/>
      <c r="Q75" s="382">
        <f t="shared" si="2"/>
        <v>0</v>
      </c>
      <c r="R75" s="2"/>
      <c r="S75" s="2"/>
      <c r="T75" s="2"/>
      <c r="U75" s="2"/>
      <c r="V75" s="2"/>
      <c r="W75" s="2"/>
      <c r="X75" s="2"/>
      <c r="Y75" s="2"/>
      <c r="Z75" s="2"/>
      <c r="AA75" s="2"/>
      <c r="AB75" s="2"/>
      <c r="AC75" s="2"/>
      <c r="AD75" s="2"/>
      <c r="AE75" s="317"/>
      <c r="AF75" s="332"/>
      <c r="AG75" s="332"/>
      <c r="AI75" s="332"/>
    </row>
    <row r="76" spans="1:35" ht="20.100000000000001" hidden="1" customHeight="1">
      <c r="A76" s="374" t="s">
        <v>37</v>
      </c>
      <c r="B76" s="1047"/>
      <c r="C76" s="1039"/>
      <c r="D76" s="375" t="s">
        <v>52</v>
      </c>
      <c r="E76" s="375"/>
      <c r="F76" s="376"/>
      <c r="G76" s="377"/>
      <c r="H76" s="586" t="s">
        <v>5080</v>
      </c>
      <c r="I76" s="379">
        <v>40.200000000000003</v>
      </c>
      <c r="J76" s="383">
        <v>1.7899999999999999E-2</v>
      </c>
      <c r="K76" s="380">
        <f t="shared" si="7"/>
        <v>1.7899999999999999E-2</v>
      </c>
      <c r="L76" s="381" t="s">
        <v>675</v>
      </c>
      <c r="M76" s="382">
        <f t="shared" si="1"/>
        <v>0</v>
      </c>
      <c r="N76" s="2"/>
      <c r="O76" s="2"/>
      <c r="P76" s="2"/>
      <c r="Q76" s="382">
        <f t="shared" si="2"/>
        <v>0</v>
      </c>
      <c r="R76" s="2"/>
      <c r="S76" s="2"/>
      <c r="T76" s="2"/>
      <c r="U76" s="2"/>
      <c r="V76" s="2"/>
      <c r="W76" s="2"/>
      <c r="X76" s="2"/>
      <c r="Y76" s="2"/>
      <c r="Z76" s="2"/>
      <c r="AA76" s="2"/>
      <c r="AB76" s="2"/>
      <c r="AC76" s="2"/>
      <c r="AD76" s="2"/>
      <c r="AE76" s="317"/>
      <c r="AF76" s="332"/>
      <c r="AG76" s="332"/>
      <c r="AI76" s="332"/>
    </row>
    <row r="77" spans="1:35" ht="20.100000000000001" hidden="1" customHeight="1">
      <c r="A77" s="374" t="s">
        <v>37</v>
      </c>
      <c r="B77" s="1046"/>
      <c r="C77" s="1039"/>
      <c r="D77" s="375" t="s">
        <v>53</v>
      </c>
      <c r="E77" s="375"/>
      <c r="F77" s="384" t="s">
        <v>4038</v>
      </c>
      <c r="G77" s="377"/>
      <c r="H77" s="586" t="s">
        <v>6884</v>
      </c>
      <c r="I77" s="379">
        <v>21.2</v>
      </c>
      <c r="J77" s="383"/>
      <c r="K77" s="383"/>
      <c r="L77" s="381" t="s">
        <v>675</v>
      </c>
      <c r="M77" s="382">
        <f t="shared" si="1"/>
        <v>0</v>
      </c>
      <c r="N77" s="2"/>
      <c r="O77" s="2"/>
      <c r="P77" s="2"/>
      <c r="Q77" s="382">
        <f t="shared" si="2"/>
        <v>0</v>
      </c>
      <c r="R77" s="2"/>
      <c r="S77" s="2"/>
      <c r="T77" s="2"/>
      <c r="U77" s="2"/>
      <c r="V77" s="2"/>
      <c r="W77" s="2"/>
      <c r="X77" s="2"/>
      <c r="Y77" s="2"/>
      <c r="Z77" s="2"/>
      <c r="AA77" s="2"/>
      <c r="AB77" s="2"/>
      <c r="AC77" s="2"/>
      <c r="AD77" s="2"/>
      <c r="AE77" s="317"/>
      <c r="AF77" s="332"/>
      <c r="AG77" s="332"/>
      <c r="AI77" s="332"/>
    </row>
    <row r="78" spans="1:35" ht="20.100000000000001" hidden="1" customHeight="1">
      <c r="A78" s="374" t="s">
        <v>37</v>
      </c>
      <c r="B78" s="1046"/>
      <c r="C78" s="1039"/>
      <c r="D78" s="375" t="s">
        <v>54</v>
      </c>
      <c r="E78" s="375"/>
      <c r="F78" s="376"/>
      <c r="G78" s="377"/>
      <c r="H78" s="586" t="s">
        <v>17</v>
      </c>
      <c r="I78" s="379">
        <v>17.100000000000001</v>
      </c>
      <c r="J78" s="383"/>
      <c r="K78" s="383"/>
      <c r="L78" s="381" t="s">
        <v>675</v>
      </c>
      <c r="M78" s="382">
        <f t="shared" si="1"/>
        <v>0</v>
      </c>
      <c r="N78" s="2"/>
      <c r="O78" s="2"/>
      <c r="P78" s="2"/>
      <c r="Q78" s="382">
        <f t="shared" si="2"/>
        <v>0</v>
      </c>
      <c r="R78" s="2"/>
      <c r="S78" s="2"/>
      <c r="T78" s="2"/>
      <c r="U78" s="2"/>
      <c r="V78" s="2"/>
      <c r="W78" s="2"/>
      <c r="X78" s="2"/>
      <c r="Y78" s="2"/>
      <c r="Z78" s="2"/>
      <c r="AA78" s="2"/>
      <c r="AB78" s="2"/>
      <c r="AC78" s="2"/>
      <c r="AD78" s="2"/>
      <c r="AE78" s="317"/>
      <c r="AF78" s="332"/>
      <c r="AG78" s="332"/>
      <c r="AI78" s="332"/>
    </row>
    <row r="79" spans="1:35" ht="20.100000000000001" hidden="1" customHeight="1">
      <c r="A79" s="374" t="s">
        <v>37</v>
      </c>
      <c r="B79" s="1046"/>
      <c r="C79" s="1039"/>
      <c r="D79" s="375" t="s">
        <v>55</v>
      </c>
      <c r="E79" s="375"/>
      <c r="F79" s="376"/>
      <c r="G79" s="377"/>
      <c r="H79" s="586" t="s">
        <v>17</v>
      </c>
      <c r="I79" s="393">
        <v>142</v>
      </c>
      <c r="J79" s="383"/>
      <c r="K79" s="383"/>
      <c r="L79" s="381" t="s">
        <v>675</v>
      </c>
      <c r="M79" s="382">
        <f t="shared" si="1"/>
        <v>0</v>
      </c>
      <c r="N79" s="2"/>
      <c r="O79" s="2"/>
      <c r="P79" s="2"/>
      <c r="Q79" s="382">
        <f t="shared" si="2"/>
        <v>0</v>
      </c>
      <c r="R79" s="2"/>
      <c r="S79" s="2"/>
      <c r="T79" s="2"/>
      <c r="U79" s="2"/>
      <c r="V79" s="2"/>
      <c r="W79" s="2"/>
      <c r="X79" s="2"/>
      <c r="Y79" s="2"/>
      <c r="Z79" s="2"/>
      <c r="AA79" s="2"/>
      <c r="AB79" s="2"/>
      <c r="AC79" s="2"/>
      <c r="AD79" s="2"/>
      <c r="AE79" s="317"/>
      <c r="AF79" s="332"/>
      <c r="AG79" s="332"/>
      <c r="AI79" s="332"/>
    </row>
    <row r="80" spans="1:35" ht="20.100000000000001" hidden="1" customHeight="1">
      <c r="A80" s="374" t="s">
        <v>37</v>
      </c>
      <c r="B80" s="1046"/>
      <c r="C80" s="1039"/>
      <c r="D80" s="375" t="s">
        <v>56</v>
      </c>
      <c r="E80" s="375"/>
      <c r="F80" s="376"/>
      <c r="G80" s="377"/>
      <c r="H80" s="586" t="s">
        <v>17</v>
      </c>
      <c r="I80" s="379">
        <v>22.5</v>
      </c>
      <c r="J80" s="383"/>
      <c r="K80" s="383"/>
      <c r="L80" s="381" t="s">
        <v>675</v>
      </c>
      <c r="M80" s="382">
        <f t="shared" si="1"/>
        <v>0</v>
      </c>
      <c r="N80" s="2"/>
      <c r="O80" s="2"/>
      <c r="P80" s="2"/>
      <c r="Q80" s="382">
        <f t="shared" si="2"/>
        <v>0</v>
      </c>
      <c r="R80" s="2"/>
      <c r="S80" s="2"/>
      <c r="T80" s="2"/>
      <c r="U80" s="2"/>
      <c r="V80" s="2"/>
      <c r="W80" s="2"/>
      <c r="X80" s="2"/>
      <c r="Y80" s="2"/>
      <c r="Z80" s="2"/>
      <c r="AA80" s="2"/>
      <c r="AB80" s="2"/>
      <c r="AC80" s="2"/>
      <c r="AD80" s="2"/>
      <c r="AE80" s="317"/>
      <c r="AF80" s="332"/>
      <c r="AG80" s="332"/>
      <c r="AI80" s="332"/>
    </row>
    <row r="81" spans="1:35" ht="20.100000000000001" hidden="1" customHeight="1">
      <c r="A81" s="374" t="s">
        <v>37</v>
      </c>
      <c r="B81" s="1046"/>
      <c r="C81" s="1039"/>
      <c r="D81" s="375" t="s">
        <v>172</v>
      </c>
      <c r="E81" s="420"/>
      <c r="F81" s="390"/>
      <c r="G81" s="391"/>
      <c r="H81" s="586" t="s">
        <v>712</v>
      </c>
      <c r="I81" s="22"/>
      <c r="J81" s="22"/>
      <c r="K81" s="701" t="str">
        <f>IF(J81="","",J81)</f>
        <v/>
      </c>
      <c r="L81" s="381" t="s">
        <v>675</v>
      </c>
      <c r="M81" s="382">
        <f t="shared" si="1"/>
        <v>0</v>
      </c>
      <c r="N81" s="2"/>
      <c r="O81" s="2"/>
      <c r="P81" s="2"/>
      <c r="Q81" s="382">
        <f t="shared" si="2"/>
        <v>0</v>
      </c>
      <c r="R81" s="2"/>
      <c r="S81" s="2"/>
      <c r="T81" s="2"/>
      <c r="U81" s="2"/>
      <c r="V81" s="2"/>
      <c r="W81" s="2"/>
      <c r="X81" s="2"/>
      <c r="Y81" s="2"/>
      <c r="Z81" s="2"/>
      <c r="AA81" s="2"/>
      <c r="AB81" s="2"/>
      <c r="AC81" s="2"/>
      <c r="AD81" s="2"/>
      <c r="AE81" s="317"/>
      <c r="AF81" s="332"/>
      <c r="AG81" s="323" t="s">
        <v>4876</v>
      </c>
      <c r="AI81" s="332"/>
    </row>
    <row r="82" spans="1:35" ht="20.100000000000001" hidden="1" customHeight="1">
      <c r="A82" s="374" t="s">
        <v>37</v>
      </c>
      <c r="B82" s="1046"/>
      <c r="C82" s="1039"/>
      <c r="D82" s="375" t="s">
        <v>173</v>
      </c>
      <c r="E82" s="420"/>
      <c r="F82" s="390"/>
      <c r="G82" s="391"/>
      <c r="H82" s="586" t="s">
        <v>712</v>
      </c>
      <c r="I82" s="22"/>
      <c r="J82" s="22"/>
      <c r="K82" s="701" t="str">
        <f>IF(J82="","",J82)</f>
        <v/>
      </c>
      <c r="L82" s="381" t="s">
        <v>675</v>
      </c>
      <c r="M82" s="382">
        <f t="shared" si="1"/>
        <v>0</v>
      </c>
      <c r="N82" s="2"/>
      <c r="O82" s="2"/>
      <c r="P82" s="2"/>
      <c r="Q82" s="382">
        <f t="shared" si="2"/>
        <v>0</v>
      </c>
      <c r="R82" s="2"/>
      <c r="S82" s="2"/>
      <c r="T82" s="2"/>
      <c r="U82" s="2"/>
      <c r="V82" s="2"/>
      <c r="W82" s="2"/>
      <c r="X82" s="2"/>
      <c r="Y82" s="2"/>
      <c r="Z82" s="2"/>
      <c r="AA82" s="2"/>
      <c r="AB82" s="2"/>
      <c r="AC82" s="2"/>
      <c r="AD82" s="2"/>
      <c r="AE82" s="394"/>
      <c r="AF82" s="332"/>
      <c r="AG82" s="323" t="s">
        <v>4876</v>
      </c>
      <c r="AH82" s="395"/>
      <c r="AI82" s="332"/>
    </row>
    <row r="83" spans="1:35" ht="20.100000000000001" customHeight="1">
      <c r="A83" s="368" t="s">
        <v>4</v>
      </c>
      <c r="B83" s="1051" t="s">
        <v>819</v>
      </c>
      <c r="C83" s="1039" t="s">
        <v>58</v>
      </c>
      <c r="D83" s="375" t="s">
        <v>59</v>
      </c>
      <c r="E83" s="396"/>
      <c r="F83" s="376"/>
      <c r="G83" s="376"/>
      <c r="H83" s="586" t="s">
        <v>712</v>
      </c>
      <c r="I83" s="397">
        <v>1.17</v>
      </c>
      <c r="J83" s="383">
        <v>6.54E-2</v>
      </c>
      <c r="K83" s="380">
        <f t="shared" ref="K83" si="8">J83</f>
        <v>6.54E-2</v>
      </c>
      <c r="L83" s="381" t="s">
        <v>5085</v>
      </c>
      <c r="M83" s="382">
        <f t="shared" si="1"/>
        <v>0</v>
      </c>
      <c r="N83" s="2"/>
      <c r="O83" s="2"/>
      <c r="P83" s="2"/>
      <c r="Q83" s="382">
        <f t="shared" si="2"/>
        <v>0</v>
      </c>
      <c r="R83" s="2"/>
      <c r="S83" s="2"/>
      <c r="T83" s="2"/>
      <c r="U83" s="2"/>
      <c r="V83" s="2"/>
      <c r="W83" s="2"/>
      <c r="X83" s="2"/>
      <c r="Y83" s="2"/>
      <c r="Z83" s="2"/>
      <c r="AA83" s="2"/>
      <c r="AB83" s="2"/>
      <c r="AC83" s="2"/>
      <c r="AD83" s="2"/>
      <c r="AE83" s="394"/>
      <c r="AF83" s="332"/>
      <c r="AG83" s="332"/>
      <c r="AH83" s="395"/>
      <c r="AI83" s="332"/>
    </row>
    <row r="84" spans="1:35" ht="20.100000000000001" customHeight="1">
      <c r="A84" s="368" t="s">
        <v>4</v>
      </c>
      <c r="B84" s="1046"/>
      <c r="C84" s="1039"/>
      <c r="D84" s="375" t="s">
        <v>163</v>
      </c>
      <c r="E84" s="419" t="s">
        <v>4846</v>
      </c>
      <c r="F84" s="387" t="str">
        <f>IF(E84="熱供給事業者名を選択","",IF(VLOOKUP(E84,'参考2_排出係数(熱)'!K:M,3,FALSE)=1,"メニュー無し","メニュー選択→"))</f>
        <v/>
      </c>
      <c r="G84" s="38"/>
      <c r="H84" s="586" t="s">
        <v>712</v>
      </c>
      <c r="I84" s="397">
        <v>1.19</v>
      </c>
      <c r="J84" s="398" t="str">
        <f>IF($E84="熱供給事業者名を選択","",INDEX('参考2_排出係数(熱)'!$D:$E,MATCH($E84&amp;"_"&amp;$G84,'参考2_排出係数(熱)'!$I:$I,0),1))</f>
        <v/>
      </c>
      <c r="K84" s="398" t="str">
        <f>IF($E84="熱供給事業者名を選択","",INDEX('参考2_排出係数(熱)'!$D:$E,MATCH($E84&amp;"_"&amp;$G84,'参考2_排出係数(熱)'!$I:$I,0),2))</f>
        <v/>
      </c>
      <c r="L84" s="381" t="s">
        <v>5085</v>
      </c>
      <c r="M84" s="382">
        <f t="shared" si="1"/>
        <v>0</v>
      </c>
      <c r="N84" s="2"/>
      <c r="O84" s="2"/>
      <c r="P84" s="2"/>
      <c r="Q84" s="382">
        <f t="shared" si="2"/>
        <v>0</v>
      </c>
      <c r="R84" s="2"/>
      <c r="S84" s="2"/>
      <c r="T84" s="2"/>
      <c r="U84" s="2"/>
      <c r="V84" s="2"/>
      <c r="W84" s="2"/>
      <c r="X84" s="2"/>
      <c r="Y84" s="2"/>
      <c r="Z84" s="2"/>
      <c r="AA84" s="2"/>
      <c r="AB84" s="2"/>
      <c r="AC84" s="2"/>
      <c r="AD84" s="2"/>
      <c r="AE84" s="394"/>
      <c r="AF84" s="332" t="s">
        <v>5541</v>
      </c>
      <c r="AG84" s="323" t="s">
        <v>5543</v>
      </c>
      <c r="AH84" s="395"/>
      <c r="AI84" s="332"/>
    </row>
    <row r="85" spans="1:35" ht="20.100000000000001" hidden="1" customHeight="1">
      <c r="A85" s="374" t="s">
        <v>120</v>
      </c>
      <c r="B85" s="1046"/>
      <c r="C85" s="1039"/>
      <c r="D85" s="375" t="s">
        <v>164</v>
      </c>
      <c r="E85" s="419" t="s">
        <v>4846</v>
      </c>
      <c r="F85" s="387" t="str">
        <f>IF(E85="熱供給事業者名を選択","",IF(VLOOKUP(E85,'参考2_排出係数(熱)'!K:M,3,FALSE)=1,"メニュー無し","メニュー選択→"))</f>
        <v/>
      </c>
      <c r="G85" s="38"/>
      <c r="H85" s="586" t="s">
        <v>712</v>
      </c>
      <c r="I85" s="397">
        <v>1.19</v>
      </c>
      <c r="J85" s="398" t="str">
        <f>IF($E85="熱供給事業者名を選択","",INDEX('参考2_排出係数(熱)'!$D:$E,MATCH($E85&amp;"_"&amp;$G85,'参考2_排出係数(熱)'!$I:$I,0),1))</f>
        <v/>
      </c>
      <c r="K85" s="398" t="str">
        <f>IF($E85="熱供給事業者名を選択","",INDEX('参考2_排出係数(熱)'!$D:$E,MATCH($E85&amp;"_"&amp;$G85,'参考2_排出係数(熱)'!$I:$I,0),2))</f>
        <v/>
      </c>
      <c r="L85" s="381" t="s">
        <v>834</v>
      </c>
      <c r="M85" s="382">
        <f t="shared" si="1"/>
        <v>0</v>
      </c>
      <c r="N85" s="2"/>
      <c r="O85" s="2"/>
      <c r="P85" s="2"/>
      <c r="Q85" s="382">
        <f t="shared" si="2"/>
        <v>0</v>
      </c>
      <c r="R85" s="2"/>
      <c r="S85" s="2"/>
      <c r="T85" s="2"/>
      <c r="U85" s="2"/>
      <c r="V85" s="2"/>
      <c r="W85" s="2"/>
      <c r="X85" s="2"/>
      <c r="Y85" s="2"/>
      <c r="Z85" s="2"/>
      <c r="AA85" s="2"/>
      <c r="AB85" s="2"/>
      <c r="AC85" s="2"/>
      <c r="AD85" s="2"/>
      <c r="AE85" s="394"/>
      <c r="AF85" s="332" t="s">
        <v>5542</v>
      </c>
      <c r="AG85" s="323" t="s">
        <v>5544</v>
      </c>
      <c r="AH85" s="395"/>
      <c r="AI85" s="332"/>
    </row>
    <row r="86" spans="1:35" ht="20.100000000000001" hidden="1" customHeight="1">
      <c r="A86" s="374" t="s">
        <v>120</v>
      </c>
      <c r="B86" s="1046"/>
      <c r="C86" s="1039"/>
      <c r="D86" s="375" t="s">
        <v>165</v>
      </c>
      <c r="E86" s="419" t="s">
        <v>4846</v>
      </c>
      <c r="F86" s="387" t="str">
        <f>IF(E86="熱供給事業者名を選択","",IF(VLOOKUP(E86,'参考2_排出係数(熱)'!K:M,3,FALSE)=1,"メニュー無し","メニュー選択→"))</f>
        <v/>
      </c>
      <c r="G86" s="38"/>
      <c r="H86" s="586" t="s">
        <v>712</v>
      </c>
      <c r="I86" s="397">
        <v>1.19</v>
      </c>
      <c r="J86" s="398" t="str">
        <f>IF($E86="熱供給事業者名を選択","",INDEX('参考2_排出係数(熱)'!$D:$E,MATCH($E86&amp;"_"&amp;$G86,'参考2_排出係数(熱)'!$I:$I,0),1))</f>
        <v/>
      </c>
      <c r="K86" s="398" t="str">
        <f>IF($E86="熱供給事業者名を選択","",INDEX('参考2_排出係数(熱)'!$D:$E,MATCH($E86&amp;"_"&amp;$G86,'参考2_排出係数(熱)'!$I:$I,0),2))</f>
        <v/>
      </c>
      <c r="L86" s="381" t="s">
        <v>834</v>
      </c>
      <c r="M86" s="382">
        <f t="shared" si="1"/>
        <v>0</v>
      </c>
      <c r="N86" s="2"/>
      <c r="O86" s="2"/>
      <c r="P86" s="2"/>
      <c r="Q86" s="382">
        <f t="shared" si="2"/>
        <v>0</v>
      </c>
      <c r="R86" s="2"/>
      <c r="S86" s="2"/>
      <c r="T86" s="2"/>
      <c r="U86" s="2"/>
      <c r="V86" s="2"/>
      <c r="W86" s="2"/>
      <c r="X86" s="2"/>
      <c r="Y86" s="2"/>
      <c r="Z86" s="2"/>
      <c r="AA86" s="2"/>
      <c r="AB86" s="2"/>
      <c r="AC86" s="2"/>
      <c r="AD86" s="2"/>
      <c r="AE86" s="394"/>
      <c r="AF86" s="332"/>
      <c r="AG86" s="323" t="s">
        <v>5545</v>
      </c>
      <c r="AH86" s="395"/>
      <c r="AI86" s="332"/>
    </row>
    <row r="87" spans="1:35" ht="20.100000000000001" customHeight="1">
      <c r="A87" s="368" t="s">
        <v>4</v>
      </c>
      <c r="B87" s="1046"/>
      <c r="C87" s="1039"/>
      <c r="D87" s="375" t="s">
        <v>167</v>
      </c>
      <c r="E87" s="419" t="s">
        <v>4846</v>
      </c>
      <c r="F87" s="387" t="str">
        <f>IF(E87="熱供給事業者名を選択","",IF(VLOOKUP(E87,'参考2_排出係数(熱)'!K:M,3,FALSE)=1,"メニュー無し","メニュー選択→"))</f>
        <v/>
      </c>
      <c r="G87" s="38"/>
      <c r="H87" s="586" t="s">
        <v>712</v>
      </c>
      <c r="I87" s="397">
        <v>1.19</v>
      </c>
      <c r="J87" s="398" t="str">
        <f>IF($E87="熱供給事業者名を選択","",INDEX('参考2_排出係数(熱)'!$D:$E,MATCH($E87&amp;"_"&amp;$G87,'参考2_排出係数(熱)'!$I:$I,0),1))</f>
        <v/>
      </c>
      <c r="K87" s="398" t="str">
        <f>IF($E87="熱供給事業者名を選択","",INDEX('参考2_排出係数(熱)'!$D:$E,MATCH($E87&amp;"_"&amp;$G87,'参考2_排出係数(熱)'!$I:$I,0),2))</f>
        <v/>
      </c>
      <c r="L87" s="381" t="s">
        <v>5085</v>
      </c>
      <c r="M87" s="382">
        <f t="shared" si="1"/>
        <v>0</v>
      </c>
      <c r="N87" s="2"/>
      <c r="O87" s="2"/>
      <c r="P87" s="2"/>
      <c r="Q87" s="382">
        <f t="shared" si="2"/>
        <v>0</v>
      </c>
      <c r="R87" s="2"/>
      <c r="S87" s="2"/>
      <c r="T87" s="2"/>
      <c r="U87" s="2"/>
      <c r="V87" s="2"/>
      <c r="W87" s="2"/>
      <c r="X87" s="2"/>
      <c r="Y87" s="2"/>
      <c r="Z87" s="2"/>
      <c r="AA87" s="2"/>
      <c r="AB87" s="2"/>
      <c r="AC87" s="2"/>
      <c r="AD87" s="2"/>
      <c r="AE87" s="394"/>
      <c r="AF87" s="332"/>
      <c r="AG87" s="323" t="s">
        <v>5546</v>
      </c>
      <c r="AH87" s="395"/>
      <c r="AI87" s="332"/>
    </row>
    <row r="88" spans="1:35" ht="20.100000000000001" hidden="1" customHeight="1">
      <c r="A88" s="374" t="s">
        <v>120</v>
      </c>
      <c r="B88" s="1046"/>
      <c r="C88" s="1039"/>
      <c r="D88" s="375" t="s">
        <v>166</v>
      </c>
      <c r="E88" s="419" t="s">
        <v>4846</v>
      </c>
      <c r="F88" s="387" t="str">
        <f>IF(E88="熱供給事業者名を選択","",IF(VLOOKUP(E88,'参考2_排出係数(熱)'!K:M,3,FALSE)=1,"メニュー無し","メニュー選択→"))</f>
        <v/>
      </c>
      <c r="G88" s="38"/>
      <c r="H88" s="586" t="s">
        <v>712</v>
      </c>
      <c r="I88" s="397">
        <v>1.19</v>
      </c>
      <c r="J88" s="398" t="str">
        <f>IF($E88="熱供給事業者名を選択","",INDEX('参考2_排出係数(熱)'!$D:$E,MATCH($E88&amp;"_"&amp;$G88,'参考2_排出係数(熱)'!$I:$I,0),1))</f>
        <v/>
      </c>
      <c r="K88" s="398" t="str">
        <f>IF($E88="熱供給事業者名を選択","",INDEX('参考2_排出係数(熱)'!$D:$E,MATCH($E88&amp;"_"&amp;$G88,'参考2_排出係数(熱)'!$I:$I,0),2))</f>
        <v/>
      </c>
      <c r="L88" s="381" t="s">
        <v>834</v>
      </c>
      <c r="M88" s="382">
        <f t="shared" si="1"/>
        <v>0</v>
      </c>
      <c r="N88" s="2"/>
      <c r="O88" s="2"/>
      <c r="P88" s="2"/>
      <c r="Q88" s="382">
        <f t="shared" si="2"/>
        <v>0</v>
      </c>
      <c r="R88" s="2"/>
      <c r="S88" s="2"/>
      <c r="T88" s="2"/>
      <c r="U88" s="2"/>
      <c r="V88" s="2"/>
      <c r="W88" s="2"/>
      <c r="X88" s="2"/>
      <c r="Y88" s="2"/>
      <c r="Z88" s="2"/>
      <c r="AA88" s="2"/>
      <c r="AB88" s="2"/>
      <c r="AC88" s="2"/>
      <c r="AD88" s="2"/>
      <c r="AE88" s="394"/>
      <c r="AF88" s="332"/>
      <c r="AG88" s="323" t="s">
        <v>5547</v>
      </c>
      <c r="AH88" s="395"/>
      <c r="AI88" s="332"/>
    </row>
    <row r="89" spans="1:35" ht="20.100000000000001" hidden="1" customHeight="1">
      <c r="A89" s="374" t="s">
        <v>120</v>
      </c>
      <c r="B89" s="1046"/>
      <c r="C89" s="1039"/>
      <c r="D89" s="375" t="s">
        <v>168</v>
      </c>
      <c r="E89" s="419" t="s">
        <v>4846</v>
      </c>
      <c r="F89" s="387" t="str">
        <f>IF(E89="熱供給事業者名を選択","",IF(VLOOKUP(E89,'参考2_排出係数(熱)'!K:M,3,FALSE)=1,"メニュー無し","メニュー選択→"))</f>
        <v/>
      </c>
      <c r="G89" s="38"/>
      <c r="H89" s="586" t="s">
        <v>712</v>
      </c>
      <c r="I89" s="397">
        <v>1.19</v>
      </c>
      <c r="J89" s="398" t="str">
        <f>IF($E89="熱供給事業者名を選択","",INDEX('参考2_排出係数(熱)'!$D:$E,MATCH($E89&amp;"_"&amp;$G89,'参考2_排出係数(熱)'!$I:$I,0),1))</f>
        <v/>
      </c>
      <c r="K89" s="398" t="str">
        <f>IF($E89="熱供給事業者名を選択","",INDEX('参考2_排出係数(熱)'!$D:$E,MATCH($E89&amp;"_"&amp;$G89,'参考2_排出係数(熱)'!$I:$I,0),2))</f>
        <v/>
      </c>
      <c r="L89" s="381" t="s">
        <v>834</v>
      </c>
      <c r="M89" s="382">
        <f t="shared" si="1"/>
        <v>0</v>
      </c>
      <c r="N89" s="2"/>
      <c r="O89" s="2"/>
      <c r="P89" s="2"/>
      <c r="Q89" s="382">
        <f t="shared" si="2"/>
        <v>0</v>
      </c>
      <c r="R89" s="2"/>
      <c r="S89" s="2"/>
      <c r="T89" s="2"/>
      <c r="U89" s="2"/>
      <c r="V89" s="2"/>
      <c r="W89" s="2"/>
      <c r="X89" s="2"/>
      <c r="Y89" s="2"/>
      <c r="Z89" s="2"/>
      <c r="AA89" s="2"/>
      <c r="AB89" s="2"/>
      <c r="AC89" s="2"/>
      <c r="AD89" s="2"/>
      <c r="AE89" s="394"/>
      <c r="AF89" s="332"/>
      <c r="AG89" s="323" t="s">
        <v>5548</v>
      </c>
      <c r="AH89" s="395"/>
      <c r="AI89" s="332"/>
    </row>
    <row r="90" spans="1:35" ht="20.100000000000001" customHeight="1">
      <c r="A90" s="368" t="s">
        <v>4</v>
      </c>
      <c r="B90" s="1046"/>
      <c r="C90" s="1039"/>
      <c r="D90" s="375" t="s">
        <v>169</v>
      </c>
      <c r="E90" s="419" t="s">
        <v>4846</v>
      </c>
      <c r="F90" s="387" t="str">
        <f>IF(E90="熱供給事業者名を選択","",IF(VLOOKUP(E90,'参考2_排出係数(熱)'!K:M,3,FALSE)=1,"メニュー無し","メニュー選択→"))</f>
        <v/>
      </c>
      <c r="G90" s="38"/>
      <c r="H90" s="586" t="s">
        <v>712</v>
      </c>
      <c r="I90" s="397">
        <v>1.19</v>
      </c>
      <c r="J90" s="398" t="str">
        <f>IF($E90="熱供給事業者名を選択","",INDEX('参考2_排出係数(熱)'!$D:$E,MATCH($E90&amp;"_"&amp;$G90,'参考2_排出係数(熱)'!$I:$I,0),1))</f>
        <v/>
      </c>
      <c r="K90" s="398" t="str">
        <f>IF($E90="熱供給事業者名を選択","",INDEX('参考2_排出係数(熱)'!$D:$E,MATCH($E90&amp;"_"&amp;$G90,'参考2_排出係数(熱)'!$I:$I,0),2))</f>
        <v/>
      </c>
      <c r="L90" s="381" t="s">
        <v>5085</v>
      </c>
      <c r="M90" s="382">
        <f t="shared" si="1"/>
        <v>0</v>
      </c>
      <c r="N90" s="2"/>
      <c r="O90" s="2"/>
      <c r="P90" s="2"/>
      <c r="Q90" s="382">
        <f t="shared" si="2"/>
        <v>0</v>
      </c>
      <c r="R90" s="2"/>
      <c r="S90" s="2"/>
      <c r="T90" s="2"/>
      <c r="U90" s="2"/>
      <c r="V90" s="2"/>
      <c r="W90" s="2"/>
      <c r="X90" s="2"/>
      <c r="Y90" s="2"/>
      <c r="Z90" s="2"/>
      <c r="AA90" s="2"/>
      <c r="AB90" s="2"/>
      <c r="AC90" s="2"/>
      <c r="AD90" s="2"/>
      <c r="AE90" s="394"/>
      <c r="AF90" s="332"/>
      <c r="AG90" s="332"/>
      <c r="AH90" s="395"/>
      <c r="AI90" s="332"/>
    </row>
    <row r="91" spans="1:35" ht="20.100000000000001" hidden="1" customHeight="1">
      <c r="A91" s="374" t="s">
        <v>120</v>
      </c>
      <c r="B91" s="1046"/>
      <c r="C91" s="1039"/>
      <c r="D91" s="375" t="s">
        <v>170</v>
      </c>
      <c r="E91" s="419" t="s">
        <v>4846</v>
      </c>
      <c r="F91" s="387" t="str">
        <f>IF(E91="熱供給事業者名を選択","",IF(VLOOKUP(E91,'参考2_排出係数(熱)'!K:M,3,FALSE)=1,"メニュー無し","メニュー選択→"))</f>
        <v/>
      </c>
      <c r="G91" s="38"/>
      <c r="H91" s="586" t="s">
        <v>712</v>
      </c>
      <c r="I91" s="397">
        <v>1.19</v>
      </c>
      <c r="J91" s="398" t="str">
        <f>IF($E91="熱供給事業者名を選択","",INDEX('参考2_排出係数(熱)'!$D:$E,MATCH($E91&amp;"_"&amp;$G91,'参考2_排出係数(熱)'!$I:$I,0),1))</f>
        <v/>
      </c>
      <c r="K91" s="398" t="str">
        <f>IF($E91="熱供給事業者名を選択","",INDEX('参考2_排出係数(熱)'!$D:$E,MATCH($E91&amp;"_"&amp;$G91,'参考2_排出係数(熱)'!$I:$I,0),2))</f>
        <v/>
      </c>
      <c r="L91" s="381" t="s">
        <v>834</v>
      </c>
      <c r="M91" s="382">
        <f t="shared" si="1"/>
        <v>0</v>
      </c>
      <c r="N91" s="2"/>
      <c r="O91" s="2"/>
      <c r="P91" s="2"/>
      <c r="Q91" s="382">
        <f t="shared" si="2"/>
        <v>0</v>
      </c>
      <c r="R91" s="2"/>
      <c r="S91" s="2"/>
      <c r="T91" s="2"/>
      <c r="U91" s="2"/>
      <c r="V91" s="2"/>
      <c r="W91" s="2"/>
      <c r="X91" s="2"/>
      <c r="Y91" s="2"/>
      <c r="Z91" s="2"/>
      <c r="AA91" s="2"/>
      <c r="AB91" s="2"/>
      <c r="AC91" s="2"/>
      <c r="AD91" s="2"/>
      <c r="AE91" s="394"/>
      <c r="AF91" s="332"/>
      <c r="AG91" s="332"/>
      <c r="AH91" s="395"/>
      <c r="AI91" s="332"/>
    </row>
    <row r="92" spans="1:35" ht="20.100000000000001" hidden="1" customHeight="1">
      <c r="A92" s="374" t="s">
        <v>120</v>
      </c>
      <c r="B92" s="1046"/>
      <c r="C92" s="1039"/>
      <c r="D92" s="375" t="s">
        <v>171</v>
      </c>
      <c r="E92" s="419" t="s">
        <v>4846</v>
      </c>
      <c r="F92" s="387" t="str">
        <f>IF(E92="熱供給事業者名を選択","",IF(VLOOKUP(E92,'参考2_排出係数(熱)'!K:M,3,FALSE)=1,"メニュー無し","メニュー選択→"))</f>
        <v/>
      </c>
      <c r="G92" s="38"/>
      <c r="H92" s="586" t="s">
        <v>712</v>
      </c>
      <c r="I92" s="397">
        <v>1.19</v>
      </c>
      <c r="J92" s="398" t="str">
        <f>IF($E92="熱供給事業者名を選択","",INDEX('参考2_排出係数(熱)'!$D:$E,MATCH($E92&amp;"_"&amp;$G92,'参考2_排出係数(熱)'!$I:$I,0),1))</f>
        <v/>
      </c>
      <c r="K92" s="398" t="str">
        <f>IF($E92="熱供給事業者名を選択","",INDEX('参考2_排出係数(熱)'!$D:$E,MATCH($E92&amp;"_"&amp;$G92,'参考2_排出係数(熱)'!$I:$I,0),2))</f>
        <v/>
      </c>
      <c r="L92" s="381" t="s">
        <v>834</v>
      </c>
      <c r="M92" s="382">
        <f t="shared" si="1"/>
        <v>0</v>
      </c>
      <c r="N92" s="2"/>
      <c r="O92" s="2"/>
      <c r="P92" s="2"/>
      <c r="Q92" s="382">
        <f t="shared" si="2"/>
        <v>0</v>
      </c>
      <c r="R92" s="2"/>
      <c r="S92" s="2"/>
      <c r="T92" s="2"/>
      <c r="U92" s="2"/>
      <c r="V92" s="2"/>
      <c r="W92" s="2"/>
      <c r="X92" s="2"/>
      <c r="Y92" s="2"/>
      <c r="Z92" s="2"/>
      <c r="AA92" s="2"/>
      <c r="AB92" s="2"/>
      <c r="AC92" s="2"/>
      <c r="AD92" s="2"/>
      <c r="AE92" s="394"/>
      <c r="AF92" s="332"/>
      <c r="AG92" s="332"/>
      <c r="AH92" s="395"/>
      <c r="AI92" s="332"/>
    </row>
    <row r="93" spans="1:35" ht="20.100000000000001" hidden="1" customHeight="1">
      <c r="A93" s="374" t="s">
        <v>120</v>
      </c>
      <c r="B93" s="1046"/>
      <c r="C93" s="1039"/>
      <c r="D93" s="399" t="s">
        <v>60</v>
      </c>
      <c r="E93" s="420"/>
      <c r="F93" s="390"/>
      <c r="G93" s="391"/>
      <c r="H93" s="586" t="s">
        <v>712</v>
      </c>
      <c r="I93" s="422"/>
      <c r="J93" s="22"/>
      <c r="K93" s="701" t="str">
        <f>IF(J93="","",J93)</f>
        <v/>
      </c>
      <c r="L93" s="381" t="s">
        <v>834</v>
      </c>
      <c r="M93" s="382">
        <f t="shared" si="1"/>
        <v>0</v>
      </c>
      <c r="N93" s="2"/>
      <c r="O93" s="2"/>
      <c r="P93" s="2"/>
      <c r="Q93" s="382">
        <f t="shared" si="2"/>
        <v>0</v>
      </c>
      <c r="R93" s="2"/>
      <c r="S93" s="2"/>
      <c r="T93" s="2"/>
      <c r="U93" s="2"/>
      <c r="V93" s="2"/>
      <c r="W93" s="2"/>
      <c r="X93" s="2"/>
      <c r="Y93" s="2"/>
      <c r="Z93" s="2"/>
      <c r="AA93" s="2"/>
      <c r="AB93" s="2"/>
      <c r="AC93" s="2"/>
      <c r="AD93" s="2"/>
      <c r="AE93" s="394"/>
      <c r="AF93" s="332"/>
      <c r="AG93" s="323" t="s">
        <v>4877</v>
      </c>
      <c r="AH93" s="395"/>
      <c r="AI93" s="332"/>
    </row>
    <row r="94" spans="1:35" ht="20.100000000000001" hidden="1" customHeight="1">
      <c r="A94" s="374" t="s">
        <v>61</v>
      </c>
      <c r="B94" s="1046"/>
      <c r="C94" s="1039" t="s">
        <v>62</v>
      </c>
      <c r="D94" s="400" t="s">
        <v>63</v>
      </c>
      <c r="E94" s="401"/>
      <c r="F94" s="376"/>
      <c r="G94" s="376"/>
      <c r="H94" s="586" t="s">
        <v>712</v>
      </c>
      <c r="I94" s="422"/>
      <c r="J94" s="381"/>
      <c r="K94" s="381"/>
      <c r="L94" s="381" t="s">
        <v>834</v>
      </c>
      <c r="M94" s="382">
        <f t="shared" si="1"/>
        <v>0</v>
      </c>
      <c r="N94" s="2"/>
      <c r="O94" s="2"/>
      <c r="P94" s="2"/>
      <c r="Q94" s="382">
        <f t="shared" si="2"/>
        <v>0</v>
      </c>
      <c r="R94" s="2"/>
      <c r="S94" s="2"/>
      <c r="T94" s="2"/>
      <c r="U94" s="2"/>
      <c r="V94" s="2"/>
      <c r="W94" s="2"/>
      <c r="X94" s="2"/>
      <c r="Y94" s="2"/>
      <c r="Z94" s="2"/>
      <c r="AA94" s="2"/>
      <c r="AB94" s="2"/>
      <c r="AC94" s="2"/>
      <c r="AD94" s="2"/>
      <c r="AE94" s="394"/>
      <c r="AF94" s="332"/>
      <c r="AG94" s="323" t="s">
        <v>5549</v>
      </c>
      <c r="AH94" s="395"/>
      <c r="AI94" s="332"/>
    </row>
    <row r="95" spans="1:35" ht="20.100000000000001" hidden="1" customHeight="1">
      <c r="A95" s="374" t="s">
        <v>61</v>
      </c>
      <c r="B95" s="1046"/>
      <c r="C95" s="1039"/>
      <c r="D95" s="400" t="s">
        <v>64</v>
      </c>
      <c r="E95" s="401"/>
      <c r="F95" s="376"/>
      <c r="G95" s="376"/>
      <c r="H95" s="586" t="s">
        <v>712</v>
      </c>
      <c r="I95" s="422"/>
      <c r="J95" s="381"/>
      <c r="K95" s="381"/>
      <c r="L95" s="381" t="s">
        <v>834</v>
      </c>
      <c r="M95" s="382">
        <f t="shared" si="1"/>
        <v>0</v>
      </c>
      <c r="N95" s="2"/>
      <c r="O95" s="2"/>
      <c r="P95" s="2"/>
      <c r="Q95" s="382">
        <f t="shared" si="2"/>
        <v>0</v>
      </c>
      <c r="R95" s="2"/>
      <c r="S95" s="2"/>
      <c r="T95" s="2"/>
      <c r="U95" s="2"/>
      <c r="V95" s="2"/>
      <c r="W95" s="2"/>
      <c r="X95" s="2"/>
      <c r="Y95" s="2"/>
      <c r="Z95" s="2"/>
      <c r="AA95" s="2"/>
      <c r="AB95" s="2"/>
      <c r="AC95" s="2"/>
      <c r="AD95" s="2"/>
      <c r="AE95" s="394"/>
      <c r="AF95" s="332"/>
      <c r="AG95" s="332"/>
      <c r="AH95" s="395"/>
      <c r="AI95" s="332"/>
    </row>
    <row r="96" spans="1:35" ht="20.100000000000001" hidden="1" customHeight="1">
      <c r="A96" s="374" t="s">
        <v>61</v>
      </c>
      <c r="B96" s="1046"/>
      <c r="C96" s="1039"/>
      <c r="D96" s="400" t="s">
        <v>65</v>
      </c>
      <c r="E96" s="401"/>
      <c r="F96" s="376"/>
      <c r="G96" s="376"/>
      <c r="H96" s="586" t="s">
        <v>712</v>
      </c>
      <c r="I96" s="422"/>
      <c r="J96" s="381"/>
      <c r="K96" s="381"/>
      <c r="L96" s="381" t="s">
        <v>834</v>
      </c>
      <c r="M96" s="382">
        <f t="shared" si="1"/>
        <v>0</v>
      </c>
      <c r="N96" s="2"/>
      <c r="O96" s="2"/>
      <c r="P96" s="2"/>
      <c r="Q96" s="382">
        <f t="shared" si="2"/>
        <v>0</v>
      </c>
      <c r="R96" s="2"/>
      <c r="S96" s="2"/>
      <c r="T96" s="2"/>
      <c r="U96" s="2"/>
      <c r="V96" s="2"/>
      <c r="W96" s="2"/>
      <c r="X96" s="2"/>
      <c r="Y96" s="2"/>
      <c r="Z96" s="2"/>
      <c r="AA96" s="2"/>
      <c r="AB96" s="2"/>
      <c r="AC96" s="2"/>
      <c r="AD96" s="2"/>
      <c r="AE96" s="394"/>
      <c r="AF96" s="332"/>
      <c r="AG96" s="332"/>
      <c r="AH96" s="395"/>
      <c r="AI96" s="332"/>
    </row>
    <row r="97" spans="1:35" ht="20.100000000000001" hidden="1" customHeight="1">
      <c r="A97" s="374" t="s">
        <v>61</v>
      </c>
      <c r="B97" s="1046"/>
      <c r="C97" s="1039"/>
      <c r="D97" s="400" t="s">
        <v>66</v>
      </c>
      <c r="E97" s="401"/>
      <c r="F97" s="376"/>
      <c r="G97" s="376"/>
      <c r="H97" s="586" t="s">
        <v>712</v>
      </c>
      <c r="I97" s="422"/>
      <c r="J97" s="381"/>
      <c r="K97" s="381"/>
      <c r="L97" s="381" t="s">
        <v>834</v>
      </c>
      <c r="M97" s="382">
        <f t="shared" si="1"/>
        <v>0</v>
      </c>
      <c r="N97" s="2"/>
      <c r="O97" s="2"/>
      <c r="P97" s="2"/>
      <c r="Q97" s="382">
        <f t="shared" si="2"/>
        <v>0</v>
      </c>
      <c r="R97" s="2"/>
      <c r="S97" s="2"/>
      <c r="T97" s="2"/>
      <c r="U97" s="2"/>
      <c r="V97" s="2"/>
      <c r="W97" s="2"/>
      <c r="X97" s="2"/>
      <c r="Y97" s="2"/>
      <c r="Z97" s="2"/>
      <c r="AA97" s="2"/>
      <c r="AB97" s="2"/>
      <c r="AC97" s="2"/>
      <c r="AD97" s="2"/>
      <c r="AE97" s="394"/>
      <c r="AF97" s="332"/>
      <c r="AG97" s="332"/>
      <c r="AH97" s="395"/>
      <c r="AI97" s="332"/>
    </row>
    <row r="98" spans="1:35" ht="20.100000000000001" hidden="1" customHeight="1">
      <c r="A98" s="374" t="s">
        <v>61</v>
      </c>
      <c r="B98" s="1046"/>
      <c r="C98" s="1039"/>
      <c r="D98" s="402" t="s">
        <v>161</v>
      </c>
      <c r="E98" s="420"/>
      <c r="F98" s="390"/>
      <c r="G98" s="391"/>
      <c r="H98" s="586" t="s">
        <v>712</v>
      </c>
      <c r="I98" s="422"/>
      <c r="J98" s="22"/>
      <c r="K98" s="701" t="str">
        <f t="shared" ref="K98:K99" si="9">IF(J98="","",J98)</f>
        <v/>
      </c>
      <c r="L98" s="381" t="s">
        <v>834</v>
      </c>
      <c r="M98" s="382">
        <f t="shared" ref="M98:M149" si="10">SUM(N98:Q98)</f>
        <v>0</v>
      </c>
      <c r="N98" s="2"/>
      <c r="O98" s="2"/>
      <c r="P98" s="2"/>
      <c r="Q98" s="382">
        <f t="shared" ref="Q98:Q149" si="11">SUM(R98:AD98)</f>
        <v>0</v>
      </c>
      <c r="R98" s="2"/>
      <c r="S98" s="2"/>
      <c r="T98" s="2"/>
      <c r="U98" s="2"/>
      <c r="V98" s="2"/>
      <c r="W98" s="2"/>
      <c r="X98" s="2"/>
      <c r="Y98" s="2"/>
      <c r="Z98" s="2"/>
      <c r="AA98" s="2"/>
      <c r="AB98" s="2"/>
      <c r="AC98" s="2"/>
      <c r="AD98" s="2"/>
      <c r="AE98" s="394"/>
      <c r="AF98" s="332"/>
      <c r="AG98" s="323" t="s">
        <v>4877</v>
      </c>
      <c r="AH98" s="395"/>
      <c r="AI98" s="332"/>
    </row>
    <row r="99" spans="1:35" ht="20.100000000000001" hidden="1" customHeight="1">
      <c r="A99" s="374" t="s">
        <v>61</v>
      </c>
      <c r="B99" s="1046"/>
      <c r="C99" s="1039"/>
      <c r="D99" s="402" t="s">
        <v>162</v>
      </c>
      <c r="E99" s="420"/>
      <c r="F99" s="390"/>
      <c r="G99" s="391"/>
      <c r="H99" s="586" t="s">
        <v>712</v>
      </c>
      <c r="I99" s="422"/>
      <c r="J99" s="22"/>
      <c r="K99" s="701" t="str">
        <f t="shared" si="9"/>
        <v/>
      </c>
      <c r="L99" s="381" t="s">
        <v>834</v>
      </c>
      <c r="M99" s="382">
        <f t="shared" si="10"/>
        <v>0</v>
      </c>
      <c r="N99" s="2"/>
      <c r="O99" s="2"/>
      <c r="P99" s="2"/>
      <c r="Q99" s="382">
        <f t="shared" si="11"/>
        <v>0</v>
      </c>
      <c r="R99" s="2"/>
      <c r="S99" s="2"/>
      <c r="T99" s="2"/>
      <c r="U99" s="2"/>
      <c r="V99" s="2"/>
      <c r="W99" s="2"/>
      <c r="X99" s="2"/>
      <c r="Y99" s="2"/>
      <c r="Z99" s="2"/>
      <c r="AA99" s="2"/>
      <c r="AB99" s="2"/>
      <c r="AC99" s="2"/>
      <c r="AD99" s="2"/>
      <c r="AE99" s="394"/>
      <c r="AF99" s="332"/>
      <c r="AG99" s="323" t="s">
        <v>4877</v>
      </c>
      <c r="AH99" s="395"/>
      <c r="AI99" s="332"/>
    </row>
    <row r="100" spans="1:35" ht="20.100000000000001" customHeight="1">
      <c r="A100" s="368" t="s">
        <v>4</v>
      </c>
      <c r="B100" s="1051" t="s">
        <v>820</v>
      </c>
      <c r="C100" s="1039" t="s">
        <v>68</v>
      </c>
      <c r="D100" s="403" t="s">
        <v>146</v>
      </c>
      <c r="E100" s="419" t="s">
        <v>4847</v>
      </c>
      <c r="F100" s="387" t="str">
        <f>IF(E100="電気事業者名を選択","",IF(VLOOKUP(E100,'参考3_排出係数(電気)'!K:M,3,FALSE)=1,"メニュー無し","メニュー選択→"))</f>
        <v/>
      </c>
      <c r="G100" s="38"/>
      <c r="H100" s="1005" t="s">
        <v>69</v>
      </c>
      <c r="I100" s="385">
        <v>8.64</v>
      </c>
      <c r="J100" s="702" t="str">
        <f>IF($E100="電気事業者名を選択","",INDEX('参考3_排出係数(電気)'!$D:$E,MATCH($E100&amp;"_"&amp;$G100,'参考3_排出係数(電気)'!$I:$I,0),1))</f>
        <v/>
      </c>
      <c r="K100" s="702" t="str">
        <f>IF($E100="電気事業者名を選択","",INDEX('参考3_排出係数(電気)'!$D:$E,MATCH($E100&amp;"_"&amp;$G100,'参考3_排出係数(電気)'!$I:$I,0),2))</f>
        <v/>
      </c>
      <c r="L100" s="381" t="s">
        <v>5086</v>
      </c>
      <c r="M100" s="382">
        <f t="shared" si="10"/>
        <v>0</v>
      </c>
      <c r="N100" s="2"/>
      <c r="O100" s="2"/>
      <c r="P100" s="2"/>
      <c r="Q100" s="382">
        <f t="shared" si="11"/>
        <v>0</v>
      </c>
      <c r="R100" s="2"/>
      <c r="S100" s="2"/>
      <c r="T100" s="2"/>
      <c r="U100" s="2"/>
      <c r="V100" s="2"/>
      <c r="W100" s="2"/>
      <c r="X100" s="2"/>
      <c r="Y100" s="2"/>
      <c r="Z100" s="2"/>
      <c r="AA100" s="2"/>
      <c r="AB100" s="2"/>
      <c r="AC100" s="2"/>
      <c r="AD100" s="2"/>
      <c r="AE100" s="394"/>
      <c r="AF100" s="332" t="s">
        <v>5550</v>
      </c>
      <c r="AG100" s="323" t="s">
        <v>5552</v>
      </c>
      <c r="AH100" s="395"/>
      <c r="AI100" s="332"/>
    </row>
    <row r="101" spans="1:35" ht="20.100000000000001" customHeight="1">
      <c r="A101" s="368" t="s">
        <v>4</v>
      </c>
      <c r="B101" s="1046"/>
      <c r="C101" s="1039"/>
      <c r="D101" s="403" t="s">
        <v>147</v>
      </c>
      <c r="E101" s="419" t="s">
        <v>2176</v>
      </c>
      <c r="F101" s="387" t="str">
        <f>IF(E101="電気事業者名を選択","",IF(VLOOKUP(E101,'参考3_排出係数(電気)'!K:M,3,FALSE)=1,"メニュー無し","メニュー選択→"))</f>
        <v/>
      </c>
      <c r="G101" s="38"/>
      <c r="H101" s="1005" t="s">
        <v>69</v>
      </c>
      <c r="I101" s="385">
        <v>8.64</v>
      </c>
      <c r="J101" s="702" t="str">
        <f>IF($E101="電気事業者名を選択","",INDEX('参考3_排出係数(電気)'!$D:$E,MATCH($E101&amp;"_"&amp;$G101,'参考3_排出係数(電気)'!$I:$I,0),1))</f>
        <v/>
      </c>
      <c r="K101" s="702" t="str">
        <f>IF($E101="電気事業者名を選択","",INDEX('参考3_排出係数(電気)'!$D:$E,MATCH($E101&amp;"_"&amp;$G101,'参考3_排出係数(電気)'!$I:$I,0),2))</f>
        <v/>
      </c>
      <c r="L101" s="381" t="s">
        <v>5086</v>
      </c>
      <c r="M101" s="382">
        <f t="shared" si="10"/>
        <v>0</v>
      </c>
      <c r="N101" s="2"/>
      <c r="O101" s="2"/>
      <c r="P101" s="2"/>
      <c r="Q101" s="382">
        <f t="shared" si="11"/>
        <v>0</v>
      </c>
      <c r="R101" s="2"/>
      <c r="S101" s="2"/>
      <c r="T101" s="2"/>
      <c r="U101" s="2"/>
      <c r="V101" s="2"/>
      <c r="W101" s="2"/>
      <c r="X101" s="2"/>
      <c r="Y101" s="2"/>
      <c r="Z101" s="2"/>
      <c r="AA101" s="2"/>
      <c r="AB101" s="2"/>
      <c r="AC101" s="2"/>
      <c r="AD101" s="2"/>
      <c r="AE101" s="394"/>
      <c r="AF101" s="332" t="s">
        <v>5551</v>
      </c>
      <c r="AG101" s="323" t="s">
        <v>5553</v>
      </c>
      <c r="AH101" s="395"/>
      <c r="AI101" s="332"/>
    </row>
    <row r="102" spans="1:35" ht="20.100000000000001" customHeight="1">
      <c r="A102" s="368" t="s">
        <v>4</v>
      </c>
      <c r="B102" s="1046"/>
      <c r="C102" s="1039"/>
      <c r="D102" s="403" t="s">
        <v>148</v>
      </c>
      <c r="E102" s="419" t="s">
        <v>2176</v>
      </c>
      <c r="F102" s="387" t="str">
        <f>IF(E102="電気事業者名を選択","",IF(VLOOKUP(E102,'参考3_排出係数(電気)'!K:M,3,FALSE)=1,"メニュー無し","メニュー選択→"))</f>
        <v/>
      </c>
      <c r="G102" s="38"/>
      <c r="H102" s="1005" t="s">
        <v>69</v>
      </c>
      <c r="I102" s="385">
        <v>8.64</v>
      </c>
      <c r="J102" s="702" t="str">
        <f>IF($E102="電気事業者名を選択","",INDEX('参考3_排出係数(電気)'!$D:$E,MATCH($E102&amp;"_"&amp;$G102,'参考3_排出係数(電気)'!$I:$I,0),1))</f>
        <v/>
      </c>
      <c r="K102" s="702" t="str">
        <f>IF($E102="電気事業者名を選択","",INDEX('参考3_排出係数(電気)'!$D:$E,MATCH($E102&amp;"_"&amp;$G102,'参考3_排出係数(電気)'!$I:$I,0),2))</f>
        <v/>
      </c>
      <c r="L102" s="381" t="s">
        <v>5086</v>
      </c>
      <c r="M102" s="382">
        <f t="shared" si="10"/>
        <v>0</v>
      </c>
      <c r="N102" s="2"/>
      <c r="O102" s="2"/>
      <c r="P102" s="2"/>
      <c r="Q102" s="382">
        <f t="shared" si="11"/>
        <v>0</v>
      </c>
      <c r="R102" s="2"/>
      <c r="S102" s="2"/>
      <c r="T102" s="2"/>
      <c r="U102" s="2"/>
      <c r="V102" s="2"/>
      <c r="W102" s="2"/>
      <c r="X102" s="2"/>
      <c r="Y102" s="2"/>
      <c r="Z102" s="2"/>
      <c r="AA102" s="2"/>
      <c r="AB102" s="2"/>
      <c r="AC102" s="2"/>
      <c r="AD102" s="2"/>
      <c r="AE102" s="394"/>
      <c r="AF102" s="332"/>
      <c r="AG102" s="323" t="s">
        <v>5554</v>
      </c>
      <c r="AH102" s="395"/>
      <c r="AI102" s="332"/>
    </row>
    <row r="103" spans="1:35" ht="20.100000000000001" customHeight="1">
      <c r="A103" s="368" t="s">
        <v>4</v>
      </c>
      <c r="B103" s="1046"/>
      <c r="C103" s="1039"/>
      <c r="D103" s="403" t="s">
        <v>149</v>
      </c>
      <c r="E103" s="419" t="s">
        <v>2176</v>
      </c>
      <c r="F103" s="387" t="str">
        <f>IF(E103="電気事業者名を選択","",IF(VLOOKUP(E103,'参考3_排出係数(電気)'!K:M,3,FALSE)=1,"メニュー無し","メニュー選択→"))</f>
        <v/>
      </c>
      <c r="G103" s="38"/>
      <c r="H103" s="1005" t="s">
        <v>69</v>
      </c>
      <c r="I103" s="385">
        <v>8.64</v>
      </c>
      <c r="J103" s="702" t="str">
        <f>IF($E103="電気事業者名を選択","",INDEX('参考3_排出係数(電気)'!$D:$E,MATCH($E103&amp;"_"&amp;$G103,'参考3_排出係数(電気)'!$I:$I,0),1))</f>
        <v/>
      </c>
      <c r="K103" s="702" t="str">
        <f>IF($E103="電気事業者名を選択","",INDEX('参考3_排出係数(電気)'!$D:$E,MATCH($E103&amp;"_"&amp;$G103,'参考3_排出係数(電気)'!$I:$I,0),2))</f>
        <v/>
      </c>
      <c r="L103" s="381" t="s">
        <v>5086</v>
      </c>
      <c r="M103" s="382">
        <f t="shared" si="10"/>
        <v>0</v>
      </c>
      <c r="N103" s="2"/>
      <c r="O103" s="2"/>
      <c r="P103" s="2"/>
      <c r="Q103" s="382">
        <f t="shared" si="11"/>
        <v>0</v>
      </c>
      <c r="R103" s="2"/>
      <c r="S103" s="2"/>
      <c r="T103" s="2"/>
      <c r="U103" s="2"/>
      <c r="V103" s="2"/>
      <c r="W103" s="2"/>
      <c r="X103" s="2"/>
      <c r="Y103" s="2"/>
      <c r="Z103" s="2"/>
      <c r="AA103" s="2"/>
      <c r="AB103" s="2"/>
      <c r="AC103" s="2"/>
      <c r="AD103" s="2"/>
      <c r="AE103" s="394"/>
      <c r="AF103" s="332"/>
      <c r="AG103" s="323" t="s">
        <v>5555</v>
      </c>
      <c r="AH103" s="395"/>
      <c r="AI103" s="332"/>
    </row>
    <row r="104" spans="1:35" ht="20.100000000000001" customHeight="1">
      <c r="A104" s="368" t="s">
        <v>4</v>
      </c>
      <c r="B104" s="1052"/>
      <c r="C104" s="1039"/>
      <c r="D104" s="403" t="s">
        <v>150</v>
      </c>
      <c r="E104" s="419" t="s">
        <v>2176</v>
      </c>
      <c r="F104" s="387" t="str">
        <f>IF(E104="電気事業者名を選択","",IF(VLOOKUP(E104,'参考3_排出係数(電気)'!K:M,3,FALSE)=1,"メニュー無し","メニュー選択→"))</f>
        <v/>
      </c>
      <c r="G104" s="38"/>
      <c r="H104" s="1005" t="s">
        <v>69</v>
      </c>
      <c r="I104" s="385">
        <v>8.64</v>
      </c>
      <c r="J104" s="702" t="str">
        <f>IF($E104="電気事業者名を選択","",INDEX('参考3_排出係数(電気)'!$D:$E,MATCH($E104&amp;"_"&amp;$G104,'参考3_排出係数(電気)'!$I:$I,0),1))</f>
        <v/>
      </c>
      <c r="K104" s="702" t="str">
        <f>IF($E104="電気事業者名を選択","",INDEX('参考3_排出係数(電気)'!$D:$E,MATCH($E104&amp;"_"&amp;$G104,'参考3_排出係数(電気)'!$I:$I,0),2))</f>
        <v/>
      </c>
      <c r="L104" s="381" t="s">
        <v>5086</v>
      </c>
      <c r="M104" s="382">
        <f t="shared" si="10"/>
        <v>0</v>
      </c>
      <c r="N104" s="2"/>
      <c r="O104" s="2"/>
      <c r="P104" s="2"/>
      <c r="Q104" s="382">
        <f t="shared" si="11"/>
        <v>0</v>
      </c>
      <c r="R104" s="2"/>
      <c r="S104" s="2"/>
      <c r="T104" s="2"/>
      <c r="U104" s="2"/>
      <c r="V104" s="2"/>
      <c r="W104" s="2"/>
      <c r="X104" s="2"/>
      <c r="Y104" s="2"/>
      <c r="Z104" s="2"/>
      <c r="AA104" s="2"/>
      <c r="AB104" s="2"/>
      <c r="AC104" s="2"/>
      <c r="AD104" s="2"/>
      <c r="AE104" s="394"/>
      <c r="AF104" s="332"/>
      <c r="AG104" s="323" t="s">
        <v>5556</v>
      </c>
      <c r="AH104" s="395"/>
      <c r="AI104" s="332"/>
    </row>
    <row r="105" spans="1:35" ht="20.100000000000001" hidden="1" customHeight="1">
      <c r="A105" s="374" t="s">
        <v>121</v>
      </c>
      <c r="B105" s="1046"/>
      <c r="C105" s="1039"/>
      <c r="D105" s="403" t="s">
        <v>151</v>
      </c>
      <c r="E105" s="419" t="s">
        <v>2176</v>
      </c>
      <c r="F105" s="387" t="str">
        <f>IF(E105="電気事業者名を選択","",IF(VLOOKUP(E105,'参考3_排出係数(電気)'!K:M,3,FALSE)=1,"メニュー無し","メニュー選択→"))</f>
        <v/>
      </c>
      <c r="G105" s="38"/>
      <c r="H105" s="1005" t="s">
        <v>69</v>
      </c>
      <c r="I105" s="385">
        <v>8.64</v>
      </c>
      <c r="J105" s="702" t="str">
        <f>IF($E105="電気事業者名を選択","",INDEX('参考3_排出係数(電気)'!$D:$E,MATCH($E105&amp;"_"&amp;$G105,'参考3_排出係数(電気)'!$I:$I,0),1))</f>
        <v/>
      </c>
      <c r="K105" s="702" t="str">
        <f>IF($E105="電気事業者名を選択","",INDEX('参考3_排出係数(電気)'!$D:$E,MATCH($E105&amp;"_"&amp;$G105,'参考3_排出係数(電気)'!$I:$I,0),2))</f>
        <v/>
      </c>
      <c r="L105" s="381" t="s">
        <v>835</v>
      </c>
      <c r="M105" s="382">
        <f t="shared" si="10"/>
        <v>0</v>
      </c>
      <c r="N105" s="2"/>
      <c r="O105" s="2"/>
      <c r="P105" s="2"/>
      <c r="Q105" s="382">
        <f t="shared" si="11"/>
        <v>0</v>
      </c>
      <c r="R105" s="2"/>
      <c r="S105" s="2"/>
      <c r="T105" s="2"/>
      <c r="U105" s="2"/>
      <c r="V105" s="2"/>
      <c r="W105" s="2"/>
      <c r="X105" s="2"/>
      <c r="Y105" s="2"/>
      <c r="Z105" s="2"/>
      <c r="AA105" s="2"/>
      <c r="AB105" s="2"/>
      <c r="AC105" s="2"/>
      <c r="AD105" s="2"/>
      <c r="AE105" s="394"/>
      <c r="AF105" s="332"/>
      <c r="AG105" s="323" t="s">
        <v>5557</v>
      </c>
      <c r="AH105" s="395"/>
      <c r="AI105" s="332"/>
    </row>
    <row r="106" spans="1:35" ht="20.100000000000001" hidden="1" customHeight="1">
      <c r="A106" s="374" t="s">
        <v>121</v>
      </c>
      <c r="B106" s="1046"/>
      <c r="C106" s="1039"/>
      <c r="D106" s="403" t="s">
        <v>152</v>
      </c>
      <c r="E106" s="419" t="s">
        <v>2176</v>
      </c>
      <c r="F106" s="387" t="str">
        <f>IF(E106="電気事業者名を選択","",IF(VLOOKUP(E106,'参考3_排出係数(電気)'!K:M,3,FALSE)=1,"メニュー無し","メニュー選択→"))</f>
        <v/>
      </c>
      <c r="G106" s="38"/>
      <c r="H106" s="1005" t="s">
        <v>69</v>
      </c>
      <c r="I106" s="385">
        <v>8.64</v>
      </c>
      <c r="J106" s="702" t="str">
        <f>IF($E106="電気事業者名を選択","",INDEX('参考3_排出係数(電気)'!$D:$E,MATCH($E106&amp;"_"&amp;$G106,'参考3_排出係数(電気)'!$I:$I,0),1))</f>
        <v/>
      </c>
      <c r="K106" s="702" t="str">
        <f>IF($E106="電気事業者名を選択","",INDEX('参考3_排出係数(電気)'!$D:$E,MATCH($E106&amp;"_"&amp;$G106,'参考3_排出係数(電気)'!$I:$I,0),2))</f>
        <v/>
      </c>
      <c r="L106" s="381" t="s">
        <v>835</v>
      </c>
      <c r="M106" s="382">
        <f t="shared" si="10"/>
        <v>0</v>
      </c>
      <c r="N106" s="2"/>
      <c r="O106" s="2"/>
      <c r="P106" s="2"/>
      <c r="Q106" s="382">
        <f t="shared" si="11"/>
        <v>0</v>
      </c>
      <c r="R106" s="2"/>
      <c r="S106" s="2"/>
      <c r="T106" s="2"/>
      <c r="U106" s="2"/>
      <c r="V106" s="2"/>
      <c r="W106" s="2"/>
      <c r="X106" s="2"/>
      <c r="Y106" s="2"/>
      <c r="Z106" s="2"/>
      <c r="AA106" s="2"/>
      <c r="AB106" s="2"/>
      <c r="AC106" s="2"/>
      <c r="AD106" s="2"/>
      <c r="AE106" s="394"/>
      <c r="AF106" s="332"/>
      <c r="AG106" s="323" t="s">
        <v>5558</v>
      </c>
      <c r="AH106" s="395"/>
      <c r="AI106" s="332"/>
    </row>
    <row r="107" spans="1:35" ht="20.100000000000001" hidden="1" customHeight="1">
      <c r="A107" s="374" t="s">
        <v>121</v>
      </c>
      <c r="B107" s="1046"/>
      <c r="C107" s="1039"/>
      <c r="D107" s="403" t="s">
        <v>153</v>
      </c>
      <c r="E107" s="419" t="s">
        <v>2176</v>
      </c>
      <c r="F107" s="387" t="str">
        <f>IF(E107="電気事業者名を選択","",IF(VLOOKUP(E107,'参考3_排出係数(電気)'!K:M,3,FALSE)=1,"メニュー無し","メニュー選択→"))</f>
        <v/>
      </c>
      <c r="G107" s="38"/>
      <c r="H107" s="1005" t="s">
        <v>69</v>
      </c>
      <c r="I107" s="385">
        <v>8.64</v>
      </c>
      <c r="J107" s="702" t="str">
        <f>IF($E107="電気事業者名を選択","",INDEX('参考3_排出係数(電気)'!$D:$E,MATCH($E107&amp;"_"&amp;$G107,'参考3_排出係数(電気)'!$I:$I,0),1))</f>
        <v/>
      </c>
      <c r="K107" s="702" t="str">
        <f>IF($E107="電気事業者名を選択","",INDEX('参考3_排出係数(電気)'!$D:$E,MATCH($E107&amp;"_"&amp;$G107,'参考3_排出係数(電気)'!$I:$I,0),2))</f>
        <v/>
      </c>
      <c r="L107" s="381" t="s">
        <v>835</v>
      </c>
      <c r="M107" s="382">
        <f t="shared" si="10"/>
        <v>0</v>
      </c>
      <c r="N107" s="2"/>
      <c r="O107" s="2"/>
      <c r="P107" s="2"/>
      <c r="Q107" s="382">
        <f t="shared" si="11"/>
        <v>0</v>
      </c>
      <c r="R107" s="2"/>
      <c r="S107" s="2"/>
      <c r="T107" s="2"/>
      <c r="U107" s="2"/>
      <c r="V107" s="2"/>
      <c r="W107" s="2"/>
      <c r="X107" s="2"/>
      <c r="Y107" s="2"/>
      <c r="Z107" s="2"/>
      <c r="AA107" s="2"/>
      <c r="AB107" s="2"/>
      <c r="AC107" s="2"/>
      <c r="AD107" s="2"/>
      <c r="AE107" s="394"/>
      <c r="AF107" s="332"/>
      <c r="AG107" s="332"/>
      <c r="AH107" s="395"/>
      <c r="AI107" s="332"/>
    </row>
    <row r="108" spans="1:35" ht="20.100000000000001" hidden="1" customHeight="1">
      <c r="A108" s="374" t="s">
        <v>121</v>
      </c>
      <c r="B108" s="1046"/>
      <c r="C108" s="1039"/>
      <c r="D108" s="403" t="s">
        <v>154</v>
      </c>
      <c r="E108" s="419" t="s">
        <v>2176</v>
      </c>
      <c r="F108" s="387" t="str">
        <f>IF(E108="電気事業者名を選択","",IF(VLOOKUP(E108,'参考3_排出係数(電気)'!K:M,3,FALSE)=1,"メニュー無し","メニュー選択→"))</f>
        <v/>
      </c>
      <c r="G108" s="38"/>
      <c r="H108" s="1005" t="s">
        <v>69</v>
      </c>
      <c r="I108" s="385">
        <v>8.64</v>
      </c>
      <c r="J108" s="702" t="str">
        <f>IF($E108="電気事業者名を選択","",INDEX('参考3_排出係数(電気)'!$D:$E,MATCH($E108&amp;"_"&amp;$G108,'参考3_排出係数(電気)'!$I:$I,0),1))</f>
        <v/>
      </c>
      <c r="K108" s="702" t="str">
        <f>IF($E108="電気事業者名を選択","",INDEX('参考3_排出係数(電気)'!$D:$E,MATCH($E108&amp;"_"&amp;$G108,'参考3_排出係数(電気)'!$I:$I,0),2))</f>
        <v/>
      </c>
      <c r="L108" s="381" t="s">
        <v>835</v>
      </c>
      <c r="M108" s="382">
        <f t="shared" si="10"/>
        <v>0</v>
      </c>
      <c r="N108" s="2"/>
      <c r="O108" s="2"/>
      <c r="P108" s="2"/>
      <c r="Q108" s="382">
        <f t="shared" si="11"/>
        <v>0</v>
      </c>
      <c r="R108" s="2"/>
      <c r="S108" s="2"/>
      <c r="T108" s="2"/>
      <c r="U108" s="2"/>
      <c r="V108" s="2"/>
      <c r="W108" s="2"/>
      <c r="X108" s="2"/>
      <c r="Y108" s="2"/>
      <c r="Z108" s="2"/>
      <c r="AA108" s="2"/>
      <c r="AB108" s="2"/>
      <c r="AC108" s="2"/>
      <c r="AD108" s="2"/>
      <c r="AE108" s="394"/>
      <c r="AF108" s="332"/>
      <c r="AG108" s="332"/>
      <c r="AH108" s="395"/>
      <c r="AI108" s="332"/>
    </row>
    <row r="109" spans="1:35" ht="20.100000000000001" hidden="1" customHeight="1">
      <c r="A109" s="374" t="s">
        <v>121</v>
      </c>
      <c r="B109" s="1046"/>
      <c r="C109" s="1039"/>
      <c r="D109" s="403" t="s">
        <v>155</v>
      </c>
      <c r="E109" s="419" t="s">
        <v>2176</v>
      </c>
      <c r="F109" s="387" t="str">
        <f>IF(E109="電気事業者名を選択","",IF(VLOOKUP(E109,'参考3_排出係数(電気)'!K:M,3,FALSE)=1,"メニュー無し","メニュー選択→"))</f>
        <v/>
      </c>
      <c r="G109" s="38"/>
      <c r="H109" s="1005" t="s">
        <v>69</v>
      </c>
      <c r="I109" s="385">
        <v>8.64</v>
      </c>
      <c r="J109" s="702" t="str">
        <f>IF($E109="電気事業者名を選択","",INDEX('参考3_排出係数(電気)'!$D:$E,MATCH($E109&amp;"_"&amp;$G109,'参考3_排出係数(電気)'!$I:$I,0),1))</f>
        <v/>
      </c>
      <c r="K109" s="702" t="str">
        <f>IF($E109="電気事業者名を選択","",INDEX('参考3_排出係数(電気)'!$D:$E,MATCH($E109&amp;"_"&amp;$G109,'参考3_排出係数(電気)'!$I:$I,0),2))</f>
        <v/>
      </c>
      <c r="L109" s="381" t="s">
        <v>835</v>
      </c>
      <c r="M109" s="382">
        <f t="shared" si="10"/>
        <v>0</v>
      </c>
      <c r="N109" s="2"/>
      <c r="O109" s="2"/>
      <c r="P109" s="2"/>
      <c r="Q109" s="382">
        <f t="shared" si="11"/>
        <v>0</v>
      </c>
      <c r="R109" s="2"/>
      <c r="S109" s="2"/>
      <c r="T109" s="2"/>
      <c r="U109" s="2"/>
      <c r="V109" s="2"/>
      <c r="W109" s="2"/>
      <c r="X109" s="2"/>
      <c r="Y109" s="2"/>
      <c r="Z109" s="2"/>
      <c r="AA109" s="2"/>
      <c r="AB109" s="2"/>
      <c r="AC109" s="2"/>
      <c r="AD109" s="2"/>
      <c r="AE109" s="394"/>
      <c r="AF109" s="332"/>
      <c r="AG109" s="332"/>
      <c r="AH109" s="395"/>
      <c r="AI109" s="332"/>
    </row>
    <row r="110" spans="1:35" ht="20.100000000000001" hidden="1" customHeight="1">
      <c r="A110" s="374" t="s">
        <v>121</v>
      </c>
      <c r="B110" s="1046"/>
      <c r="C110" s="1039"/>
      <c r="D110" s="403" t="s">
        <v>156</v>
      </c>
      <c r="E110" s="419" t="s">
        <v>2176</v>
      </c>
      <c r="F110" s="387" t="str">
        <f>IF(E110="電気事業者名を選択","",IF(VLOOKUP(E110,'参考3_排出係数(電気)'!K:M,3,FALSE)=1,"メニュー無し","メニュー選択→"))</f>
        <v/>
      </c>
      <c r="G110" s="38"/>
      <c r="H110" s="1005" t="s">
        <v>69</v>
      </c>
      <c r="I110" s="385">
        <v>8.64</v>
      </c>
      <c r="J110" s="702" t="str">
        <f>IF($E110="電気事業者名を選択","",INDEX('参考3_排出係数(電気)'!$D:$E,MATCH($E110&amp;"_"&amp;$G110,'参考3_排出係数(電気)'!$I:$I,0),1))</f>
        <v/>
      </c>
      <c r="K110" s="702" t="str">
        <f>IF($E110="電気事業者名を選択","",INDEX('参考3_排出係数(電気)'!$D:$E,MATCH($E110&amp;"_"&amp;$G110,'参考3_排出係数(電気)'!$I:$I,0),2))</f>
        <v/>
      </c>
      <c r="L110" s="381" t="s">
        <v>835</v>
      </c>
      <c r="M110" s="382">
        <f t="shared" si="10"/>
        <v>0</v>
      </c>
      <c r="N110" s="2"/>
      <c r="O110" s="2"/>
      <c r="P110" s="2"/>
      <c r="Q110" s="382">
        <f t="shared" si="11"/>
        <v>0</v>
      </c>
      <c r="R110" s="2"/>
      <c r="S110" s="2"/>
      <c r="T110" s="2"/>
      <c r="U110" s="2"/>
      <c r="V110" s="2"/>
      <c r="W110" s="2"/>
      <c r="X110" s="2"/>
      <c r="Y110" s="2"/>
      <c r="Z110" s="2"/>
      <c r="AA110" s="2"/>
      <c r="AB110" s="2"/>
      <c r="AC110" s="2"/>
      <c r="AD110" s="2"/>
      <c r="AE110" s="394"/>
      <c r="AF110" s="332"/>
      <c r="AG110" s="332"/>
      <c r="AH110" s="395"/>
      <c r="AI110" s="332"/>
    </row>
    <row r="111" spans="1:35" ht="20.100000000000001" hidden="1" customHeight="1">
      <c r="A111" s="374" t="s">
        <v>121</v>
      </c>
      <c r="B111" s="1046"/>
      <c r="C111" s="1039"/>
      <c r="D111" s="403" t="s">
        <v>157</v>
      </c>
      <c r="E111" s="419" t="s">
        <v>2176</v>
      </c>
      <c r="F111" s="387" t="str">
        <f>IF(E111="電気事業者名を選択","",IF(VLOOKUP(E111,'参考3_排出係数(電気)'!K:M,3,FALSE)=1,"メニュー無し","メニュー選択→"))</f>
        <v/>
      </c>
      <c r="G111" s="38"/>
      <c r="H111" s="1005" t="s">
        <v>69</v>
      </c>
      <c r="I111" s="385">
        <v>8.64</v>
      </c>
      <c r="J111" s="702" t="str">
        <f>IF($E111="電気事業者名を選択","",INDEX('参考3_排出係数(電気)'!$D:$E,MATCH($E111&amp;"_"&amp;$G111,'参考3_排出係数(電気)'!$I:$I,0),1))</f>
        <v/>
      </c>
      <c r="K111" s="702" t="str">
        <f>IF($E111="電気事業者名を選択","",INDEX('参考3_排出係数(電気)'!$D:$E,MATCH($E111&amp;"_"&amp;$G111,'参考3_排出係数(電気)'!$I:$I,0),2))</f>
        <v/>
      </c>
      <c r="L111" s="381" t="s">
        <v>835</v>
      </c>
      <c r="M111" s="382">
        <f t="shared" si="10"/>
        <v>0</v>
      </c>
      <c r="N111" s="2"/>
      <c r="O111" s="2"/>
      <c r="P111" s="2"/>
      <c r="Q111" s="382">
        <f t="shared" si="11"/>
        <v>0</v>
      </c>
      <c r="R111" s="2"/>
      <c r="S111" s="2"/>
      <c r="T111" s="2"/>
      <c r="U111" s="2"/>
      <c r="V111" s="2"/>
      <c r="W111" s="2"/>
      <c r="X111" s="2"/>
      <c r="Y111" s="2"/>
      <c r="Z111" s="2"/>
      <c r="AA111" s="2"/>
      <c r="AB111" s="2"/>
      <c r="AC111" s="2"/>
      <c r="AD111" s="2"/>
      <c r="AE111" s="394"/>
      <c r="AF111" s="332"/>
      <c r="AG111" s="332"/>
      <c r="AH111" s="395"/>
      <c r="AI111" s="332"/>
    </row>
    <row r="112" spans="1:35" ht="20.100000000000001" hidden="1" customHeight="1">
      <c r="A112" s="374" t="s">
        <v>121</v>
      </c>
      <c r="B112" s="1046"/>
      <c r="C112" s="1039"/>
      <c r="D112" s="403" t="s">
        <v>158</v>
      </c>
      <c r="E112" s="419" t="s">
        <v>2176</v>
      </c>
      <c r="F112" s="387" t="str">
        <f>IF(E112="電気事業者名を選択","",IF(VLOOKUP(E112,'参考3_排出係数(電気)'!K:M,3,FALSE)=1,"メニュー無し","メニュー選択→"))</f>
        <v/>
      </c>
      <c r="G112" s="38"/>
      <c r="H112" s="1005" t="s">
        <v>69</v>
      </c>
      <c r="I112" s="385">
        <v>8.64</v>
      </c>
      <c r="J112" s="702" t="str">
        <f>IF($E112="電気事業者名を選択","",INDEX('参考3_排出係数(電気)'!$D:$E,MATCH($E112&amp;"_"&amp;$G112,'参考3_排出係数(電気)'!$I:$I,0),1))</f>
        <v/>
      </c>
      <c r="K112" s="702" t="str">
        <f>IF($E112="電気事業者名を選択","",INDEX('参考3_排出係数(電気)'!$D:$E,MATCH($E112&amp;"_"&amp;$G112,'参考3_排出係数(電気)'!$I:$I,0),2))</f>
        <v/>
      </c>
      <c r="L112" s="381" t="s">
        <v>835</v>
      </c>
      <c r="M112" s="382">
        <f t="shared" si="10"/>
        <v>0</v>
      </c>
      <c r="N112" s="2"/>
      <c r="O112" s="2"/>
      <c r="P112" s="2"/>
      <c r="Q112" s="382">
        <f t="shared" si="11"/>
        <v>0</v>
      </c>
      <c r="R112" s="2"/>
      <c r="S112" s="2"/>
      <c r="T112" s="2"/>
      <c r="U112" s="2"/>
      <c r="V112" s="2"/>
      <c r="W112" s="2"/>
      <c r="X112" s="2"/>
      <c r="Y112" s="2"/>
      <c r="Z112" s="2"/>
      <c r="AA112" s="2"/>
      <c r="AB112" s="2"/>
      <c r="AC112" s="2"/>
      <c r="AD112" s="2"/>
      <c r="AE112" s="394"/>
      <c r="AF112" s="332"/>
      <c r="AG112" s="332"/>
      <c r="AH112" s="395"/>
      <c r="AI112" s="332"/>
    </row>
    <row r="113" spans="1:35" ht="20.100000000000001" hidden="1" customHeight="1">
      <c r="A113" s="374" t="s">
        <v>121</v>
      </c>
      <c r="B113" s="1046"/>
      <c r="C113" s="1039"/>
      <c r="D113" s="403" t="s">
        <v>159</v>
      </c>
      <c r="E113" s="419" t="s">
        <v>2176</v>
      </c>
      <c r="F113" s="387" t="str">
        <f>IF(E113="電気事業者名を選択","",IF(VLOOKUP(E113,'参考3_排出係数(電気)'!K:M,3,FALSE)=1,"メニュー無し","メニュー選択→"))</f>
        <v/>
      </c>
      <c r="G113" s="38"/>
      <c r="H113" s="1005" t="s">
        <v>69</v>
      </c>
      <c r="I113" s="385">
        <v>8.64</v>
      </c>
      <c r="J113" s="702" t="str">
        <f>IF($E113="電気事業者名を選択","",INDEX('参考3_排出係数(電気)'!$D:$E,MATCH($E113&amp;"_"&amp;$G113,'参考3_排出係数(電気)'!$I:$I,0),1))</f>
        <v/>
      </c>
      <c r="K113" s="702" t="str">
        <f>IF($E113="電気事業者名を選択","",INDEX('参考3_排出係数(電気)'!$D:$E,MATCH($E113&amp;"_"&amp;$G113,'参考3_排出係数(電気)'!$I:$I,0),2))</f>
        <v/>
      </c>
      <c r="L113" s="381" t="s">
        <v>835</v>
      </c>
      <c r="M113" s="382">
        <f t="shared" si="10"/>
        <v>0</v>
      </c>
      <c r="N113" s="2"/>
      <c r="O113" s="2"/>
      <c r="P113" s="2"/>
      <c r="Q113" s="382">
        <f t="shared" si="11"/>
        <v>0</v>
      </c>
      <c r="R113" s="2"/>
      <c r="S113" s="2"/>
      <c r="T113" s="2"/>
      <c r="U113" s="2"/>
      <c r="V113" s="2"/>
      <c r="W113" s="2"/>
      <c r="X113" s="2"/>
      <c r="Y113" s="2"/>
      <c r="Z113" s="2"/>
      <c r="AA113" s="2"/>
      <c r="AB113" s="2"/>
      <c r="AC113" s="2"/>
      <c r="AD113" s="2"/>
      <c r="AE113" s="394"/>
      <c r="AF113" s="332"/>
      <c r="AG113" s="332"/>
      <c r="AH113" s="395"/>
      <c r="AI113" s="332"/>
    </row>
    <row r="114" spans="1:35" ht="20.100000000000001" hidden="1" customHeight="1">
      <c r="A114" s="374" t="s">
        <v>121</v>
      </c>
      <c r="B114" s="1046"/>
      <c r="C114" s="1039"/>
      <c r="D114" s="403" t="s">
        <v>160</v>
      </c>
      <c r="E114" s="419" t="s">
        <v>2176</v>
      </c>
      <c r="F114" s="387" t="str">
        <f>IF(E114="電気事業者名を選択","",IF(VLOOKUP(E114,'参考3_排出係数(電気)'!K:M,3,FALSE)=1,"メニュー無し","メニュー選択→"))</f>
        <v/>
      </c>
      <c r="G114" s="38"/>
      <c r="H114" s="1005" t="s">
        <v>69</v>
      </c>
      <c r="I114" s="385">
        <v>8.64</v>
      </c>
      <c r="J114" s="702" t="str">
        <f>IF($E114="電気事業者名を選択","",INDEX('参考3_排出係数(電気)'!$D:$E,MATCH($E114&amp;"_"&amp;$G114,'参考3_排出係数(電気)'!$I:$I,0),1))</f>
        <v/>
      </c>
      <c r="K114" s="702" t="str">
        <f>IF($E114="電気事業者名を選択","",INDEX('参考3_排出係数(電気)'!$D:$E,MATCH($E114&amp;"_"&amp;$G114,'参考3_排出係数(電気)'!$I:$I,0),2))</f>
        <v/>
      </c>
      <c r="L114" s="381" t="s">
        <v>835</v>
      </c>
      <c r="M114" s="382">
        <f t="shared" si="10"/>
        <v>0</v>
      </c>
      <c r="N114" s="2"/>
      <c r="O114" s="2"/>
      <c r="P114" s="2"/>
      <c r="Q114" s="382">
        <f t="shared" si="11"/>
        <v>0</v>
      </c>
      <c r="R114" s="2"/>
      <c r="S114" s="2"/>
      <c r="T114" s="2"/>
      <c r="U114" s="2"/>
      <c r="V114" s="2"/>
      <c r="W114" s="2"/>
      <c r="X114" s="2"/>
      <c r="Y114" s="2"/>
      <c r="Z114" s="2"/>
      <c r="AA114" s="2"/>
      <c r="AB114" s="2"/>
      <c r="AC114" s="2"/>
      <c r="AD114" s="2"/>
      <c r="AE114" s="394"/>
      <c r="AF114" s="332"/>
      <c r="AG114" s="332"/>
      <c r="AH114" s="395"/>
      <c r="AI114" s="332"/>
    </row>
    <row r="115" spans="1:35" ht="20.100000000000001" hidden="1" customHeight="1">
      <c r="A115" s="374" t="s">
        <v>121</v>
      </c>
      <c r="B115" s="1046"/>
      <c r="C115" s="1039"/>
      <c r="D115" s="403" t="s">
        <v>1445</v>
      </c>
      <c r="E115" s="419" t="s">
        <v>2176</v>
      </c>
      <c r="F115" s="387" t="str">
        <f>IF(E115="電気事業者名を選択","",IF(VLOOKUP(E115,'参考3_排出係数(電気)'!K:M,3,FALSE)=1,"メニュー無し","メニュー選択→"))</f>
        <v/>
      </c>
      <c r="G115" s="38"/>
      <c r="H115" s="1005" t="s">
        <v>69</v>
      </c>
      <c r="I115" s="385">
        <v>8.64</v>
      </c>
      <c r="J115" s="702" t="str">
        <f>IF($E115="電気事業者名を選択","",INDEX('参考3_排出係数(電気)'!$D:$E,MATCH($E115&amp;"_"&amp;$G115,'参考3_排出係数(電気)'!$I:$I,0),1))</f>
        <v/>
      </c>
      <c r="K115" s="702" t="str">
        <f>IF($E115="電気事業者名を選択","",INDEX('参考3_排出係数(電気)'!$D:$E,MATCH($E115&amp;"_"&amp;$G115,'参考3_排出係数(電気)'!$I:$I,0),2))</f>
        <v/>
      </c>
      <c r="L115" s="381" t="s">
        <v>835</v>
      </c>
      <c r="M115" s="382">
        <f t="shared" ref="M115:M121" si="12">SUM(N115:Q115)</f>
        <v>0</v>
      </c>
      <c r="N115" s="2"/>
      <c r="O115" s="2"/>
      <c r="P115" s="2"/>
      <c r="Q115" s="382">
        <f t="shared" ref="Q115:Q121" si="13">SUM(R115:AD115)</f>
        <v>0</v>
      </c>
      <c r="R115" s="2"/>
      <c r="S115" s="2"/>
      <c r="T115" s="2"/>
      <c r="U115" s="2"/>
      <c r="V115" s="2"/>
      <c r="W115" s="2"/>
      <c r="X115" s="2"/>
      <c r="Y115" s="2"/>
      <c r="Z115" s="2"/>
      <c r="AA115" s="2"/>
      <c r="AB115" s="2"/>
      <c r="AC115" s="2"/>
      <c r="AD115" s="2"/>
      <c r="AE115" s="394"/>
      <c r="AF115" s="332"/>
      <c r="AG115" s="332"/>
      <c r="AH115" s="395"/>
      <c r="AI115" s="332"/>
    </row>
    <row r="116" spans="1:35" ht="20.100000000000001" hidden="1" customHeight="1">
      <c r="A116" s="374" t="s">
        <v>121</v>
      </c>
      <c r="B116" s="1046"/>
      <c r="C116" s="1039"/>
      <c r="D116" s="403" t="s">
        <v>1446</v>
      </c>
      <c r="E116" s="419" t="s">
        <v>2176</v>
      </c>
      <c r="F116" s="387" t="str">
        <f>IF(E116="電気事業者名を選択","",IF(VLOOKUP(E116,'参考3_排出係数(電気)'!K:M,3,FALSE)=1,"メニュー無し","メニュー選択→"))</f>
        <v/>
      </c>
      <c r="G116" s="38"/>
      <c r="H116" s="1005" t="s">
        <v>69</v>
      </c>
      <c r="I116" s="385">
        <v>8.64</v>
      </c>
      <c r="J116" s="702" t="str">
        <f>IF($E116="電気事業者名を選択","",INDEX('参考3_排出係数(電気)'!$D:$E,MATCH($E116&amp;"_"&amp;$G116,'参考3_排出係数(電気)'!$I:$I,0),1))</f>
        <v/>
      </c>
      <c r="K116" s="702" t="str">
        <f>IF($E116="電気事業者名を選択","",INDEX('参考3_排出係数(電気)'!$D:$E,MATCH($E116&amp;"_"&amp;$G116,'参考3_排出係数(電気)'!$I:$I,0),2))</f>
        <v/>
      </c>
      <c r="L116" s="381" t="s">
        <v>835</v>
      </c>
      <c r="M116" s="382">
        <f t="shared" si="12"/>
        <v>0</v>
      </c>
      <c r="N116" s="2"/>
      <c r="O116" s="2"/>
      <c r="P116" s="2"/>
      <c r="Q116" s="382">
        <f t="shared" si="13"/>
        <v>0</v>
      </c>
      <c r="R116" s="2"/>
      <c r="S116" s="2"/>
      <c r="T116" s="2"/>
      <c r="U116" s="2"/>
      <c r="V116" s="2"/>
      <c r="W116" s="2"/>
      <c r="X116" s="2"/>
      <c r="Y116" s="2"/>
      <c r="Z116" s="2"/>
      <c r="AA116" s="2"/>
      <c r="AB116" s="2"/>
      <c r="AC116" s="2"/>
      <c r="AD116" s="2"/>
      <c r="AE116" s="394"/>
      <c r="AF116" s="332"/>
      <c r="AG116" s="332"/>
      <c r="AH116" s="395"/>
      <c r="AI116" s="332"/>
    </row>
    <row r="117" spans="1:35" ht="20.100000000000001" hidden="1" customHeight="1">
      <c r="A117" s="374" t="s">
        <v>121</v>
      </c>
      <c r="B117" s="1046"/>
      <c r="C117" s="1039"/>
      <c r="D117" s="403" t="s">
        <v>1447</v>
      </c>
      <c r="E117" s="419" t="s">
        <v>2176</v>
      </c>
      <c r="F117" s="387" t="str">
        <f>IF(E117="電気事業者名を選択","",IF(VLOOKUP(E117,'参考3_排出係数(電気)'!K:M,3,FALSE)=1,"メニュー無し","メニュー選択→"))</f>
        <v/>
      </c>
      <c r="G117" s="38"/>
      <c r="H117" s="1005" t="s">
        <v>69</v>
      </c>
      <c r="I117" s="385">
        <v>8.64</v>
      </c>
      <c r="J117" s="702" t="str">
        <f>IF($E117="電気事業者名を選択","",INDEX('参考3_排出係数(電気)'!$D:$E,MATCH($E117&amp;"_"&amp;$G117,'参考3_排出係数(電気)'!$I:$I,0),1))</f>
        <v/>
      </c>
      <c r="K117" s="702" t="str">
        <f>IF($E117="電気事業者名を選択","",INDEX('参考3_排出係数(電気)'!$D:$E,MATCH($E117&amp;"_"&amp;$G117,'参考3_排出係数(電気)'!$I:$I,0),2))</f>
        <v/>
      </c>
      <c r="L117" s="381" t="s">
        <v>835</v>
      </c>
      <c r="M117" s="382">
        <f t="shared" si="12"/>
        <v>0</v>
      </c>
      <c r="N117" s="2"/>
      <c r="O117" s="2"/>
      <c r="P117" s="2"/>
      <c r="Q117" s="382">
        <f t="shared" si="13"/>
        <v>0</v>
      </c>
      <c r="R117" s="2"/>
      <c r="S117" s="2"/>
      <c r="T117" s="2"/>
      <c r="U117" s="2"/>
      <c r="V117" s="2"/>
      <c r="W117" s="2"/>
      <c r="X117" s="2"/>
      <c r="Y117" s="2"/>
      <c r="Z117" s="2"/>
      <c r="AA117" s="2"/>
      <c r="AB117" s="2"/>
      <c r="AC117" s="2"/>
      <c r="AD117" s="2"/>
      <c r="AE117" s="394"/>
      <c r="AF117" s="332"/>
      <c r="AG117" s="332"/>
      <c r="AH117" s="395"/>
      <c r="AI117" s="332"/>
    </row>
    <row r="118" spans="1:35" ht="20.100000000000001" hidden="1" customHeight="1">
      <c r="A118" s="374" t="s">
        <v>121</v>
      </c>
      <c r="B118" s="1046"/>
      <c r="C118" s="1039"/>
      <c r="D118" s="403" t="s">
        <v>1448</v>
      </c>
      <c r="E118" s="419" t="s">
        <v>2176</v>
      </c>
      <c r="F118" s="387" t="str">
        <f>IF(E118="電気事業者名を選択","",IF(VLOOKUP(E118,'参考3_排出係数(電気)'!K:M,3,FALSE)=1,"メニュー無し","メニュー選択→"))</f>
        <v/>
      </c>
      <c r="G118" s="38"/>
      <c r="H118" s="1005" t="s">
        <v>69</v>
      </c>
      <c r="I118" s="385">
        <v>8.64</v>
      </c>
      <c r="J118" s="702" t="str">
        <f>IF($E118="電気事業者名を選択","",INDEX('参考3_排出係数(電気)'!$D:$E,MATCH($E118&amp;"_"&amp;$G118,'参考3_排出係数(電気)'!$I:$I,0),1))</f>
        <v/>
      </c>
      <c r="K118" s="702" t="str">
        <f>IF($E118="電気事業者名を選択","",INDEX('参考3_排出係数(電気)'!$D:$E,MATCH($E118&amp;"_"&amp;$G118,'参考3_排出係数(電気)'!$I:$I,0),2))</f>
        <v/>
      </c>
      <c r="L118" s="381" t="s">
        <v>835</v>
      </c>
      <c r="M118" s="382">
        <f t="shared" si="12"/>
        <v>0</v>
      </c>
      <c r="N118" s="2"/>
      <c r="O118" s="2"/>
      <c r="P118" s="2"/>
      <c r="Q118" s="382">
        <f t="shared" si="13"/>
        <v>0</v>
      </c>
      <c r="R118" s="2"/>
      <c r="S118" s="2"/>
      <c r="T118" s="2"/>
      <c r="U118" s="2"/>
      <c r="V118" s="2"/>
      <c r="W118" s="2"/>
      <c r="X118" s="2"/>
      <c r="Y118" s="2"/>
      <c r="Z118" s="2"/>
      <c r="AA118" s="2"/>
      <c r="AB118" s="2"/>
      <c r="AC118" s="2"/>
      <c r="AD118" s="2"/>
      <c r="AE118" s="394"/>
      <c r="AF118" s="332"/>
      <c r="AG118" s="332"/>
      <c r="AH118" s="395"/>
      <c r="AI118" s="332"/>
    </row>
    <row r="119" spans="1:35" ht="20.100000000000001" hidden="1" customHeight="1">
      <c r="A119" s="374" t="s">
        <v>121</v>
      </c>
      <c r="B119" s="1046"/>
      <c r="C119" s="1039"/>
      <c r="D119" s="403" t="s">
        <v>1449</v>
      </c>
      <c r="E119" s="419" t="s">
        <v>2176</v>
      </c>
      <c r="F119" s="387" t="str">
        <f>IF(E119="電気事業者名を選択","",IF(VLOOKUP(E119,'参考3_排出係数(電気)'!K:M,3,FALSE)=1,"メニュー無し","メニュー選択→"))</f>
        <v/>
      </c>
      <c r="G119" s="38"/>
      <c r="H119" s="1005" t="s">
        <v>69</v>
      </c>
      <c r="I119" s="385">
        <v>8.64</v>
      </c>
      <c r="J119" s="702" t="str">
        <f>IF($E119="電気事業者名を選択","",INDEX('参考3_排出係数(電気)'!$D:$E,MATCH($E119&amp;"_"&amp;$G119,'参考3_排出係数(電気)'!$I:$I,0),1))</f>
        <v/>
      </c>
      <c r="K119" s="702" t="str">
        <f>IF($E119="電気事業者名を選択","",INDEX('参考3_排出係数(電気)'!$D:$E,MATCH($E119&amp;"_"&amp;$G119,'参考3_排出係数(電気)'!$I:$I,0),2))</f>
        <v/>
      </c>
      <c r="L119" s="381" t="s">
        <v>835</v>
      </c>
      <c r="M119" s="382">
        <f t="shared" si="12"/>
        <v>0</v>
      </c>
      <c r="N119" s="2"/>
      <c r="O119" s="2"/>
      <c r="P119" s="2"/>
      <c r="Q119" s="382">
        <f t="shared" si="13"/>
        <v>0</v>
      </c>
      <c r="R119" s="2"/>
      <c r="S119" s="2"/>
      <c r="T119" s="2"/>
      <c r="U119" s="2"/>
      <c r="V119" s="2"/>
      <c r="W119" s="2"/>
      <c r="X119" s="2"/>
      <c r="Y119" s="2"/>
      <c r="Z119" s="2"/>
      <c r="AA119" s="2"/>
      <c r="AB119" s="2"/>
      <c r="AC119" s="2"/>
      <c r="AD119" s="2"/>
      <c r="AE119" s="394"/>
      <c r="AF119" s="332"/>
      <c r="AG119" s="332"/>
      <c r="AH119" s="395"/>
      <c r="AI119" s="332"/>
    </row>
    <row r="120" spans="1:35" ht="20.100000000000001" hidden="1" customHeight="1">
      <c r="A120" s="374" t="s">
        <v>121</v>
      </c>
      <c r="B120" s="1046"/>
      <c r="C120" s="1039"/>
      <c r="D120" s="403" t="s">
        <v>1450</v>
      </c>
      <c r="E120" s="419" t="s">
        <v>2176</v>
      </c>
      <c r="F120" s="387" t="str">
        <f>IF(E120="電気事業者名を選択","",IF(VLOOKUP(E120,'参考3_排出係数(電気)'!K:M,3,FALSE)=1,"メニュー無し","メニュー選択→"))</f>
        <v/>
      </c>
      <c r="G120" s="38"/>
      <c r="H120" s="1005" t="s">
        <v>69</v>
      </c>
      <c r="I120" s="385">
        <v>8.64</v>
      </c>
      <c r="J120" s="702" t="str">
        <f>IF($E120="電気事業者名を選択","",INDEX('参考3_排出係数(電気)'!$D:$E,MATCH($E120&amp;"_"&amp;$G120,'参考3_排出係数(電気)'!$I:$I,0),1))</f>
        <v/>
      </c>
      <c r="K120" s="702" t="str">
        <f>IF($E120="電気事業者名を選択","",INDEX('参考3_排出係数(電気)'!$D:$E,MATCH($E120&amp;"_"&amp;$G120,'参考3_排出係数(電気)'!$I:$I,0),2))</f>
        <v/>
      </c>
      <c r="L120" s="381" t="s">
        <v>835</v>
      </c>
      <c r="M120" s="382">
        <f t="shared" si="12"/>
        <v>0</v>
      </c>
      <c r="N120" s="2"/>
      <c r="O120" s="2"/>
      <c r="P120" s="2"/>
      <c r="Q120" s="382">
        <f t="shared" si="13"/>
        <v>0</v>
      </c>
      <c r="R120" s="2"/>
      <c r="S120" s="2"/>
      <c r="T120" s="2"/>
      <c r="U120" s="2"/>
      <c r="V120" s="2"/>
      <c r="W120" s="2"/>
      <c r="X120" s="2"/>
      <c r="Y120" s="2"/>
      <c r="Z120" s="2"/>
      <c r="AA120" s="2"/>
      <c r="AB120" s="2"/>
      <c r="AC120" s="2"/>
      <c r="AD120" s="2"/>
      <c r="AE120" s="394"/>
      <c r="AF120" s="332"/>
      <c r="AG120" s="332"/>
      <c r="AH120" s="395"/>
      <c r="AI120" s="332"/>
    </row>
    <row r="121" spans="1:35" ht="20.100000000000001" hidden="1" customHeight="1">
      <c r="A121" s="374" t="s">
        <v>121</v>
      </c>
      <c r="B121" s="1046"/>
      <c r="C121" s="1039"/>
      <c r="D121" s="403" t="s">
        <v>1451</v>
      </c>
      <c r="E121" s="419" t="s">
        <v>2176</v>
      </c>
      <c r="F121" s="387" t="str">
        <f>IF(E121="電気事業者名を選択","",IF(VLOOKUP(E121,'参考3_排出係数(電気)'!K:M,3,FALSE)=1,"メニュー無し","メニュー選択→"))</f>
        <v/>
      </c>
      <c r="G121" s="38"/>
      <c r="H121" s="1005" t="s">
        <v>69</v>
      </c>
      <c r="I121" s="385">
        <v>8.64</v>
      </c>
      <c r="J121" s="702" t="str">
        <f>IF($E121="電気事業者名を選択","",INDEX('参考3_排出係数(電気)'!$D:$E,MATCH($E121&amp;"_"&amp;$G121,'参考3_排出係数(電気)'!$I:$I,0),1))</f>
        <v/>
      </c>
      <c r="K121" s="702" t="str">
        <f>IF($E121="電気事業者名を選択","",INDEX('参考3_排出係数(電気)'!$D:$E,MATCH($E121&amp;"_"&amp;$G121,'参考3_排出係数(電気)'!$I:$I,0),2))</f>
        <v/>
      </c>
      <c r="L121" s="381" t="s">
        <v>835</v>
      </c>
      <c r="M121" s="382">
        <f t="shared" si="12"/>
        <v>0</v>
      </c>
      <c r="N121" s="2"/>
      <c r="O121" s="2"/>
      <c r="P121" s="2"/>
      <c r="Q121" s="382">
        <f t="shared" si="13"/>
        <v>0</v>
      </c>
      <c r="R121" s="2"/>
      <c r="S121" s="2"/>
      <c r="T121" s="2"/>
      <c r="U121" s="2"/>
      <c r="V121" s="2"/>
      <c r="W121" s="2"/>
      <c r="X121" s="2"/>
      <c r="Y121" s="2"/>
      <c r="Z121" s="2"/>
      <c r="AA121" s="2"/>
      <c r="AB121" s="2"/>
      <c r="AC121" s="2"/>
      <c r="AD121" s="2"/>
      <c r="AE121" s="394"/>
      <c r="AF121" s="332"/>
      <c r="AG121" s="332"/>
      <c r="AH121" s="395"/>
      <c r="AI121" s="332"/>
    </row>
    <row r="122" spans="1:35" ht="20.100000000000001" hidden="1" customHeight="1">
      <c r="A122" s="374" t="s">
        <v>121</v>
      </c>
      <c r="B122" s="1046"/>
      <c r="C122" s="1039"/>
      <c r="D122" s="403" t="s">
        <v>1452</v>
      </c>
      <c r="E122" s="419" t="s">
        <v>2176</v>
      </c>
      <c r="F122" s="387" t="str">
        <f>IF(E122="電気事業者名を選択","",IF(VLOOKUP(E122,'参考3_排出係数(電気)'!K:M,3,FALSE)=1,"メニュー無し","メニュー選択→"))</f>
        <v/>
      </c>
      <c r="G122" s="38"/>
      <c r="H122" s="1005" t="s">
        <v>69</v>
      </c>
      <c r="I122" s="385">
        <v>8.64</v>
      </c>
      <c r="J122" s="702" t="str">
        <f>IF($E122="電気事業者名を選択","",INDEX('参考3_排出係数(電気)'!$D:$E,MATCH($E122&amp;"_"&amp;$G122,'参考3_排出係数(電気)'!$I:$I,0),1))</f>
        <v/>
      </c>
      <c r="K122" s="702" t="str">
        <f>IF($E122="電気事業者名を選択","",INDEX('参考3_排出係数(電気)'!$D:$E,MATCH($E122&amp;"_"&amp;$G122,'参考3_排出係数(電気)'!$I:$I,0),2))</f>
        <v/>
      </c>
      <c r="L122" s="381" t="s">
        <v>835</v>
      </c>
      <c r="M122" s="382">
        <f t="shared" ref="M122:M123" si="14">SUM(N122:Q122)</f>
        <v>0</v>
      </c>
      <c r="N122" s="2"/>
      <c r="O122" s="2"/>
      <c r="P122" s="2"/>
      <c r="Q122" s="382">
        <f t="shared" ref="Q122:Q123" si="15">SUM(R122:AD122)</f>
        <v>0</v>
      </c>
      <c r="R122" s="2"/>
      <c r="S122" s="2"/>
      <c r="T122" s="2"/>
      <c r="U122" s="2"/>
      <c r="V122" s="2"/>
      <c r="W122" s="2"/>
      <c r="X122" s="2"/>
      <c r="Y122" s="2"/>
      <c r="Z122" s="2"/>
      <c r="AA122" s="2"/>
      <c r="AB122" s="2"/>
      <c r="AC122" s="2"/>
      <c r="AD122" s="2"/>
      <c r="AE122" s="394"/>
      <c r="AF122" s="332"/>
      <c r="AG122" s="332"/>
      <c r="AH122" s="395"/>
      <c r="AI122" s="332"/>
    </row>
    <row r="123" spans="1:35" ht="20.100000000000001" hidden="1" customHeight="1">
      <c r="A123" s="374" t="s">
        <v>121</v>
      </c>
      <c r="B123" s="1046"/>
      <c r="C123" s="1039"/>
      <c r="D123" s="403" t="s">
        <v>1453</v>
      </c>
      <c r="E123" s="419" t="s">
        <v>2176</v>
      </c>
      <c r="F123" s="387" t="str">
        <f>IF(E123="電気事業者名を選択","",IF(VLOOKUP(E123,'参考3_排出係数(電気)'!K:M,3,FALSE)=1,"メニュー無し","メニュー選択→"))</f>
        <v/>
      </c>
      <c r="G123" s="38"/>
      <c r="H123" s="1005" t="s">
        <v>69</v>
      </c>
      <c r="I123" s="385">
        <v>8.64</v>
      </c>
      <c r="J123" s="702" t="str">
        <f>IF($E123="電気事業者名を選択","",INDEX('参考3_排出係数(電気)'!$D:$E,MATCH($E123&amp;"_"&amp;$G123,'参考3_排出係数(電気)'!$I:$I,0),1))</f>
        <v/>
      </c>
      <c r="K123" s="702" t="str">
        <f>IF($E123="電気事業者名を選択","",INDEX('参考3_排出係数(電気)'!$D:$E,MATCH($E123&amp;"_"&amp;$G123,'参考3_排出係数(電気)'!$I:$I,0),2))</f>
        <v/>
      </c>
      <c r="L123" s="381" t="s">
        <v>835</v>
      </c>
      <c r="M123" s="382">
        <f t="shared" si="14"/>
        <v>0</v>
      </c>
      <c r="N123" s="2"/>
      <c r="O123" s="2"/>
      <c r="P123" s="2"/>
      <c r="Q123" s="382">
        <f t="shared" si="15"/>
        <v>0</v>
      </c>
      <c r="R123" s="2"/>
      <c r="S123" s="2"/>
      <c r="T123" s="2"/>
      <c r="U123" s="2"/>
      <c r="V123" s="2"/>
      <c r="W123" s="2"/>
      <c r="X123" s="2"/>
      <c r="Y123" s="2"/>
      <c r="Z123" s="2"/>
      <c r="AA123" s="2"/>
      <c r="AB123" s="2"/>
      <c r="AC123" s="2"/>
      <c r="AD123" s="2"/>
      <c r="AE123" s="394"/>
      <c r="AF123" s="332"/>
      <c r="AG123" s="332"/>
      <c r="AH123" s="395"/>
      <c r="AI123" s="332"/>
    </row>
    <row r="124" spans="1:35" ht="20.100000000000001" hidden="1" customHeight="1">
      <c r="A124" s="374" t="s">
        <v>121</v>
      </c>
      <c r="B124" s="1046"/>
      <c r="C124" s="1039"/>
      <c r="D124" s="403" t="s">
        <v>1454</v>
      </c>
      <c r="E124" s="419" t="s">
        <v>2176</v>
      </c>
      <c r="F124" s="387" t="str">
        <f>IF(E124="電気事業者名を選択","",IF(VLOOKUP(E124,'参考3_排出係数(電気)'!K:M,3,FALSE)=1,"メニュー無し","メニュー選択→"))</f>
        <v/>
      </c>
      <c r="G124" s="38"/>
      <c r="H124" s="1005" t="s">
        <v>69</v>
      </c>
      <c r="I124" s="385">
        <v>8.64</v>
      </c>
      <c r="J124" s="702" t="str">
        <f>IF($E124="電気事業者名を選択","",INDEX('参考3_排出係数(電気)'!$D:$E,MATCH($E124&amp;"_"&amp;$G124,'参考3_排出係数(電気)'!$I:$I,0),1))</f>
        <v/>
      </c>
      <c r="K124" s="702" t="str">
        <f>IF($E124="電気事業者名を選択","",INDEX('参考3_排出係数(電気)'!$D:$E,MATCH($E124&amp;"_"&amp;$G124,'参考3_排出係数(電気)'!$I:$I,0),2))</f>
        <v/>
      </c>
      <c r="L124" s="381" t="s">
        <v>835</v>
      </c>
      <c r="M124" s="382">
        <f t="shared" si="10"/>
        <v>0</v>
      </c>
      <c r="N124" s="2"/>
      <c r="O124" s="2"/>
      <c r="P124" s="2"/>
      <c r="Q124" s="382">
        <f t="shared" si="11"/>
        <v>0</v>
      </c>
      <c r="R124" s="2"/>
      <c r="S124" s="2"/>
      <c r="T124" s="2"/>
      <c r="U124" s="2"/>
      <c r="V124" s="2"/>
      <c r="W124" s="2"/>
      <c r="X124" s="2"/>
      <c r="Y124" s="2"/>
      <c r="Z124" s="2"/>
      <c r="AA124" s="2"/>
      <c r="AB124" s="2"/>
      <c r="AC124" s="2"/>
      <c r="AD124" s="2"/>
      <c r="AE124" s="394"/>
      <c r="AF124" s="332"/>
      <c r="AG124" s="332"/>
      <c r="AH124" s="395"/>
      <c r="AI124" s="332"/>
    </row>
    <row r="125" spans="1:35" ht="20.100000000000001" hidden="1" customHeight="1">
      <c r="A125" s="374" t="s">
        <v>121</v>
      </c>
      <c r="B125" s="1046"/>
      <c r="C125" s="1039"/>
      <c r="D125" s="403" t="s">
        <v>1455</v>
      </c>
      <c r="E125" s="419" t="s">
        <v>2176</v>
      </c>
      <c r="F125" s="387" t="str">
        <f>IF(E125="電気事業者名を選択","",IF(VLOOKUP(E125,'参考3_排出係数(電気)'!K:M,3,FALSE)=1,"メニュー無し","メニュー選択→"))</f>
        <v/>
      </c>
      <c r="G125" s="38"/>
      <c r="H125" s="1005" t="s">
        <v>69</v>
      </c>
      <c r="I125" s="385">
        <v>8.64</v>
      </c>
      <c r="J125" s="702" t="str">
        <f>IF($E125="電気事業者名を選択","",INDEX('参考3_排出係数(電気)'!$D:$E,MATCH($E125&amp;"_"&amp;$G125,'参考3_排出係数(電気)'!$I:$I,0),1))</f>
        <v/>
      </c>
      <c r="K125" s="702" t="str">
        <f>IF($E125="電気事業者名を選択","",INDEX('参考3_排出係数(電気)'!$D:$E,MATCH($E125&amp;"_"&amp;$G125,'参考3_排出係数(電気)'!$I:$I,0),2))</f>
        <v/>
      </c>
      <c r="L125" s="381" t="s">
        <v>835</v>
      </c>
      <c r="M125" s="382">
        <f t="shared" si="10"/>
        <v>0</v>
      </c>
      <c r="N125" s="2"/>
      <c r="O125" s="2"/>
      <c r="P125" s="2"/>
      <c r="Q125" s="382">
        <f t="shared" si="11"/>
        <v>0</v>
      </c>
      <c r="R125" s="2"/>
      <c r="S125" s="2"/>
      <c r="T125" s="2"/>
      <c r="U125" s="2"/>
      <c r="V125" s="2"/>
      <c r="W125" s="2"/>
      <c r="X125" s="2"/>
      <c r="Y125" s="2"/>
      <c r="Z125" s="2"/>
      <c r="AA125" s="2"/>
      <c r="AB125" s="2"/>
      <c r="AC125" s="2"/>
      <c r="AD125" s="2"/>
      <c r="AE125" s="394"/>
      <c r="AF125" s="332"/>
      <c r="AG125" s="332"/>
      <c r="AH125" s="395"/>
      <c r="AI125" s="332"/>
    </row>
    <row r="126" spans="1:35" ht="20.100000000000001" hidden="1" customHeight="1">
      <c r="A126" s="374" t="s">
        <v>121</v>
      </c>
      <c r="B126" s="1046"/>
      <c r="C126" s="1039"/>
      <c r="D126" s="403" t="s">
        <v>1456</v>
      </c>
      <c r="E126" s="419" t="s">
        <v>2176</v>
      </c>
      <c r="F126" s="387" t="str">
        <f>IF(E126="電気事業者名を選択","",IF(VLOOKUP(E126,'参考3_排出係数(電気)'!K:M,3,FALSE)=1,"メニュー無し","メニュー選択→"))</f>
        <v/>
      </c>
      <c r="G126" s="38"/>
      <c r="H126" s="1005" t="s">
        <v>69</v>
      </c>
      <c r="I126" s="385">
        <v>8.64</v>
      </c>
      <c r="J126" s="702" t="str">
        <f>IF($E126="電気事業者名を選択","",INDEX('参考3_排出係数(電気)'!$D:$E,MATCH($E126&amp;"_"&amp;$G126,'参考3_排出係数(電気)'!$I:$I,0),1))</f>
        <v/>
      </c>
      <c r="K126" s="702" t="str">
        <f>IF($E126="電気事業者名を選択","",INDEX('参考3_排出係数(電気)'!$D:$E,MATCH($E126&amp;"_"&amp;$G126,'参考3_排出係数(電気)'!$I:$I,0),2))</f>
        <v/>
      </c>
      <c r="L126" s="381" t="s">
        <v>835</v>
      </c>
      <c r="M126" s="382">
        <f t="shared" si="10"/>
        <v>0</v>
      </c>
      <c r="N126" s="2"/>
      <c r="O126" s="2"/>
      <c r="P126" s="2"/>
      <c r="Q126" s="382">
        <f t="shared" si="11"/>
        <v>0</v>
      </c>
      <c r="R126" s="2"/>
      <c r="S126" s="2"/>
      <c r="T126" s="2"/>
      <c r="U126" s="2"/>
      <c r="V126" s="2"/>
      <c r="W126" s="2"/>
      <c r="X126" s="2"/>
      <c r="Y126" s="2"/>
      <c r="Z126" s="2"/>
      <c r="AA126" s="2"/>
      <c r="AB126" s="2"/>
      <c r="AC126" s="2"/>
      <c r="AD126" s="2"/>
      <c r="AE126" s="394"/>
      <c r="AF126" s="332"/>
      <c r="AG126" s="332"/>
      <c r="AH126" s="395"/>
      <c r="AI126" s="332"/>
    </row>
    <row r="127" spans="1:35" ht="20.100000000000001" hidden="1" customHeight="1">
      <c r="A127" s="374" t="s">
        <v>121</v>
      </c>
      <c r="B127" s="1046"/>
      <c r="C127" s="1039"/>
      <c r="D127" s="403" t="s">
        <v>1457</v>
      </c>
      <c r="E127" s="419" t="s">
        <v>2176</v>
      </c>
      <c r="F127" s="387" t="str">
        <f>IF(E127="電気事業者名を選択","",IF(VLOOKUP(E127,'参考3_排出係数(電気)'!K:M,3,FALSE)=1,"メニュー無し","メニュー選択→"))</f>
        <v/>
      </c>
      <c r="G127" s="38"/>
      <c r="H127" s="1005" t="s">
        <v>69</v>
      </c>
      <c r="I127" s="385">
        <v>8.64</v>
      </c>
      <c r="J127" s="702" t="str">
        <f>IF($E127="電気事業者名を選択","",INDEX('参考3_排出係数(電気)'!$D:$E,MATCH($E127&amp;"_"&amp;$G127,'参考3_排出係数(電気)'!$I:$I,0),1))</f>
        <v/>
      </c>
      <c r="K127" s="702" t="str">
        <f>IF($E127="電気事業者名を選択","",INDEX('参考3_排出係数(電気)'!$D:$E,MATCH($E127&amp;"_"&amp;$G127,'参考3_排出係数(電気)'!$I:$I,0),2))</f>
        <v/>
      </c>
      <c r="L127" s="381" t="s">
        <v>835</v>
      </c>
      <c r="M127" s="382">
        <f t="shared" si="10"/>
        <v>0</v>
      </c>
      <c r="N127" s="2"/>
      <c r="O127" s="2"/>
      <c r="P127" s="2"/>
      <c r="Q127" s="382">
        <f t="shared" si="11"/>
        <v>0</v>
      </c>
      <c r="R127" s="2"/>
      <c r="S127" s="2"/>
      <c r="T127" s="2"/>
      <c r="U127" s="2"/>
      <c r="V127" s="2"/>
      <c r="W127" s="2"/>
      <c r="X127" s="2"/>
      <c r="Y127" s="2"/>
      <c r="Z127" s="2"/>
      <c r="AA127" s="2"/>
      <c r="AB127" s="2"/>
      <c r="AC127" s="2"/>
      <c r="AD127" s="2"/>
      <c r="AE127" s="394"/>
      <c r="AF127" s="332"/>
      <c r="AG127" s="332"/>
      <c r="AH127" s="395"/>
      <c r="AI127" s="332"/>
    </row>
    <row r="128" spans="1:35" ht="20.100000000000001" hidden="1" customHeight="1">
      <c r="A128" s="374" t="s">
        <v>121</v>
      </c>
      <c r="B128" s="1046"/>
      <c r="C128" s="1039"/>
      <c r="D128" s="403" t="s">
        <v>1458</v>
      </c>
      <c r="E128" s="419" t="s">
        <v>2176</v>
      </c>
      <c r="F128" s="387" t="str">
        <f>IF(E128="電気事業者名を選択","",IF(VLOOKUP(E128,'参考3_排出係数(電気)'!K:M,3,FALSE)=1,"メニュー無し","メニュー選択→"))</f>
        <v/>
      </c>
      <c r="G128" s="38"/>
      <c r="H128" s="1005" t="s">
        <v>69</v>
      </c>
      <c r="I128" s="385">
        <v>8.64</v>
      </c>
      <c r="J128" s="702" t="str">
        <f>IF($E128="電気事業者名を選択","",INDEX('参考3_排出係数(電気)'!$D:$E,MATCH($E128&amp;"_"&amp;$G128,'参考3_排出係数(電気)'!$I:$I,0),1))</f>
        <v/>
      </c>
      <c r="K128" s="702" t="str">
        <f>IF($E128="電気事業者名を選択","",INDEX('参考3_排出係数(電気)'!$D:$E,MATCH($E128&amp;"_"&amp;$G128,'参考3_排出係数(電気)'!$I:$I,0),2))</f>
        <v/>
      </c>
      <c r="L128" s="381" t="s">
        <v>835</v>
      </c>
      <c r="M128" s="382">
        <f t="shared" si="10"/>
        <v>0</v>
      </c>
      <c r="N128" s="2"/>
      <c r="O128" s="2"/>
      <c r="P128" s="2"/>
      <c r="Q128" s="382">
        <f t="shared" si="11"/>
        <v>0</v>
      </c>
      <c r="R128" s="2"/>
      <c r="S128" s="2"/>
      <c r="T128" s="2"/>
      <c r="U128" s="2"/>
      <c r="V128" s="2"/>
      <c r="W128" s="2"/>
      <c r="X128" s="2"/>
      <c r="Y128" s="2"/>
      <c r="Z128" s="2"/>
      <c r="AA128" s="2"/>
      <c r="AB128" s="2"/>
      <c r="AC128" s="2"/>
      <c r="AD128" s="2"/>
      <c r="AE128" s="394"/>
      <c r="AF128" s="332"/>
      <c r="AG128" s="332"/>
      <c r="AH128" s="395"/>
      <c r="AI128" s="332"/>
    </row>
    <row r="129" spans="1:35" ht="20.100000000000001" hidden="1" customHeight="1">
      <c r="A129" s="374" t="s">
        <v>121</v>
      </c>
      <c r="B129" s="1046"/>
      <c r="C129" s="1039"/>
      <c r="D129" s="403" t="s">
        <v>1459</v>
      </c>
      <c r="E129" s="419" t="s">
        <v>2176</v>
      </c>
      <c r="F129" s="387" t="str">
        <f>IF(E129="電気事業者名を選択","",IF(VLOOKUP(E129,'参考3_排出係数(電気)'!K:M,3,FALSE)=1,"メニュー無し","メニュー選択→"))</f>
        <v/>
      </c>
      <c r="G129" s="38"/>
      <c r="H129" s="1005" t="s">
        <v>69</v>
      </c>
      <c r="I129" s="385">
        <v>8.64</v>
      </c>
      <c r="J129" s="702" t="str">
        <f>IF($E129="電気事業者名を選択","",INDEX('参考3_排出係数(電気)'!$D:$E,MATCH($E129&amp;"_"&amp;$G129,'参考3_排出係数(電気)'!$I:$I,0),1))</f>
        <v/>
      </c>
      <c r="K129" s="702" t="str">
        <f>IF($E129="電気事業者名を選択","",INDEX('参考3_排出係数(電気)'!$D:$E,MATCH($E129&amp;"_"&amp;$G129,'参考3_排出係数(電気)'!$I:$I,0),2))</f>
        <v/>
      </c>
      <c r="L129" s="381" t="s">
        <v>835</v>
      </c>
      <c r="M129" s="382">
        <f t="shared" si="10"/>
        <v>0</v>
      </c>
      <c r="N129" s="2"/>
      <c r="O129" s="2"/>
      <c r="P129" s="2"/>
      <c r="Q129" s="382">
        <f t="shared" si="11"/>
        <v>0</v>
      </c>
      <c r="R129" s="2"/>
      <c r="S129" s="2"/>
      <c r="T129" s="2"/>
      <c r="U129" s="2"/>
      <c r="V129" s="2"/>
      <c r="W129" s="2"/>
      <c r="X129" s="2"/>
      <c r="Y129" s="2"/>
      <c r="Z129" s="2"/>
      <c r="AA129" s="2"/>
      <c r="AB129" s="2"/>
      <c r="AC129" s="2"/>
      <c r="AD129" s="2"/>
      <c r="AE129" s="394"/>
      <c r="AF129" s="332"/>
      <c r="AG129" s="332"/>
      <c r="AH129" s="395"/>
      <c r="AI129" s="332"/>
    </row>
    <row r="130" spans="1:35" ht="20.100000000000001" hidden="1" customHeight="1">
      <c r="A130" s="374" t="s">
        <v>122</v>
      </c>
      <c r="B130" s="1046"/>
      <c r="C130" s="1039" t="s">
        <v>70</v>
      </c>
      <c r="D130" s="399" t="s">
        <v>71</v>
      </c>
      <c r="E130" s="401"/>
      <c r="F130" s="376"/>
      <c r="G130" s="376"/>
      <c r="H130" s="1005" t="s">
        <v>69</v>
      </c>
      <c r="I130" s="385">
        <v>3.6</v>
      </c>
      <c r="J130" s="703"/>
      <c r="K130" s="703"/>
      <c r="L130" s="381" t="s">
        <v>835</v>
      </c>
      <c r="M130" s="382">
        <f t="shared" si="10"/>
        <v>0</v>
      </c>
      <c r="N130" s="2"/>
      <c r="O130" s="2"/>
      <c r="P130" s="2"/>
      <c r="Q130" s="382">
        <f t="shared" si="11"/>
        <v>0</v>
      </c>
      <c r="R130" s="2"/>
      <c r="S130" s="2"/>
      <c r="T130" s="2"/>
      <c r="U130" s="2"/>
      <c r="V130" s="2"/>
      <c r="W130" s="2"/>
      <c r="X130" s="2"/>
      <c r="Y130" s="2"/>
      <c r="Z130" s="2"/>
      <c r="AA130" s="2"/>
      <c r="AB130" s="2"/>
      <c r="AC130" s="2"/>
      <c r="AD130" s="2"/>
      <c r="AE130" s="394"/>
      <c r="AF130" s="332"/>
      <c r="AG130" s="332"/>
      <c r="AH130" s="395"/>
      <c r="AI130" s="332"/>
    </row>
    <row r="131" spans="1:35" ht="20.100000000000001" hidden="1" customHeight="1">
      <c r="A131" s="374" t="s">
        <v>122</v>
      </c>
      <c r="B131" s="1046"/>
      <c r="C131" s="1039"/>
      <c r="D131" s="402" t="s">
        <v>72</v>
      </c>
      <c r="E131" s="375"/>
      <c r="F131" s="376"/>
      <c r="G131" s="376"/>
      <c r="H131" s="1005" t="s">
        <v>69</v>
      </c>
      <c r="I131" s="385">
        <v>3.6</v>
      </c>
      <c r="J131" s="703"/>
      <c r="K131" s="703"/>
      <c r="L131" s="381" t="s">
        <v>835</v>
      </c>
      <c r="M131" s="382">
        <f t="shared" si="10"/>
        <v>0</v>
      </c>
      <c r="N131" s="2"/>
      <c r="O131" s="2"/>
      <c r="P131" s="2"/>
      <c r="Q131" s="382">
        <f t="shared" si="11"/>
        <v>0</v>
      </c>
      <c r="R131" s="2"/>
      <c r="S131" s="2"/>
      <c r="T131" s="2"/>
      <c r="U131" s="2"/>
      <c r="V131" s="2"/>
      <c r="W131" s="2"/>
      <c r="X131" s="2"/>
      <c r="Y131" s="2"/>
      <c r="Z131" s="2"/>
      <c r="AA131" s="2"/>
      <c r="AB131" s="2"/>
      <c r="AC131" s="2"/>
      <c r="AD131" s="2"/>
      <c r="AE131" s="394"/>
      <c r="AF131" s="332"/>
      <c r="AG131" s="332"/>
      <c r="AH131" s="395"/>
      <c r="AI131" s="332"/>
    </row>
    <row r="132" spans="1:35" ht="20.100000000000001" hidden="1" customHeight="1">
      <c r="A132" s="374" t="s">
        <v>122</v>
      </c>
      <c r="B132" s="1046"/>
      <c r="C132" s="1039"/>
      <c r="D132" s="402" t="s">
        <v>73</v>
      </c>
      <c r="E132" s="420"/>
      <c r="F132" s="390"/>
      <c r="G132" s="391"/>
      <c r="H132" s="1005" t="s">
        <v>69</v>
      </c>
      <c r="I132" s="385">
        <v>8.64</v>
      </c>
      <c r="J132" s="704"/>
      <c r="K132" s="705" t="str">
        <f t="shared" ref="K132:K133" si="16">IF(J132="","",J132)</f>
        <v/>
      </c>
      <c r="L132" s="381" t="s">
        <v>835</v>
      </c>
      <c r="M132" s="382">
        <f t="shared" si="10"/>
        <v>0</v>
      </c>
      <c r="N132" s="2"/>
      <c r="O132" s="2"/>
      <c r="P132" s="2"/>
      <c r="Q132" s="382">
        <f t="shared" si="11"/>
        <v>0</v>
      </c>
      <c r="R132" s="2"/>
      <c r="S132" s="2"/>
      <c r="T132" s="2"/>
      <c r="U132" s="2"/>
      <c r="V132" s="2"/>
      <c r="W132" s="2"/>
      <c r="X132" s="2"/>
      <c r="Y132" s="2"/>
      <c r="Z132" s="2"/>
      <c r="AA132" s="2"/>
      <c r="AB132" s="2"/>
      <c r="AC132" s="2"/>
      <c r="AD132" s="2"/>
      <c r="AE132" s="394"/>
      <c r="AF132" s="332"/>
      <c r="AG132" s="323" t="s">
        <v>4876</v>
      </c>
      <c r="AH132" s="395"/>
      <c r="AI132" s="332"/>
    </row>
    <row r="133" spans="1:35" ht="20.100000000000001" hidden="1" customHeight="1">
      <c r="A133" s="374" t="s">
        <v>122</v>
      </c>
      <c r="B133" s="1046"/>
      <c r="C133" s="1039"/>
      <c r="D133" s="405" t="s">
        <v>74</v>
      </c>
      <c r="E133" s="420"/>
      <c r="F133" s="390"/>
      <c r="G133" s="391"/>
      <c r="H133" s="1005" t="s">
        <v>69</v>
      </c>
      <c r="I133" s="423">
        <v>8.64</v>
      </c>
      <c r="J133" s="704"/>
      <c r="K133" s="705" t="str">
        <f t="shared" si="16"/>
        <v/>
      </c>
      <c r="L133" s="381" t="s">
        <v>835</v>
      </c>
      <c r="M133" s="382">
        <f t="shared" si="10"/>
        <v>0</v>
      </c>
      <c r="N133" s="2"/>
      <c r="O133" s="2"/>
      <c r="P133" s="2"/>
      <c r="Q133" s="382">
        <f t="shared" si="11"/>
        <v>0</v>
      </c>
      <c r="R133" s="2"/>
      <c r="S133" s="2"/>
      <c r="T133" s="2"/>
      <c r="U133" s="2"/>
      <c r="V133" s="2"/>
      <c r="W133" s="2"/>
      <c r="X133" s="2"/>
      <c r="Y133" s="2"/>
      <c r="Z133" s="2"/>
      <c r="AA133" s="2"/>
      <c r="AB133" s="2"/>
      <c r="AC133" s="2"/>
      <c r="AD133" s="2"/>
      <c r="AE133" s="394"/>
      <c r="AF133" s="332"/>
      <c r="AG133" s="323" t="s">
        <v>4876</v>
      </c>
      <c r="AH133" s="395"/>
      <c r="AI133" s="332"/>
    </row>
    <row r="134" spans="1:35" ht="20.100000000000001" customHeight="1">
      <c r="A134" s="368" t="s">
        <v>4</v>
      </c>
      <c r="B134" s="1046"/>
      <c r="C134" s="1039" t="s">
        <v>75</v>
      </c>
      <c r="D134" s="406" t="s">
        <v>2241</v>
      </c>
      <c r="E134" s="407"/>
      <c r="F134" s="407"/>
      <c r="G134" s="408"/>
      <c r="H134" s="1005" t="s">
        <v>69</v>
      </c>
      <c r="I134" s="385">
        <v>3.6</v>
      </c>
      <c r="J134" s="703"/>
      <c r="K134" s="703"/>
      <c r="L134" s="381" t="s">
        <v>5086</v>
      </c>
      <c r="M134" s="382">
        <f t="shared" si="10"/>
        <v>0</v>
      </c>
      <c r="N134" s="2"/>
      <c r="O134" s="2"/>
      <c r="P134" s="2"/>
      <c r="Q134" s="382">
        <f t="shared" si="11"/>
        <v>0</v>
      </c>
      <c r="R134" s="2"/>
      <c r="S134" s="2"/>
      <c r="T134" s="2"/>
      <c r="U134" s="2"/>
      <c r="V134" s="2"/>
      <c r="W134" s="2"/>
      <c r="X134" s="2"/>
      <c r="Y134" s="2"/>
      <c r="Z134" s="2"/>
      <c r="AA134" s="2"/>
      <c r="AB134" s="2"/>
      <c r="AC134" s="2"/>
      <c r="AD134" s="2"/>
      <c r="AE134" s="394"/>
      <c r="AF134" s="332"/>
      <c r="AG134" s="332"/>
      <c r="AH134" s="395"/>
      <c r="AI134" s="332"/>
    </row>
    <row r="135" spans="1:35" ht="20.100000000000001" customHeight="1">
      <c r="A135" s="368" t="s">
        <v>4</v>
      </c>
      <c r="B135" s="1052"/>
      <c r="C135" s="1039"/>
      <c r="D135" s="409" t="s">
        <v>4888</v>
      </c>
      <c r="E135" s="410"/>
      <c r="F135" s="410"/>
      <c r="G135" s="411"/>
      <c r="H135" s="1005" t="s">
        <v>740</v>
      </c>
      <c r="I135" s="371"/>
      <c r="J135" s="371"/>
      <c r="K135" s="371"/>
      <c r="L135" s="371"/>
      <c r="M135" s="382">
        <f t="shared" si="10"/>
        <v>0</v>
      </c>
      <c r="N135" s="2"/>
      <c r="O135" s="2"/>
      <c r="P135" s="2"/>
      <c r="Q135" s="382">
        <f t="shared" si="11"/>
        <v>0</v>
      </c>
      <c r="R135" s="2"/>
      <c r="S135" s="2"/>
      <c r="T135" s="2"/>
      <c r="U135" s="2"/>
      <c r="V135" s="2"/>
      <c r="W135" s="2"/>
      <c r="X135" s="2"/>
      <c r="Y135" s="2"/>
      <c r="Z135" s="2"/>
      <c r="AA135" s="2"/>
      <c r="AB135" s="2"/>
      <c r="AC135" s="2"/>
      <c r="AD135" s="2"/>
      <c r="AE135" s="394"/>
      <c r="AF135" s="332"/>
      <c r="AG135" s="332"/>
      <c r="AH135" s="395"/>
      <c r="AI135" s="332"/>
    </row>
    <row r="136" spans="1:35" ht="20.100000000000001" hidden="1" customHeight="1">
      <c r="A136" s="374" t="s">
        <v>123</v>
      </c>
      <c r="B136" s="1046"/>
      <c r="C136" s="1039"/>
      <c r="D136" s="406" t="s">
        <v>2242</v>
      </c>
      <c r="E136" s="407"/>
      <c r="F136" s="407"/>
      <c r="G136" s="408"/>
      <c r="H136" s="1005" t="s">
        <v>69</v>
      </c>
      <c r="I136" s="385">
        <v>3.6</v>
      </c>
      <c r="J136" s="703"/>
      <c r="K136" s="703"/>
      <c r="L136" s="381" t="s">
        <v>835</v>
      </c>
      <c r="M136" s="382">
        <f t="shared" si="10"/>
        <v>0</v>
      </c>
      <c r="N136" s="2"/>
      <c r="O136" s="2"/>
      <c r="P136" s="2"/>
      <c r="Q136" s="382">
        <f t="shared" si="11"/>
        <v>0</v>
      </c>
      <c r="R136" s="2"/>
      <c r="S136" s="2"/>
      <c r="T136" s="2"/>
      <c r="U136" s="2"/>
      <c r="V136" s="2"/>
      <c r="W136" s="2"/>
      <c r="X136" s="2"/>
      <c r="Y136" s="2"/>
      <c r="Z136" s="2"/>
      <c r="AA136" s="2"/>
      <c r="AB136" s="2"/>
      <c r="AC136" s="2"/>
      <c r="AD136" s="2"/>
      <c r="AE136" s="394"/>
      <c r="AF136" s="332"/>
      <c r="AG136" s="332"/>
      <c r="AH136" s="395"/>
      <c r="AI136" s="332"/>
    </row>
    <row r="137" spans="1:35" ht="20.100000000000001" hidden="1" customHeight="1">
      <c r="A137" s="374" t="s">
        <v>123</v>
      </c>
      <c r="B137" s="1046"/>
      <c r="C137" s="1039"/>
      <c r="D137" s="409" t="s">
        <v>4888</v>
      </c>
      <c r="E137" s="410"/>
      <c r="F137" s="410"/>
      <c r="G137" s="411"/>
      <c r="H137" s="1005" t="s">
        <v>740</v>
      </c>
      <c r="I137" s="371"/>
      <c r="J137" s="371"/>
      <c r="K137" s="371"/>
      <c r="L137" s="371"/>
      <c r="M137" s="382">
        <f t="shared" si="10"/>
        <v>0</v>
      </c>
      <c r="N137" s="2"/>
      <c r="O137" s="2"/>
      <c r="P137" s="2"/>
      <c r="Q137" s="382">
        <f t="shared" si="11"/>
        <v>0</v>
      </c>
      <c r="R137" s="2"/>
      <c r="S137" s="2"/>
      <c r="T137" s="2"/>
      <c r="U137" s="2"/>
      <c r="V137" s="2"/>
      <c r="W137" s="2"/>
      <c r="X137" s="2"/>
      <c r="Y137" s="2"/>
      <c r="Z137" s="2"/>
      <c r="AA137" s="2"/>
      <c r="AB137" s="2"/>
      <c r="AC137" s="2"/>
      <c r="AD137" s="2"/>
      <c r="AE137" s="394"/>
      <c r="AF137" s="332"/>
      <c r="AG137" s="332"/>
      <c r="AH137" s="395"/>
      <c r="AI137" s="332"/>
    </row>
    <row r="138" spans="1:35" ht="20.100000000000001" hidden="1" customHeight="1">
      <c r="A138" s="374" t="s">
        <v>123</v>
      </c>
      <c r="B138" s="1046"/>
      <c r="C138" s="1039"/>
      <c r="D138" s="406" t="s">
        <v>63</v>
      </c>
      <c r="E138" s="407"/>
      <c r="F138" s="407"/>
      <c r="G138" s="408"/>
      <c r="H138" s="1005" t="s">
        <v>69</v>
      </c>
      <c r="I138" s="385">
        <v>3.6</v>
      </c>
      <c r="J138" s="703"/>
      <c r="K138" s="703"/>
      <c r="L138" s="381" t="s">
        <v>835</v>
      </c>
      <c r="M138" s="382">
        <f t="shared" si="10"/>
        <v>0</v>
      </c>
      <c r="N138" s="2"/>
      <c r="O138" s="2"/>
      <c r="P138" s="2"/>
      <c r="Q138" s="382">
        <f t="shared" si="11"/>
        <v>0</v>
      </c>
      <c r="R138" s="2"/>
      <c r="S138" s="2"/>
      <c r="T138" s="2"/>
      <c r="U138" s="2"/>
      <c r="V138" s="2"/>
      <c r="W138" s="2"/>
      <c r="X138" s="2"/>
      <c r="Y138" s="2"/>
      <c r="Z138" s="2"/>
      <c r="AA138" s="2"/>
      <c r="AB138" s="2"/>
      <c r="AC138" s="2"/>
      <c r="AD138" s="2"/>
      <c r="AE138" s="394"/>
      <c r="AF138" s="332"/>
      <c r="AG138" s="332"/>
      <c r="AH138" s="395"/>
      <c r="AI138" s="332"/>
    </row>
    <row r="139" spans="1:35" ht="20.100000000000001" hidden="1" customHeight="1">
      <c r="A139" s="374" t="s">
        <v>123</v>
      </c>
      <c r="B139" s="1046"/>
      <c r="C139" s="1039"/>
      <c r="D139" s="409" t="s">
        <v>4888</v>
      </c>
      <c r="E139" s="410"/>
      <c r="F139" s="410"/>
      <c r="G139" s="411"/>
      <c r="H139" s="1005" t="s">
        <v>740</v>
      </c>
      <c r="I139" s="371"/>
      <c r="J139" s="371"/>
      <c r="K139" s="371"/>
      <c r="L139" s="371"/>
      <c r="M139" s="382">
        <f t="shared" si="10"/>
        <v>0</v>
      </c>
      <c r="N139" s="2"/>
      <c r="O139" s="2"/>
      <c r="P139" s="2"/>
      <c r="Q139" s="382">
        <f t="shared" si="11"/>
        <v>0</v>
      </c>
      <c r="R139" s="2"/>
      <c r="S139" s="2"/>
      <c r="T139" s="2"/>
      <c r="U139" s="2"/>
      <c r="V139" s="2"/>
      <c r="W139" s="2"/>
      <c r="X139" s="2"/>
      <c r="Y139" s="2"/>
      <c r="Z139" s="2"/>
      <c r="AA139" s="2"/>
      <c r="AB139" s="2"/>
      <c r="AC139" s="2"/>
      <c r="AD139" s="2"/>
      <c r="AE139" s="394"/>
      <c r="AF139" s="332"/>
      <c r="AG139" s="332"/>
      <c r="AH139" s="395"/>
      <c r="AI139" s="332"/>
    </row>
    <row r="140" spans="1:35" ht="20.100000000000001" hidden="1" customHeight="1">
      <c r="A140" s="374" t="s">
        <v>123</v>
      </c>
      <c r="B140" s="1046"/>
      <c r="C140" s="1039"/>
      <c r="D140" s="406" t="s">
        <v>2243</v>
      </c>
      <c r="E140" s="407"/>
      <c r="F140" s="407"/>
      <c r="G140" s="408"/>
      <c r="H140" s="1005" t="s">
        <v>69</v>
      </c>
      <c r="I140" s="385">
        <v>3.6</v>
      </c>
      <c r="J140" s="703"/>
      <c r="K140" s="703"/>
      <c r="L140" s="381" t="s">
        <v>835</v>
      </c>
      <c r="M140" s="382">
        <f t="shared" si="10"/>
        <v>0</v>
      </c>
      <c r="N140" s="2"/>
      <c r="O140" s="2"/>
      <c r="P140" s="2"/>
      <c r="Q140" s="382">
        <f t="shared" si="11"/>
        <v>0</v>
      </c>
      <c r="R140" s="2"/>
      <c r="S140" s="2"/>
      <c r="T140" s="2"/>
      <c r="U140" s="2"/>
      <c r="V140" s="2"/>
      <c r="W140" s="2"/>
      <c r="X140" s="2"/>
      <c r="Y140" s="2"/>
      <c r="Z140" s="2"/>
      <c r="AA140" s="2"/>
      <c r="AB140" s="2"/>
      <c r="AC140" s="2"/>
      <c r="AD140" s="2"/>
      <c r="AE140" s="394"/>
      <c r="AF140" s="332"/>
      <c r="AG140" s="332"/>
      <c r="AH140" s="395"/>
      <c r="AI140" s="332"/>
    </row>
    <row r="141" spans="1:35" ht="20.100000000000001" hidden="1" customHeight="1">
      <c r="A141" s="374" t="s">
        <v>123</v>
      </c>
      <c r="B141" s="1046"/>
      <c r="C141" s="1039"/>
      <c r="D141" s="409" t="s">
        <v>4888</v>
      </c>
      <c r="E141" s="410"/>
      <c r="F141" s="410"/>
      <c r="G141" s="411"/>
      <c r="H141" s="1005" t="s">
        <v>740</v>
      </c>
      <c r="I141" s="371"/>
      <c r="J141" s="371"/>
      <c r="K141" s="371"/>
      <c r="L141" s="371"/>
      <c r="M141" s="382">
        <f t="shared" si="10"/>
        <v>0</v>
      </c>
      <c r="N141" s="2"/>
      <c r="O141" s="2"/>
      <c r="P141" s="2"/>
      <c r="Q141" s="382">
        <f t="shared" si="11"/>
        <v>0</v>
      </c>
      <c r="R141" s="2"/>
      <c r="S141" s="2"/>
      <c r="T141" s="2"/>
      <c r="U141" s="2"/>
      <c r="V141" s="2"/>
      <c r="W141" s="2"/>
      <c r="X141" s="2"/>
      <c r="Y141" s="2"/>
      <c r="Z141" s="2"/>
      <c r="AA141" s="2"/>
      <c r="AB141" s="2"/>
      <c r="AC141" s="2"/>
      <c r="AD141" s="2"/>
      <c r="AE141" s="394"/>
      <c r="AF141" s="332"/>
      <c r="AG141" s="332"/>
      <c r="AH141" s="395"/>
      <c r="AI141" s="332"/>
    </row>
    <row r="142" spans="1:35" ht="20.100000000000001" hidden="1" customHeight="1">
      <c r="A142" s="374" t="s">
        <v>123</v>
      </c>
      <c r="B142" s="1046"/>
      <c r="C142" s="1039"/>
      <c r="D142" s="1048" t="s">
        <v>174</v>
      </c>
      <c r="E142" s="1049"/>
      <c r="F142" s="407"/>
      <c r="G142" s="408"/>
      <c r="H142" s="1005" t="s">
        <v>69</v>
      </c>
      <c r="I142" s="423">
        <v>3.6</v>
      </c>
      <c r="J142" s="704"/>
      <c r="K142" s="705" t="str">
        <f t="shared" ref="K142:K149" si="17">IF(J142="","",J142)</f>
        <v/>
      </c>
      <c r="L142" s="381" t="s">
        <v>835</v>
      </c>
      <c r="M142" s="382">
        <f t="shared" si="10"/>
        <v>0</v>
      </c>
      <c r="N142" s="2"/>
      <c r="O142" s="2"/>
      <c r="P142" s="2"/>
      <c r="Q142" s="382">
        <f t="shared" si="11"/>
        <v>0</v>
      </c>
      <c r="R142" s="2"/>
      <c r="S142" s="2"/>
      <c r="T142" s="2"/>
      <c r="U142" s="2"/>
      <c r="V142" s="2"/>
      <c r="W142" s="2"/>
      <c r="X142" s="2"/>
      <c r="Y142" s="2"/>
      <c r="Z142" s="2"/>
      <c r="AA142" s="2"/>
      <c r="AB142" s="2"/>
      <c r="AC142" s="2"/>
      <c r="AD142" s="2"/>
      <c r="AE142" s="394"/>
      <c r="AF142" s="332"/>
      <c r="AG142" s="323" t="s">
        <v>4876</v>
      </c>
      <c r="AH142" s="395"/>
      <c r="AI142" s="332"/>
    </row>
    <row r="143" spans="1:35" ht="20.100000000000001" hidden="1" customHeight="1">
      <c r="A143" s="374" t="s">
        <v>123</v>
      </c>
      <c r="B143" s="1046"/>
      <c r="C143" s="1039"/>
      <c r="D143" s="1048"/>
      <c r="E143" s="1050"/>
      <c r="F143" s="410"/>
      <c r="G143" s="411"/>
      <c r="H143" s="1005" t="s">
        <v>740</v>
      </c>
      <c r="I143" s="371"/>
      <c r="J143" s="371"/>
      <c r="K143" s="371"/>
      <c r="L143" s="371"/>
      <c r="M143" s="382">
        <f t="shared" si="10"/>
        <v>0</v>
      </c>
      <c r="N143" s="2"/>
      <c r="O143" s="2"/>
      <c r="P143" s="2"/>
      <c r="Q143" s="382">
        <f t="shared" si="11"/>
        <v>0</v>
      </c>
      <c r="R143" s="2"/>
      <c r="S143" s="2"/>
      <c r="T143" s="2"/>
      <c r="U143" s="2"/>
      <c r="V143" s="2"/>
      <c r="W143" s="2"/>
      <c r="X143" s="2"/>
      <c r="Y143" s="2"/>
      <c r="Z143" s="2"/>
      <c r="AA143" s="2"/>
      <c r="AB143" s="2"/>
      <c r="AC143" s="2"/>
      <c r="AD143" s="2"/>
      <c r="AE143" s="394"/>
      <c r="AF143" s="332"/>
      <c r="AG143" s="332"/>
      <c r="AH143" s="395"/>
      <c r="AI143" s="332"/>
    </row>
    <row r="144" spans="1:35" ht="20.100000000000001" hidden="1" customHeight="1">
      <c r="A144" s="374" t="s">
        <v>123</v>
      </c>
      <c r="B144" s="1046"/>
      <c r="C144" s="1039"/>
      <c r="D144" s="1048" t="s">
        <v>175</v>
      </c>
      <c r="E144" s="1049"/>
      <c r="F144" s="407"/>
      <c r="G144" s="408"/>
      <c r="H144" s="1005" t="s">
        <v>69</v>
      </c>
      <c r="I144" s="423">
        <v>3.6</v>
      </c>
      <c r="J144" s="704"/>
      <c r="K144" s="705" t="str">
        <f t="shared" si="17"/>
        <v/>
      </c>
      <c r="L144" s="381" t="s">
        <v>835</v>
      </c>
      <c r="M144" s="382">
        <f t="shared" si="10"/>
        <v>0</v>
      </c>
      <c r="N144" s="2"/>
      <c r="O144" s="2"/>
      <c r="P144" s="2"/>
      <c r="Q144" s="382">
        <f t="shared" si="11"/>
        <v>0</v>
      </c>
      <c r="R144" s="2"/>
      <c r="S144" s="2"/>
      <c r="T144" s="2"/>
      <c r="U144" s="2"/>
      <c r="V144" s="2"/>
      <c r="W144" s="2"/>
      <c r="X144" s="2"/>
      <c r="Y144" s="2"/>
      <c r="Z144" s="2"/>
      <c r="AA144" s="2"/>
      <c r="AB144" s="2"/>
      <c r="AC144" s="2"/>
      <c r="AD144" s="2"/>
      <c r="AE144" s="394"/>
      <c r="AF144" s="332"/>
      <c r="AG144" s="323" t="s">
        <v>4876</v>
      </c>
      <c r="AH144" s="395"/>
      <c r="AI144" s="332"/>
    </row>
    <row r="145" spans="1:35" ht="20.100000000000001" hidden="1" customHeight="1">
      <c r="A145" s="374" t="s">
        <v>123</v>
      </c>
      <c r="B145" s="1046"/>
      <c r="C145" s="1039"/>
      <c r="D145" s="1048"/>
      <c r="E145" s="1050"/>
      <c r="F145" s="410"/>
      <c r="G145" s="411"/>
      <c r="H145" s="1005" t="s">
        <v>740</v>
      </c>
      <c r="I145" s="371"/>
      <c r="J145" s="371"/>
      <c r="K145" s="371"/>
      <c r="L145" s="371"/>
      <c r="M145" s="382">
        <f t="shared" si="10"/>
        <v>0</v>
      </c>
      <c r="N145" s="2"/>
      <c r="O145" s="2"/>
      <c r="P145" s="2"/>
      <c r="Q145" s="382">
        <f t="shared" si="11"/>
        <v>0</v>
      </c>
      <c r="R145" s="2"/>
      <c r="S145" s="2"/>
      <c r="T145" s="2"/>
      <c r="U145" s="2"/>
      <c r="V145" s="2"/>
      <c r="W145" s="2"/>
      <c r="X145" s="2"/>
      <c r="Y145" s="2"/>
      <c r="Z145" s="2"/>
      <c r="AA145" s="2"/>
      <c r="AB145" s="2"/>
      <c r="AC145" s="2"/>
      <c r="AD145" s="2"/>
      <c r="AE145" s="394"/>
      <c r="AF145" s="332"/>
      <c r="AG145" s="332"/>
      <c r="AH145" s="395"/>
      <c r="AI145" s="332"/>
    </row>
    <row r="146" spans="1:35" ht="20.100000000000001" hidden="1" customHeight="1">
      <c r="A146" s="374" t="s">
        <v>123</v>
      </c>
      <c r="B146" s="1046"/>
      <c r="C146" s="1039"/>
      <c r="D146" s="412" t="s">
        <v>76</v>
      </c>
      <c r="E146" s="420"/>
      <c r="F146" s="413"/>
      <c r="G146" s="414" t="s">
        <v>77</v>
      </c>
      <c r="H146" s="1005" t="s">
        <v>69</v>
      </c>
      <c r="I146" s="385">
        <v>8.64</v>
      </c>
      <c r="J146" s="704"/>
      <c r="K146" s="705" t="str">
        <f t="shared" si="17"/>
        <v/>
      </c>
      <c r="L146" s="381" t="s">
        <v>835</v>
      </c>
      <c r="M146" s="382">
        <f t="shared" si="10"/>
        <v>0</v>
      </c>
      <c r="N146" s="2"/>
      <c r="O146" s="2"/>
      <c r="P146" s="2"/>
      <c r="Q146" s="382">
        <f t="shared" si="11"/>
        <v>0</v>
      </c>
      <c r="R146" s="2"/>
      <c r="S146" s="2"/>
      <c r="T146" s="2"/>
      <c r="U146" s="2"/>
      <c r="V146" s="2"/>
      <c r="W146" s="2"/>
      <c r="X146" s="2"/>
      <c r="Y146" s="2"/>
      <c r="Z146" s="2"/>
      <c r="AA146" s="2"/>
      <c r="AB146" s="2"/>
      <c r="AC146" s="2"/>
      <c r="AD146" s="2"/>
      <c r="AE146" s="394"/>
      <c r="AF146" s="332"/>
      <c r="AG146" s="323" t="s">
        <v>4875</v>
      </c>
      <c r="AH146" s="395"/>
      <c r="AI146" s="332"/>
    </row>
    <row r="147" spans="1:35" ht="20.100000000000001" hidden="1" customHeight="1">
      <c r="A147" s="374" t="s">
        <v>123</v>
      </c>
      <c r="B147" s="1046"/>
      <c r="C147" s="1039"/>
      <c r="D147" s="412" t="s">
        <v>78</v>
      </c>
      <c r="E147" s="420"/>
      <c r="F147" s="415"/>
      <c r="G147" s="416" t="s">
        <v>79</v>
      </c>
      <c r="H147" s="1005" t="s">
        <v>69</v>
      </c>
      <c r="I147" s="385">
        <v>8.64</v>
      </c>
      <c r="J147" s="704"/>
      <c r="K147" s="705" t="str">
        <f t="shared" si="17"/>
        <v/>
      </c>
      <c r="L147" s="381" t="s">
        <v>835</v>
      </c>
      <c r="M147" s="382">
        <f t="shared" si="10"/>
        <v>0</v>
      </c>
      <c r="N147" s="2"/>
      <c r="O147" s="2"/>
      <c r="P147" s="2"/>
      <c r="Q147" s="382">
        <f t="shared" si="11"/>
        <v>0</v>
      </c>
      <c r="R147" s="2"/>
      <c r="S147" s="2"/>
      <c r="T147" s="2"/>
      <c r="U147" s="2"/>
      <c r="V147" s="2"/>
      <c r="W147" s="2"/>
      <c r="X147" s="2"/>
      <c r="Y147" s="2"/>
      <c r="Z147" s="2"/>
      <c r="AA147" s="2"/>
      <c r="AB147" s="2"/>
      <c r="AC147" s="2"/>
      <c r="AD147" s="2"/>
      <c r="AE147" s="394"/>
      <c r="AF147" s="332"/>
      <c r="AG147" s="323" t="s">
        <v>4875</v>
      </c>
      <c r="AH147" s="395"/>
      <c r="AI147" s="332"/>
    </row>
    <row r="148" spans="1:35" ht="20.100000000000001" hidden="1" customHeight="1">
      <c r="A148" s="374" t="s">
        <v>123</v>
      </c>
      <c r="B148" s="1046"/>
      <c r="C148" s="1039"/>
      <c r="D148" s="412" t="s">
        <v>80</v>
      </c>
      <c r="E148" s="420"/>
      <c r="F148" s="415"/>
      <c r="G148" s="416" t="s">
        <v>81</v>
      </c>
      <c r="H148" s="1005" t="s">
        <v>69</v>
      </c>
      <c r="I148" s="385">
        <v>8.64</v>
      </c>
      <c r="J148" s="704"/>
      <c r="K148" s="705" t="str">
        <f t="shared" si="17"/>
        <v/>
      </c>
      <c r="L148" s="381" t="s">
        <v>835</v>
      </c>
      <c r="M148" s="382">
        <f t="shared" si="10"/>
        <v>0</v>
      </c>
      <c r="N148" s="2"/>
      <c r="O148" s="2"/>
      <c r="P148" s="2"/>
      <c r="Q148" s="382">
        <f t="shared" si="11"/>
        <v>0</v>
      </c>
      <c r="R148" s="2"/>
      <c r="S148" s="2"/>
      <c r="T148" s="2"/>
      <c r="U148" s="2"/>
      <c r="V148" s="2"/>
      <c r="W148" s="2"/>
      <c r="X148" s="2"/>
      <c r="Y148" s="2"/>
      <c r="Z148" s="2"/>
      <c r="AA148" s="2"/>
      <c r="AB148" s="2"/>
      <c r="AC148" s="2"/>
      <c r="AD148" s="2"/>
      <c r="AE148" s="394"/>
      <c r="AF148" s="332"/>
      <c r="AG148" s="323" t="s">
        <v>4875</v>
      </c>
      <c r="AH148" s="395"/>
      <c r="AI148" s="332"/>
    </row>
    <row r="149" spans="1:35" ht="20.100000000000001" hidden="1" customHeight="1">
      <c r="A149" s="374" t="s">
        <v>123</v>
      </c>
      <c r="B149" s="1052"/>
      <c r="C149" s="1039"/>
      <c r="D149" s="412" t="s">
        <v>82</v>
      </c>
      <c r="E149" s="420"/>
      <c r="F149" s="415"/>
      <c r="G149" s="416" t="s">
        <v>83</v>
      </c>
      <c r="H149" s="1005" t="s">
        <v>69</v>
      </c>
      <c r="I149" s="385">
        <v>8.64</v>
      </c>
      <c r="J149" s="704"/>
      <c r="K149" s="705" t="str">
        <f t="shared" si="17"/>
        <v/>
      </c>
      <c r="L149" s="381" t="s">
        <v>835</v>
      </c>
      <c r="M149" s="382">
        <f t="shared" si="10"/>
        <v>0</v>
      </c>
      <c r="N149" s="2"/>
      <c r="O149" s="2"/>
      <c r="P149" s="2"/>
      <c r="Q149" s="382">
        <f t="shared" si="11"/>
        <v>0</v>
      </c>
      <c r="R149" s="2"/>
      <c r="S149" s="2"/>
      <c r="T149" s="2"/>
      <c r="U149" s="2"/>
      <c r="V149" s="2"/>
      <c r="W149" s="2"/>
      <c r="X149" s="2"/>
      <c r="Y149" s="2"/>
      <c r="Z149" s="2"/>
      <c r="AA149" s="2"/>
      <c r="AB149" s="2"/>
      <c r="AC149" s="2"/>
      <c r="AD149" s="2"/>
      <c r="AE149" s="394"/>
      <c r="AF149" s="332"/>
      <c r="AG149" s="323" t="s">
        <v>4875</v>
      </c>
      <c r="AH149" s="395"/>
      <c r="AI149" s="332"/>
    </row>
  </sheetData>
  <sheetProtection algorithmName="SHA-512" hashValue="bwWn+LWxpMvOTaTQaHU53vPnkNggN8lx+7fHr0ZC8ggIoVYQrAOiG5HGHdndxG41avzUX4bjiYzmnutWQILi1Q==" saltValue="PIsVQodpnG6qAQvpblILbw==" spinCount="100000" sheet="1" formatCells="0" autoFilter="0"/>
  <autoFilter ref="A20:A149" xr:uid="{00000000-0009-0000-0000-000005000000}">
    <filterColumn colId="0">
      <filters>
        <filter val="初期表示"/>
      </filters>
    </filterColumn>
  </autoFilter>
  <dataConsolidate/>
  <mergeCells count="38">
    <mergeCell ref="A2:C2"/>
    <mergeCell ref="N18:P18"/>
    <mergeCell ref="R19:T19"/>
    <mergeCell ref="B21:C25"/>
    <mergeCell ref="B5:C5"/>
    <mergeCell ref="D5:E5"/>
    <mergeCell ref="F5:G5"/>
    <mergeCell ref="B6:C7"/>
    <mergeCell ref="B8:C8"/>
    <mergeCell ref="B11:D11"/>
    <mergeCell ref="B12:D12"/>
    <mergeCell ref="I11:J11"/>
    <mergeCell ref="K11:L11"/>
    <mergeCell ref="I12:J12"/>
    <mergeCell ref="B14:E15"/>
    <mergeCell ref="K12:L12"/>
    <mergeCell ref="C134:C149"/>
    <mergeCell ref="B20:G20"/>
    <mergeCell ref="B26:B82"/>
    <mergeCell ref="C26:C63"/>
    <mergeCell ref="C64:C82"/>
    <mergeCell ref="D142:D143"/>
    <mergeCell ref="E142:E143"/>
    <mergeCell ref="D144:D145"/>
    <mergeCell ref="E144:E145"/>
    <mergeCell ref="B83:B99"/>
    <mergeCell ref="C83:C93"/>
    <mergeCell ref="C94:C99"/>
    <mergeCell ref="B100:B149"/>
    <mergeCell ref="C130:C133"/>
    <mergeCell ref="I13:J13"/>
    <mergeCell ref="K13:L13"/>
    <mergeCell ref="C100:C129"/>
    <mergeCell ref="J18:L18"/>
    <mergeCell ref="I14:J14"/>
    <mergeCell ref="K14:L14"/>
    <mergeCell ref="I15:J15"/>
    <mergeCell ref="K15:L15"/>
  </mergeCells>
  <phoneticPr fontId="3"/>
  <conditionalFormatting sqref="A2">
    <cfRule type="cellIs" dxfId="114" priority="44" operator="equal">
      <formula>"要入力"</formula>
    </cfRule>
  </conditionalFormatting>
  <conditionalFormatting sqref="E53:E62">
    <cfRule type="expression" dxfId="113" priority="33">
      <formula>$E53="99999_代替値"</formula>
    </cfRule>
    <cfRule type="expression" dxfId="112" priority="27">
      <formula>AND($E53="ガス事業者名を選択",M53&gt;0)</formula>
    </cfRule>
  </conditionalFormatting>
  <conditionalFormatting sqref="E63 E70 E81:E82 E93 E98:E99 E132:E133 E142:E149">
    <cfRule type="expression" dxfId="111" priority="24">
      <formula>AND($E63="",$M63&gt;0)</formula>
    </cfRule>
  </conditionalFormatting>
  <conditionalFormatting sqref="E84:E92">
    <cfRule type="expression" dxfId="110" priority="38">
      <formula>$E84="999_代替値"</formula>
    </cfRule>
    <cfRule type="expression" dxfId="109" priority="26">
      <formula>AND($E84="熱供給事業者名を選択",$M84&gt;0)</formula>
    </cfRule>
  </conditionalFormatting>
  <conditionalFormatting sqref="E100:E129">
    <cfRule type="expression" dxfId="108" priority="41">
      <formula>$E100="99999_代替値"</formula>
    </cfRule>
    <cfRule type="expression" dxfId="107" priority="25">
      <formula>AND($E100="電気事業者名を選択",$M100&gt;0)</formula>
    </cfRule>
  </conditionalFormatting>
  <conditionalFormatting sqref="E21:AD21 E24:AD24">
    <cfRule type="expression" dxfId="106" priority="16">
      <formula>$B$12="複数の指標を設定（寄与度で評価）"</formula>
    </cfRule>
  </conditionalFormatting>
  <conditionalFormatting sqref="E22:AD22 E25:AD25">
    <cfRule type="expression" dxfId="105" priority="13">
      <formula>$B$12="単一の指標を設定"</formula>
    </cfRule>
  </conditionalFormatting>
  <conditionalFormatting sqref="F7:F8 B12:D12 I12:J12 E53:E63 E70 E81:E82 E84:E93 I93:J93 I94:I99 J98:J99 E98:E129 E132:E133 J132:J133 J142 E142:E149 J144 J146:J149">
    <cfRule type="expression" dxfId="103" priority="8">
      <formula>$A$2="（入力不要）"</formula>
    </cfRule>
  </conditionalFormatting>
  <conditionalFormatting sqref="F53:F62">
    <cfRule type="expression" dxfId="102" priority="32">
      <formula>AND($F53="メニュー選択→",$G53="")</formula>
    </cfRule>
  </conditionalFormatting>
  <conditionalFormatting sqref="F84:F92">
    <cfRule type="expression" dxfId="101" priority="37">
      <formula>AND($F84="メニュー選択→",$G84="")</formula>
    </cfRule>
  </conditionalFormatting>
  <conditionalFormatting sqref="F100:F129">
    <cfRule type="expression" dxfId="100" priority="43">
      <formula>AND($F100="メニュー選択→",$G100="")</formula>
    </cfRule>
  </conditionalFormatting>
  <conditionalFormatting sqref="G53:G62">
    <cfRule type="expression" dxfId="99" priority="30">
      <formula>$F53="メニュー無し"</formula>
    </cfRule>
    <cfRule type="expression" dxfId="98" priority="31">
      <formula>$E53="ガス事業者名を選択"</formula>
    </cfRule>
    <cfRule type="expression" dxfId="97" priority="29">
      <formula>$G53="(参考値)事業者全体"</formula>
    </cfRule>
  </conditionalFormatting>
  <conditionalFormatting sqref="G84:G92">
    <cfRule type="expression" dxfId="96" priority="36">
      <formula>$E84="熱供給事業者名を選択"</formula>
    </cfRule>
    <cfRule type="expression" dxfId="95" priority="35">
      <formula>$F84="メニュー無し"</formula>
    </cfRule>
    <cfRule type="expression" dxfId="94" priority="34">
      <formula>$G84="(参考値)事業者全体"</formula>
    </cfRule>
  </conditionalFormatting>
  <conditionalFormatting sqref="G100:G129">
    <cfRule type="expression" dxfId="93" priority="42">
      <formula>$E100="電気事業者名を選択"</formula>
    </cfRule>
    <cfRule type="expression" dxfId="92" priority="40">
      <formula>$F100="メニュー無し"</formula>
    </cfRule>
    <cfRule type="expression" dxfId="91" priority="39">
      <formula>$G100="(参考値)事業者全体"</formula>
    </cfRule>
  </conditionalFormatting>
  <conditionalFormatting sqref="I53:I62">
    <cfRule type="cellIs" dxfId="90" priority="23" operator="notEqual">
      <formula>45</formula>
    </cfRule>
  </conditionalFormatting>
  <conditionalFormatting sqref="I133 I142 I144 I93:I99 I53:I62">
    <cfRule type="expression" dxfId="89" priority="21">
      <formula>AND($I53="",$M53&gt;0)</formula>
    </cfRule>
  </conditionalFormatting>
  <conditionalFormatting sqref="I133">
    <cfRule type="cellIs" dxfId="88" priority="20" operator="notEqual">
      <formula>8.64</formula>
    </cfRule>
  </conditionalFormatting>
  <conditionalFormatting sqref="I142 I144">
    <cfRule type="cellIs" dxfId="87" priority="19" operator="notEqual">
      <formula>3.6</formula>
    </cfRule>
  </conditionalFormatting>
  <conditionalFormatting sqref="I63:J63">
    <cfRule type="expression" dxfId="86" priority="3">
      <formula>$A$2="（入力不要）"</formula>
    </cfRule>
    <cfRule type="expression" dxfId="85" priority="4">
      <formula>AND($E63="",$M63&gt;0)</formula>
    </cfRule>
  </conditionalFormatting>
  <conditionalFormatting sqref="I81:J82">
    <cfRule type="expression" dxfId="84" priority="2">
      <formula>AND($E81="",$M81&gt;0)</formula>
    </cfRule>
    <cfRule type="expression" dxfId="83" priority="1">
      <formula>$A$2="（入力不要）"</formula>
    </cfRule>
  </conditionalFormatting>
  <conditionalFormatting sqref="I13:M13">
    <cfRule type="expression" dxfId="82" priority="15">
      <formula>I$12&lt;&gt;"その他"</formula>
    </cfRule>
  </conditionalFormatting>
  <conditionalFormatting sqref="I14:M14">
    <cfRule type="expression" dxfId="81" priority="10">
      <formula>I$12=""</formula>
    </cfRule>
  </conditionalFormatting>
  <conditionalFormatting sqref="I15:M15">
    <cfRule type="expression" dxfId="80" priority="14">
      <formula>I$14&lt;&gt;"その他"</formula>
    </cfRule>
  </conditionalFormatting>
  <conditionalFormatting sqref="J93 J98:J99 J132:J133 J142 J144">
    <cfRule type="expression" dxfId="79" priority="22">
      <formula>AND($E93="",$M93&gt;0)</formula>
    </cfRule>
  </conditionalFormatting>
  <conditionalFormatting sqref="J146:J149">
    <cfRule type="expression" dxfId="78" priority="18">
      <formula>AND($E146="",$M146&gt;0)</formula>
    </cfRule>
  </conditionalFormatting>
  <conditionalFormatting sqref="J53:K62">
    <cfRule type="containsErrors" dxfId="77" priority="45">
      <formula>ISERROR(J53)</formula>
    </cfRule>
  </conditionalFormatting>
  <conditionalFormatting sqref="J84:K92">
    <cfRule type="containsErrors" dxfId="76" priority="48">
      <formula>ISERROR(J84)</formula>
    </cfRule>
  </conditionalFormatting>
  <conditionalFormatting sqref="J100:K129">
    <cfRule type="containsErrors" dxfId="75" priority="58">
      <formula>ISERROR(J100)</formula>
    </cfRule>
  </conditionalFormatting>
  <conditionalFormatting sqref="K12:M15">
    <cfRule type="expression" dxfId="74" priority="17">
      <formula>$B$12="単一の指標を設定"</formula>
    </cfRule>
    <cfRule type="expression" dxfId="73" priority="11">
      <formula>AND($B$12="単一の指標を設定",K12&lt;&gt;"")</formula>
    </cfRule>
  </conditionalFormatting>
  <conditionalFormatting sqref="N18:P149">
    <cfRule type="expression" dxfId="72" priority="88">
      <formula>$F$8&lt;1</formula>
    </cfRule>
  </conditionalFormatting>
  <conditionalFormatting sqref="O20:O149 S20:S149">
    <cfRule type="expression" dxfId="71" priority="91">
      <formula>$K$12=""</formula>
    </cfRule>
  </conditionalFormatting>
  <conditionalFormatting sqref="P20:P149 T20:T149">
    <cfRule type="expression" dxfId="70" priority="12">
      <formula>$M$12=""</formula>
    </cfRule>
  </conditionalFormatting>
  <conditionalFormatting sqref="R22">
    <cfRule type="expression" dxfId="69" priority="5">
      <formula>$K$12=""</formula>
    </cfRule>
  </conditionalFormatting>
  <conditionalFormatting sqref="R19:T149">
    <cfRule type="expression" dxfId="68" priority="87">
      <formula>$F$7&lt;1</formula>
    </cfRule>
  </conditionalFormatting>
  <conditionalFormatting sqref="U19:U149 V20:AD20">
    <cfRule type="expression" dxfId="67" priority="6">
      <formula>OR($F$6&lt;1,$F$6="")</formula>
    </cfRule>
  </conditionalFormatting>
  <conditionalFormatting sqref="U22:AD22">
    <cfRule type="expression" dxfId="65" priority="9">
      <formula>AND($B$12="単一の指標を設定",U22&lt;&gt;"")</formula>
    </cfRule>
  </conditionalFormatting>
  <conditionalFormatting sqref="V19:V149">
    <cfRule type="expression" dxfId="64" priority="85">
      <formula>OR($F$6&lt;2,$F$6="")</formula>
    </cfRule>
  </conditionalFormatting>
  <conditionalFormatting sqref="W19:W149">
    <cfRule type="expression" dxfId="63" priority="84">
      <formula>OR($F$6&lt;3,$F$6="")</formula>
    </cfRule>
  </conditionalFormatting>
  <conditionalFormatting sqref="X19:X149">
    <cfRule type="expression" dxfId="62" priority="83">
      <formula>OR($F$6&lt;4,$F$6="")</formula>
    </cfRule>
  </conditionalFormatting>
  <conditionalFormatting sqref="Y19:Y149">
    <cfRule type="expression" dxfId="61" priority="82">
      <formula>OR($F$6&lt;5,$F$6="")</formula>
    </cfRule>
  </conditionalFormatting>
  <conditionalFormatting sqref="Z19:Z149">
    <cfRule type="expression" dxfId="60" priority="81">
      <formula>OR($F$6&lt;6,$F$6="")</formula>
    </cfRule>
  </conditionalFormatting>
  <conditionalFormatting sqref="AA19:AA149">
    <cfRule type="expression" dxfId="59" priority="80">
      <formula>OR($F$6&lt;7,$F$6="")</formula>
    </cfRule>
  </conditionalFormatting>
  <conditionalFormatting sqref="AB19:AB149">
    <cfRule type="expression" dxfId="58" priority="79">
      <formula>OR($F$6&lt;8,$F$6="")</formula>
    </cfRule>
  </conditionalFormatting>
  <conditionalFormatting sqref="AC19:AC149">
    <cfRule type="expression" dxfId="57" priority="78">
      <formula>OR($F$6&lt;9,$F$6="")</formula>
    </cfRule>
  </conditionalFormatting>
  <conditionalFormatting sqref="AD19:AD149">
    <cfRule type="expression" dxfId="56" priority="77">
      <formula>OR($F$6&lt;10,$F$6="")</formula>
    </cfRule>
  </conditionalFormatting>
  <hyperlinks>
    <hyperlink ref="N2" location="シート一覧" display="シート一覧に戻る" xr:uid="{00000000-0004-0000-0500-000000000000}"/>
    <hyperlink ref="P2" location="'参考1_排出係数(ガス)'!A1" display="排出係数一覧表（ガス）へ" xr:uid="{00000000-0004-0000-0500-000001000000}"/>
    <hyperlink ref="V2" location="'参考3_排出係数(電気)'!A1" display="排出係数一覧表（電気）へ" xr:uid="{00000000-0004-0000-0500-000002000000}"/>
    <hyperlink ref="S2" location="'参考2_排出係数(熱)'!A1" display="排出係数一覧表（熱）へ" xr:uid="{00000000-0004-0000-0500-000003000000}"/>
  </hyperlinks>
  <pageMargins left="0.7" right="0.7" top="0.75" bottom="0.75" header="0.3" footer="0.3"/>
  <pageSetup paperSize="9" scale="36" fitToHeight="0" orientation="landscape" r:id="rId1"/>
  <ignoredErrors>
    <ignoredError sqref="B12"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51832DE1-F980-428A-9182-0C615AAFAA02}">
            <xm:f>'1.はじめに'!$B$11="新規"</xm:f>
            <x14:dxf>
              <fill>
                <patternFill>
                  <bgColor theme="9" tint="0.79998168889431442"/>
                </patternFill>
              </fill>
            </x14:dxf>
          </x14:cfRule>
          <xm:sqref>F6</xm:sqref>
        </x14:conditionalFormatting>
        <x14:conditionalFormatting xmlns:xm="http://schemas.microsoft.com/office/excel/2006/main">
          <x14:cfRule type="expression" priority="86" id="{1A2C9F20-7961-4921-93A0-3599D17E770F}">
            <xm:f>'1.はじめに'!$B$11="新規"</xm:f>
            <x14:dxf>
              <fill>
                <patternFill>
                  <bgColor theme="9" tint="0.79998168889431442"/>
                </patternFill>
              </fill>
            </x14:dxf>
          </x14:cfRule>
          <xm:sqref>U20:AD20</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0000000-0002-0000-0500-000000000000}">
          <x14:formula1>
            <xm:f>非表示_リスト!$G$6:$H$6</xm:f>
          </x14:formula1>
          <xm:sqref>B12:D12</xm:sqref>
        </x14:dataValidation>
        <x14:dataValidation type="list" allowBlank="1" showInputMessage="1" showErrorMessage="1" xr:uid="{00000000-0002-0000-0500-000001000000}">
          <x14:formula1>
            <xm:f>OFFSET('参考3_排出係数(電気)'!$K$29,0,0,'参考3_排出係数(電気)'!$L$29+1,1)</xm:f>
          </x14:formula1>
          <xm:sqref>E100:E129</xm:sqref>
        </x14:dataValidation>
        <x14:dataValidation type="list" allowBlank="1" showInputMessage="1" showErrorMessage="1" xr:uid="{00000000-0002-0000-0500-000002000000}">
          <x14:formula1>
            <xm:f>OFFSET('参考3_排出係数(電気)'!$B$29,MATCH(LEFT($E100,5),'参考3_排出係数(電気)'!$A$30:$A$3024,0),1,VLOOKUP($E100,'参考3_排出係数(電気)'!$K$29:$M$3024,3),1)</xm:f>
          </x14:formula1>
          <xm:sqref>G100:G129</xm:sqref>
        </x14:dataValidation>
        <x14:dataValidation type="list" allowBlank="1" showInputMessage="1" showErrorMessage="1" xr:uid="{00000000-0002-0000-0500-000003000000}">
          <x14:formula1>
            <xm:f>OFFSET('参考1_排出係数(ガス)'!$K$28,0,0,'参考1_排出係数(ガス)'!$L$28+1,1)</xm:f>
          </x14:formula1>
          <xm:sqref>E53:E62</xm:sqref>
        </x14:dataValidation>
        <x14:dataValidation type="list" allowBlank="1" showInputMessage="1" showErrorMessage="1" xr:uid="{00000000-0002-0000-0500-000004000000}">
          <x14:formula1>
            <xm:f>OFFSET('参考2_排出係数(熱)'!$K$28,0,0,'参考2_排出係数(熱)'!$L$28+1,1)</xm:f>
          </x14:formula1>
          <xm:sqref>E84:E92</xm:sqref>
        </x14:dataValidation>
        <x14:dataValidation type="list" allowBlank="1" showInputMessage="1" showErrorMessage="1" xr:uid="{00000000-0002-0000-0500-000005000000}">
          <x14:formula1>
            <xm:f>OFFSET('参考2_排出係数(熱)'!$B$28,MATCH(RIGHT($E84,LEN($E84)-4),'参考2_排出係数(熱)'!$B$29:$B$3023,0),1,VLOOKUP($E84,'参考2_排出係数(熱)'!$K$28:$M$3023,3,FALSE),1)</xm:f>
          </x14:formula1>
          <xm:sqref>G84:G92</xm:sqref>
        </x14:dataValidation>
        <x14:dataValidation type="list" allowBlank="1" showInputMessage="1" showErrorMessage="1" xr:uid="{00000000-0002-0000-0500-000006000000}">
          <x14:formula1>
            <xm:f>非表示_リスト!$G$7:$M$7</xm:f>
          </x14:formula1>
          <xm:sqref>I12:M12</xm:sqref>
        </x14:dataValidation>
        <x14:dataValidation type="list" allowBlank="1" showInputMessage="1" showErrorMessage="1" xr:uid="{00000000-0002-0000-0500-000007000000}">
          <x14:formula1>
            <xm:f>非表示_リスト!$B$28:$D$28</xm:f>
          </x14:formula1>
          <xm:sqref>U22:AD22</xm:sqref>
        </x14:dataValidation>
        <x14:dataValidation type="list" allowBlank="1" showInputMessage="1" showErrorMessage="1" xr:uid="{00000000-0002-0000-0500-000008000000}">
          <x14:formula1>
            <xm:f>INDIRECT(非表示_リスト!$F$11)</xm:f>
          </x14:formula1>
          <xm:sqref>M14</xm:sqref>
        </x14:dataValidation>
        <x14:dataValidation type="list" allowBlank="1" showInputMessage="1" showErrorMessage="1" xr:uid="{00000000-0002-0000-0500-000009000000}">
          <x14:formula1>
            <xm:f>INDIRECT(非表示_リスト!$F$9)</xm:f>
          </x14:formula1>
          <xm:sqref>I14:J14</xm:sqref>
        </x14:dataValidation>
        <x14:dataValidation type="list" allowBlank="1" showInputMessage="1" showErrorMessage="1" xr:uid="{00000000-0002-0000-0500-00000A000000}">
          <x14:formula1>
            <xm:f>INDIRECT(非表示_リスト!$F$10)</xm:f>
          </x14:formula1>
          <xm:sqref>K14:L14</xm:sqref>
        </x14:dataValidation>
        <x14:dataValidation type="list" allowBlank="1" showInputMessage="1" showErrorMessage="1" xr:uid="{00000000-0002-0000-0500-00000B000000}">
          <x14:formula1>
            <xm:f>OFFSET('参考1_排出係数(ガス)'!$B$28,MATCH(LEFT($E53,5),'参考1_排出係数(ガス)'!$A$29:$A$3023,0),1,VLOOKUP($E53,'参考1_排出係数(ガス)'!$K$28:$M$3023,3,FALSE),1)</xm:f>
          </x14:formula1>
          <xm:sqref>G53:G62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CC"/>
    <pageSetUpPr fitToPage="1"/>
  </sheetPr>
  <dimension ref="A1:BP143"/>
  <sheetViews>
    <sheetView showGridLines="0" zoomScale="85" zoomScaleNormal="85" workbookViewId="0">
      <pane ySplit="2" topLeftCell="A3" activePane="bottomLeft" state="frozen"/>
      <selection activeCell="I104" sqref="I104"/>
      <selection pane="bottomLeft" activeCell="F7" sqref="F7"/>
    </sheetView>
  </sheetViews>
  <sheetFormatPr defaultColWidth="9" defaultRowHeight="14.4" outlineLevelRow="1" outlineLevelCol="1"/>
  <cols>
    <col min="1" max="1" width="6.59765625" style="425" customWidth="1"/>
    <col min="2" max="2" width="4" style="425" customWidth="1"/>
    <col min="3" max="3" width="11.59765625" style="425" customWidth="1"/>
    <col min="4" max="4" width="21.59765625" style="425" customWidth="1"/>
    <col min="5" max="5" width="26.59765625" style="425" customWidth="1"/>
    <col min="6" max="6" width="11.59765625" style="425" customWidth="1"/>
    <col min="7" max="12" width="8.09765625" style="425" customWidth="1"/>
    <col min="13" max="63" width="7.5" style="425" customWidth="1"/>
    <col min="64" max="64" width="6.59765625" style="425" customWidth="1"/>
    <col min="65" max="65" width="29.3984375" style="425" hidden="1" customWidth="1" outlineLevel="1"/>
    <col min="66" max="66" width="16.8984375" style="425" hidden="1" customWidth="1" outlineLevel="1"/>
    <col min="67" max="67" width="31.69921875" style="425" hidden="1" customWidth="1" outlineLevel="1"/>
    <col min="68" max="68" width="9" style="425" collapsed="1"/>
    <col min="69" max="16384" width="9" style="425"/>
  </cols>
  <sheetData>
    <row r="1" spans="1:67" ht="30" customHeight="1" thickBot="1">
      <c r="A1" s="424" t="s">
        <v>2255</v>
      </c>
      <c r="B1" s="317"/>
      <c r="C1" s="317"/>
      <c r="D1" s="317"/>
      <c r="E1" s="317"/>
      <c r="F1" s="317"/>
      <c r="G1" s="317"/>
      <c r="I1" s="309" t="s">
        <v>4041</v>
      </c>
      <c r="J1" s="310" t="s">
        <v>4042</v>
      </c>
      <c r="K1" s="311" t="s">
        <v>4044</v>
      </c>
      <c r="L1" s="312" t="s">
        <v>4043</v>
      </c>
      <c r="N1" s="776" t="s">
        <v>4968</v>
      </c>
      <c r="O1" s="316" t="str">
        <f>IF('1.はじめに'!$E$15="",'1.はじめに'!$D$15,'1.はじめに'!$E$15)</f>
        <v/>
      </c>
      <c r="R1" s="317"/>
      <c r="S1" s="317"/>
      <c r="T1" s="313"/>
      <c r="U1" s="317"/>
      <c r="V1" s="317"/>
      <c r="X1" s="317"/>
      <c r="Y1" s="714"/>
      <c r="Z1" s="714"/>
      <c r="AA1" s="714"/>
      <c r="AB1" s="317"/>
      <c r="AC1" s="317"/>
      <c r="AD1" s="317"/>
      <c r="AE1" s="317"/>
      <c r="AF1" s="317"/>
      <c r="AG1" s="317"/>
      <c r="AH1" s="317"/>
      <c r="AI1" s="317"/>
      <c r="AJ1" s="317"/>
      <c r="AK1" s="317"/>
      <c r="AL1" s="317"/>
      <c r="AM1" s="317"/>
      <c r="AN1" s="317"/>
      <c r="AO1" s="317"/>
      <c r="AP1" s="317"/>
      <c r="AQ1" s="317"/>
      <c r="AR1" s="317"/>
      <c r="AS1" s="317"/>
      <c r="AT1" s="317"/>
      <c r="AU1" s="317"/>
      <c r="AV1" s="317"/>
      <c r="AW1" s="317"/>
      <c r="AX1" s="317"/>
      <c r="AY1" s="317"/>
      <c r="AZ1" s="317"/>
      <c r="BA1" s="317"/>
      <c r="BB1" s="317"/>
      <c r="BC1" s="317"/>
      <c r="BD1" s="317"/>
      <c r="BE1" s="317"/>
      <c r="BF1" s="317"/>
      <c r="BG1" s="317"/>
      <c r="BH1" s="317"/>
      <c r="BI1" s="317"/>
      <c r="BJ1" s="317"/>
      <c r="BK1" s="317"/>
      <c r="BL1" s="317"/>
      <c r="BM1" s="426" t="s">
        <v>776</v>
      </c>
      <c r="BN1" s="427" t="s">
        <v>1</v>
      </c>
      <c r="BO1" s="428" t="s">
        <v>777</v>
      </c>
    </row>
    <row r="2" spans="1:67" ht="30" customHeight="1" thickBot="1">
      <c r="A2" s="1053" t="str">
        <f>IF('1.はじめに'!F42="要","要入力","（入力不要）")</f>
        <v>（入力不要）</v>
      </c>
      <c r="B2" s="1054"/>
      <c r="C2" s="1055"/>
      <c r="D2" s="762" t="str">
        <f>IF(A2="要入力","※燃料等の使用に伴って発生したネルギーを他者に供給した場合などは、排出量等の算定時に控除する必要があるため、その外部供給量等について入力してください。","※燃料等の使用に伴って発生したネルギーを他者に供給していない場合、このシートは入力不要です。")</f>
        <v>※燃料等の使用に伴って発生したネルギーを他者に供給していない場合、このシートは入力不要です。</v>
      </c>
      <c r="E2" s="317"/>
      <c r="F2" s="317"/>
      <c r="G2" s="317"/>
      <c r="I2" s="309"/>
      <c r="J2" s="309"/>
      <c r="K2" s="309"/>
      <c r="L2" s="309"/>
      <c r="M2" s="317"/>
      <c r="N2" s="313"/>
      <c r="O2" s="317"/>
      <c r="P2" s="317"/>
      <c r="Q2" s="212"/>
      <c r="R2" s="317"/>
      <c r="S2" s="313" t="s">
        <v>818</v>
      </c>
      <c r="T2" s="317"/>
      <c r="U2" s="317"/>
      <c r="V2" s="212" t="s">
        <v>4060</v>
      </c>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7"/>
      <c r="AY2" s="317"/>
      <c r="AZ2" s="317"/>
      <c r="BA2" s="317"/>
      <c r="BB2" s="317"/>
      <c r="BC2" s="317"/>
      <c r="BD2" s="317"/>
      <c r="BE2" s="317"/>
      <c r="BF2" s="317"/>
      <c r="BG2" s="317"/>
      <c r="BH2" s="317"/>
      <c r="BI2" s="317"/>
      <c r="BJ2" s="317"/>
      <c r="BK2" s="317"/>
      <c r="BL2" s="317"/>
      <c r="BM2" s="819" t="s">
        <v>5016</v>
      </c>
      <c r="BN2" s="427"/>
      <c r="BO2" s="428"/>
    </row>
    <row r="3" spans="1:67" ht="20.100000000000001" customHeight="1">
      <c r="A3" s="320" t="s">
        <v>802</v>
      </c>
      <c r="B3" s="429"/>
      <c r="C3" s="430"/>
      <c r="D3" s="431"/>
      <c r="E3" s="431"/>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317"/>
      <c r="BM3" s="432"/>
      <c r="BN3" s="433"/>
      <c r="BO3" s="332"/>
    </row>
    <row r="4" spans="1:67" ht="20.100000000000001" customHeight="1">
      <c r="A4" s="317"/>
      <c r="B4" s="695">
        <v>1</v>
      </c>
      <c r="C4" s="445" t="s">
        <v>127</v>
      </c>
      <c r="D4" s="500" t="s">
        <v>128</v>
      </c>
      <c r="E4" s="687" t="s">
        <v>177</v>
      </c>
      <c r="F4" s="325" t="str">
        <f>'2.入力_使用量(1,2号)'!$F$6</f>
        <v/>
      </c>
      <c r="G4" s="326" t="s">
        <v>130</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7"/>
      <c r="BJ4" s="317"/>
      <c r="BK4" s="317"/>
      <c r="BL4" s="317"/>
      <c r="BM4" s="432"/>
      <c r="BN4" s="433"/>
      <c r="BO4" s="332"/>
    </row>
    <row r="5" spans="1:67" ht="20.100000000000001" customHeight="1">
      <c r="A5" s="317"/>
      <c r="B5" s="696"/>
      <c r="C5" s="455"/>
      <c r="D5" s="688"/>
      <c r="E5" s="689" t="s">
        <v>178</v>
      </c>
      <c r="F5" s="325">
        <f>'2.入力_使用量(1,2号)'!$F$7</f>
        <v>0</v>
      </c>
      <c r="G5" s="326" t="s">
        <v>130</v>
      </c>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7"/>
      <c r="BI5" s="317"/>
      <c r="BJ5" s="317"/>
      <c r="BK5" s="317"/>
      <c r="BL5" s="317"/>
      <c r="BM5" s="432"/>
      <c r="BN5" s="433"/>
      <c r="BO5" s="332"/>
    </row>
    <row r="6" spans="1:67" ht="20.100000000000001" customHeight="1">
      <c r="A6" s="317"/>
      <c r="B6" s="697"/>
      <c r="C6" s="464"/>
      <c r="D6" s="690" t="s">
        <v>129</v>
      </c>
      <c r="E6" s="691"/>
      <c r="F6" s="325">
        <f>'2.入力_使用量(1,2号)'!$F$8</f>
        <v>0</v>
      </c>
      <c r="G6" s="326" t="s">
        <v>130</v>
      </c>
      <c r="H6" s="317"/>
      <c r="I6" s="317"/>
      <c r="J6" s="317"/>
      <c r="K6" s="317"/>
      <c r="L6" s="317"/>
      <c r="M6" s="317"/>
      <c r="N6" s="317"/>
      <c r="P6" s="317"/>
      <c r="Q6" s="317"/>
      <c r="S6" s="317"/>
      <c r="T6" s="317"/>
      <c r="W6" s="317"/>
      <c r="X6" s="317"/>
      <c r="Z6" s="317"/>
      <c r="AA6" s="317"/>
      <c r="AC6" s="317"/>
      <c r="AD6" s="317"/>
      <c r="AF6" s="317"/>
      <c r="AG6" s="317"/>
      <c r="AH6" s="317"/>
      <c r="AJ6" s="317"/>
      <c r="AK6" s="317"/>
      <c r="AL6" s="317"/>
      <c r="AM6" s="317"/>
      <c r="AN6" s="317"/>
      <c r="AO6" s="317"/>
      <c r="AP6" s="317"/>
      <c r="AQ6" s="317"/>
      <c r="AR6" s="317"/>
      <c r="AS6" s="317"/>
      <c r="AT6" s="317"/>
      <c r="AU6" s="317"/>
      <c r="AV6" s="317"/>
      <c r="AW6" s="317"/>
      <c r="AX6" s="317"/>
      <c r="AY6" s="317"/>
      <c r="AZ6" s="317"/>
      <c r="BA6" s="317"/>
      <c r="BB6" s="317"/>
      <c r="BC6" s="317"/>
      <c r="BD6" s="317"/>
      <c r="BE6" s="317"/>
      <c r="BF6" s="317"/>
      <c r="BG6" s="317"/>
      <c r="BH6" s="317"/>
      <c r="BI6" s="317"/>
      <c r="BJ6" s="317"/>
      <c r="BK6" s="317"/>
      <c r="BL6" s="317"/>
      <c r="BM6" s="432"/>
      <c r="BN6" s="433"/>
      <c r="BO6" s="332"/>
    </row>
    <row r="7" spans="1:67" ht="20.100000000000001" customHeight="1">
      <c r="A7" s="317"/>
      <c r="B7" s="698">
        <v>2</v>
      </c>
      <c r="C7" s="692" t="s">
        <v>799</v>
      </c>
      <c r="D7" s="693"/>
      <c r="E7" s="694"/>
      <c r="F7" s="39" t="s">
        <v>1619</v>
      </c>
      <c r="G7" s="434" t="s">
        <v>841</v>
      </c>
      <c r="H7" s="317"/>
      <c r="I7" s="317"/>
      <c r="K7" s="317"/>
      <c r="L7" s="317"/>
      <c r="M7" s="317"/>
      <c r="N7" s="327" t="s">
        <v>796</v>
      </c>
      <c r="P7" s="317"/>
      <c r="Q7" s="327"/>
      <c r="S7" s="317"/>
      <c r="T7" s="327"/>
      <c r="W7" s="317"/>
      <c r="X7" s="317"/>
      <c r="Y7" s="327" t="s">
        <v>836</v>
      </c>
      <c r="Z7" s="317"/>
      <c r="AA7" s="317"/>
      <c r="AB7" s="327"/>
      <c r="AC7" s="317"/>
      <c r="AD7" s="317"/>
      <c r="AE7" s="327"/>
      <c r="AF7" s="317"/>
      <c r="AG7" s="317"/>
      <c r="AH7" s="317"/>
      <c r="AI7" s="327" t="s">
        <v>797</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432" t="s">
        <v>4895</v>
      </c>
      <c r="BN7" s="433"/>
      <c r="BO7" s="332"/>
    </row>
    <row r="8" spans="1:67" ht="20.100000000000001" customHeight="1">
      <c r="A8" s="317"/>
      <c r="B8" s="698">
        <v>3</v>
      </c>
      <c r="C8" s="692" t="s">
        <v>800</v>
      </c>
      <c r="D8" s="693"/>
      <c r="E8" s="694"/>
      <c r="F8" s="39" t="s">
        <v>1619</v>
      </c>
      <c r="G8" s="434" t="s">
        <v>839</v>
      </c>
      <c r="H8" s="317"/>
      <c r="I8" s="317"/>
      <c r="K8" s="317"/>
      <c r="L8" s="317"/>
      <c r="M8" s="317"/>
      <c r="N8" s="330" t="s">
        <v>795</v>
      </c>
      <c r="P8" s="317"/>
      <c r="Q8" s="330"/>
      <c r="S8" s="317"/>
      <c r="T8" s="330"/>
      <c r="W8" s="317"/>
      <c r="X8" s="317"/>
      <c r="Y8" s="330" t="s">
        <v>837</v>
      </c>
      <c r="Z8" s="317"/>
      <c r="AA8" s="317"/>
      <c r="AB8" s="330"/>
      <c r="AC8" s="317"/>
      <c r="AD8" s="317"/>
      <c r="AE8" s="330"/>
      <c r="AF8" s="317"/>
      <c r="AG8" s="317"/>
      <c r="AH8" s="317"/>
      <c r="AI8" s="330" t="s">
        <v>798</v>
      </c>
      <c r="AJ8" s="317"/>
      <c r="AK8" s="317"/>
      <c r="AL8" s="317"/>
      <c r="AM8" s="317"/>
      <c r="AN8" s="317"/>
      <c r="AO8" s="317"/>
      <c r="AP8" s="317"/>
      <c r="AQ8" s="317"/>
      <c r="AR8" s="317"/>
      <c r="AS8" s="317"/>
      <c r="AT8" s="317"/>
      <c r="AU8" s="317"/>
      <c r="AV8" s="317"/>
      <c r="AW8" s="317"/>
      <c r="AX8" s="317"/>
      <c r="AY8" s="317"/>
      <c r="AZ8" s="317"/>
      <c r="BA8" s="317"/>
      <c r="BB8" s="317"/>
      <c r="BC8" s="317"/>
      <c r="BD8" s="317"/>
      <c r="BE8" s="317"/>
      <c r="BF8" s="317"/>
      <c r="BG8" s="317"/>
      <c r="BH8" s="317"/>
      <c r="BI8" s="317"/>
      <c r="BJ8" s="317"/>
      <c r="BK8" s="317"/>
      <c r="BL8" s="317"/>
      <c r="BM8" s="432"/>
      <c r="BN8" s="433"/>
      <c r="BO8" s="332"/>
    </row>
    <row r="9" spans="1:67" ht="20.100000000000001" customHeight="1">
      <c r="A9" s="317"/>
      <c r="B9" s="698">
        <v>4</v>
      </c>
      <c r="C9" s="692" t="s">
        <v>801</v>
      </c>
      <c r="D9" s="693"/>
      <c r="E9" s="694"/>
      <c r="F9" s="39" t="s">
        <v>1619</v>
      </c>
      <c r="G9" s="434" t="s">
        <v>840</v>
      </c>
      <c r="H9" s="317"/>
      <c r="I9" s="317"/>
      <c r="J9" s="330"/>
      <c r="K9" s="317"/>
      <c r="L9" s="317"/>
      <c r="M9" s="317"/>
      <c r="N9" s="317"/>
      <c r="P9" s="317"/>
      <c r="Q9" s="317"/>
      <c r="S9" s="317"/>
      <c r="T9" s="317"/>
      <c r="V9" s="330"/>
      <c r="W9" s="317"/>
      <c r="X9" s="317"/>
      <c r="Y9" s="330" t="s">
        <v>838</v>
      </c>
      <c r="Z9" s="317"/>
      <c r="AA9" s="317"/>
      <c r="AB9" s="330"/>
      <c r="AC9" s="317"/>
      <c r="AD9" s="317"/>
      <c r="AE9" s="330"/>
      <c r="AF9" s="317"/>
      <c r="AG9" s="317"/>
      <c r="AH9" s="317"/>
      <c r="AI9" s="317"/>
      <c r="AJ9" s="317"/>
      <c r="AK9" s="317"/>
      <c r="AL9" s="317"/>
      <c r="AM9" s="317"/>
      <c r="AN9" s="317"/>
      <c r="AO9" s="317"/>
      <c r="AP9" s="317"/>
      <c r="AQ9" s="317"/>
      <c r="AR9" s="317"/>
      <c r="AS9" s="317"/>
      <c r="AT9" s="317"/>
      <c r="AU9" s="317"/>
      <c r="AV9" s="317"/>
      <c r="AW9" s="317"/>
      <c r="AX9" s="317"/>
      <c r="AY9" s="317"/>
      <c r="AZ9" s="317"/>
      <c r="BA9" s="317"/>
      <c r="BB9" s="317"/>
      <c r="BC9" s="317"/>
      <c r="BD9" s="317"/>
      <c r="BE9" s="317"/>
      <c r="BF9" s="317"/>
      <c r="BG9" s="317"/>
      <c r="BH9" s="317"/>
      <c r="BI9" s="317"/>
      <c r="BJ9" s="317"/>
      <c r="BK9" s="317"/>
      <c r="BL9" s="317"/>
      <c r="BM9" s="432"/>
      <c r="BN9" s="433"/>
      <c r="BO9" s="332"/>
    </row>
    <row r="10" spans="1:67" ht="20.100000000000001" customHeight="1">
      <c r="A10" s="317"/>
      <c r="B10" s="435"/>
      <c r="C10" s="436"/>
      <c r="D10" s="437"/>
      <c r="E10" s="438"/>
      <c r="F10" s="317"/>
      <c r="G10" s="317"/>
      <c r="H10" s="317"/>
      <c r="I10" s="317"/>
      <c r="J10" s="330"/>
      <c r="K10" s="317"/>
      <c r="L10" s="317"/>
      <c r="M10" s="317"/>
      <c r="N10" s="317"/>
      <c r="P10" s="317"/>
      <c r="Q10" s="317"/>
      <c r="S10" s="317"/>
      <c r="T10" s="317"/>
      <c r="V10" s="330"/>
      <c r="W10" s="317"/>
      <c r="X10" s="317"/>
      <c r="Y10" s="317"/>
      <c r="Z10" s="317"/>
      <c r="AA10" s="317"/>
      <c r="AB10" s="317"/>
      <c r="AC10" s="317"/>
      <c r="AD10" s="317"/>
      <c r="AE10" s="317"/>
      <c r="AF10" s="317"/>
      <c r="AG10" s="317"/>
      <c r="AH10" s="317"/>
      <c r="AI10" s="317"/>
      <c r="AJ10" s="317"/>
      <c r="AK10" s="317"/>
      <c r="AL10" s="317"/>
      <c r="AM10" s="317"/>
      <c r="AN10" s="317"/>
      <c r="AO10" s="317"/>
      <c r="AP10" s="317"/>
      <c r="AQ10" s="317"/>
      <c r="AR10" s="317"/>
      <c r="AS10" s="317"/>
      <c r="AT10" s="317"/>
      <c r="AU10" s="317"/>
      <c r="AV10" s="317"/>
      <c r="AW10" s="317"/>
      <c r="AX10" s="317"/>
      <c r="AY10" s="317"/>
      <c r="AZ10" s="317"/>
      <c r="BA10" s="317"/>
      <c r="BB10" s="317"/>
      <c r="BC10" s="317"/>
      <c r="BD10" s="317"/>
      <c r="BE10" s="317"/>
      <c r="BF10" s="317"/>
      <c r="BG10" s="317"/>
      <c r="BH10" s="317"/>
      <c r="BI10" s="317"/>
      <c r="BJ10" s="317"/>
      <c r="BK10" s="317"/>
      <c r="BL10" s="317"/>
      <c r="BM10" s="432"/>
      <c r="BN10" s="433"/>
      <c r="BO10" s="332"/>
    </row>
    <row r="11" spans="1:67" ht="20.100000000000001" customHeight="1">
      <c r="A11" s="439" t="s">
        <v>780</v>
      </c>
      <c r="B11" s="440"/>
      <c r="C11" s="430"/>
      <c r="D11" s="441"/>
      <c r="E11" s="441"/>
      <c r="F11" s="431"/>
      <c r="G11" s="431"/>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440"/>
      <c r="AL11" s="440"/>
      <c r="AM11" s="440"/>
      <c r="AN11" s="440"/>
      <c r="AO11" s="440"/>
      <c r="AP11" s="440"/>
      <c r="AQ11" s="440"/>
      <c r="AR11" s="440"/>
      <c r="AS11" s="440"/>
      <c r="AT11" s="440"/>
      <c r="AU11" s="440"/>
      <c r="AV11" s="440"/>
      <c r="AW11" s="440"/>
      <c r="AX11" s="440"/>
      <c r="AY11" s="440"/>
      <c r="AZ11" s="440"/>
      <c r="BA11" s="440"/>
      <c r="BB11" s="440"/>
      <c r="BC11" s="440"/>
      <c r="BD11" s="440"/>
      <c r="BE11" s="440"/>
      <c r="BF11" s="440"/>
      <c r="BG11" s="440"/>
      <c r="BH11" s="440"/>
      <c r="BI11" s="440"/>
      <c r="BJ11" s="440"/>
      <c r="BK11" s="440"/>
      <c r="BL11" s="435"/>
      <c r="BM11" s="442"/>
      <c r="BN11" s="443"/>
      <c r="BO11" s="442"/>
    </row>
    <row r="12" spans="1:67" ht="20.100000000000001" customHeight="1">
      <c r="A12" s="444"/>
      <c r="B12" s="333" t="s">
        <v>89</v>
      </c>
      <c r="C12" s="445"/>
      <c r="D12" s="446"/>
      <c r="E12" s="446"/>
      <c r="F12" s="447"/>
      <c r="G12" s="337" t="s">
        <v>3</v>
      </c>
      <c r="H12" s="448" t="s">
        <v>781</v>
      </c>
      <c r="I12" s="449"/>
      <c r="J12" s="1089" t="s">
        <v>784</v>
      </c>
      <c r="K12" s="1090"/>
      <c r="L12" s="1090"/>
      <c r="M12" s="450" t="s">
        <v>1460</v>
      </c>
      <c r="N12" s="451"/>
      <c r="O12" s="451"/>
      <c r="P12" s="1084"/>
      <c r="Q12" s="1084"/>
      <c r="R12" s="1084"/>
      <c r="S12" s="1084"/>
      <c r="T12" s="1084"/>
      <c r="U12" s="1088"/>
      <c r="V12" s="452" t="s">
        <v>145</v>
      </c>
      <c r="W12" s="451"/>
      <c r="X12" s="451"/>
      <c r="Y12" s="1085"/>
      <c r="Z12" s="1085"/>
      <c r="AA12" s="1085"/>
      <c r="AB12" s="1085"/>
      <c r="AC12" s="1085"/>
      <c r="AD12" s="1085"/>
      <c r="AE12" s="1085"/>
      <c r="AF12" s="1085"/>
      <c r="AG12" s="1085"/>
      <c r="AH12" s="1078"/>
      <c r="AI12" s="1078"/>
      <c r="AJ12" s="1078"/>
      <c r="AK12" s="1078"/>
      <c r="AL12" s="1078"/>
      <c r="AM12" s="1078"/>
      <c r="AN12" s="1078"/>
      <c r="AO12" s="1078"/>
      <c r="AP12" s="1078"/>
      <c r="AQ12" s="1078"/>
      <c r="AR12" s="1078"/>
      <c r="AS12" s="1078"/>
      <c r="AT12" s="1078"/>
      <c r="AU12" s="1078"/>
      <c r="AV12" s="1078"/>
      <c r="AW12" s="1078"/>
      <c r="AX12" s="1078"/>
      <c r="AY12" s="1078"/>
      <c r="AZ12" s="1078"/>
      <c r="BA12" s="1078"/>
      <c r="BB12" s="1078"/>
      <c r="BC12" s="1078"/>
      <c r="BD12" s="1078"/>
      <c r="BE12" s="1078"/>
      <c r="BF12" s="1078"/>
      <c r="BG12" s="1078"/>
      <c r="BH12" s="1078"/>
      <c r="BI12" s="1078"/>
      <c r="BJ12" s="1078"/>
      <c r="BK12" s="1078"/>
      <c r="BL12" s="444"/>
      <c r="BM12" s="432"/>
      <c r="BN12" s="433"/>
      <c r="BO12" s="332"/>
    </row>
    <row r="13" spans="1:67" ht="20.100000000000001" customHeight="1">
      <c r="A13" s="317"/>
      <c r="B13" s="345"/>
      <c r="C13" s="453"/>
      <c r="D13" s="454"/>
      <c r="E13" s="455"/>
      <c r="F13" s="456"/>
      <c r="G13" s="457"/>
      <c r="H13" s="458" t="s">
        <v>782</v>
      </c>
      <c r="I13" s="458"/>
      <c r="J13" s="1087"/>
      <c r="K13" s="1083"/>
      <c r="L13" s="1083"/>
      <c r="M13" s="1087"/>
      <c r="N13" s="1083"/>
      <c r="O13" s="1083"/>
      <c r="P13" s="1083"/>
      <c r="Q13" s="1083"/>
      <c r="R13" s="1083"/>
      <c r="S13" s="1072"/>
      <c r="T13" s="1072"/>
      <c r="U13" s="1073"/>
      <c r="V13" s="458" t="s">
        <v>144</v>
      </c>
      <c r="W13" s="459"/>
      <c r="X13" s="459"/>
      <c r="Y13" s="333" t="str">
        <f>"指定工場等以外の工場等の合計("&amp;F5&amp;"件)"</f>
        <v>指定工場等以外の工場等の合計(0件)</v>
      </c>
      <c r="Z13" s="445"/>
      <c r="AA13" s="445"/>
      <c r="AB13" s="445"/>
      <c r="AC13" s="445"/>
      <c r="AD13" s="445"/>
      <c r="AE13" s="445"/>
      <c r="AF13" s="445"/>
      <c r="AG13" s="460"/>
      <c r="AH13" s="1014" t="s">
        <v>785</v>
      </c>
      <c r="AI13" s="1014"/>
      <c r="AJ13" s="1014"/>
      <c r="AK13" s="1014" t="s">
        <v>786</v>
      </c>
      <c r="AL13" s="1014"/>
      <c r="AM13" s="1014"/>
      <c r="AN13" s="1014" t="s">
        <v>787</v>
      </c>
      <c r="AO13" s="1014"/>
      <c r="AP13" s="1014"/>
      <c r="AQ13" s="1014" t="s">
        <v>788</v>
      </c>
      <c r="AR13" s="1014"/>
      <c r="AS13" s="1014"/>
      <c r="AT13" s="1014" t="s">
        <v>789</v>
      </c>
      <c r="AU13" s="1014"/>
      <c r="AV13" s="1014"/>
      <c r="AW13" s="1014" t="s">
        <v>790</v>
      </c>
      <c r="AX13" s="1014"/>
      <c r="AY13" s="1014"/>
      <c r="AZ13" s="1014" t="s">
        <v>791</v>
      </c>
      <c r="BA13" s="1014"/>
      <c r="BB13" s="1014"/>
      <c r="BC13" s="1014" t="s">
        <v>792</v>
      </c>
      <c r="BD13" s="1014"/>
      <c r="BE13" s="1014"/>
      <c r="BF13" s="1014" t="s">
        <v>793</v>
      </c>
      <c r="BG13" s="1014"/>
      <c r="BH13" s="1014"/>
      <c r="BI13" s="1014" t="s">
        <v>794</v>
      </c>
      <c r="BJ13" s="1014"/>
      <c r="BK13" s="1014"/>
      <c r="BL13" s="317"/>
      <c r="BM13" s="432"/>
      <c r="BN13" s="433"/>
      <c r="BO13" s="332"/>
    </row>
    <row r="14" spans="1:67" ht="20.100000000000001" customHeight="1">
      <c r="A14" s="317"/>
      <c r="B14" s="461"/>
      <c r="C14" s="455"/>
      <c r="D14" s="454"/>
      <c r="E14" s="455"/>
      <c r="F14" s="456"/>
      <c r="G14" s="457"/>
      <c r="H14" s="458" t="s">
        <v>759</v>
      </c>
      <c r="I14" s="458"/>
      <c r="J14" s="1081">
        <f>SUM(F4:F6)</f>
        <v>0</v>
      </c>
      <c r="K14" s="1082"/>
      <c r="L14" s="1082"/>
      <c r="M14" s="1074" t="s">
        <v>1461</v>
      </c>
      <c r="N14" s="1075"/>
      <c r="O14" s="1075"/>
      <c r="P14" s="1074" t="s">
        <v>1462</v>
      </c>
      <c r="Q14" s="1075"/>
      <c r="R14" s="1075"/>
      <c r="S14" s="1074" t="s">
        <v>1463</v>
      </c>
      <c r="T14" s="1075"/>
      <c r="U14" s="1076"/>
      <c r="V14" s="1081">
        <f>SUM(F4:F5)</f>
        <v>0</v>
      </c>
      <c r="W14" s="1082"/>
      <c r="X14" s="1082"/>
      <c r="Y14" s="1074" t="s">
        <v>1461</v>
      </c>
      <c r="Z14" s="1075"/>
      <c r="AA14" s="1075"/>
      <c r="AB14" s="1074" t="s">
        <v>1462</v>
      </c>
      <c r="AC14" s="1075"/>
      <c r="AD14" s="1075"/>
      <c r="AE14" s="1074" t="s">
        <v>1463</v>
      </c>
      <c r="AF14" s="1075"/>
      <c r="AG14" s="1076"/>
      <c r="AH14" s="1030" t="str">
        <f>'2.入力_使用量(1,2号)'!$U$20</f>
        <v/>
      </c>
      <c r="AI14" s="1077"/>
      <c r="AJ14" s="1031"/>
      <c r="AK14" s="1030" t="str">
        <f>'2.入力_使用量(1,2号)'!$V$20</f>
        <v/>
      </c>
      <c r="AL14" s="1077"/>
      <c r="AM14" s="1031"/>
      <c r="AN14" s="1030" t="str">
        <f>'2.入力_使用量(1,2号)'!$W$20</f>
        <v/>
      </c>
      <c r="AO14" s="1077"/>
      <c r="AP14" s="1031"/>
      <c r="AQ14" s="1030" t="str">
        <f>'2.入力_使用量(1,2号)'!$X$20</f>
        <v/>
      </c>
      <c r="AR14" s="1077"/>
      <c r="AS14" s="1031"/>
      <c r="AT14" s="1030" t="str">
        <f>'2.入力_使用量(1,2号)'!$Y$20</f>
        <v/>
      </c>
      <c r="AU14" s="1077"/>
      <c r="AV14" s="1031"/>
      <c r="AW14" s="1030" t="str">
        <f>'2.入力_使用量(1,2号)'!$Z$20</f>
        <v/>
      </c>
      <c r="AX14" s="1077"/>
      <c r="AY14" s="1031"/>
      <c r="AZ14" s="1030" t="str">
        <f>'2.入力_使用量(1,2号)'!$AA$20</f>
        <v/>
      </c>
      <c r="BA14" s="1077"/>
      <c r="BB14" s="1031"/>
      <c r="BC14" s="1030" t="str">
        <f>'2.入力_使用量(1,2号)'!$AB$20</f>
        <v/>
      </c>
      <c r="BD14" s="1077"/>
      <c r="BE14" s="1031"/>
      <c r="BF14" s="1030" t="str">
        <f>'2.入力_使用量(1,2号)'!$AC$20</f>
        <v/>
      </c>
      <c r="BG14" s="1077"/>
      <c r="BH14" s="1031"/>
      <c r="BI14" s="1030" t="str">
        <f>'2.入力_使用量(1,2号)'!$AD$20</f>
        <v/>
      </c>
      <c r="BJ14" s="1077"/>
      <c r="BK14" s="1031"/>
      <c r="BL14" s="317"/>
      <c r="BM14" s="432" t="s">
        <v>4907</v>
      </c>
      <c r="BN14" s="433"/>
      <c r="BO14" s="332"/>
    </row>
    <row r="15" spans="1:67" ht="20.100000000000001" customHeight="1">
      <c r="A15" s="462"/>
      <c r="B15" s="463"/>
      <c r="C15" s="464"/>
      <c r="D15" s="465"/>
      <c r="E15" s="465"/>
      <c r="F15" s="466"/>
      <c r="G15" s="467"/>
      <c r="H15" s="468" t="s">
        <v>124</v>
      </c>
      <c r="I15" s="469" t="s">
        <v>783</v>
      </c>
      <c r="J15" s="468" t="s">
        <v>125</v>
      </c>
      <c r="K15" s="469" t="s">
        <v>778</v>
      </c>
      <c r="L15" s="469" t="s">
        <v>779</v>
      </c>
      <c r="M15" s="469" t="s">
        <v>125</v>
      </c>
      <c r="N15" s="469" t="s">
        <v>778</v>
      </c>
      <c r="O15" s="469" t="s">
        <v>779</v>
      </c>
      <c r="P15" s="469" t="s">
        <v>125</v>
      </c>
      <c r="Q15" s="469" t="s">
        <v>778</v>
      </c>
      <c r="R15" s="469" t="s">
        <v>779</v>
      </c>
      <c r="S15" s="469" t="s">
        <v>125</v>
      </c>
      <c r="T15" s="469" t="s">
        <v>778</v>
      </c>
      <c r="U15" s="469" t="s">
        <v>779</v>
      </c>
      <c r="V15" s="469" t="s">
        <v>125</v>
      </c>
      <c r="W15" s="469" t="s">
        <v>778</v>
      </c>
      <c r="X15" s="469" t="s">
        <v>779</v>
      </c>
      <c r="Y15" s="469" t="s">
        <v>125</v>
      </c>
      <c r="Z15" s="469" t="s">
        <v>778</v>
      </c>
      <c r="AA15" s="469" t="s">
        <v>779</v>
      </c>
      <c r="AB15" s="469" t="s">
        <v>125</v>
      </c>
      <c r="AC15" s="469" t="s">
        <v>778</v>
      </c>
      <c r="AD15" s="469" t="s">
        <v>779</v>
      </c>
      <c r="AE15" s="469" t="s">
        <v>125</v>
      </c>
      <c r="AF15" s="469" t="s">
        <v>778</v>
      </c>
      <c r="AG15" s="469" t="s">
        <v>779</v>
      </c>
      <c r="AH15" s="469" t="s">
        <v>125</v>
      </c>
      <c r="AI15" s="469" t="s">
        <v>778</v>
      </c>
      <c r="AJ15" s="469" t="s">
        <v>779</v>
      </c>
      <c r="AK15" s="469" t="s">
        <v>125</v>
      </c>
      <c r="AL15" s="469" t="s">
        <v>778</v>
      </c>
      <c r="AM15" s="469" t="s">
        <v>779</v>
      </c>
      <c r="AN15" s="469" t="s">
        <v>125</v>
      </c>
      <c r="AO15" s="469" t="s">
        <v>778</v>
      </c>
      <c r="AP15" s="469" t="s">
        <v>779</v>
      </c>
      <c r="AQ15" s="469" t="s">
        <v>125</v>
      </c>
      <c r="AR15" s="469" t="s">
        <v>778</v>
      </c>
      <c r="AS15" s="469" t="s">
        <v>779</v>
      </c>
      <c r="AT15" s="469" t="s">
        <v>125</v>
      </c>
      <c r="AU15" s="469" t="s">
        <v>778</v>
      </c>
      <c r="AV15" s="469" t="s">
        <v>779</v>
      </c>
      <c r="AW15" s="469" t="s">
        <v>125</v>
      </c>
      <c r="AX15" s="469" t="s">
        <v>778</v>
      </c>
      <c r="AY15" s="469" t="s">
        <v>779</v>
      </c>
      <c r="AZ15" s="469" t="s">
        <v>125</v>
      </c>
      <c r="BA15" s="469" t="s">
        <v>778</v>
      </c>
      <c r="BB15" s="469" t="s">
        <v>779</v>
      </c>
      <c r="BC15" s="469" t="s">
        <v>125</v>
      </c>
      <c r="BD15" s="469" t="s">
        <v>778</v>
      </c>
      <c r="BE15" s="469" t="s">
        <v>779</v>
      </c>
      <c r="BF15" s="469" t="s">
        <v>125</v>
      </c>
      <c r="BG15" s="469" t="s">
        <v>778</v>
      </c>
      <c r="BH15" s="469" t="s">
        <v>779</v>
      </c>
      <c r="BI15" s="469" t="s">
        <v>125</v>
      </c>
      <c r="BJ15" s="469" t="s">
        <v>778</v>
      </c>
      <c r="BK15" s="469" t="s">
        <v>779</v>
      </c>
      <c r="BL15" s="462"/>
      <c r="BM15" s="432" t="s">
        <v>4903</v>
      </c>
      <c r="BN15" s="433"/>
      <c r="BO15" s="332"/>
    </row>
    <row r="16" spans="1:67" s="480" customFormat="1" ht="20.100000000000001" hidden="1" customHeight="1" outlineLevel="1">
      <c r="A16" s="470" t="s">
        <v>2236</v>
      </c>
      <c r="B16" s="471"/>
      <c r="C16" s="472"/>
      <c r="D16" s="473"/>
      <c r="E16" s="473"/>
      <c r="F16" s="474"/>
      <c r="G16" s="475"/>
      <c r="H16" s="476"/>
      <c r="I16" s="476"/>
      <c r="J16" s="476"/>
      <c r="K16" s="476"/>
      <c r="L16" s="476"/>
      <c r="M16" s="476"/>
      <c r="N16" s="477"/>
      <c r="O16" s="476"/>
      <c r="P16" s="476"/>
      <c r="Q16" s="477"/>
      <c r="R16" s="476"/>
      <c r="S16" s="476"/>
      <c r="T16" s="477"/>
      <c r="U16" s="476"/>
      <c r="V16" s="476"/>
      <c r="W16" s="476"/>
      <c r="X16" s="476"/>
      <c r="Y16" s="476"/>
      <c r="Z16" s="477"/>
      <c r="AA16" s="476"/>
      <c r="AB16" s="476"/>
      <c r="AC16" s="477"/>
      <c r="AD16" s="476"/>
      <c r="AE16" s="476"/>
      <c r="AF16" s="477"/>
      <c r="AG16" s="476"/>
      <c r="AH16" s="476"/>
      <c r="AI16" s="477"/>
      <c r="AJ16" s="476"/>
      <c r="AK16" s="476"/>
      <c r="AL16" s="477"/>
      <c r="AM16" s="476"/>
      <c r="AN16" s="476"/>
      <c r="AO16" s="477"/>
      <c r="AP16" s="476"/>
      <c r="AQ16" s="476"/>
      <c r="AR16" s="477"/>
      <c r="AS16" s="476"/>
      <c r="AT16" s="476"/>
      <c r="AU16" s="477"/>
      <c r="AV16" s="476"/>
      <c r="AW16" s="476"/>
      <c r="AX16" s="477"/>
      <c r="AY16" s="476"/>
      <c r="AZ16" s="476"/>
      <c r="BA16" s="477"/>
      <c r="BB16" s="476"/>
      <c r="BC16" s="476"/>
      <c r="BD16" s="477"/>
      <c r="BE16" s="476"/>
      <c r="BF16" s="476"/>
      <c r="BG16" s="477"/>
      <c r="BH16" s="476"/>
      <c r="BI16" s="476"/>
      <c r="BJ16" s="477"/>
      <c r="BK16" s="476"/>
      <c r="BL16" s="478"/>
      <c r="BM16" s="432"/>
      <c r="BN16" s="479"/>
      <c r="BO16" s="332"/>
    </row>
    <row r="17" spans="1:67" s="480" customFormat="1" ht="20.100000000000001" hidden="1" customHeight="1" outlineLevel="1">
      <c r="A17" s="470" t="s">
        <v>2236</v>
      </c>
      <c r="B17" s="471"/>
      <c r="C17" s="472"/>
      <c r="D17" s="473"/>
      <c r="E17" s="473"/>
      <c r="F17" s="474"/>
      <c r="G17" s="475"/>
      <c r="H17" s="476"/>
      <c r="I17" s="476"/>
      <c r="J17" s="476"/>
      <c r="K17" s="476"/>
      <c r="L17" s="476"/>
      <c r="M17" s="476"/>
      <c r="N17" s="477"/>
      <c r="O17" s="476"/>
      <c r="P17" s="476"/>
      <c r="Q17" s="477"/>
      <c r="R17" s="476"/>
      <c r="S17" s="476"/>
      <c r="T17" s="477"/>
      <c r="U17" s="476"/>
      <c r="V17" s="476"/>
      <c r="W17" s="476"/>
      <c r="X17" s="476"/>
      <c r="Y17" s="476"/>
      <c r="Z17" s="477"/>
      <c r="AA17" s="476"/>
      <c r="AB17" s="476"/>
      <c r="AC17" s="477"/>
      <c r="AD17" s="476"/>
      <c r="AE17" s="476"/>
      <c r="AF17" s="477"/>
      <c r="AG17" s="476"/>
      <c r="AH17" s="476"/>
      <c r="AI17" s="477"/>
      <c r="AJ17" s="476"/>
      <c r="AK17" s="476"/>
      <c r="AL17" s="477"/>
      <c r="AM17" s="476"/>
      <c r="AN17" s="476"/>
      <c r="AO17" s="477"/>
      <c r="AP17" s="476"/>
      <c r="AQ17" s="476"/>
      <c r="AR17" s="477"/>
      <c r="AS17" s="476"/>
      <c r="AT17" s="476"/>
      <c r="AU17" s="477"/>
      <c r="AV17" s="476"/>
      <c r="AW17" s="476"/>
      <c r="AX17" s="477"/>
      <c r="AY17" s="476"/>
      <c r="AZ17" s="476"/>
      <c r="BA17" s="477"/>
      <c r="BB17" s="476"/>
      <c r="BC17" s="476"/>
      <c r="BD17" s="477"/>
      <c r="BE17" s="476"/>
      <c r="BF17" s="476"/>
      <c r="BG17" s="477"/>
      <c r="BH17" s="476"/>
      <c r="BI17" s="476"/>
      <c r="BJ17" s="477"/>
      <c r="BK17" s="476"/>
      <c r="BL17" s="478"/>
      <c r="BM17" s="432"/>
      <c r="BN17" s="479"/>
      <c r="BO17" s="332"/>
    </row>
    <row r="18" spans="1:67" ht="20.100000000000001" customHeight="1" collapsed="1">
      <c r="A18" s="317"/>
      <c r="B18" s="1046" t="s">
        <v>6</v>
      </c>
      <c r="C18" s="1086" t="s">
        <v>7</v>
      </c>
      <c r="D18" s="481" t="s">
        <v>8</v>
      </c>
      <c r="E18" s="481"/>
      <c r="F18" s="482"/>
      <c r="G18" s="586" t="s">
        <v>5080</v>
      </c>
      <c r="H18" s="483">
        <f>'2.入力_使用量(1,2号)'!M26</f>
        <v>0</v>
      </c>
      <c r="I18" s="483">
        <f>'2.入力_使用量(1,2号)'!Q26</f>
        <v>0</v>
      </c>
      <c r="J18" s="483">
        <f>M18+P18+S18+V18</f>
        <v>0</v>
      </c>
      <c r="K18" s="483">
        <f>N18+Q18+T18+W18</f>
        <v>0</v>
      </c>
      <c r="L18" s="484"/>
      <c r="M18" s="13"/>
      <c r="N18" s="4"/>
      <c r="O18" s="484"/>
      <c r="P18" s="13"/>
      <c r="Q18" s="4"/>
      <c r="R18" s="484"/>
      <c r="S18" s="13"/>
      <c r="T18" s="4"/>
      <c r="U18" s="484"/>
      <c r="V18" s="483">
        <f>Y18+AB18+AE18+AH18+AK18+AN18+AQ18+AT18+AW18+AZ18+BC18+BF18+BI18</f>
        <v>0</v>
      </c>
      <c r="W18" s="483">
        <f>Z18+AC18+AF18+AI18+AL18+AO18+AR18+AU18+AX18+BA18+BD18+BG18+BJ18</f>
        <v>0</v>
      </c>
      <c r="X18" s="484"/>
      <c r="Y18" s="13"/>
      <c r="Z18" s="4"/>
      <c r="AA18" s="484"/>
      <c r="AB18" s="13"/>
      <c r="AC18" s="4"/>
      <c r="AD18" s="484"/>
      <c r="AE18" s="13"/>
      <c r="AF18" s="4"/>
      <c r="AG18" s="484"/>
      <c r="AH18" s="13"/>
      <c r="AI18" s="4"/>
      <c r="AJ18" s="484"/>
      <c r="AK18" s="13"/>
      <c r="AL18" s="4"/>
      <c r="AM18" s="484"/>
      <c r="AN18" s="13"/>
      <c r="AO18" s="4"/>
      <c r="AP18" s="484"/>
      <c r="AQ18" s="13"/>
      <c r="AR18" s="4"/>
      <c r="AS18" s="484"/>
      <c r="AT18" s="13"/>
      <c r="AU18" s="4"/>
      <c r="AV18" s="484"/>
      <c r="AW18" s="13"/>
      <c r="AX18" s="4"/>
      <c r="AY18" s="484"/>
      <c r="AZ18" s="13"/>
      <c r="BA18" s="4"/>
      <c r="BB18" s="484"/>
      <c r="BC18" s="13"/>
      <c r="BD18" s="4"/>
      <c r="BE18" s="484"/>
      <c r="BF18" s="13"/>
      <c r="BG18" s="4"/>
      <c r="BH18" s="484"/>
      <c r="BI18" s="13"/>
      <c r="BJ18" s="4"/>
      <c r="BK18" s="484"/>
      <c r="BL18" s="317"/>
      <c r="BM18" s="432" t="s">
        <v>4902</v>
      </c>
      <c r="BN18" s="433"/>
      <c r="BO18" s="332"/>
    </row>
    <row r="19" spans="1:67" ht="20.100000000000001" customHeight="1">
      <c r="A19" s="317"/>
      <c r="B19" s="1046"/>
      <c r="C19" s="1039"/>
      <c r="D19" s="375" t="s">
        <v>9</v>
      </c>
      <c r="E19" s="375"/>
      <c r="F19" s="377"/>
      <c r="G19" s="586" t="s">
        <v>5080</v>
      </c>
      <c r="H19" s="483">
        <f>'2.入力_使用量(1,2号)'!M27</f>
        <v>0</v>
      </c>
      <c r="I19" s="483">
        <f>'2.入力_使用量(1,2号)'!Q27</f>
        <v>0</v>
      </c>
      <c r="J19" s="483">
        <f t="shared" ref="J19:K75" si="0">M19+P19+S19+V19</f>
        <v>0</v>
      </c>
      <c r="K19" s="483">
        <f t="shared" ref="K19:K74" si="1">N19+Q19+T19+W19</f>
        <v>0</v>
      </c>
      <c r="L19" s="484"/>
      <c r="M19" s="13"/>
      <c r="N19" s="4"/>
      <c r="O19" s="484"/>
      <c r="P19" s="13"/>
      <c r="Q19" s="4"/>
      <c r="R19" s="484"/>
      <c r="S19" s="13"/>
      <c r="T19" s="4"/>
      <c r="U19" s="484"/>
      <c r="V19" s="483">
        <f t="shared" ref="V19:V74" si="2">Y19+AB19+AE19+AH19+AK19+AN19+AQ19+AT19+AW19+AZ19+BC19+BF19+BI19</f>
        <v>0</v>
      </c>
      <c r="W19" s="483">
        <f t="shared" ref="W19:W89" si="3">Z19+AC19+AF19+AI19+AL19+AO19+AR19+AU19+AX19+BA19+BD19+BG19+BJ19</f>
        <v>0</v>
      </c>
      <c r="X19" s="484"/>
      <c r="Y19" s="13"/>
      <c r="Z19" s="4"/>
      <c r="AA19" s="484"/>
      <c r="AB19" s="13"/>
      <c r="AC19" s="4"/>
      <c r="AD19" s="484"/>
      <c r="AE19" s="13"/>
      <c r="AF19" s="4"/>
      <c r="AG19" s="484"/>
      <c r="AH19" s="13"/>
      <c r="AI19" s="4"/>
      <c r="AJ19" s="484"/>
      <c r="AK19" s="13"/>
      <c r="AL19" s="4"/>
      <c r="AM19" s="484"/>
      <c r="AN19" s="13"/>
      <c r="AO19" s="4"/>
      <c r="AP19" s="484"/>
      <c r="AQ19" s="13"/>
      <c r="AR19" s="4"/>
      <c r="AS19" s="484"/>
      <c r="AT19" s="13"/>
      <c r="AU19" s="4"/>
      <c r="AV19" s="484"/>
      <c r="AW19" s="13"/>
      <c r="AX19" s="4"/>
      <c r="AY19" s="484"/>
      <c r="AZ19" s="13"/>
      <c r="BA19" s="4"/>
      <c r="BB19" s="484"/>
      <c r="BC19" s="13"/>
      <c r="BD19" s="4"/>
      <c r="BE19" s="484"/>
      <c r="BF19" s="13"/>
      <c r="BG19" s="4"/>
      <c r="BH19" s="484"/>
      <c r="BI19" s="13"/>
      <c r="BJ19" s="4"/>
      <c r="BK19" s="484"/>
      <c r="BL19" s="317"/>
      <c r="BM19" s="432" t="s">
        <v>4901</v>
      </c>
      <c r="BN19" s="433"/>
      <c r="BO19" s="332"/>
    </row>
    <row r="20" spans="1:67" ht="20.100000000000001" customHeight="1">
      <c r="A20" s="317"/>
      <c r="B20" s="1047"/>
      <c r="C20" s="1039"/>
      <c r="D20" s="375" t="s">
        <v>10</v>
      </c>
      <c r="E20" s="375"/>
      <c r="F20" s="377"/>
      <c r="G20" s="586" t="s">
        <v>5080</v>
      </c>
      <c r="H20" s="483">
        <f>'2.入力_使用量(1,2号)'!M28</f>
        <v>0</v>
      </c>
      <c r="I20" s="483">
        <f>'2.入力_使用量(1,2号)'!Q28</f>
        <v>0</v>
      </c>
      <c r="J20" s="483">
        <f t="shared" si="0"/>
        <v>0</v>
      </c>
      <c r="K20" s="483">
        <f t="shared" si="1"/>
        <v>0</v>
      </c>
      <c r="L20" s="484"/>
      <c r="M20" s="13"/>
      <c r="N20" s="4"/>
      <c r="O20" s="484"/>
      <c r="P20" s="13"/>
      <c r="Q20" s="4"/>
      <c r="R20" s="484"/>
      <c r="S20" s="13"/>
      <c r="T20" s="4"/>
      <c r="U20" s="484"/>
      <c r="V20" s="483">
        <f t="shared" si="2"/>
        <v>0</v>
      </c>
      <c r="W20" s="483">
        <f t="shared" si="3"/>
        <v>0</v>
      </c>
      <c r="X20" s="484"/>
      <c r="Y20" s="13"/>
      <c r="Z20" s="4"/>
      <c r="AA20" s="484"/>
      <c r="AB20" s="13"/>
      <c r="AC20" s="4"/>
      <c r="AD20" s="484"/>
      <c r="AE20" s="13"/>
      <c r="AF20" s="4"/>
      <c r="AG20" s="484"/>
      <c r="AH20" s="13"/>
      <c r="AI20" s="4"/>
      <c r="AJ20" s="484"/>
      <c r="AK20" s="13"/>
      <c r="AL20" s="4"/>
      <c r="AM20" s="484"/>
      <c r="AN20" s="13"/>
      <c r="AO20" s="4"/>
      <c r="AP20" s="484"/>
      <c r="AQ20" s="13"/>
      <c r="AR20" s="4"/>
      <c r="AS20" s="484"/>
      <c r="AT20" s="13"/>
      <c r="AU20" s="4"/>
      <c r="AV20" s="484"/>
      <c r="AW20" s="13"/>
      <c r="AX20" s="4"/>
      <c r="AY20" s="484"/>
      <c r="AZ20" s="13"/>
      <c r="BA20" s="4"/>
      <c r="BB20" s="484"/>
      <c r="BC20" s="13"/>
      <c r="BD20" s="4"/>
      <c r="BE20" s="484"/>
      <c r="BF20" s="13"/>
      <c r="BG20" s="4"/>
      <c r="BH20" s="484"/>
      <c r="BI20" s="13"/>
      <c r="BJ20" s="4"/>
      <c r="BK20" s="484"/>
      <c r="BL20" s="317"/>
      <c r="BM20" s="432" t="s">
        <v>4904</v>
      </c>
      <c r="BN20" s="433"/>
      <c r="BO20" s="332"/>
    </row>
    <row r="21" spans="1:67" ht="20.100000000000001" customHeight="1">
      <c r="A21" s="317"/>
      <c r="B21" s="1046"/>
      <c r="C21" s="1039"/>
      <c r="D21" s="375" t="s">
        <v>11</v>
      </c>
      <c r="E21" s="375"/>
      <c r="F21" s="377"/>
      <c r="G21" s="586" t="s">
        <v>5080</v>
      </c>
      <c r="H21" s="483">
        <f>'2.入力_使用量(1,2号)'!M29</f>
        <v>0</v>
      </c>
      <c r="I21" s="483">
        <f>'2.入力_使用量(1,2号)'!Q29</f>
        <v>0</v>
      </c>
      <c r="J21" s="483">
        <f t="shared" si="0"/>
        <v>0</v>
      </c>
      <c r="K21" s="483">
        <f t="shared" si="1"/>
        <v>0</v>
      </c>
      <c r="L21" s="484"/>
      <c r="M21" s="13"/>
      <c r="N21" s="4"/>
      <c r="O21" s="484"/>
      <c r="P21" s="13"/>
      <c r="Q21" s="4"/>
      <c r="R21" s="484"/>
      <c r="S21" s="13"/>
      <c r="T21" s="4"/>
      <c r="U21" s="484"/>
      <c r="V21" s="483">
        <f t="shared" si="2"/>
        <v>0</v>
      </c>
      <c r="W21" s="483">
        <f t="shared" si="3"/>
        <v>0</v>
      </c>
      <c r="X21" s="484"/>
      <c r="Y21" s="13"/>
      <c r="Z21" s="4"/>
      <c r="AA21" s="484"/>
      <c r="AB21" s="13"/>
      <c r="AC21" s="4"/>
      <c r="AD21" s="484"/>
      <c r="AE21" s="13"/>
      <c r="AF21" s="4"/>
      <c r="AG21" s="484"/>
      <c r="AH21" s="13"/>
      <c r="AI21" s="4"/>
      <c r="AJ21" s="484"/>
      <c r="AK21" s="13"/>
      <c r="AL21" s="4"/>
      <c r="AM21" s="484"/>
      <c r="AN21" s="13"/>
      <c r="AO21" s="4"/>
      <c r="AP21" s="484"/>
      <c r="AQ21" s="13"/>
      <c r="AR21" s="4"/>
      <c r="AS21" s="484"/>
      <c r="AT21" s="13"/>
      <c r="AU21" s="4"/>
      <c r="AV21" s="484"/>
      <c r="AW21" s="13"/>
      <c r="AX21" s="4"/>
      <c r="AY21" s="484"/>
      <c r="AZ21" s="13"/>
      <c r="BA21" s="4"/>
      <c r="BB21" s="484"/>
      <c r="BC21" s="13"/>
      <c r="BD21" s="4"/>
      <c r="BE21" s="484"/>
      <c r="BF21" s="13"/>
      <c r="BG21" s="4"/>
      <c r="BH21" s="484"/>
      <c r="BI21" s="13"/>
      <c r="BJ21" s="4"/>
      <c r="BK21" s="484"/>
      <c r="BL21" s="317"/>
      <c r="BM21" s="432" t="s">
        <v>4913</v>
      </c>
      <c r="BN21" s="433"/>
      <c r="BO21" s="332"/>
    </row>
    <row r="22" spans="1:67" ht="20.100000000000001" customHeight="1">
      <c r="A22" s="317"/>
      <c r="B22" s="1046"/>
      <c r="C22" s="1039"/>
      <c r="D22" s="375" t="s">
        <v>12</v>
      </c>
      <c r="E22" s="375"/>
      <c r="F22" s="377"/>
      <c r="G22" s="586" t="s">
        <v>5080</v>
      </c>
      <c r="H22" s="483">
        <f>'2.入力_使用量(1,2号)'!M30</f>
        <v>0</v>
      </c>
      <c r="I22" s="483">
        <f>'2.入力_使用量(1,2号)'!Q30</f>
        <v>0</v>
      </c>
      <c r="J22" s="483">
        <f t="shared" si="0"/>
        <v>0</v>
      </c>
      <c r="K22" s="483">
        <f t="shared" si="1"/>
        <v>0</v>
      </c>
      <c r="L22" s="484"/>
      <c r="M22" s="13"/>
      <c r="N22" s="4"/>
      <c r="O22" s="484"/>
      <c r="P22" s="13"/>
      <c r="Q22" s="4"/>
      <c r="R22" s="484"/>
      <c r="S22" s="13"/>
      <c r="T22" s="4"/>
      <c r="U22" s="484"/>
      <c r="V22" s="483">
        <f t="shared" si="2"/>
        <v>0</v>
      </c>
      <c r="W22" s="483">
        <f t="shared" si="3"/>
        <v>0</v>
      </c>
      <c r="X22" s="484"/>
      <c r="Y22" s="13"/>
      <c r="Z22" s="4"/>
      <c r="AA22" s="484"/>
      <c r="AB22" s="13"/>
      <c r="AC22" s="4"/>
      <c r="AD22" s="484"/>
      <c r="AE22" s="13"/>
      <c r="AF22" s="4"/>
      <c r="AG22" s="484"/>
      <c r="AH22" s="13"/>
      <c r="AI22" s="4"/>
      <c r="AJ22" s="484"/>
      <c r="AK22" s="13"/>
      <c r="AL22" s="4"/>
      <c r="AM22" s="484"/>
      <c r="AN22" s="13"/>
      <c r="AO22" s="4"/>
      <c r="AP22" s="484"/>
      <c r="AQ22" s="13"/>
      <c r="AR22" s="4"/>
      <c r="AS22" s="484"/>
      <c r="AT22" s="13"/>
      <c r="AU22" s="4"/>
      <c r="AV22" s="484"/>
      <c r="AW22" s="13"/>
      <c r="AX22" s="4"/>
      <c r="AY22" s="484"/>
      <c r="AZ22" s="13"/>
      <c r="BA22" s="4"/>
      <c r="BB22" s="484"/>
      <c r="BC22" s="13"/>
      <c r="BD22" s="4"/>
      <c r="BE22" s="484"/>
      <c r="BF22" s="13"/>
      <c r="BG22" s="4"/>
      <c r="BH22" s="484"/>
      <c r="BI22" s="13"/>
      <c r="BJ22" s="4"/>
      <c r="BK22" s="484"/>
      <c r="BL22" s="317"/>
      <c r="BM22" s="432" t="s">
        <v>4914</v>
      </c>
      <c r="BN22" s="433"/>
      <c r="BO22" s="332"/>
    </row>
    <row r="23" spans="1:67" ht="20.100000000000001" customHeight="1">
      <c r="A23" s="317"/>
      <c r="B23" s="1047"/>
      <c r="C23" s="1039"/>
      <c r="D23" s="375" t="s">
        <v>13</v>
      </c>
      <c r="E23" s="375"/>
      <c r="F23" s="377"/>
      <c r="G23" s="586" t="s">
        <v>5080</v>
      </c>
      <c r="H23" s="483">
        <f>'2.入力_使用量(1,2号)'!M31</f>
        <v>0</v>
      </c>
      <c r="I23" s="483">
        <f>'2.入力_使用量(1,2号)'!Q31</f>
        <v>0</v>
      </c>
      <c r="J23" s="483">
        <f t="shared" si="0"/>
        <v>0</v>
      </c>
      <c r="K23" s="483">
        <f t="shared" si="1"/>
        <v>0</v>
      </c>
      <c r="L23" s="484"/>
      <c r="M23" s="13"/>
      <c r="N23" s="4"/>
      <c r="O23" s="484"/>
      <c r="P23" s="13"/>
      <c r="Q23" s="4"/>
      <c r="R23" s="484"/>
      <c r="S23" s="13"/>
      <c r="T23" s="4"/>
      <c r="U23" s="484"/>
      <c r="V23" s="483">
        <f t="shared" si="2"/>
        <v>0</v>
      </c>
      <c r="W23" s="483">
        <f t="shared" si="3"/>
        <v>0</v>
      </c>
      <c r="X23" s="484"/>
      <c r="Y23" s="13"/>
      <c r="Z23" s="4"/>
      <c r="AA23" s="484"/>
      <c r="AB23" s="13"/>
      <c r="AC23" s="4"/>
      <c r="AD23" s="484"/>
      <c r="AE23" s="13"/>
      <c r="AF23" s="4"/>
      <c r="AG23" s="484"/>
      <c r="AH23" s="13"/>
      <c r="AI23" s="4"/>
      <c r="AJ23" s="484"/>
      <c r="AK23" s="13"/>
      <c r="AL23" s="4"/>
      <c r="AM23" s="484"/>
      <c r="AN23" s="13"/>
      <c r="AO23" s="4"/>
      <c r="AP23" s="484"/>
      <c r="AQ23" s="13"/>
      <c r="AR23" s="4"/>
      <c r="AS23" s="484"/>
      <c r="AT23" s="13"/>
      <c r="AU23" s="4"/>
      <c r="AV23" s="484"/>
      <c r="AW23" s="13"/>
      <c r="AX23" s="4"/>
      <c r="AY23" s="484"/>
      <c r="AZ23" s="13"/>
      <c r="BA23" s="4"/>
      <c r="BB23" s="484"/>
      <c r="BC23" s="13"/>
      <c r="BD23" s="4"/>
      <c r="BE23" s="484"/>
      <c r="BF23" s="13"/>
      <c r="BG23" s="4"/>
      <c r="BH23" s="484"/>
      <c r="BI23" s="13"/>
      <c r="BJ23" s="4"/>
      <c r="BK23" s="484"/>
      <c r="BL23" s="317"/>
      <c r="BM23" s="432" t="s">
        <v>4915</v>
      </c>
      <c r="BN23" s="433"/>
      <c r="BO23" s="332"/>
    </row>
    <row r="24" spans="1:67" ht="20.100000000000001" customHeight="1">
      <c r="A24" s="317"/>
      <c r="B24" s="1047"/>
      <c r="C24" s="1039"/>
      <c r="D24" s="375" t="s">
        <v>14</v>
      </c>
      <c r="E24" s="375"/>
      <c r="F24" s="377"/>
      <c r="G24" s="586" t="s">
        <v>5080</v>
      </c>
      <c r="H24" s="483">
        <f>'2.入力_使用量(1,2号)'!M32</f>
        <v>0</v>
      </c>
      <c r="I24" s="483">
        <f>'2.入力_使用量(1,2号)'!Q32</f>
        <v>0</v>
      </c>
      <c r="J24" s="483">
        <f t="shared" si="0"/>
        <v>0</v>
      </c>
      <c r="K24" s="483">
        <f t="shared" si="1"/>
        <v>0</v>
      </c>
      <c r="L24" s="484"/>
      <c r="M24" s="13"/>
      <c r="N24" s="4"/>
      <c r="O24" s="484"/>
      <c r="P24" s="13"/>
      <c r="Q24" s="4"/>
      <c r="R24" s="484"/>
      <c r="S24" s="13"/>
      <c r="T24" s="4"/>
      <c r="U24" s="484"/>
      <c r="V24" s="483">
        <f t="shared" si="2"/>
        <v>0</v>
      </c>
      <c r="W24" s="483">
        <f t="shared" si="3"/>
        <v>0</v>
      </c>
      <c r="X24" s="484"/>
      <c r="Y24" s="13"/>
      <c r="Z24" s="4"/>
      <c r="AA24" s="484"/>
      <c r="AB24" s="13"/>
      <c r="AC24" s="4"/>
      <c r="AD24" s="484"/>
      <c r="AE24" s="13"/>
      <c r="AF24" s="4"/>
      <c r="AG24" s="484"/>
      <c r="AH24" s="13"/>
      <c r="AI24" s="4"/>
      <c r="AJ24" s="484"/>
      <c r="AK24" s="13"/>
      <c r="AL24" s="4"/>
      <c r="AM24" s="484"/>
      <c r="AN24" s="13"/>
      <c r="AO24" s="4"/>
      <c r="AP24" s="484"/>
      <c r="AQ24" s="13"/>
      <c r="AR24" s="4"/>
      <c r="AS24" s="484"/>
      <c r="AT24" s="13"/>
      <c r="AU24" s="4"/>
      <c r="AV24" s="484"/>
      <c r="AW24" s="13"/>
      <c r="AX24" s="4"/>
      <c r="AY24" s="484"/>
      <c r="AZ24" s="13"/>
      <c r="BA24" s="4"/>
      <c r="BB24" s="484"/>
      <c r="BC24" s="13"/>
      <c r="BD24" s="4"/>
      <c r="BE24" s="484"/>
      <c r="BF24" s="13"/>
      <c r="BG24" s="4"/>
      <c r="BH24" s="484"/>
      <c r="BI24" s="13"/>
      <c r="BJ24" s="4"/>
      <c r="BK24" s="484"/>
      <c r="BL24" s="317"/>
      <c r="BM24" s="432"/>
      <c r="BN24" s="433"/>
      <c r="BO24" s="332"/>
    </row>
    <row r="25" spans="1:67" ht="20.100000000000001" customHeight="1">
      <c r="A25" s="317"/>
      <c r="B25" s="1046"/>
      <c r="C25" s="1039"/>
      <c r="D25" s="375" t="s">
        <v>15</v>
      </c>
      <c r="E25" s="375"/>
      <c r="F25" s="377"/>
      <c r="G25" s="586" t="s">
        <v>5080</v>
      </c>
      <c r="H25" s="483">
        <f>'2.入力_使用量(1,2号)'!M33</f>
        <v>0</v>
      </c>
      <c r="I25" s="483">
        <f>'2.入力_使用量(1,2号)'!Q33</f>
        <v>0</v>
      </c>
      <c r="J25" s="483">
        <f t="shared" si="0"/>
        <v>0</v>
      </c>
      <c r="K25" s="483">
        <f t="shared" si="1"/>
        <v>0</v>
      </c>
      <c r="L25" s="484"/>
      <c r="M25" s="13"/>
      <c r="N25" s="4"/>
      <c r="O25" s="484"/>
      <c r="P25" s="13"/>
      <c r="Q25" s="4"/>
      <c r="R25" s="484"/>
      <c r="S25" s="13"/>
      <c r="T25" s="4"/>
      <c r="U25" s="484"/>
      <c r="V25" s="483">
        <f t="shared" si="2"/>
        <v>0</v>
      </c>
      <c r="W25" s="483">
        <f t="shared" si="3"/>
        <v>0</v>
      </c>
      <c r="X25" s="484"/>
      <c r="Y25" s="13"/>
      <c r="Z25" s="4"/>
      <c r="AA25" s="484"/>
      <c r="AB25" s="13"/>
      <c r="AC25" s="4"/>
      <c r="AD25" s="484"/>
      <c r="AE25" s="13"/>
      <c r="AF25" s="4"/>
      <c r="AG25" s="484"/>
      <c r="AH25" s="13"/>
      <c r="AI25" s="4"/>
      <c r="AJ25" s="484"/>
      <c r="AK25" s="13"/>
      <c r="AL25" s="4"/>
      <c r="AM25" s="484"/>
      <c r="AN25" s="13"/>
      <c r="AO25" s="4"/>
      <c r="AP25" s="484"/>
      <c r="AQ25" s="13"/>
      <c r="AR25" s="4"/>
      <c r="AS25" s="484"/>
      <c r="AT25" s="13"/>
      <c r="AU25" s="4"/>
      <c r="AV25" s="484"/>
      <c r="AW25" s="13"/>
      <c r="AX25" s="4"/>
      <c r="AY25" s="484"/>
      <c r="AZ25" s="13"/>
      <c r="BA25" s="4"/>
      <c r="BB25" s="484"/>
      <c r="BC25" s="13"/>
      <c r="BD25" s="4"/>
      <c r="BE25" s="484"/>
      <c r="BF25" s="13"/>
      <c r="BG25" s="4"/>
      <c r="BH25" s="484"/>
      <c r="BI25" s="13"/>
      <c r="BJ25" s="4"/>
      <c r="BK25" s="484"/>
      <c r="BL25" s="317"/>
      <c r="BM25" s="432"/>
      <c r="BN25" s="433"/>
      <c r="BO25" s="332"/>
    </row>
    <row r="26" spans="1:67" ht="20.100000000000001" customHeight="1">
      <c r="A26" s="317"/>
      <c r="B26" s="1046"/>
      <c r="C26" s="1039"/>
      <c r="D26" s="375" t="s">
        <v>16</v>
      </c>
      <c r="E26" s="364"/>
      <c r="F26" s="377"/>
      <c r="G26" s="586" t="s">
        <v>17</v>
      </c>
      <c r="H26" s="483">
        <f>'2.入力_使用量(1,2号)'!M34</f>
        <v>0</v>
      </c>
      <c r="I26" s="483">
        <f>'2.入力_使用量(1,2号)'!Q34</f>
        <v>0</v>
      </c>
      <c r="J26" s="483">
        <f t="shared" si="0"/>
        <v>0</v>
      </c>
      <c r="K26" s="483">
        <f t="shared" si="1"/>
        <v>0</v>
      </c>
      <c r="L26" s="484"/>
      <c r="M26" s="13"/>
      <c r="N26" s="4"/>
      <c r="O26" s="484"/>
      <c r="P26" s="13"/>
      <c r="Q26" s="4"/>
      <c r="R26" s="484"/>
      <c r="S26" s="13"/>
      <c r="T26" s="4"/>
      <c r="U26" s="484"/>
      <c r="V26" s="483">
        <f t="shared" si="2"/>
        <v>0</v>
      </c>
      <c r="W26" s="483">
        <f t="shared" si="3"/>
        <v>0</v>
      </c>
      <c r="X26" s="484"/>
      <c r="Y26" s="13"/>
      <c r="Z26" s="4"/>
      <c r="AA26" s="484"/>
      <c r="AB26" s="13"/>
      <c r="AC26" s="4"/>
      <c r="AD26" s="484"/>
      <c r="AE26" s="13"/>
      <c r="AF26" s="4"/>
      <c r="AG26" s="484"/>
      <c r="AH26" s="13"/>
      <c r="AI26" s="4"/>
      <c r="AJ26" s="484"/>
      <c r="AK26" s="13"/>
      <c r="AL26" s="4"/>
      <c r="AM26" s="484"/>
      <c r="AN26" s="13"/>
      <c r="AO26" s="4"/>
      <c r="AP26" s="484"/>
      <c r="AQ26" s="13"/>
      <c r="AR26" s="4"/>
      <c r="AS26" s="484"/>
      <c r="AT26" s="13"/>
      <c r="AU26" s="4"/>
      <c r="AV26" s="484"/>
      <c r="AW26" s="13"/>
      <c r="AX26" s="4"/>
      <c r="AY26" s="484"/>
      <c r="AZ26" s="13"/>
      <c r="BA26" s="4"/>
      <c r="BB26" s="484"/>
      <c r="BC26" s="13"/>
      <c r="BD26" s="4"/>
      <c r="BE26" s="484"/>
      <c r="BF26" s="13"/>
      <c r="BG26" s="4"/>
      <c r="BH26" s="484"/>
      <c r="BI26" s="13"/>
      <c r="BJ26" s="4"/>
      <c r="BK26" s="484"/>
      <c r="BL26" s="317"/>
      <c r="BM26" s="432"/>
      <c r="BN26" s="433"/>
      <c r="BO26" s="332"/>
    </row>
    <row r="27" spans="1:67" ht="20.100000000000001" customHeight="1">
      <c r="A27" s="317"/>
      <c r="B27" s="1046"/>
      <c r="C27" s="1039"/>
      <c r="D27" s="375" t="s">
        <v>18</v>
      </c>
      <c r="E27" s="375"/>
      <c r="F27" s="377"/>
      <c r="G27" s="586" t="s">
        <v>17</v>
      </c>
      <c r="H27" s="483">
        <f>'2.入力_使用量(1,2号)'!M35</f>
        <v>0</v>
      </c>
      <c r="I27" s="483">
        <f>'2.入力_使用量(1,2号)'!Q35</f>
        <v>0</v>
      </c>
      <c r="J27" s="483">
        <f t="shared" si="0"/>
        <v>0</v>
      </c>
      <c r="K27" s="483">
        <f t="shared" si="1"/>
        <v>0</v>
      </c>
      <c r="L27" s="484"/>
      <c r="M27" s="13"/>
      <c r="N27" s="4"/>
      <c r="O27" s="484"/>
      <c r="P27" s="13"/>
      <c r="Q27" s="4"/>
      <c r="R27" s="484"/>
      <c r="S27" s="13"/>
      <c r="T27" s="4"/>
      <c r="U27" s="484"/>
      <c r="V27" s="483">
        <f t="shared" si="2"/>
        <v>0</v>
      </c>
      <c r="W27" s="483">
        <f t="shared" si="3"/>
        <v>0</v>
      </c>
      <c r="X27" s="484"/>
      <c r="Y27" s="13"/>
      <c r="Z27" s="4"/>
      <c r="AA27" s="484"/>
      <c r="AB27" s="13"/>
      <c r="AC27" s="4"/>
      <c r="AD27" s="484"/>
      <c r="AE27" s="13"/>
      <c r="AF27" s="4"/>
      <c r="AG27" s="484"/>
      <c r="AH27" s="13"/>
      <c r="AI27" s="4"/>
      <c r="AJ27" s="484"/>
      <c r="AK27" s="13"/>
      <c r="AL27" s="4"/>
      <c r="AM27" s="484"/>
      <c r="AN27" s="13"/>
      <c r="AO27" s="4"/>
      <c r="AP27" s="484"/>
      <c r="AQ27" s="13"/>
      <c r="AR27" s="4"/>
      <c r="AS27" s="484"/>
      <c r="AT27" s="13"/>
      <c r="AU27" s="4"/>
      <c r="AV27" s="484"/>
      <c r="AW27" s="13"/>
      <c r="AX27" s="4"/>
      <c r="AY27" s="484"/>
      <c r="AZ27" s="13"/>
      <c r="BA27" s="4"/>
      <c r="BB27" s="484"/>
      <c r="BC27" s="13"/>
      <c r="BD27" s="4"/>
      <c r="BE27" s="484"/>
      <c r="BF27" s="13"/>
      <c r="BG27" s="4"/>
      <c r="BH27" s="484"/>
      <c r="BI27" s="13"/>
      <c r="BJ27" s="4"/>
      <c r="BK27" s="484"/>
      <c r="BL27" s="317"/>
      <c r="BM27" s="432"/>
      <c r="BN27" s="433"/>
      <c r="BO27" s="332"/>
    </row>
    <row r="28" spans="1:67" ht="20.100000000000001" customHeight="1">
      <c r="A28" s="317"/>
      <c r="B28" s="1046"/>
      <c r="C28" s="1039"/>
      <c r="D28" s="375" t="s">
        <v>19</v>
      </c>
      <c r="E28" s="375"/>
      <c r="F28" s="377"/>
      <c r="G28" s="586" t="s">
        <v>17</v>
      </c>
      <c r="H28" s="483">
        <f>'2.入力_使用量(1,2号)'!M36</f>
        <v>0</v>
      </c>
      <c r="I28" s="483">
        <f>'2.入力_使用量(1,2号)'!Q36</f>
        <v>0</v>
      </c>
      <c r="J28" s="483">
        <f t="shared" si="0"/>
        <v>0</v>
      </c>
      <c r="K28" s="483">
        <f t="shared" si="1"/>
        <v>0</v>
      </c>
      <c r="L28" s="484"/>
      <c r="M28" s="13"/>
      <c r="N28" s="4"/>
      <c r="O28" s="484"/>
      <c r="P28" s="13"/>
      <c r="Q28" s="4"/>
      <c r="R28" s="484"/>
      <c r="S28" s="13"/>
      <c r="T28" s="4"/>
      <c r="U28" s="484"/>
      <c r="V28" s="483">
        <f t="shared" si="2"/>
        <v>0</v>
      </c>
      <c r="W28" s="483">
        <f t="shared" si="3"/>
        <v>0</v>
      </c>
      <c r="X28" s="484"/>
      <c r="Y28" s="13"/>
      <c r="Z28" s="4"/>
      <c r="AA28" s="484"/>
      <c r="AB28" s="13"/>
      <c r="AC28" s="4"/>
      <c r="AD28" s="484"/>
      <c r="AE28" s="13"/>
      <c r="AF28" s="4"/>
      <c r="AG28" s="484"/>
      <c r="AH28" s="13"/>
      <c r="AI28" s="4"/>
      <c r="AJ28" s="484"/>
      <c r="AK28" s="13"/>
      <c r="AL28" s="4"/>
      <c r="AM28" s="484"/>
      <c r="AN28" s="13"/>
      <c r="AO28" s="4"/>
      <c r="AP28" s="484"/>
      <c r="AQ28" s="13"/>
      <c r="AR28" s="4"/>
      <c r="AS28" s="484"/>
      <c r="AT28" s="13"/>
      <c r="AU28" s="4"/>
      <c r="AV28" s="484"/>
      <c r="AW28" s="13"/>
      <c r="AX28" s="4"/>
      <c r="AY28" s="484"/>
      <c r="AZ28" s="13"/>
      <c r="BA28" s="4"/>
      <c r="BB28" s="484"/>
      <c r="BC28" s="13"/>
      <c r="BD28" s="4"/>
      <c r="BE28" s="484"/>
      <c r="BF28" s="13"/>
      <c r="BG28" s="4"/>
      <c r="BH28" s="484"/>
      <c r="BI28" s="13"/>
      <c r="BJ28" s="4"/>
      <c r="BK28" s="484"/>
      <c r="BL28" s="317"/>
      <c r="BM28" s="432"/>
      <c r="BN28" s="433"/>
      <c r="BO28" s="332"/>
    </row>
    <row r="29" spans="1:67" ht="20.100000000000001" customHeight="1">
      <c r="A29" s="317"/>
      <c r="B29" s="1047"/>
      <c r="C29" s="1039"/>
      <c r="D29" s="375" t="s">
        <v>20</v>
      </c>
      <c r="E29" s="375"/>
      <c r="F29" s="377"/>
      <c r="G29" s="586" t="s">
        <v>17</v>
      </c>
      <c r="H29" s="483">
        <f>'2.入力_使用量(1,2号)'!M37</f>
        <v>0</v>
      </c>
      <c r="I29" s="483">
        <f>'2.入力_使用量(1,2号)'!Q37</f>
        <v>0</v>
      </c>
      <c r="J29" s="483">
        <f t="shared" si="0"/>
        <v>0</v>
      </c>
      <c r="K29" s="483">
        <f t="shared" si="1"/>
        <v>0</v>
      </c>
      <c r="L29" s="484"/>
      <c r="M29" s="13"/>
      <c r="N29" s="4"/>
      <c r="O29" s="484"/>
      <c r="P29" s="13"/>
      <c r="Q29" s="4"/>
      <c r="R29" s="484"/>
      <c r="S29" s="13"/>
      <c r="T29" s="4"/>
      <c r="U29" s="484"/>
      <c r="V29" s="483">
        <f t="shared" si="2"/>
        <v>0</v>
      </c>
      <c r="W29" s="483">
        <f t="shared" si="3"/>
        <v>0</v>
      </c>
      <c r="X29" s="484"/>
      <c r="Y29" s="13"/>
      <c r="Z29" s="4"/>
      <c r="AA29" s="484"/>
      <c r="AB29" s="13"/>
      <c r="AC29" s="4"/>
      <c r="AD29" s="484"/>
      <c r="AE29" s="13"/>
      <c r="AF29" s="4"/>
      <c r="AG29" s="484"/>
      <c r="AH29" s="13"/>
      <c r="AI29" s="4"/>
      <c r="AJ29" s="484"/>
      <c r="AK29" s="13"/>
      <c r="AL29" s="4"/>
      <c r="AM29" s="484"/>
      <c r="AN29" s="13"/>
      <c r="AO29" s="4"/>
      <c r="AP29" s="484"/>
      <c r="AQ29" s="13"/>
      <c r="AR29" s="4"/>
      <c r="AS29" s="484"/>
      <c r="AT29" s="13"/>
      <c r="AU29" s="4"/>
      <c r="AV29" s="484"/>
      <c r="AW29" s="13"/>
      <c r="AX29" s="4"/>
      <c r="AY29" s="484"/>
      <c r="AZ29" s="13"/>
      <c r="BA29" s="4"/>
      <c r="BB29" s="484"/>
      <c r="BC29" s="13"/>
      <c r="BD29" s="4"/>
      <c r="BE29" s="484"/>
      <c r="BF29" s="13"/>
      <c r="BG29" s="4"/>
      <c r="BH29" s="484"/>
      <c r="BI29" s="13"/>
      <c r="BJ29" s="4"/>
      <c r="BK29" s="484"/>
      <c r="BL29" s="317"/>
      <c r="BM29" s="432"/>
      <c r="BN29" s="433"/>
      <c r="BO29" s="332"/>
    </row>
    <row r="30" spans="1:67" ht="20.100000000000001" customHeight="1">
      <c r="A30" s="317"/>
      <c r="B30" s="1046"/>
      <c r="C30" s="1039"/>
      <c r="D30" s="375" t="s">
        <v>21</v>
      </c>
      <c r="E30" s="375"/>
      <c r="F30" s="485" t="s">
        <v>4054</v>
      </c>
      <c r="G30" s="586" t="s">
        <v>6884</v>
      </c>
      <c r="H30" s="483">
        <f>'2.入力_使用量(1,2号)'!M38</f>
        <v>0</v>
      </c>
      <c r="I30" s="483">
        <f>'2.入力_使用量(1,2号)'!Q38</f>
        <v>0</v>
      </c>
      <c r="J30" s="483">
        <f t="shared" si="0"/>
        <v>0</v>
      </c>
      <c r="K30" s="483">
        <f t="shared" si="1"/>
        <v>0</v>
      </c>
      <c r="L30" s="484"/>
      <c r="M30" s="13"/>
      <c r="N30" s="4"/>
      <c r="O30" s="484"/>
      <c r="P30" s="13"/>
      <c r="Q30" s="4"/>
      <c r="R30" s="484"/>
      <c r="S30" s="13"/>
      <c r="T30" s="4"/>
      <c r="U30" s="484"/>
      <c r="V30" s="483">
        <f t="shared" si="2"/>
        <v>0</v>
      </c>
      <c r="W30" s="483">
        <f t="shared" si="3"/>
        <v>0</v>
      </c>
      <c r="X30" s="484"/>
      <c r="Y30" s="13"/>
      <c r="Z30" s="4"/>
      <c r="AA30" s="484"/>
      <c r="AB30" s="13"/>
      <c r="AC30" s="4"/>
      <c r="AD30" s="484"/>
      <c r="AE30" s="13"/>
      <c r="AF30" s="4"/>
      <c r="AG30" s="484"/>
      <c r="AH30" s="13"/>
      <c r="AI30" s="4"/>
      <c r="AJ30" s="484"/>
      <c r="AK30" s="13"/>
      <c r="AL30" s="4"/>
      <c r="AM30" s="484"/>
      <c r="AN30" s="13"/>
      <c r="AO30" s="4"/>
      <c r="AP30" s="484"/>
      <c r="AQ30" s="13"/>
      <c r="AR30" s="4"/>
      <c r="AS30" s="484"/>
      <c r="AT30" s="13"/>
      <c r="AU30" s="4"/>
      <c r="AV30" s="484"/>
      <c r="AW30" s="13"/>
      <c r="AX30" s="4"/>
      <c r="AY30" s="484"/>
      <c r="AZ30" s="13"/>
      <c r="BA30" s="4"/>
      <c r="BB30" s="484"/>
      <c r="BC30" s="13"/>
      <c r="BD30" s="4"/>
      <c r="BE30" s="484"/>
      <c r="BF30" s="13"/>
      <c r="BG30" s="4"/>
      <c r="BH30" s="484"/>
      <c r="BI30" s="13"/>
      <c r="BJ30" s="4"/>
      <c r="BK30" s="484"/>
      <c r="BL30" s="317"/>
      <c r="BM30" s="432"/>
      <c r="BN30" s="433"/>
      <c r="BO30" s="332"/>
    </row>
    <row r="31" spans="1:67" ht="20.100000000000001" customHeight="1">
      <c r="A31" s="317"/>
      <c r="B31" s="1047"/>
      <c r="C31" s="1039"/>
      <c r="D31" s="375" t="s">
        <v>22</v>
      </c>
      <c r="E31" s="364"/>
      <c r="F31" s="377"/>
      <c r="G31" s="586" t="s">
        <v>17</v>
      </c>
      <c r="H31" s="483">
        <f>'2.入力_使用量(1,2号)'!M39</f>
        <v>0</v>
      </c>
      <c r="I31" s="483">
        <f>'2.入力_使用量(1,2号)'!Q39</f>
        <v>0</v>
      </c>
      <c r="J31" s="483">
        <f t="shared" si="0"/>
        <v>0</v>
      </c>
      <c r="K31" s="483">
        <f t="shared" si="1"/>
        <v>0</v>
      </c>
      <c r="L31" s="484"/>
      <c r="M31" s="13"/>
      <c r="N31" s="4"/>
      <c r="O31" s="484"/>
      <c r="P31" s="13"/>
      <c r="Q31" s="4"/>
      <c r="R31" s="484"/>
      <c r="S31" s="13"/>
      <c r="T31" s="4"/>
      <c r="U31" s="484"/>
      <c r="V31" s="483">
        <f t="shared" si="2"/>
        <v>0</v>
      </c>
      <c r="W31" s="483">
        <f t="shared" si="3"/>
        <v>0</v>
      </c>
      <c r="X31" s="484"/>
      <c r="Y31" s="13"/>
      <c r="Z31" s="4"/>
      <c r="AA31" s="484"/>
      <c r="AB31" s="13"/>
      <c r="AC31" s="4"/>
      <c r="AD31" s="484"/>
      <c r="AE31" s="13"/>
      <c r="AF31" s="4"/>
      <c r="AG31" s="484"/>
      <c r="AH31" s="13"/>
      <c r="AI31" s="4"/>
      <c r="AJ31" s="484"/>
      <c r="AK31" s="13"/>
      <c r="AL31" s="4"/>
      <c r="AM31" s="484"/>
      <c r="AN31" s="13"/>
      <c r="AO31" s="4"/>
      <c r="AP31" s="484"/>
      <c r="AQ31" s="13"/>
      <c r="AR31" s="4"/>
      <c r="AS31" s="484"/>
      <c r="AT31" s="13"/>
      <c r="AU31" s="4"/>
      <c r="AV31" s="484"/>
      <c r="AW31" s="13"/>
      <c r="AX31" s="4"/>
      <c r="AY31" s="484"/>
      <c r="AZ31" s="13"/>
      <c r="BA31" s="4"/>
      <c r="BB31" s="484"/>
      <c r="BC31" s="13"/>
      <c r="BD31" s="4"/>
      <c r="BE31" s="484"/>
      <c r="BF31" s="13"/>
      <c r="BG31" s="4"/>
      <c r="BH31" s="484"/>
      <c r="BI31" s="13"/>
      <c r="BJ31" s="4"/>
      <c r="BK31" s="484"/>
      <c r="BL31" s="317"/>
      <c r="BM31" s="432"/>
      <c r="BN31" s="433"/>
      <c r="BO31" s="332"/>
    </row>
    <row r="32" spans="1:67" ht="20.100000000000001" customHeight="1">
      <c r="A32" s="317"/>
      <c r="B32" s="1046"/>
      <c r="C32" s="1039"/>
      <c r="D32" s="375" t="s">
        <v>23</v>
      </c>
      <c r="E32" s="375"/>
      <c r="F32" s="485" t="s">
        <v>4054</v>
      </c>
      <c r="G32" s="586" t="s">
        <v>6884</v>
      </c>
      <c r="H32" s="483">
        <f>'2.入力_使用量(1,2号)'!M40</f>
        <v>0</v>
      </c>
      <c r="I32" s="483">
        <f>'2.入力_使用量(1,2号)'!Q40</f>
        <v>0</v>
      </c>
      <c r="J32" s="483">
        <f t="shared" si="0"/>
        <v>0</v>
      </c>
      <c r="K32" s="483">
        <f t="shared" si="1"/>
        <v>0</v>
      </c>
      <c r="L32" s="484"/>
      <c r="M32" s="13"/>
      <c r="N32" s="4"/>
      <c r="O32" s="484"/>
      <c r="P32" s="13"/>
      <c r="Q32" s="4"/>
      <c r="R32" s="484"/>
      <c r="S32" s="13"/>
      <c r="T32" s="4"/>
      <c r="U32" s="484"/>
      <c r="V32" s="483">
        <f t="shared" si="2"/>
        <v>0</v>
      </c>
      <c r="W32" s="483">
        <f t="shared" si="3"/>
        <v>0</v>
      </c>
      <c r="X32" s="484"/>
      <c r="Y32" s="13"/>
      <c r="Z32" s="4"/>
      <c r="AA32" s="484"/>
      <c r="AB32" s="13"/>
      <c r="AC32" s="4"/>
      <c r="AD32" s="484"/>
      <c r="AE32" s="13"/>
      <c r="AF32" s="4"/>
      <c r="AG32" s="484"/>
      <c r="AH32" s="13"/>
      <c r="AI32" s="4"/>
      <c r="AJ32" s="484"/>
      <c r="AK32" s="13"/>
      <c r="AL32" s="4"/>
      <c r="AM32" s="484"/>
      <c r="AN32" s="13"/>
      <c r="AO32" s="4"/>
      <c r="AP32" s="484"/>
      <c r="AQ32" s="13"/>
      <c r="AR32" s="4"/>
      <c r="AS32" s="484"/>
      <c r="AT32" s="13"/>
      <c r="AU32" s="4"/>
      <c r="AV32" s="484"/>
      <c r="AW32" s="13"/>
      <c r="AX32" s="4"/>
      <c r="AY32" s="484"/>
      <c r="AZ32" s="13"/>
      <c r="BA32" s="4"/>
      <c r="BB32" s="484"/>
      <c r="BC32" s="13"/>
      <c r="BD32" s="4"/>
      <c r="BE32" s="484"/>
      <c r="BF32" s="13"/>
      <c r="BG32" s="4"/>
      <c r="BH32" s="484"/>
      <c r="BI32" s="13"/>
      <c r="BJ32" s="4"/>
      <c r="BK32" s="484"/>
      <c r="BL32" s="317"/>
      <c r="BM32" s="432"/>
      <c r="BN32" s="433"/>
      <c r="BO32" s="332"/>
    </row>
    <row r="33" spans="1:67" ht="20.100000000000001" customHeight="1">
      <c r="A33" s="317"/>
      <c r="B33" s="1046"/>
      <c r="C33" s="1039"/>
      <c r="D33" s="375" t="s">
        <v>24</v>
      </c>
      <c r="E33" s="375"/>
      <c r="F33" s="377"/>
      <c r="G33" s="586" t="s">
        <v>17</v>
      </c>
      <c r="H33" s="483">
        <f>'2.入力_使用量(1,2号)'!M41</f>
        <v>0</v>
      </c>
      <c r="I33" s="483">
        <f>'2.入力_使用量(1,2号)'!Q41</f>
        <v>0</v>
      </c>
      <c r="J33" s="483">
        <f t="shared" si="0"/>
        <v>0</v>
      </c>
      <c r="K33" s="483">
        <f t="shared" si="1"/>
        <v>0</v>
      </c>
      <c r="L33" s="484"/>
      <c r="M33" s="13"/>
      <c r="N33" s="4"/>
      <c r="O33" s="484"/>
      <c r="P33" s="13"/>
      <c r="Q33" s="4"/>
      <c r="R33" s="484"/>
      <c r="S33" s="13"/>
      <c r="T33" s="4"/>
      <c r="U33" s="484"/>
      <c r="V33" s="483">
        <f t="shared" si="2"/>
        <v>0</v>
      </c>
      <c r="W33" s="483">
        <f t="shared" si="3"/>
        <v>0</v>
      </c>
      <c r="X33" s="484"/>
      <c r="Y33" s="13"/>
      <c r="Z33" s="4"/>
      <c r="AA33" s="484"/>
      <c r="AB33" s="13"/>
      <c r="AC33" s="4"/>
      <c r="AD33" s="484"/>
      <c r="AE33" s="13"/>
      <c r="AF33" s="4"/>
      <c r="AG33" s="484"/>
      <c r="AH33" s="13"/>
      <c r="AI33" s="4"/>
      <c r="AJ33" s="484"/>
      <c r="AK33" s="13"/>
      <c r="AL33" s="4"/>
      <c r="AM33" s="484"/>
      <c r="AN33" s="13"/>
      <c r="AO33" s="4"/>
      <c r="AP33" s="484"/>
      <c r="AQ33" s="13"/>
      <c r="AR33" s="4"/>
      <c r="AS33" s="484"/>
      <c r="AT33" s="13"/>
      <c r="AU33" s="4"/>
      <c r="AV33" s="484"/>
      <c r="AW33" s="13"/>
      <c r="AX33" s="4"/>
      <c r="AY33" s="484"/>
      <c r="AZ33" s="13"/>
      <c r="BA33" s="4"/>
      <c r="BB33" s="484"/>
      <c r="BC33" s="13"/>
      <c r="BD33" s="4"/>
      <c r="BE33" s="484"/>
      <c r="BF33" s="13"/>
      <c r="BG33" s="4"/>
      <c r="BH33" s="484"/>
      <c r="BI33" s="13"/>
      <c r="BJ33" s="4"/>
      <c r="BK33" s="484"/>
      <c r="BL33" s="317"/>
      <c r="BM33" s="432"/>
      <c r="BN33" s="433"/>
      <c r="BO33" s="332"/>
    </row>
    <row r="34" spans="1:67" ht="20.100000000000001" customHeight="1">
      <c r="A34" s="317"/>
      <c r="B34" s="1046"/>
      <c r="C34" s="1039"/>
      <c r="D34" s="375" t="s">
        <v>25</v>
      </c>
      <c r="E34" s="364"/>
      <c r="F34" s="377"/>
      <c r="G34" s="586" t="s">
        <v>17</v>
      </c>
      <c r="H34" s="483">
        <f>'2.入力_使用量(1,2号)'!M42</f>
        <v>0</v>
      </c>
      <c r="I34" s="483">
        <f>'2.入力_使用量(1,2号)'!Q42</f>
        <v>0</v>
      </c>
      <c r="J34" s="483">
        <f t="shared" si="0"/>
        <v>0</v>
      </c>
      <c r="K34" s="483">
        <f t="shared" si="1"/>
        <v>0</v>
      </c>
      <c r="L34" s="484"/>
      <c r="M34" s="13"/>
      <c r="N34" s="4"/>
      <c r="O34" s="484"/>
      <c r="P34" s="13"/>
      <c r="Q34" s="4"/>
      <c r="R34" s="484"/>
      <c r="S34" s="13"/>
      <c r="T34" s="4"/>
      <c r="U34" s="484"/>
      <c r="V34" s="483">
        <f t="shared" si="2"/>
        <v>0</v>
      </c>
      <c r="W34" s="483">
        <f t="shared" si="3"/>
        <v>0</v>
      </c>
      <c r="X34" s="484"/>
      <c r="Y34" s="13"/>
      <c r="Z34" s="4"/>
      <c r="AA34" s="484"/>
      <c r="AB34" s="13"/>
      <c r="AC34" s="4"/>
      <c r="AD34" s="484"/>
      <c r="AE34" s="13"/>
      <c r="AF34" s="4"/>
      <c r="AG34" s="484"/>
      <c r="AH34" s="13"/>
      <c r="AI34" s="4"/>
      <c r="AJ34" s="484"/>
      <c r="AK34" s="13"/>
      <c r="AL34" s="4"/>
      <c r="AM34" s="484"/>
      <c r="AN34" s="13"/>
      <c r="AO34" s="4"/>
      <c r="AP34" s="484"/>
      <c r="AQ34" s="13"/>
      <c r="AR34" s="4"/>
      <c r="AS34" s="484"/>
      <c r="AT34" s="13"/>
      <c r="AU34" s="4"/>
      <c r="AV34" s="484"/>
      <c r="AW34" s="13"/>
      <c r="AX34" s="4"/>
      <c r="AY34" s="484"/>
      <c r="AZ34" s="13"/>
      <c r="BA34" s="4"/>
      <c r="BB34" s="484"/>
      <c r="BC34" s="13"/>
      <c r="BD34" s="4"/>
      <c r="BE34" s="484"/>
      <c r="BF34" s="13"/>
      <c r="BG34" s="4"/>
      <c r="BH34" s="484"/>
      <c r="BI34" s="13"/>
      <c r="BJ34" s="4"/>
      <c r="BK34" s="484"/>
      <c r="BL34" s="317"/>
      <c r="BM34" s="432"/>
      <c r="BN34" s="433"/>
      <c r="BO34" s="332"/>
    </row>
    <row r="35" spans="1:67" ht="20.100000000000001" customHeight="1">
      <c r="A35" s="317"/>
      <c r="B35" s="1046"/>
      <c r="C35" s="1039"/>
      <c r="D35" s="375" t="s">
        <v>26</v>
      </c>
      <c r="E35" s="375"/>
      <c r="F35" s="377"/>
      <c r="G35" s="586" t="s">
        <v>17</v>
      </c>
      <c r="H35" s="483">
        <f>'2.入力_使用量(1,2号)'!M43</f>
        <v>0</v>
      </c>
      <c r="I35" s="483">
        <f>'2.入力_使用量(1,2号)'!Q43</f>
        <v>0</v>
      </c>
      <c r="J35" s="483">
        <f t="shared" si="0"/>
        <v>0</v>
      </c>
      <c r="K35" s="483">
        <f t="shared" si="1"/>
        <v>0</v>
      </c>
      <c r="L35" s="484"/>
      <c r="M35" s="13"/>
      <c r="N35" s="4"/>
      <c r="O35" s="484"/>
      <c r="P35" s="13"/>
      <c r="Q35" s="4"/>
      <c r="R35" s="484"/>
      <c r="S35" s="13"/>
      <c r="T35" s="4"/>
      <c r="U35" s="484"/>
      <c r="V35" s="483">
        <f t="shared" si="2"/>
        <v>0</v>
      </c>
      <c r="W35" s="483">
        <f t="shared" si="3"/>
        <v>0</v>
      </c>
      <c r="X35" s="484"/>
      <c r="Y35" s="13"/>
      <c r="Z35" s="4"/>
      <c r="AA35" s="484"/>
      <c r="AB35" s="13"/>
      <c r="AC35" s="4"/>
      <c r="AD35" s="484"/>
      <c r="AE35" s="13"/>
      <c r="AF35" s="4"/>
      <c r="AG35" s="484"/>
      <c r="AH35" s="13"/>
      <c r="AI35" s="4"/>
      <c r="AJ35" s="484"/>
      <c r="AK35" s="13"/>
      <c r="AL35" s="4"/>
      <c r="AM35" s="484"/>
      <c r="AN35" s="13"/>
      <c r="AO35" s="4"/>
      <c r="AP35" s="484"/>
      <c r="AQ35" s="13"/>
      <c r="AR35" s="4"/>
      <c r="AS35" s="484"/>
      <c r="AT35" s="13"/>
      <c r="AU35" s="4"/>
      <c r="AV35" s="484"/>
      <c r="AW35" s="13"/>
      <c r="AX35" s="4"/>
      <c r="AY35" s="484"/>
      <c r="AZ35" s="13"/>
      <c r="BA35" s="4"/>
      <c r="BB35" s="484"/>
      <c r="BC35" s="13"/>
      <c r="BD35" s="4"/>
      <c r="BE35" s="484"/>
      <c r="BF35" s="13"/>
      <c r="BG35" s="4"/>
      <c r="BH35" s="484"/>
      <c r="BI35" s="13"/>
      <c r="BJ35" s="4"/>
      <c r="BK35" s="484"/>
      <c r="BL35" s="317"/>
      <c r="BM35" s="432"/>
      <c r="BN35" s="433"/>
      <c r="BO35" s="332"/>
    </row>
    <row r="36" spans="1:67" ht="20.100000000000001" customHeight="1">
      <c r="A36" s="317"/>
      <c r="B36" s="1046"/>
      <c r="C36" s="1039"/>
      <c r="D36" s="375" t="s">
        <v>27</v>
      </c>
      <c r="E36" s="375"/>
      <c r="F36" s="377"/>
      <c r="G36" s="586" t="s">
        <v>17</v>
      </c>
      <c r="H36" s="483">
        <f>'2.入力_使用量(1,2号)'!M44</f>
        <v>0</v>
      </c>
      <c r="I36" s="483">
        <f>'2.入力_使用量(1,2号)'!Q44</f>
        <v>0</v>
      </c>
      <c r="J36" s="483">
        <f t="shared" si="0"/>
        <v>0</v>
      </c>
      <c r="K36" s="483">
        <f t="shared" si="1"/>
        <v>0</v>
      </c>
      <c r="L36" s="484"/>
      <c r="M36" s="13"/>
      <c r="N36" s="4"/>
      <c r="O36" s="484"/>
      <c r="P36" s="13"/>
      <c r="Q36" s="4"/>
      <c r="R36" s="484"/>
      <c r="S36" s="13"/>
      <c r="T36" s="4"/>
      <c r="U36" s="484"/>
      <c r="V36" s="483">
        <f t="shared" si="2"/>
        <v>0</v>
      </c>
      <c r="W36" s="483">
        <f t="shared" si="3"/>
        <v>0</v>
      </c>
      <c r="X36" s="484"/>
      <c r="Y36" s="13"/>
      <c r="Z36" s="4"/>
      <c r="AA36" s="484"/>
      <c r="AB36" s="13"/>
      <c r="AC36" s="4"/>
      <c r="AD36" s="484"/>
      <c r="AE36" s="13"/>
      <c r="AF36" s="4"/>
      <c r="AG36" s="484"/>
      <c r="AH36" s="13"/>
      <c r="AI36" s="4"/>
      <c r="AJ36" s="484"/>
      <c r="AK36" s="13"/>
      <c r="AL36" s="4"/>
      <c r="AM36" s="484"/>
      <c r="AN36" s="13"/>
      <c r="AO36" s="4"/>
      <c r="AP36" s="484"/>
      <c r="AQ36" s="13"/>
      <c r="AR36" s="4"/>
      <c r="AS36" s="484"/>
      <c r="AT36" s="13"/>
      <c r="AU36" s="4"/>
      <c r="AV36" s="484"/>
      <c r="AW36" s="13"/>
      <c r="AX36" s="4"/>
      <c r="AY36" s="484"/>
      <c r="AZ36" s="13"/>
      <c r="BA36" s="4"/>
      <c r="BB36" s="484"/>
      <c r="BC36" s="13"/>
      <c r="BD36" s="4"/>
      <c r="BE36" s="484"/>
      <c r="BF36" s="13"/>
      <c r="BG36" s="4"/>
      <c r="BH36" s="484"/>
      <c r="BI36" s="13"/>
      <c r="BJ36" s="4"/>
      <c r="BK36" s="484"/>
      <c r="BL36" s="317"/>
      <c r="BM36" s="432"/>
      <c r="BN36" s="433"/>
      <c r="BO36" s="332"/>
    </row>
    <row r="37" spans="1:67" ht="20.100000000000001" customHeight="1">
      <c r="A37" s="317"/>
      <c r="B37" s="1046"/>
      <c r="C37" s="1039"/>
      <c r="D37" s="375" t="s">
        <v>28</v>
      </c>
      <c r="E37" s="375"/>
      <c r="F37" s="377"/>
      <c r="G37" s="586" t="s">
        <v>17</v>
      </c>
      <c r="H37" s="483">
        <f>'2.入力_使用量(1,2号)'!M45</f>
        <v>0</v>
      </c>
      <c r="I37" s="483">
        <f>'2.入力_使用量(1,2号)'!Q45</f>
        <v>0</v>
      </c>
      <c r="J37" s="483">
        <f t="shared" si="0"/>
        <v>0</v>
      </c>
      <c r="K37" s="483">
        <f t="shared" si="1"/>
        <v>0</v>
      </c>
      <c r="L37" s="484"/>
      <c r="M37" s="13"/>
      <c r="N37" s="4"/>
      <c r="O37" s="484"/>
      <c r="P37" s="13"/>
      <c r="Q37" s="4"/>
      <c r="R37" s="484"/>
      <c r="S37" s="13"/>
      <c r="T37" s="4"/>
      <c r="U37" s="484"/>
      <c r="V37" s="483">
        <f t="shared" si="2"/>
        <v>0</v>
      </c>
      <c r="W37" s="483">
        <f t="shared" si="3"/>
        <v>0</v>
      </c>
      <c r="X37" s="484"/>
      <c r="Y37" s="13"/>
      <c r="Z37" s="4"/>
      <c r="AA37" s="484"/>
      <c r="AB37" s="13"/>
      <c r="AC37" s="4"/>
      <c r="AD37" s="484"/>
      <c r="AE37" s="13"/>
      <c r="AF37" s="4"/>
      <c r="AG37" s="484"/>
      <c r="AH37" s="13"/>
      <c r="AI37" s="4"/>
      <c r="AJ37" s="484"/>
      <c r="AK37" s="13"/>
      <c r="AL37" s="4"/>
      <c r="AM37" s="484"/>
      <c r="AN37" s="13"/>
      <c r="AO37" s="4"/>
      <c r="AP37" s="484"/>
      <c r="AQ37" s="13"/>
      <c r="AR37" s="4"/>
      <c r="AS37" s="484"/>
      <c r="AT37" s="13"/>
      <c r="AU37" s="4"/>
      <c r="AV37" s="484"/>
      <c r="AW37" s="13"/>
      <c r="AX37" s="4"/>
      <c r="AY37" s="484"/>
      <c r="AZ37" s="13"/>
      <c r="BA37" s="4"/>
      <c r="BB37" s="484"/>
      <c r="BC37" s="13"/>
      <c r="BD37" s="4"/>
      <c r="BE37" s="484"/>
      <c r="BF37" s="13"/>
      <c r="BG37" s="4"/>
      <c r="BH37" s="484"/>
      <c r="BI37" s="13"/>
      <c r="BJ37" s="4"/>
      <c r="BK37" s="484"/>
      <c r="BL37" s="317"/>
      <c r="BM37" s="486"/>
      <c r="BN37" s="319"/>
      <c r="BO37" s="486"/>
    </row>
    <row r="38" spans="1:67" ht="20.100000000000001" customHeight="1">
      <c r="A38" s="317"/>
      <c r="B38" s="1046"/>
      <c r="C38" s="1039"/>
      <c r="D38" s="375" t="s">
        <v>29</v>
      </c>
      <c r="E38" s="375"/>
      <c r="F38" s="377"/>
      <c r="G38" s="586" t="s">
        <v>17</v>
      </c>
      <c r="H38" s="483">
        <f>'2.入力_使用量(1,2号)'!M46</f>
        <v>0</v>
      </c>
      <c r="I38" s="483">
        <f>'2.入力_使用量(1,2号)'!Q46</f>
        <v>0</v>
      </c>
      <c r="J38" s="483">
        <f t="shared" si="0"/>
        <v>0</v>
      </c>
      <c r="K38" s="483">
        <f t="shared" si="1"/>
        <v>0</v>
      </c>
      <c r="L38" s="484"/>
      <c r="M38" s="13"/>
      <c r="N38" s="4"/>
      <c r="O38" s="484"/>
      <c r="P38" s="13"/>
      <c r="Q38" s="4"/>
      <c r="R38" s="484"/>
      <c r="S38" s="13"/>
      <c r="T38" s="4"/>
      <c r="U38" s="484"/>
      <c r="V38" s="483">
        <f t="shared" si="2"/>
        <v>0</v>
      </c>
      <c r="W38" s="483">
        <f t="shared" si="3"/>
        <v>0</v>
      </c>
      <c r="X38" s="484"/>
      <c r="Y38" s="13"/>
      <c r="Z38" s="4"/>
      <c r="AA38" s="484"/>
      <c r="AB38" s="13"/>
      <c r="AC38" s="4"/>
      <c r="AD38" s="484"/>
      <c r="AE38" s="13"/>
      <c r="AF38" s="4"/>
      <c r="AG38" s="484"/>
      <c r="AH38" s="13"/>
      <c r="AI38" s="4"/>
      <c r="AJ38" s="484"/>
      <c r="AK38" s="13"/>
      <c r="AL38" s="4"/>
      <c r="AM38" s="484"/>
      <c r="AN38" s="13"/>
      <c r="AO38" s="4"/>
      <c r="AP38" s="484"/>
      <c r="AQ38" s="13"/>
      <c r="AR38" s="4"/>
      <c r="AS38" s="484"/>
      <c r="AT38" s="13"/>
      <c r="AU38" s="4"/>
      <c r="AV38" s="484"/>
      <c r="AW38" s="13"/>
      <c r="AX38" s="4"/>
      <c r="AY38" s="484"/>
      <c r="AZ38" s="13"/>
      <c r="BA38" s="4"/>
      <c r="BB38" s="484"/>
      <c r="BC38" s="13"/>
      <c r="BD38" s="4"/>
      <c r="BE38" s="484"/>
      <c r="BF38" s="13"/>
      <c r="BG38" s="4"/>
      <c r="BH38" s="484"/>
      <c r="BI38" s="13"/>
      <c r="BJ38" s="4"/>
      <c r="BK38" s="484"/>
      <c r="BL38" s="317"/>
      <c r="BM38" s="432"/>
      <c r="BN38" s="433"/>
      <c r="BO38" s="332"/>
    </row>
    <row r="39" spans="1:67" ht="20.100000000000001" customHeight="1">
      <c r="A39" s="317"/>
      <c r="B39" s="1046"/>
      <c r="C39" s="1039"/>
      <c r="D39" s="375" t="s">
        <v>30</v>
      </c>
      <c r="E39" s="375"/>
      <c r="F39" s="377"/>
      <c r="G39" s="586" t="s">
        <v>17</v>
      </c>
      <c r="H39" s="483">
        <f>'2.入力_使用量(1,2号)'!M47</f>
        <v>0</v>
      </c>
      <c r="I39" s="483">
        <f>'2.入力_使用量(1,2号)'!Q47</f>
        <v>0</v>
      </c>
      <c r="J39" s="483">
        <f t="shared" si="0"/>
        <v>0</v>
      </c>
      <c r="K39" s="483">
        <f t="shared" si="1"/>
        <v>0</v>
      </c>
      <c r="L39" s="484"/>
      <c r="M39" s="13"/>
      <c r="N39" s="4"/>
      <c r="O39" s="484"/>
      <c r="P39" s="13"/>
      <c r="Q39" s="4"/>
      <c r="R39" s="484"/>
      <c r="S39" s="13"/>
      <c r="T39" s="4"/>
      <c r="U39" s="484"/>
      <c r="V39" s="483">
        <f t="shared" si="2"/>
        <v>0</v>
      </c>
      <c r="W39" s="483">
        <f t="shared" si="3"/>
        <v>0</v>
      </c>
      <c r="X39" s="484"/>
      <c r="Y39" s="13"/>
      <c r="Z39" s="4"/>
      <c r="AA39" s="484"/>
      <c r="AB39" s="13"/>
      <c r="AC39" s="4"/>
      <c r="AD39" s="484"/>
      <c r="AE39" s="13"/>
      <c r="AF39" s="4"/>
      <c r="AG39" s="484"/>
      <c r="AH39" s="13"/>
      <c r="AI39" s="4"/>
      <c r="AJ39" s="484"/>
      <c r="AK39" s="13"/>
      <c r="AL39" s="4"/>
      <c r="AM39" s="484"/>
      <c r="AN39" s="13"/>
      <c r="AO39" s="4"/>
      <c r="AP39" s="484"/>
      <c r="AQ39" s="13"/>
      <c r="AR39" s="4"/>
      <c r="AS39" s="484"/>
      <c r="AT39" s="13"/>
      <c r="AU39" s="4"/>
      <c r="AV39" s="484"/>
      <c r="AW39" s="13"/>
      <c r="AX39" s="4"/>
      <c r="AY39" s="484"/>
      <c r="AZ39" s="13"/>
      <c r="BA39" s="4"/>
      <c r="BB39" s="484"/>
      <c r="BC39" s="13"/>
      <c r="BD39" s="4"/>
      <c r="BE39" s="484"/>
      <c r="BF39" s="13"/>
      <c r="BG39" s="4"/>
      <c r="BH39" s="484"/>
      <c r="BI39" s="13"/>
      <c r="BJ39" s="4"/>
      <c r="BK39" s="484"/>
      <c r="BL39" s="317"/>
      <c r="BM39" s="432"/>
      <c r="BN39" s="433"/>
      <c r="BO39" s="332"/>
    </row>
    <row r="40" spans="1:67" ht="20.100000000000001" customHeight="1">
      <c r="A40" s="317"/>
      <c r="B40" s="1046"/>
      <c r="C40" s="1039"/>
      <c r="D40" s="375" t="s">
        <v>31</v>
      </c>
      <c r="E40" s="364"/>
      <c r="F40" s="377"/>
      <c r="G40" s="586" t="s">
        <v>17</v>
      </c>
      <c r="H40" s="483">
        <f>'2.入力_使用量(1,2号)'!M48</f>
        <v>0</v>
      </c>
      <c r="I40" s="483">
        <f>'2.入力_使用量(1,2号)'!Q48</f>
        <v>0</v>
      </c>
      <c r="J40" s="483">
        <f t="shared" si="0"/>
        <v>0</v>
      </c>
      <c r="K40" s="483">
        <f t="shared" si="1"/>
        <v>0</v>
      </c>
      <c r="L40" s="484"/>
      <c r="M40" s="13"/>
      <c r="N40" s="4"/>
      <c r="O40" s="484"/>
      <c r="P40" s="13"/>
      <c r="Q40" s="4"/>
      <c r="R40" s="484"/>
      <c r="S40" s="13"/>
      <c r="T40" s="4"/>
      <c r="U40" s="484"/>
      <c r="V40" s="483">
        <f t="shared" si="2"/>
        <v>0</v>
      </c>
      <c r="W40" s="483">
        <f t="shared" si="3"/>
        <v>0</v>
      </c>
      <c r="X40" s="484"/>
      <c r="Y40" s="13"/>
      <c r="Z40" s="4"/>
      <c r="AA40" s="484"/>
      <c r="AB40" s="13"/>
      <c r="AC40" s="4"/>
      <c r="AD40" s="484"/>
      <c r="AE40" s="13"/>
      <c r="AF40" s="4"/>
      <c r="AG40" s="484"/>
      <c r="AH40" s="13"/>
      <c r="AI40" s="4"/>
      <c r="AJ40" s="484"/>
      <c r="AK40" s="13"/>
      <c r="AL40" s="4"/>
      <c r="AM40" s="484"/>
      <c r="AN40" s="13"/>
      <c r="AO40" s="4"/>
      <c r="AP40" s="484"/>
      <c r="AQ40" s="13"/>
      <c r="AR40" s="4"/>
      <c r="AS40" s="484"/>
      <c r="AT40" s="13"/>
      <c r="AU40" s="4"/>
      <c r="AV40" s="484"/>
      <c r="AW40" s="13"/>
      <c r="AX40" s="4"/>
      <c r="AY40" s="484"/>
      <c r="AZ40" s="13"/>
      <c r="BA40" s="4"/>
      <c r="BB40" s="484"/>
      <c r="BC40" s="13"/>
      <c r="BD40" s="4"/>
      <c r="BE40" s="484"/>
      <c r="BF40" s="13"/>
      <c r="BG40" s="4"/>
      <c r="BH40" s="484"/>
      <c r="BI40" s="13"/>
      <c r="BJ40" s="4"/>
      <c r="BK40" s="484"/>
      <c r="BL40" s="317"/>
      <c r="BM40" s="432"/>
      <c r="BN40" s="433"/>
      <c r="BO40" s="332"/>
    </row>
    <row r="41" spans="1:67" ht="20.100000000000001" customHeight="1">
      <c r="A41" s="317"/>
      <c r="B41" s="1046"/>
      <c r="C41" s="1039"/>
      <c r="D41" s="375" t="s">
        <v>32</v>
      </c>
      <c r="E41" s="375"/>
      <c r="F41" s="485" t="s">
        <v>4054</v>
      </c>
      <c r="G41" s="586" t="s">
        <v>6884</v>
      </c>
      <c r="H41" s="483">
        <f>'2.入力_使用量(1,2号)'!M49</f>
        <v>0</v>
      </c>
      <c r="I41" s="483">
        <f>'2.入力_使用量(1,2号)'!Q49</f>
        <v>0</v>
      </c>
      <c r="J41" s="483">
        <f t="shared" si="0"/>
        <v>0</v>
      </c>
      <c r="K41" s="483">
        <f t="shared" si="1"/>
        <v>0</v>
      </c>
      <c r="L41" s="484"/>
      <c r="M41" s="13"/>
      <c r="N41" s="4"/>
      <c r="O41" s="484"/>
      <c r="P41" s="13"/>
      <c r="Q41" s="4"/>
      <c r="R41" s="484"/>
      <c r="S41" s="13"/>
      <c r="T41" s="4"/>
      <c r="U41" s="484"/>
      <c r="V41" s="483">
        <f t="shared" si="2"/>
        <v>0</v>
      </c>
      <c r="W41" s="483">
        <f t="shared" si="3"/>
        <v>0</v>
      </c>
      <c r="X41" s="484"/>
      <c r="Y41" s="13"/>
      <c r="Z41" s="4"/>
      <c r="AA41" s="484"/>
      <c r="AB41" s="13"/>
      <c r="AC41" s="4"/>
      <c r="AD41" s="484"/>
      <c r="AE41" s="13"/>
      <c r="AF41" s="4"/>
      <c r="AG41" s="484"/>
      <c r="AH41" s="13"/>
      <c r="AI41" s="4"/>
      <c r="AJ41" s="484"/>
      <c r="AK41" s="13"/>
      <c r="AL41" s="4"/>
      <c r="AM41" s="484"/>
      <c r="AN41" s="13"/>
      <c r="AO41" s="4"/>
      <c r="AP41" s="484"/>
      <c r="AQ41" s="13"/>
      <c r="AR41" s="4"/>
      <c r="AS41" s="484"/>
      <c r="AT41" s="13"/>
      <c r="AU41" s="4"/>
      <c r="AV41" s="484"/>
      <c r="AW41" s="13"/>
      <c r="AX41" s="4"/>
      <c r="AY41" s="484"/>
      <c r="AZ41" s="13"/>
      <c r="BA41" s="4"/>
      <c r="BB41" s="484"/>
      <c r="BC41" s="13"/>
      <c r="BD41" s="4"/>
      <c r="BE41" s="484"/>
      <c r="BF41" s="13"/>
      <c r="BG41" s="4"/>
      <c r="BH41" s="484"/>
      <c r="BI41" s="13"/>
      <c r="BJ41" s="4"/>
      <c r="BK41" s="484"/>
      <c r="BL41" s="317"/>
      <c r="BM41" s="432"/>
      <c r="BN41" s="433"/>
      <c r="BO41" s="332"/>
    </row>
    <row r="42" spans="1:67" ht="20.100000000000001" customHeight="1">
      <c r="A42" s="317"/>
      <c r="B42" s="1046"/>
      <c r="C42" s="1039"/>
      <c r="D42" s="375" t="s">
        <v>33</v>
      </c>
      <c r="E42" s="375"/>
      <c r="F42" s="485" t="s">
        <v>4054</v>
      </c>
      <c r="G42" s="586" t="s">
        <v>6884</v>
      </c>
      <c r="H42" s="483">
        <f>'2.入力_使用量(1,2号)'!M50</f>
        <v>0</v>
      </c>
      <c r="I42" s="483">
        <f>'2.入力_使用量(1,2号)'!Q50</f>
        <v>0</v>
      </c>
      <c r="J42" s="483">
        <f t="shared" si="0"/>
        <v>0</v>
      </c>
      <c r="K42" s="483">
        <f t="shared" si="1"/>
        <v>0</v>
      </c>
      <c r="L42" s="484"/>
      <c r="M42" s="13"/>
      <c r="N42" s="4"/>
      <c r="O42" s="484"/>
      <c r="P42" s="13"/>
      <c r="Q42" s="4"/>
      <c r="R42" s="484"/>
      <c r="S42" s="13"/>
      <c r="T42" s="4"/>
      <c r="U42" s="484"/>
      <c r="V42" s="483">
        <f t="shared" si="2"/>
        <v>0</v>
      </c>
      <c r="W42" s="483">
        <f t="shared" si="3"/>
        <v>0</v>
      </c>
      <c r="X42" s="484"/>
      <c r="Y42" s="13"/>
      <c r="Z42" s="4"/>
      <c r="AA42" s="484"/>
      <c r="AB42" s="13"/>
      <c r="AC42" s="4"/>
      <c r="AD42" s="484"/>
      <c r="AE42" s="13"/>
      <c r="AF42" s="4"/>
      <c r="AG42" s="484"/>
      <c r="AH42" s="13"/>
      <c r="AI42" s="4"/>
      <c r="AJ42" s="484"/>
      <c r="AK42" s="13"/>
      <c r="AL42" s="4"/>
      <c r="AM42" s="484"/>
      <c r="AN42" s="13"/>
      <c r="AO42" s="4"/>
      <c r="AP42" s="484"/>
      <c r="AQ42" s="13"/>
      <c r="AR42" s="4"/>
      <c r="AS42" s="484"/>
      <c r="AT42" s="13"/>
      <c r="AU42" s="4"/>
      <c r="AV42" s="484"/>
      <c r="AW42" s="13"/>
      <c r="AX42" s="4"/>
      <c r="AY42" s="484"/>
      <c r="AZ42" s="13"/>
      <c r="BA42" s="4"/>
      <c r="BB42" s="484"/>
      <c r="BC42" s="13"/>
      <c r="BD42" s="4"/>
      <c r="BE42" s="484"/>
      <c r="BF42" s="13"/>
      <c r="BG42" s="4"/>
      <c r="BH42" s="484"/>
      <c r="BI42" s="13"/>
      <c r="BJ42" s="4"/>
      <c r="BK42" s="484"/>
      <c r="BL42" s="317"/>
      <c r="BM42" s="432"/>
      <c r="BN42" s="433"/>
      <c r="BO42" s="332"/>
    </row>
    <row r="43" spans="1:67" ht="20.100000000000001" customHeight="1">
      <c r="A43" s="317"/>
      <c r="B43" s="1046"/>
      <c r="C43" s="1039"/>
      <c r="D43" s="375" t="s">
        <v>34</v>
      </c>
      <c r="E43" s="375"/>
      <c r="F43" s="485" t="s">
        <v>4054</v>
      </c>
      <c r="G43" s="586" t="s">
        <v>6884</v>
      </c>
      <c r="H43" s="483">
        <f>'2.入力_使用量(1,2号)'!M51</f>
        <v>0</v>
      </c>
      <c r="I43" s="483">
        <f>'2.入力_使用量(1,2号)'!Q51</f>
        <v>0</v>
      </c>
      <c r="J43" s="483">
        <f t="shared" si="0"/>
        <v>0</v>
      </c>
      <c r="K43" s="483">
        <f t="shared" si="1"/>
        <v>0</v>
      </c>
      <c r="L43" s="484"/>
      <c r="M43" s="13"/>
      <c r="N43" s="4"/>
      <c r="O43" s="484"/>
      <c r="P43" s="13"/>
      <c r="Q43" s="4"/>
      <c r="R43" s="484"/>
      <c r="S43" s="13"/>
      <c r="T43" s="4"/>
      <c r="U43" s="484"/>
      <c r="V43" s="483">
        <f t="shared" si="2"/>
        <v>0</v>
      </c>
      <c r="W43" s="483">
        <f t="shared" si="3"/>
        <v>0</v>
      </c>
      <c r="X43" s="484"/>
      <c r="Y43" s="13"/>
      <c r="Z43" s="4"/>
      <c r="AA43" s="484"/>
      <c r="AB43" s="13"/>
      <c r="AC43" s="4"/>
      <c r="AD43" s="484"/>
      <c r="AE43" s="13"/>
      <c r="AF43" s="4"/>
      <c r="AG43" s="484"/>
      <c r="AH43" s="13"/>
      <c r="AI43" s="4"/>
      <c r="AJ43" s="484"/>
      <c r="AK43" s="13"/>
      <c r="AL43" s="4"/>
      <c r="AM43" s="484"/>
      <c r="AN43" s="13"/>
      <c r="AO43" s="4"/>
      <c r="AP43" s="484"/>
      <c r="AQ43" s="13"/>
      <c r="AR43" s="4"/>
      <c r="AS43" s="484"/>
      <c r="AT43" s="13"/>
      <c r="AU43" s="4"/>
      <c r="AV43" s="484"/>
      <c r="AW43" s="13"/>
      <c r="AX43" s="4"/>
      <c r="AY43" s="484"/>
      <c r="AZ43" s="13"/>
      <c r="BA43" s="4"/>
      <c r="BB43" s="484"/>
      <c r="BC43" s="13"/>
      <c r="BD43" s="4"/>
      <c r="BE43" s="484"/>
      <c r="BF43" s="13"/>
      <c r="BG43" s="4"/>
      <c r="BH43" s="484"/>
      <c r="BI43" s="13"/>
      <c r="BJ43" s="4"/>
      <c r="BK43" s="484"/>
      <c r="BL43" s="317"/>
      <c r="BM43" s="432"/>
      <c r="BN43" s="487"/>
      <c r="BO43" s="332"/>
    </row>
    <row r="44" spans="1:67" ht="20.100000000000001" customHeight="1">
      <c r="A44" s="317"/>
      <c r="B44" s="1046"/>
      <c r="C44" s="1039"/>
      <c r="D44" s="375" t="s">
        <v>35</v>
      </c>
      <c r="E44" s="375"/>
      <c r="F44" s="485" t="s">
        <v>4054</v>
      </c>
      <c r="G44" s="586" t="s">
        <v>6884</v>
      </c>
      <c r="H44" s="483">
        <f>'2.入力_使用量(1,2号)'!M52</f>
        <v>0</v>
      </c>
      <c r="I44" s="483">
        <f>'2.入力_使用量(1,2号)'!Q52</f>
        <v>0</v>
      </c>
      <c r="J44" s="483">
        <f t="shared" si="0"/>
        <v>0</v>
      </c>
      <c r="K44" s="483">
        <f t="shared" si="1"/>
        <v>0</v>
      </c>
      <c r="L44" s="484"/>
      <c r="M44" s="13"/>
      <c r="N44" s="4"/>
      <c r="O44" s="484"/>
      <c r="P44" s="13"/>
      <c r="Q44" s="4"/>
      <c r="R44" s="484"/>
      <c r="S44" s="13"/>
      <c r="T44" s="4"/>
      <c r="U44" s="484"/>
      <c r="V44" s="483">
        <f t="shared" si="2"/>
        <v>0</v>
      </c>
      <c r="W44" s="483">
        <f t="shared" si="3"/>
        <v>0</v>
      </c>
      <c r="X44" s="484"/>
      <c r="Y44" s="13"/>
      <c r="Z44" s="4"/>
      <c r="AA44" s="484"/>
      <c r="AB44" s="13"/>
      <c r="AC44" s="4"/>
      <c r="AD44" s="484"/>
      <c r="AE44" s="13"/>
      <c r="AF44" s="4"/>
      <c r="AG44" s="484"/>
      <c r="AH44" s="13"/>
      <c r="AI44" s="4"/>
      <c r="AJ44" s="484"/>
      <c r="AK44" s="13"/>
      <c r="AL44" s="4"/>
      <c r="AM44" s="484"/>
      <c r="AN44" s="13"/>
      <c r="AO44" s="4"/>
      <c r="AP44" s="484"/>
      <c r="AQ44" s="13"/>
      <c r="AR44" s="4"/>
      <c r="AS44" s="484"/>
      <c r="AT44" s="13"/>
      <c r="AU44" s="4"/>
      <c r="AV44" s="484"/>
      <c r="AW44" s="13"/>
      <c r="AX44" s="4"/>
      <c r="AY44" s="484"/>
      <c r="AZ44" s="13"/>
      <c r="BA44" s="4"/>
      <c r="BB44" s="484"/>
      <c r="BC44" s="13"/>
      <c r="BD44" s="4"/>
      <c r="BE44" s="484"/>
      <c r="BF44" s="13"/>
      <c r="BG44" s="4"/>
      <c r="BH44" s="484"/>
      <c r="BI44" s="13"/>
      <c r="BJ44" s="4"/>
      <c r="BK44" s="484"/>
      <c r="BL44" s="317"/>
      <c r="BM44" s="432"/>
      <c r="BN44" s="487"/>
      <c r="BO44" s="332"/>
    </row>
    <row r="45" spans="1:67" ht="20.100000000000001" customHeight="1">
      <c r="A45" s="317"/>
      <c r="B45" s="1047"/>
      <c r="C45" s="1039"/>
      <c r="D45" s="386" t="s">
        <v>180</v>
      </c>
      <c r="E45" s="488" t="str">
        <f>'2.入力_使用量(1,2号)'!E53</f>
        <v>ガス事業者名を選択</v>
      </c>
      <c r="F45" s="387">
        <f>'2.入力_使用量(1,2号)'!G53</f>
        <v>0</v>
      </c>
      <c r="G45" s="586" t="s">
        <v>6884</v>
      </c>
      <c r="H45" s="483">
        <f>'2.入力_使用量(1,2号)'!M53</f>
        <v>0</v>
      </c>
      <c r="I45" s="483">
        <f>'2.入力_使用量(1,2号)'!Q53</f>
        <v>0</v>
      </c>
      <c r="J45" s="483">
        <f t="shared" si="0"/>
        <v>0</v>
      </c>
      <c r="K45" s="483">
        <f t="shared" si="1"/>
        <v>0</v>
      </c>
      <c r="L45" s="484"/>
      <c r="M45" s="13"/>
      <c r="N45" s="4"/>
      <c r="O45" s="484"/>
      <c r="P45" s="13"/>
      <c r="Q45" s="4"/>
      <c r="R45" s="484"/>
      <c r="S45" s="13"/>
      <c r="T45" s="4"/>
      <c r="U45" s="484"/>
      <c r="V45" s="483">
        <f t="shared" si="2"/>
        <v>0</v>
      </c>
      <c r="W45" s="483">
        <f t="shared" si="3"/>
        <v>0</v>
      </c>
      <c r="X45" s="484"/>
      <c r="Y45" s="13"/>
      <c r="Z45" s="4"/>
      <c r="AA45" s="484"/>
      <c r="AB45" s="13"/>
      <c r="AC45" s="4"/>
      <c r="AD45" s="484"/>
      <c r="AE45" s="13"/>
      <c r="AF45" s="4"/>
      <c r="AG45" s="484"/>
      <c r="AH45" s="13"/>
      <c r="AI45" s="4"/>
      <c r="AJ45" s="484"/>
      <c r="AK45" s="13"/>
      <c r="AL45" s="4"/>
      <c r="AM45" s="484"/>
      <c r="AN45" s="13"/>
      <c r="AO45" s="4"/>
      <c r="AP45" s="484"/>
      <c r="AQ45" s="13"/>
      <c r="AR45" s="4"/>
      <c r="AS45" s="484"/>
      <c r="AT45" s="13"/>
      <c r="AU45" s="4"/>
      <c r="AV45" s="484"/>
      <c r="AW45" s="13"/>
      <c r="AX45" s="4"/>
      <c r="AY45" s="484"/>
      <c r="AZ45" s="13"/>
      <c r="BA45" s="4"/>
      <c r="BB45" s="484"/>
      <c r="BC45" s="13"/>
      <c r="BD45" s="4"/>
      <c r="BE45" s="484"/>
      <c r="BF45" s="13"/>
      <c r="BG45" s="4"/>
      <c r="BH45" s="484"/>
      <c r="BI45" s="13"/>
      <c r="BJ45" s="4"/>
      <c r="BK45" s="484"/>
      <c r="BL45" s="317"/>
      <c r="BM45" s="432"/>
      <c r="BN45" s="487"/>
      <c r="BO45" s="332"/>
    </row>
    <row r="46" spans="1:67" ht="20.100000000000001" customHeight="1">
      <c r="A46" s="317"/>
      <c r="B46" s="1046"/>
      <c r="C46" s="1039"/>
      <c r="D46" s="386" t="s">
        <v>181</v>
      </c>
      <c r="E46" s="488" t="str">
        <f>'2.入力_使用量(1,2号)'!E54</f>
        <v>ガス事業者名を選択</v>
      </c>
      <c r="F46" s="387">
        <f>'2.入力_使用量(1,2号)'!G54</f>
        <v>0</v>
      </c>
      <c r="G46" s="586" t="s">
        <v>6884</v>
      </c>
      <c r="H46" s="483">
        <f>'2.入力_使用量(1,2号)'!M54</f>
        <v>0</v>
      </c>
      <c r="I46" s="483">
        <f>'2.入力_使用量(1,2号)'!Q54</f>
        <v>0</v>
      </c>
      <c r="J46" s="483">
        <f t="shared" si="0"/>
        <v>0</v>
      </c>
      <c r="K46" s="483">
        <f t="shared" si="1"/>
        <v>0</v>
      </c>
      <c r="L46" s="484"/>
      <c r="M46" s="13"/>
      <c r="N46" s="4"/>
      <c r="O46" s="484"/>
      <c r="P46" s="13"/>
      <c r="Q46" s="4"/>
      <c r="R46" s="484"/>
      <c r="S46" s="13"/>
      <c r="T46" s="4"/>
      <c r="U46" s="484"/>
      <c r="V46" s="483">
        <f t="shared" si="2"/>
        <v>0</v>
      </c>
      <c r="W46" s="483">
        <f t="shared" si="3"/>
        <v>0</v>
      </c>
      <c r="X46" s="484"/>
      <c r="Y46" s="13"/>
      <c r="Z46" s="4"/>
      <c r="AA46" s="484"/>
      <c r="AB46" s="13"/>
      <c r="AC46" s="4"/>
      <c r="AD46" s="484"/>
      <c r="AE46" s="13"/>
      <c r="AF46" s="4"/>
      <c r="AG46" s="484"/>
      <c r="AH46" s="13"/>
      <c r="AI46" s="4"/>
      <c r="AJ46" s="484"/>
      <c r="AK46" s="13"/>
      <c r="AL46" s="4"/>
      <c r="AM46" s="484"/>
      <c r="AN46" s="13"/>
      <c r="AO46" s="4"/>
      <c r="AP46" s="484"/>
      <c r="AQ46" s="13"/>
      <c r="AR46" s="4"/>
      <c r="AS46" s="484"/>
      <c r="AT46" s="13"/>
      <c r="AU46" s="4"/>
      <c r="AV46" s="484"/>
      <c r="AW46" s="13"/>
      <c r="AX46" s="4"/>
      <c r="AY46" s="484"/>
      <c r="AZ46" s="13"/>
      <c r="BA46" s="4"/>
      <c r="BB46" s="484"/>
      <c r="BC46" s="13"/>
      <c r="BD46" s="4"/>
      <c r="BE46" s="484"/>
      <c r="BF46" s="13"/>
      <c r="BG46" s="4"/>
      <c r="BH46" s="484"/>
      <c r="BI46" s="13"/>
      <c r="BJ46" s="4"/>
      <c r="BK46" s="484"/>
      <c r="BL46" s="317"/>
      <c r="BM46" s="432"/>
      <c r="BN46" s="487"/>
      <c r="BO46" s="332"/>
    </row>
    <row r="47" spans="1:67" ht="20.100000000000001" customHeight="1">
      <c r="A47" s="317"/>
      <c r="B47" s="1046"/>
      <c r="C47" s="1039"/>
      <c r="D47" s="386" t="s">
        <v>182</v>
      </c>
      <c r="E47" s="488" t="str">
        <f>'2.入力_使用量(1,2号)'!E55</f>
        <v>ガス事業者名を選択</v>
      </c>
      <c r="F47" s="387">
        <f>'2.入力_使用量(1,2号)'!G55</f>
        <v>0</v>
      </c>
      <c r="G47" s="586" t="s">
        <v>6884</v>
      </c>
      <c r="H47" s="483">
        <f>'2.入力_使用量(1,2号)'!M55</f>
        <v>0</v>
      </c>
      <c r="I47" s="483">
        <f>'2.入力_使用量(1,2号)'!Q55</f>
        <v>0</v>
      </c>
      <c r="J47" s="483">
        <f t="shared" si="0"/>
        <v>0</v>
      </c>
      <c r="K47" s="483">
        <f t="shared" si="1"/>
        <v>0</v>
      </c>
      <c r="L47" s="484"/>
      <c r="M47" s="13"/>
      <c r="N47" s="4"/>
      <c r="O47" s="484"/>
      <c r="P47" s="13"/>
      <c r="Q47" s="4"/>
      <c r="R47" s="484"/>
      <c r="S47" s="13"/>
      <c r="T47" s="4"/>
      <c r="U47" s="484"/>
      <c r="V47" s="483">
        <f t="shared" si="2"/>
        <v>0</v>
      </c>
      <c r="W47" s="483">
        <f t="shared" si="3"/>
        <v>0</v>
      </c>
      <c r="X47" s="484"/>
      <c r="Y47" s="13"/>
      <c r="Z47" s="4"/>
      <c r="AA47" s="484"/>
      <c r="AB47" s="13"/>
      <c r="AC47" s="4"/>
      <c r="AD47" s="484"/>
      <c r="AE47" s="13"/>
      <c r="AF47" s="4"/>
      <c r="AG47" s="484"/>
      <c r="AH47" s="13"/>
      <c r="AI47" s="4"/>
      <c r="AJ47" s="484"/>
      <c r="AK47" s="13"/>
      <c r="AL47" s="4"/>
      <c r="AM47" s="484"/>
      <c r="AN47" s="13"/>
      <c r="AO47" s="4"/>
      <c r="AP47" s="484"/>
      <c r="AQ47" s="13"/>
      <c r="AR47" s="4"/>
      <c r="AS47" s="484"/>
      <c r="AT47" s="13"/>
      <c r="AU47" s="4"/>
      <c r="AV47" s="484"/>
      <c r="AW47" s="13"/>
      <c r="AX47" s="4"/>
      <c r="AY47" s="484"/>
      <c r="AZ47" s="13"/>
      <c r="BA47" s="4"/>
      <c r="BB47" s="484"/>
      <c r="BC47" s="13"/>
      <c r="BD47" s="4"/>
      <c r="BE47" s="484"/>
      <c r="BF47" s="13"/>
      <c r="BG47" s="4"/>
      <c r="BH47" s="484"/>
      <c r="BI47" s="13"/>
      <c r="BJ47" s="4"/>
      <c r="BK47" s="484"/>
      <c r="BL47" s="317"/>
      <c r="BM47" s="432"/>
      <c r="BN47" s="487"/>
      <c r="BO47" s="332"/>
    </row>
    <row r="48" spans="1:67" ht="20.100000000000001" customHeight="1">
      <c r="A48" s="317"/>
      <c r="B48" s="1046"/>
      <c r="C48" s="1039"/>
      <c r="D48" s="386" t="s">
        <v>1464</v>
      </c>
      <c r="E48" s="488" t="str">
        <f>'2.入力_使用量(1,2号)'!E56</f>
        <v>ガス事業者名を選択</v>
      </c>
      <c r="F48" s="387">
        <f>'2.入力_使用量(1,2号)'!G56</f>
        <v>0</v>
      </c>
      <c r="G48" s="586" t="s">
        <v>6884</v>
      </c>
      <c r="H48" s="483">
        <f>'2.入力_使用量(1,2号)'!M56</f>
        <v>0</v>
      </c>
      <c r="I48" s="483">
        <f>'2.入力_使用量(1,2号)'!Q56</f>
        <v>0</v>
      </c>
      <c r="J48" s="483">
        <f t="shared" ref="J48:J52" si="4">M48+P48+S48+V48</f>
        <v>0</v>
      </c>
      <c r="K48" s="483">
        <f t="shared" ref="K48:K52" si="5">N48+Q48+T48+W48</f>
        <v>0</v>
      </c>
      <c r="L48" s="484"/>
      <c r="M48" s="13"/>
      <c r="N48" s="4"/>
      <c r="O48" s="484"/>
      <c r="P48" s="13"/>
      <c r="Q48" s="4"/>
      <c r="R48" s="484"/>
      <c r="S48" s="13"/>
      <c r="T48" s="4"/>
      <c r="U48" s="484"/>
      <c r="V48" s="483">
        <f t="shared" ref="V48:V52" si="6">Y48+AB48+AE48+AH48+AK48+AN48+AQ48+AT48+AW48+AZ48+BC48+BF48+BI48</f>
        <v>0</v>
      </c>
      <c r="W48" s="483">
        <f t="shared" ref="W48:W52" si="7">Z48+AC48+AF48+AI48+AL48+AO48+AR48+AU48+AX48+BA48+BD48+BG48+BJ48</f>
        <v>0</v>
      </c>
      <c r="X48" s="484"/>
      <c r="Y48" s="13"/>
      <c r="Z48" s="4"/>
      <c r="AA48" s="484"/>
      <c r="AB48" s="13"/>
      <c r="AC48" s="4"/>
      <c r="AD48" s="484"/>
      <c r="AE48" s="13"/>
      <c r="AF48" s="4"/>
      <c r="AG48" s="484"/>
      <c r="AH48" s="13"/>
      <c r="AI48" s="4"/>
      <c r="AJ48" s="484"/>
      <c r="AK48" s="13"/>
      <c r="AL48" s="4"/>
      <c r="AM48" s="484"/>
      <c r="AN48" s="13"/>
      <c r="AO48" s="4"/>
      <c r="AP48" s="484"/>
      <c r="AQ48" s="13"/>
      <c r="AR48" s="4"/>
      <c r="AS48" s="484"/>
      <c r="AT48" s="13"/>
      <c r="AU48" s="4"/>
      <c r="AV48" s="484"/>
      <c r="AW48" s="13"/>
      <c r="AX48" s="4"/>
      <c r="AY48" s="484"/>
      <c r="AZ48" s="13"/>
      <c r="BA48" s="4"/>
      <c r="BB48" s="484"/>
      <c r="BC48" s="13"/>
      <c r="BD48" s="4"/>
      <c r="BE48" s="484"/>
      <c r="BF48" s="13"/>
      <c r="BG48" s="4"/>
      <c r="BH48" s="484"/>
      <c r="BI48" s="13"/>
      <c r="BJ48" s="4"/>
      <c r="BK48" s="484"/>
      <c r="BL48" s="317"/>
      <c r="BM48" s="432"/>
      <c r="BN48" s="487"/>
      <c r="BO48" s="332"/>
    </row>
    <row r="49" spans="1:67" ht="20.100000000000001" customHeight="1">
      <c r="A49" s="317"/>
      <c r="B49" s="1046"/>
      <c r="C49" s="1039"/>
      <c r="D49" s="386" t="s">
        <v>1465</v>
      </c>
      <c r="E49" s="488" t="str">
        <f>'2.入力_使用量(1,2号)'!E57</f>
        <v>ガス事業者名を選択</v>
      </c>
      <c r="F49" s="387">
        <f>'2.入力_使用量(1,2号)'!G57</f>
        <v>0</v>
      </c>
      <c r="G49" s="586" t="s">
        <v>6884</v>
      </c>
      <c r="H49" s="483">
        <f>'2.入力_使用量(1,2号)'!M57</f>
        <v>0</v>
      </c>
      <c r="I49" s="483">
        <f>'2.入力_使用量(1,2号)'!Q57</f>
        <v>0</v>
      </c>
      <c r="J49" s="483">
        <f t="shared" si="4"/>
        <v>0</v>
      </c>
      <c r="K49" s="483">
        <f t="shared" si="5"/>
        <v>0</v>
      </c>
      <c r="L49" s="484"/>
      <c r="M49" s="13"/>
      <c r="N49" s="4"/>
      <c r="O49" s="484"/>
      <c r="P49" s="13"/>
      <c r="Q49" s="4"/>
      <c r="R49" s="484"/>
      <c r="S49" s="13"/>
      <c r="T49" s="4"/>
      <c r="U49" s="484"/>
      <c r="V49" s="483">
        <f t="shared" si="6"/>
        <v>0</v>
      </c>
      <c r="W49" s="483">
        <f t="shared" si="7"/>
        <v>0</v>
      </c>
      <c r="X49" s="484"/>
      <c r="Y49" s="13"/>
      <c r="Z49" s="4"/>
      <c r="AA49" s="484"/>
      <c r="AB49" s="13"/>
      <c r="AC49" s="4"/>
      <c r="AD49" s="484"/>
      <c r="AE49" s="13"/>
      <c r="AF49" s="4"/>
      <c r="AG49" s="484"/>
      <c r="AH49" s="13"/>
      <c r="AI49" s="4"/>
      <c r="AJ49" s="484"/>
      <c r="AK49" s="13"/>
      <c r="AL49" s="4"/>
      <c r="AM49" s="484"/>
      <c r="AN49" s="13"/>
      <c r="AO49" s="4"/>
      <c r="AP49" s="484"/>
      <c r="AQ49" s="13"/>
      <c r="AR49" s="4"/>
      <c r="AS49" s="484"/>
      <c r="AT49" s="13"/>
      <c r="AU49" s="4"/>
      <c r="AV49" s="484"/>
      <c r="AW49" s="13"/>
      <c r="AX49" s="4"/>
      <c r="AY49" s="484"/>
      <c r="AZ49" s="13"/>
      <c r="BA49" s="4"/>
      <c r="BB49" s="484"/>
      <c r="BC49" s="13"/>
      <c r="BD49" s="4"/>
      <c r="BE49" s="484"/>
      <c r="BF49" s="13"/>
      <c r="BG49" s="4"/>
      <c r="BH49" s="484"/>
      <c r="BI49" s="13"/>
      <c r="BJ49" s="4"/>
      <c r="BK49" s="484"/>
      <c r="BL49" s="317"/>
      <c r="BM49" s="432"/>
      <c r="BN49" s="487"/>
      <c r="BO49" s="332"/>
    </row>
    <row r="50" spans="1:67" ht="20.100000000000001" customHeight="1">
      <c r="A50" s="317"/>
      <c r="B50" s="1046"/>
      <c r="C50" s="1039"/>
      <c r="D50" s="386" t="s">
        <v>1466</v>
      </c>
      <c r="E50" s="488" t="str">
        <f>'2.入力_使用量(1,2号)'!E58</f>
        <v>ガス事業者名を選択</v>
      </c>
      <c r="F50" s="387">
        <f>'2.入力_使用量(1,2号)'!G58</f>
        <v>0</v>
      </c>
      <c r="G50" s="586" t="s">
        <v>6884</v>
      </c>
      <c r="H50" s="483">
        <f>'2.入力_使用量(1,2号)'!M58</f>
        <v>0</v>
      </c>
      <c r="I50" s="483">
        <f>'2.入力_使用量(1,2号)'!Q58</f>
        <v>0</v>
      </c>
      <c r="J50" s="483">
        <f t="shared" si="4"/>
        <v>0</v>
      </c>
      <c r="K50" s="483">
        <f t="shared" si="5"/>
        <v>0</v>
      </c>
      <c r="L50" s="484"/>
      <c r="M50" s="13"/>
      <c r="N50" s="4"/>
      <c r="O50" s="484"/>
      <c r="P50" s="13"/>
      <c r="Q50" s="4"/>
      <c r="R50" s="484"/>
      <c r="S50" s="13"/>
      <c r="T50" s="4"/>
      <c r="U50" s="484"/>
      <c r="V50" s="483">
        <f t="shared" si="6"/>
        <v>0</v>
      </c>
      <c r="W50" s="483">
        <f t="shared" si="7"/>
        <v>0</v>
      </c>
      <c r="X50" s="484"/>
      <c r="Y50" s="13"/>
      <c r="Z50" s="4"/>
      <c r="AA50" s="484"/>
      <c r="AB50" s="13"/>
      <c r="AC50" s="4"/>
      <c r="AD50" s="484"/>
      <c r="AE50" s="13"/>
      <c r="AF50" s="4"/>
      <c r="AG50" s="484"/>
      <c r="AH50" s="13"/>
      <c r="AI50" s="4"/>
      <c r="AJ50" s="484"/>
      <c r="AK50" s="13"/>
      <c r="AL50" s="4"/>
      <c r="AM50" s="484"/>
      <c r="AN50" s="13"/>
      <c r="AO50" s="4"/>
      <c r="AP50" s="484"/>
      <c r="AQ50" s="13"/>
      <c r="AR50" s="4"/>
      <c r="AS50" s="484"/>
      <c r="AT50" s="13"/>
      <c r="AU50" s="4"/>
      <c r="AV50" s="484"/>
      <c r="AW50" s="13"/>
      <c r="AX50" s="4"/>
      <c r="AY50" s="484"/>
      <c r="AZ50" s="13"/>
      <c r="BA50" s="4"/>
      <c r="BB50" s="484"/>
      <c r="BC50" s="13"/>
      <c r="BD50" s="4"/>
      <c r="BE50" s="484"/>
      <c r="BF50" s="13"/>
      <c r="BG50" s="4"/>
      <c r="BH50" s="484"/>
      <c r="BI50" s="13"/>
      <c r="BJ50" s="4"/>
      <c r="BK50" s="484"/>
      <c r="BL50" s="317"/>
      <c r="BM50" s="432"/>
      <c r="BN50" s="487"/>
      <c r="BO50" s="332"/>
    </row>
    <row r="51" spans="1:67" ht="20.100000000000001" customHeight="1">
      <c r="A51" s="317"/>
      <c r="B51" s="1046"/>
      <c r="C51" s="1039"/>
      <c r="D51" s="386" t="s">
        <v>1467</v>
      </c>
      <c r="E51" s="488" t="str">
        <f>'2.入力_使用量(1,2号)'!E59</f>
        <v>ガス事業者名を選択</v>
      </c>
      <c r="F51" s="387">
        <f>'2.入力_使用量(1,2号)'!G59</f>
        <v>0</v>
      </c>
      <c r="G51" s="586" t="s">
        <v>6884</v>
      </c>
      <c r="H51" s="483">
        <f>'2.入力_使用量(1,2号)'!M59</f>
        <v>0</v>
      </c>
      <c r="I51" s="483">
        <f>'2.入力_使用量(1,2号)'!Q59</f>
        <v>0</v>
      </c>
      <c r="J51" s="483">
        <f t="shared" si="4"/>
        <v>0</v>
      </c>
      <c r="K51" s="483">
        <f t="shared" si="5"/>
        <v>0</v>
      </c>
      <c r="L51" s="484"/>
      <c r="M51" s="13"/>
      <c r="N51" s="4"/>
      <c r="O51" s="484"/>
      <c r="P51" s="13"/>
      <c r="Q51" s="4"/>
      <c r="R51" s="484"/>
      <c r="S51" s="13"/>
      <c r="T51" s="4"/>
      <c r="U51" s="484"/>
      <c r="V51" s="483">
        <f t="shared" si="6"/>
        <v>0</v>
      </c>
      <c r="W51" s="483">
        <f t="shared" si="7"/>
        <v>0</v>
      </c>
      <c r="X51" s="484"/>
      <c r="Y51" s="13"/>
      <c r="Z51" s="4"/>
      <c r="AA51" s="484"/>
      <c r="AB51" s="13"/>
      <c r="AC51" s="4"/>
      <c r="AD51" s="484"/>
      <c r="AE51" s="13"/>
      <c r="AF51" s="4"/>
      <c r="AG51" s="484"/>
      <c r="AH51" s="13"/>
      <c r="AI51" s="4"/>
      <c r="AJ51" s="484"/>
      <c r="AK51" s="13"/>
      <c r="AL51" s="4"/>
      <c r="AM51" s="484"/>
      <c r="AN51" s="13"/>
      <c r="AO51" s="4"/>
      <c r="AP51" s="484"/>
      <c r="AQ51" s="13"/>
      <c r="AR51" s="4"/>
      <c r="AS51" s="484"/>
      <c r="AT51" s="13"/>
      <c r="AU51" s="4"/>
      <c r="AV51" s="484"/>
      <c r="AW51" s="13"/>
      <c r="AX51" s="4"/>
      <c r="AY51" s="484"/>
      <c r="AZ51" s="13"/>
      <c r="BA51" s="4"/>
      <c r="BB51" s="484"/>
      <c r="BC51" s="13"/>
      <c r="BD51" s="4"/>
      <c r="BE51" s="484"/>
      <c r="BF51" s="13"/>
      <c r="BG51" s="4"/>
      <c r="BH51" s="484"/>
      <c r="BI51" s="13"/>
      <c r="BJ51" s="4"/>
      <c r="BK51" s="484"/>
      <c r="BL51" s="317"/>
      <c r="BM51" s="432"/>
      <c r="BN51" s="487"/>
      <c r="BO51" s="332"/>
    </row>
    <row r="52" spans="1:67" ht="20.100000000000001" customHeight="1">
      <c r="A52" s="317"/>
      <c r="B52" s="1046"/>
      <c r="C52" s="1039"/>
      <c r="D52" s="386" t="s">
        <v>1468</v>
      </c>
      <c r="E52" s="488" t="str">
        <f>'2.入力_使用量(1,2号)'!E60</f>
        <v>ガス事業者名を選択</v>
      </c>
      <c r="F52" s="387">
        <f>'2.入力_使用量(1,2号)'!G60</f>
        <v>0</v>
      </c>
      <c r="G52" s="586" t="s">
        <v>6884</v>
      </c>
      <c r="H52" s="483">
        <f>'2.入力_使用量(1,2号)'!M60</f>
        <v>0</v>
      </c>
      <c r="I52" s="483">
        <f>'2.入力_使用量(1,2号)'!Q60</f>
        <v>0</v>
      </c>
      <c r="J52" s="483">
        <f t="shared" si="4"/>
        <v>0</v>
      </c>
      <c r="K52" s="483">
        <f t="shared" si="5"/>
        <v>0</v>
      </c>
      <c r="L52" s="484"/>
      <c r="M52" s="13"/>
      <c r="N52" s="4"/>
      <c r="O52" s="484"/>
      <c r="P52" s="13"/>
      <c r="Q52" s="4"/>
      <c r="R52" s="484"/>
      <c r="S52" s="13"/>
      <c r="T52" s="4"/>
      <c r="U52" s="484"/>
      <c r="V52" s="483">
        <f t="shared" si="6"/>
        <v>0</v>
      </c>
      <c r="W52" s="483">
        <f t="shared" si="7"/>
        <v>0</v>
      </c>
      <c r="X52" s="484"/>
      <c r="Y52" s="13"/>
      <c r="Z52" s="4"/>
      <c r="AA52" s="484"/>
      <c r="AB52" s="13"/>
      <c r="AC52" s="4"/>
      <c r="AD52" s="484"/>
      <c r="AE52" s="13"/>
      <c r="AF52" s="4"/>
      <c r="AG52" s="484"/>
      <c r="AH52" s="13"/>
      <c r="AI52" s="4"/>
      <c r="AJ52" s="484"/>
      <c r="AK52" s="13"/>
      <c r="AL52" s="4"/>
      <c r="AM52" s="484"/>
      <c r="AN52" s="13"/>
      <c r="AO52" s="4"/>
      <c r="AP52" s="484"/>
      <c r="AQ52" s="13"/>
      <c r="AR52" s="4"/>
      <c r="AS52" s="484"/>
      <c r="AT52" s="13"/>
      <c r="AU52" s="4"/>
      <c r="AV52" s="484"/>
      <c r="AW52" s="13"/>
      <c r="AX52" s="4"/>
      <c r="AY52" s="484"/>
      <c r="AZ52" s="13"/>
      <c r="BA52" s="4"/>
      <c r="BB52" s="484"/>
      <c r="BC52" s="13"/>
      <c r="BD52" s="4"/>
      <c r="BE52" s="484"/>
      <c r="BF52" s="13"/>
      <c r="BG52" s="4"/>
      <c r="BH52" s="484"/>
      <c r="BI52" s="13"/>
      <c r="BJ52" s="4"/>
      <c r="BK52" s="484"/>
      <c r="BL52" s="317"/>
      <c r="BM52" s="432"/>
      <c r="BN52" s="487"/>
      <c r="BO52" s="332"/>
    </row>
    <row r="53" spans="1:67" ht="20.100000000000001" customHeight="1">
      <c r="A53" s="317"/>
      <c r="B53" s="1046"/>
      <c r="C53" s="1039"/>
      <c r="D53" s="386" t="s">
        <v>1469</v>
      </c>
      <c r="E53" s="488" t="str">
        <f>'2.入力_使用量(1,2号)'!E61</f>
        <v>ガス事業者名を選択</v>
      </c>
      <c r="F53" s="387">
        <f>'2.入力_使用量(1,2号)'!G61</f>
        <v>0</v>
      </c>
      <c r="G53" s="586" t="s">
        <v>6884</v>
      </c>
      <c r="H53" s="483">
        <f>'2.入力_使用量(1,2号)'!M61</f>
        <v>0</v>
      </c>
      <c r="I53" s="483">
        <f>'2.入力_使用量(1,2号)'!Q61</f>
        <v>0</v>
      </c>
      <c r="J53" s="483">
        <f t="shared" ref="J53:J54" si="8">M53+P53+S53+V53</f>
        <v>0</v>
      </c>
      <c r="K53" s="483">
        <f t="shared" ref="K53:K54" si="9">N53+Q53+T53+W53</f>
        <v>0</v>
      </c>
      <c r="L53" s="484"/>
      <c r="M53" s="13"/>
      <c r="N53" s="4"/>
      <c r="O53" s="484"/>
      <c r="P53" s="13"/>
      <c r="Q53" s="4"/>
      <c r="R53" s="484"/>
      <c r="S53" s="13"/>
      <c r="T53" s="4"/>
      <c r="U53" s="484"/>
      <c r="V53" s="483">
        <f t="shared" ref="V53:V54" si="10">Y53+AB53+AE53+AH53+AK53+AN53+AQ53+AT53+AW53+AZ53+BC53+BF53+BI53</f>
        <v>0</v>
      </c>
      <c r="W53" s="483">
        <f t="shared" ref="W53:W54" si="11">Z53+AC53+AF53+AI53+AL53+AO53+AR53+AU53+AX53+BA53+BD53+BG53+BJ53</f>
        <v>0</v>
      </c>
      <c r="X53" s="484"/>
      <c r="Y53" s="13"/>
      <c r="Z53" s="4"/>
      <c r="AA53" s="484"/>
      <c r="AB53" s="13"/>
      <c r="AC53" s="4"/>
      <c r="AD53" s="484"/>
      <c r="AE53" s="13"/>
      <c r="AF53" s="4"/>
      <c r="AG53" s="484"/>
      <c r="AH53" s="13"/>
      <c r="AI53" s="4"/>
      <c r="AJ53" s="484"/>
      <c r="AK53" s="13"/>
      <c r="AL53" s="4"/>
      <c r="AM53" s="484"/>
      <c r="AN53" s="13"/>
      <c r="AO53" s="4"/>
      <c r="AP53" s="484"/>
      <c r="AQ53" s="13"/>
      <c r="AR53" s="4"/>
      <c r="AS53" s="484"/>
      <c r="AT53" s="13"/>
      <c r="AU53" s="4"/>
      <c r="AV53" s="484"/>
      <c r="AW53" s="13"/>
      <c r="AX53" s="4"/>
      <c r="AY53" s="484"/>
      <c r="AZ53" s="13"/>
      <c r="BA53" s="4"/>
      <c r="BB53" s="484"/>
      <c r="BC53" s="13"/>
      <c r="BD53" s="4"/>
      <c r="BE53" s="484"/>
      <c r="BF53" s="13"/>
      <c r="BG53" s="4"/>
      <c r="BH53" s="484"/>
      <c r="BI53" s="13"/>
      <c r="BJ53" s="4"/>
      <c r="BK53" s="484"/>
      <c r="BL53" s="317"/>
      <c r="BM53" s="432"/>
      <c r="BN53" s="487"/>
      <c r="BO53" s="332"/>
    </row>
    <row r="54" spans="1:67" ht="20.100000000000001" customHeight="1">
      <c r="A54" s="317"/>
      <c r="B54" s="1046"/>
      <c r="C54" s="1039"/>
      <c r="D54" s="386" t="s">
        <v>1470</v>
      </c>
      <c r="E54" s="488" t="str">
        <f>'2.入力_使用量(1,2号)'!E62</f>
        <v>ガス事業者名を選択</v>
      </c>
      <c r="F54" s="387">
        <f>'2.入力_使用量(1,2号)'!G62</f>
        <v>0</v>
      </c>
      <c r="G54" s="586" t="s">
        <v>6884</v>
      </c>
      <c r="H54" s="483">
        <f>'2.入力_使用量(1,2号)'!M62</f>
        <v>0</v>
      </c>
      <c r="I54" s="483">
        <f>'2.入力_使用量(1,2号)'!Q62</f>
        <v>0</v>
      </c>
      <c r="J54" s="483">
        <f t="shared" si="8"/>
        <v>0</v>
      </c>
      <c r="K54" s="483">
        <f t="shared" si="9"/>
        <v>0</v>
      </c>
      <c r="L54" s="484"/>
      <c r="M54" s="13"/>
      <c r="N54" s="4"/>
      <c r="O54" s="484"/>
      <c r="P54" s="13"/>
      <c r="Q54" s="4"/>
      <c r="R54" s="484"/>
      <c r="S54" s="13"/>
      <c r="T54" s="4"/>
      <c r="U54" s="484"/>
      <c r="V54" s="483">
        <f t="shared" si="10"/>
        <v>0</v>
      </c>
      <c r="W54" s="483">
        <f t="shared" si="11"/>
        <v>0</v>
      </c>
      <c r="X54" s="484"/>
      <c r="Y54" s="13"/>
      <c r="Z54" s="4"/>
      <c r="AA54" s="484"/>
      <c r="AB54" s="13"/>
      <c r="AC54" s="4"/>
      <c r="AD54" s="484"/>
      <c r="AE54" s="13"/>
      <c r="AF54" s="4"/>
      <c r="AG54" s="484"/>
      <c r="AH54" s="13"/>
      <c r="AI54" s="4"/>
      <c r="AJ54" s="484"/>
      <c r="AK54" s="13"/>
      <c r="AL54" s="4"/>
      <c r="AM54" s="484"/>
      <c r="AN54" s="13"/>
      <c r="AO54" s="4"/>
      <c r="AP54" s="484"/>
      <c r="AQ54" s="13"/>
      <c r="AR54" s="4"/>
      <c r="AS54" s="484"/>
      <c r="AT54" s="13"/>
      <c r="AU54" s="4"/>
      <c r="AV54" s="484"/>
      <c r="AW54" s="13"/>
      <c r="AX54" s="4"/>
      <c r="AY54" s="484"/>
      <c r="AZ54" s="13"/>
      <c r="BA54" s="4"/>
      <c r="BB54" s="484"/>
      <c r="BC54" s="13"/>
      <c r="BD54" s="4"/>
      <c r="BE54" s="484"/>
      <c r="BF54" s="13"/>
      <c r="BG54" s="4"/>
      <c r="BH54" s="484"/>
      <c r="BI54" s="13"/>
      <c r="BJ54" s="4"/>
      <c r="BK54" s="484"/>
      <c r="BL54" s="317"/>
      <c r="BM54" s="432"/>
      <c r="BN54" s="487"/>
      <c r="BO54" s="332"/>
    </row>
    <row r="55" spans="1:67" ht="20.100000000000001" customHeight="1">
      <c r="A55" s="317"/>
      <c r="B55" s="1046"/>
      <c r="C55" s="1039"/>
      <c r="D55" s="375" t="s">
        <v>36</v>
      </c>
      <c r="E55" s="489">
        <f>'2.入力_使用量(1,2号)'!E63</f>
        <v>0</v>
      </c>
      <c r="F55" s="485" t="s">
        <v>4054</v>
      </c>
      <c r="G55" s="586" t="str">
        <f>'2.入力_使用量(1,2号)'!H63</f>
        <v>GJ</v>
      </c>
      <c r="H55" s="483">
        <f>'2.入力_使用量(1,2号)'!M63</f>
        <v>0</v>
      </c>
      <c r="I55" s="483">
        <f>'2.入力_使用量(1,2号)'!Q63</f>
        <v>0</v>
      </c>
      <c r="J55" s="483">
        <f t="shared" si="0"/>
        <v>0</v>
      </c>
      <c r="K55" s="483">
        <f t="shared" si="1"/>
        <v>0</v>
      </c>
      <c r="L55" s="484"/>
      <c r="M55" s="13"/>
      <c r="N55" s="4"/>
      <c r="O55" s="484"/>
      <c r="P55" s="13"/>
      <c r="Q55" s="4"/>
      <c r="R55" s="484"/>
      <c r="S55" s="13"/>
      <c r="T55" s="4"/>
      <c r="U55" s="484"/>
      <c r="V55" s="483">
        <f t="shared" si="2"/>
        <v>0</v>
      </c>
      <c r="W55" s="483">
        <f t="shared" si="3"/>
        <v>0</v>
      </c>
      <c r="X55" s="484"/>
      <c r="Y55" s="13"/>
      <c r="Z55" s="4"/>
      <c r="AA55" s="484"/>
      <c r="AB55" s="13"/>
      <c r="AC55" s="4"/>
      <c r="AD55" s="484"/>
      <c r="AE55" s="13"/>
      <c r="AF55" s="4"/>
      <c r="AG55" s="484"/>
      <c r="AH55" s="13"/>
      <c r="AI55" s="4"/>
      <c r="AJ55" s="484"/>
      <c r="AK55" s="13"/>
      <c r="AL55" s="4"/>
      <c r="AM55" s="484"/>
      <c r="AN55" s="13"/>
      <c r="AO55" s="4"/>
      <c r="AP55" s="484"/>
      <c r="AQ55" s="13"/>
      <c r="AR55" s="4"/>
      <c r="AS55" s="484"/>
      <c r="AT55" s="13"/>
      <c r="AU55" s="4"/>
      <c r="AV55" s="484"/>
      <c r="AW55" s="13"/>
      <c r="AX55" s="4"/>
      <c r="AY55" s="484"/>
      <c r="AZ55" s="13"/>
      <c r="BA55" s="4"/>
      <c r="BB55" s="484"/>
      <c r="BC55" s="13"/>
      <c r="BD55" s="4"/>
      <c r="BE55" s="484"/>
      <c r="BF55" s="13"/>
      <c r="BG55" s="4"/>
      <c r="BH55" s="484"/>
      <c r="BI55" s="13"/>
      <c r="BJ55" s="4"/>
      <c r="BK55" s="484"/>
      <c r="BL55" s="317"/>
      <c r="BM55" s="432"/>
      <c r="BN55" s="487"/>
      <c r="BO55" s="332"/>
    </row>
    <row r="56" spans="1:67" ht="20.100000000000001" customHeight="1">
      <c r="A56" s="317"/>
      <c r="B56" s="1046"/>
      <c r="C56" s="1039" t="s">
        <v>38</v>
      </c>
      <c r="D56" s="389" t="s">
        <v>39</v>
      </c>
      <c r="E56" s="375"/>
      <c r="F56" s="377"/>
      <c r="G56" s="586" t="s">
        <v>40</v>
      </c>
      <c r="H56" s="483">
        <f>'2.入力_使用量(1,2号)'!M64</f>
        <v>0</v>
      </c>
      <c r="I56" s="483">
        <f>'2.入力_使用量(1,2号)'!Q64</f>
        <v>0</v>
      </c>
      <c r="J56" s="483">
        <f t="shared" si="0"/>
        <v>0</v>
      </c>
      <c r="K56" s="483">
        <f t="shared" si="1"/>
        <v>0</v>
      </c>
      <c r="L56" s="484"/>
      <c r="M56" s="13"/>
      <c r="N56" s="4"/>
      <c r="O56" s="484"/>
      <c r="P56" s="13"/>
      <c r="Q56" s="4"/>
      <c r="R56" s="484"/>
      <c r="S56" s="13"/>
      <c r="T56" s="4"/>
      <c r="U56" s="484"/>
      <c r="V56" s="483">
        <f t="shared" si="2"/>
        <v>0</v>
      </c>
      <c r="W56" s="483">
        <f t="shared" si="3"/>
        <v>0</v>
      </c>
      <c r="X56" s="484"/>
      <c r="Y56" s="13"/>
      <c r="Z56" s="4"/>
      <c r="AA56" s="484"/>
      <c r="AB56" s="13"/>
      <c r="AC56" s="4"/>
      <c r="AD56" s="484"/>
      <c r="AE56" s="13"/>
      <c r="AF56" s="4"/>
      <c r="AG56" s="484"/>
      <c r="AH56" s="13"/>
      <c r="AI56" s="4"/>
      <c r="AJ56" s="484"/>
      <c r="AK56" s="13"/>
      <c r="AL56" s="4"/>
      <c r="AM56" s="484"/>
      <c r="AN56" s="13"/>
      <c r="AO56" s="4"/>
      <c r="AP56" s="484"/>
      <c r="AQ56" s="13"/>
      <c r="AR56" s="4"/>
      <c r="AS56" s="484"/>
      <c r="AT56" s="13"/>
      <c r="AU56" s="4"/>
      <c r="AV56" s="484"/>
      <c r="AW56" s="13"/>
      <c r="AX56" s="4"/>
      <c r="AY56" s="484"/>
      <c r="AZ56" s="13"/>
      <c r="BA56" s="4"/>
      <c r="BB56" s="484"/>
      <c r="BC56" s="13"/>
      <c r="BD56" s="4"/>
      <c r="BE56" s="484"/>
      <c r="BF56" s="13"/>
      <c r="BG56" s="4"/>
      <c r="BH56" s="484"/>
      <c r="BI56" s="13"/>
      <c r="BJ56" s="4"/>
      <c r="BK56" s="484"/>
      <c r="BL56" s="317"/>
      <c r="BM56" s="432"/>
      <c r="BN56" s="487"/>
      <c r="BO56" s="332"/>
    </row>
    <row r="57" spans="1:67" ht="20.100000000000001" customHeight="1">
      <c r="A57" s="317"/>
      <c r="B57" s="1046"/>
      <c r="C57" s="1039"/>
      <c r="D57" s="389" t="s">
        <v>41</v>
      </c>
      <c r="E57" s="375"/>
      <c r="F57" s="377"/>
      <c r="G57" s="586" t="s">
        <v>40</v>
      </c>
      <c r="H57" s="483">
        <f>'2.入力_使用量(1,2号)'!M65</f>
        <v>0</v>
      </c>
      <c r="I57" s="483">
        <f>'2.入力_使用量(1,2号)'!Q65</f>
        <v>0</v>
      </c>
      <c r="J57" s="483">
        <f t="shared" si="0"/>
        <v>0</v>
      </c>
      <c r="K57" s="483">
        <f t="shared" si="1"/>
        <v>0</v>
      </c>
      <c r="L57" s="484"/>
      <c r="M57" s="13"/>
      <c r="N57" s="4"/>
      <c r="O57" s="484"/>
      <c r="P57" s="13"/>
      <c r="Q57" s="4"/>
      <c r="R57" s="484"/>
      <c r="S57" s="13"/>
      <c r="T57" s="4"/>
      <c r="U57" s="484"/>
      <c r="V57" s="483">
        <f t="shared" si="2"/>
        <v>0</v>
      </c>
      <c r="W57" s="483">
        <f t="shared" si="3"/>
        <v>0</v>
      </c>
      <c r="X57" s="484"/>
      <c r="Y57" s="13"/>
      <c r="Z57" s="4"/>
      <c r="AA57" s="484"/>
      <c r="AB57" s="13"/>
      <c r="AC57" s="4"/>
      <c r="AD57" s="484"/>
      <c r="AE57" s="13"/>
      <c r="AF57" s="4"/>
      <c r="AG57" s="484"/>
      <c r="AH57" s="13"/>
      <c r="AI57" s="4"/>
      <c r="AJ57" s="484"/>
      <c r="AK57" s="13"/>
      <c r="AL57" s="4"/>
      <c r="AM57" s="484"/>
      <c r="AN57" s="13"/>
      <c r="AO57" s="4"/>
      <c r="AP57" s="484"/>
      <c r="AQ57" s="13"/>
      <c r="AR57" s="4"/>
      <c r="AS57" s="484"/>
      <c r="AT57" s="13"/>
      <c r="AU57" s="4"/>
      <c r="AV57" s="484"/>
      <c r="AW57" s="13"/>
      <c r="AX57" s="4"/>
      <c r="AY57" s="484"/>
      <c r="AZ57" s="13"/>
      <c r="BA57" s="4"/>
      <c r="BB57" s="484"/>
      <c r="BC57" s="13"/>
      <c r="BD57" s="4"/>
      <c r="BE57" s="484"/>
      <c r="BF57" s="13"/>
      <c r="BG57" s="4"/>
      <c r="BH57" s="484"/>
      <c r="BI57" s="13"/>
      <c r="BJ57" s="4"/>
      <c r="BK57" s="484"/>
      <c r="BL57" s="317"/>
      <c r="BM57" s="432"/>
      <c r="BN57" s="487"/>
      <c r="BO57" s="332"/>
    </row>
    <row r="58" spans="1:67" ht="20.100000000000001" customHeight="1">
      <c r="A58" s="317"/>
      <c r="B58" s="1046"/>
      <c r="C58" s="1039"/>
      <c r="D58" s="389" t="s">
        <v>42</v>
      </c>
      <c r="E58" s="364"/>
      <c r="F58" s="377"/>
      <c r="G58" s="586" t="s">
        <v>40</v>
      </c>
      <c r="H58" s="483">
        <f>'2.入力_使用量(1,2号)'!M66</f>
        <v>0</v>
      </c>
      <c r="I58" s="483">
        <f>'2.入力_使用量(1,2号)'!Q66</f>
        <v>0</v>
      </c>
      <c r="J58" s="483">
        <f t="shared" si="0"/>
        <v>0</v>
      </c>
      <c r="K58" s="483">
        <f t="shared" si="1"/>
        <v>0</v>
      </c>
      <c r="L58" s="484"/>
      <c r="M58" s="13"/>
      <c r="N58" s="4"/>
      <c r="O58" s="484"/>
      <c r="P58" s="13"/>
      <c r="Q58" s="4"/>
      <c r="R58" s="484"/>
      <c r="S58" s="13"/>
      <c r="T58" s="4"/>
      <c r="U58" s="484"/>
      <c r="V58" s="483">
        <f t="shared" si="2"/>
        <v>0</v>
      </c>
      <c r="W58" s="483">
        <f t="shared" si="3"/>
        <v>0</v>
      </c>
      <c r="X58" s="484"/>
      <c r="Y58" s="13"/>
      <c r="Z58" s="4"/>
      <c r="AA58" s="484"/>
      <c r="AB58" s="13"/>
      <c r="AC58" s="4"/>
      <c r="AD58" s="484"/>
      <c r="AE58" s="13"/>
      <c r="AF58" s="4"/>
      <c r="AG58" s="484"/>
      <c r="AH58" s="13"/>
      <c r="AI58" s="4"/>
      <c r="AJ58" s="484"/>
      <c r="AK58" s="13"/>
      <c r="AL58" s="4"/>
      <c r="AM58" s="484"/>
      <c r="AN58" s="13"/>
      <c r="AO58" s="4"/>
      <c r="AP58" s="484"/>
      <c r="AQ58" s="13"/>
      <c r="AR58" s="4"/>
      <c r="AS58" s="484"/>
      <c r="AT58" s="13"/>
      <c r="AU58" s="4"/>
      <c r="AV58" s="484"/>
      <c r="AW58" s="13"/>
      <c r="AX58" s="4"/>
      <c r="AY58" s="484"/>
      <c r="AZ58" s="13"/>
      <c r="BA58" s="4"/>
      <c r="BB58" s="484"/>
      <c r="BC58" s="13"/>
      <c r="BD58" s="4"/>
      <c r="BE58" s="484"/>
      <c r="BF58" s="13"/>
      <c r="BG58" s="4"/>
      <c r="BH58" s="484"/>
      <c r="BI58" s="13"/>
      <c r="BJ58" s="4"/>
      <c r="BK58" s="484"/>
      <c r="BL58" s="317"/>
      <c r="BM58" s="432"/>
      <c r="BN58" s="487"/>
      <c r="BO58" s="332"/>
    </row>
    <row r="59" spans="1:67" ht="20.100000000000001" customHeight="1">
      <c r="A59" s="317"/>
      <c r="B59" s="1046"/>
      <c r="C59" s="1039"/>
      <c r="D59" s="375" t="s">
        <v>43</v>
      </c>
      <c r="E59" s="375"/>
      <c r="F59" s="377"/>
      <c r="G59" s="586" t="s">
        <v>5080</v>
      </c>
      <c r="H59" s="483">
        <f>'2.入力_使用量(1,2号)'!M67</f>
        <v>0</v>
      </c>
      <c r="I59" s="483">
        <f>'2.入力_使用量(1,2号)'!Q67</f>
        <v>0</v>
      </c>
      <c r="J59" s="483">
        <f t="shared" si="0"/>
        <v>0</v>
      </c>
      <c r="K59" s="483">
        <f t="shared" si="1"/>
        <v>0</v>
      </c>
      <c r="L59" s="484"/>
      <c r="M59" s="13"/>
      <c r="N59" s="4"/>
      <c r="O59" s="484"/>
      <c r="P59" s="13"/>
      <c r="Q59" s="4"/>
      <c r="R59" s="484"/>
      <c r="S59" s="13"/>
      <c r="T59" s="4"/>
      <c r="U59" s="484"/>
      <c r="V59" s="483">
        <f t="shared" si="2"/>
        <v>0</v>
      </c>
      <c r="W59" s="483">
        <f t="shared" si="3"/>
        <v>0</v>
      </c>
      <c r="X59" s="484"/>
      <c r="Y59" s="13"/>
      <c r="Z59" s="4"/>
      <c r="AA59" s="484"/>
      <c r="AB59" s="13"/>
      <c r="AC59" s="4"/>
      <c r="AD59" s="484"/>
      <c r="AE59" s="13"/>
      <c r="AF59" s="4"/>
      <c r="AG59" s="484"/>
      <c r="AH59" s="13"/>
      <c r="AI59" s="4"/>
      <c r="AJ59" s="484"/>
      <c r="AK59" s="13"/>
      <c r="AL59" s="4"/>
      <c r="AM59" s="484"/>
      <c r="AN59" s="13"/>
      <c r="AO59" s="4"/>
      <c r="AP59" s="484"/>
      <c r="AQ59" s="13"/>
      <c r="AR59" s="4"/>
      <c r="AS59" s="484"/>
      <c r="AT59" s="13"/>
      <c r="AU59" s="4"/>
      <c r="AV59" s="484"/>
      <c r="AW59" s="13"/>
      <c r="AX59" s="4"/>
      <c r="AY59" s="484"/>
      <c r="AZ59" s="13"/>
      <c r="BA59" s="4"/>
      <c r="BB59" s="484"/>
      <c r="BC59" s="13"/>
      <c r="BD59" s="4"/>
      <c r="BE59" s="484"/>
      <c r="BF59" s="13"/>
      <c r="BG59" s="4"/>
      <c r="BH59" s="484"/>
      <c r="BI59" s="13"/>
      <c r="BJ59" s="4"/>
      <c r="BK59" s="484"/>
      <c r="BL59" s="317"/>
      <c r="BM59" s="432"/>
      <c r="BN59" s="433"/>
      <c r="BO59" s="332"/>
    </row>
    <row r="60" spans="1:67" ht="20.100000000000001" customHeight="1">
      <c r="A60" s="317"/>
      <c r="B60" s="1046"/>
      <c r="C60" s="1039"/>
      <c r="D60" s="375" t="s">
        <v>44</v>
      </c>
      <c r="E60" s="375"/>
      <c r="F60" s="377"/>
      <c r="G60" s="586" t="s">
        <v>5080</v>
      </c>
      <c r="H60" s="483">
        <f>'2.入力_使用量(1,2号)'!M68</f>
        <v>0</v>
      </c>
      <c r="I60" s="483">
        <f>'2.入力_使用量(1,2号)'!Q68</f>
        <v>0</v>
      </c>
      <c r="J60" s="483">
        <f t="shared" si="0"/>
        <v>0</v>
      </c>
      <c r="K60" s="483">
        <f t="shared" si="1"/>
        <v>0</v>
      </c>
      <c r="L60" s="484"/>
      <c r="M60" s="13"/>
      <c r="N60" s="4"/>
      <c r="O60" s="484"/>
      <c r="P60" s="13"/>
      <c r="Q60" s="4"/>
      <c r="R60" s="484"/>
      <c r="S60" s="13"/>
      <c r="T60" s="4"/>
      <c r="U60" s="484"/>
      <c r="V60" s="483">
        <f t="shared" si="2"/>
        <v>0</v>
      </c>
      <c r="W60" s="483">
        <f t="shared" si="3"/>
        <v>0</v>
      </c>
      <c r="X60" s="484"/>
      <c r="Y60" s="13"/>
      <c r="Z60" s="4"/>
      <c r="AA60" s="484"/>
      <c r="AB60" s="13"/>
      <c r="AC60" s="4"/>
      <c r="AD60" s="484"/>
      <c r="AE60" s="13"/>
      <c r="AF60" s="4"/>
      <c r="AG60" s="484"/>
      <c r="AH60" s="13"/>
      <c r="AI60" s="4"/>
      <c r="AJ60" s="484"/>
      <c r="AK60" s="13"/>
      <c r="AL60" s="4"/>
      <c r="AM60" s="484"/>
      <c r="AN60" s="13"/>
      <c r="AO60" s="4"/>
      <c r="AP60" s="484"/>
      <c r="AQ60" s="13"/>
      <c r="AR60" s="4"/>
      <c r="AS60" s="484"/>
      <c r="AT60" s="13"/>
      <c r="AU60" s="4"/>
      <c r="AV60" s="484"/>
      <c r="AW60" s="13"/>
      <c r="AX60" s="4"/>
      <c r="AY60" s="484"/>
      <c r="AZ60" s="13"/>
      <c r="BA60" s="4"/>
      <c r="BB60" s="484"/>
      <c r="BC60" s="13"/>
      <c r="BD60" s="4"/>
      <c r="BE60" s="484"/>
      <c r="BF60" s="13"/>
      <c r="BG60" s="4"/>
      <c r="BH60" s="484"/>
      <c r="BI60" s="13"/>
      <c r="BJ60" s="4"/>
      <c r="BK60" s="484"/>
      <c r="BL60" s="317"/>
      <c r="BM60" s="432"/>
      <c r="BN60" s="433"/>
      <c r="BO60" s="332"/>
    </row>
    <row r="61" spans="1:67" ht="20.100000000000001" customHeight="1">
      <c r="A61" s="317"/>
      <c r="B61" s="1046"/>
      <c r="C61" s="1039"/>
      <c r="D61" s="375" t="s">
        <v>45</v>
      </c>
      <c r="E61" s="375"/>
      <c r="F61" s="485" t="s">
        <v>4054</v>
      </c>
      <c r="G61" s="586" t="s">
        <v>6884</v>
      </c>
      <c r="H61" s="483">
        <f>'2.入力_使用量(1,2号)'!M69</f>
        <v>0</v>
      </c>
      <c r="I61" s="483">
        <f>'2.入力_使用量(1,2号)'!Q69</f>
        <v>0</v>
      </c>
      <c r="J61" s="483">
        <f t="shared" si="0"/>
        <v>0</v>
      </c>
      <c r="K61" s="483">
        <f t="shared" si="1"/>
        <v>0</v>
      </c>
      <c r="L61" s="484"/>
      <c r="M61" s="13"/>
      <c r="N61" s="4"/>
      <c r="O61" s="484"/>
      <c r="P61" s="13"/>
      <c r="Q61" s="4"/>
      <c r="R61" s="484"/>
      <c r="S61" s="13"/>
      <c r="T61" s="4"/>
      <c r="U61" s="484"/>
      <c r="V61" s="483">
        <f t="shared" si="2"/>
        <v>0</v>
      </c>
      <c r="W61" s="483">
        <f t="shared" si="3"/>
        <v>0</v>
      </c>
      <c r="X61" s="484"/>
      <c r="Y61" s="13"/>
      <c r="Z61" s="4"/>
      <c r="AA61" s="484"/>
      <c r="AB61" s="13"/>
      <c r="AC61" s="4"/>
      <c r="AD61" s="484"/>
      <c r="AE61" s="13"/>
      <c r="AF61" s="4"/>
      <c r="AG61" s="484"/>
      <c r="AH61" s="13"/>
      <c r="AI61" s="4"/>
      <c r="AJ61" s="484"/>
      <c r="AK61" s="13"/>
      <c r="AL61" s="4"/>
      <c r="AM61" s="484"/>
      <c r="AN61" s="13"/>
      <c r="AO61" s="4"/>
      <c r="AP61" s="484"/>
      <c r="AQ61" s="13"/>
      <c r="AR61" s="4"/>
      <c r="AS61" s="484"/>
      <c r="AT61" s="13"/>
      <c r="AU61" s="4"/>
      <c r="AV61" s="484"/>
      <c r="AW61" s="13"/>
      <c r="AX61" s="4"/>
      <c r="AY61" s="484"/>
      <c r="AZ61" s="13"/>
      <c r="BA61" s="4"/>
      <c r="BB61" s="484"/>
      <c r="BC61" s="13"/>
      <c r="BD61" s="4"/>
      <c r="BE61" s="484"/>
      <c r="BF61" s="13"/>
      <c r="BG61" s="4"/>
      <c r="BH61" s="484"/>
      <c r="BI61" s="13"/>
      <c r="BJ61" s="4"/>
      <c r="BK61" s="484"/>
      <c r="BL61" s="317"/>
      <c r="BM61" s="432"/>
      <c r="BN61" s="433"/>
      <c r="BO61" s="332"/>
    </row>
    <row r="62" spans="1:67" ht="20.100000000000001" customHeight="1">
      <c r="A62" s="317"/>
      <c r="B62" s="1046"/>
      <c r="C62" s="1039"/>
      <c r="D62" s="375" t="s">
        <v>46</v>
      </c>
      <c r="E62" s="489">
        <f>'2.入力_使用量(1,2号)'!E70</f>
        <v>0</v>
      </c>
      <c r="F62" s="391"/>
      <c r="G62" s="586" t="s">
        <v>17</v>
      </c>
      <c r="H62" s="483">
        <f>'2.入力_使用量(1,2号)'!M70</f>
        <v>0</v>
      </c>
      <c r="I62" s="483">
        <f>'2.入力_使用量(1,2号)'!Q70</f>
        <v>0</v>
      </c>
      <c r="J62" s="483">
        <f t="shared" si="0"/>
        <v>0</v>
      </c>
      <c r="K62" s="483">
        <f t="shared" si="1"/>
        <v>0</v>
      </c>
      <c r="L62" s="484"/>
      <c r="M62" s="13"/>
      <c r="N62" s="4"/>
      <c r="O62" s="484"/>
      <c r="P62" s="13"/>
      <c r="Q62" s="4"/>
      <c r="R62" s="484"/>
      <c r="S62" s="13"/>
      <c r="T62" s="4"/>
      <c r="U62" s="484"/>
      <c r="V62" s="483">
        <f t="shared" si="2"/>
        <v>0</v>
      </c>
      <c r="W62" s="483">
        <f t="shared" si="3"/>
        <v>0</v>
      </c>
      <c r="X62" s="484"/>
      <c r="Y62" s="13"/>
      <c r="Z62" s="4"/>
      <c r="AA62" s="484"/>
      <c r="AB62" s="13"/>
      <c r="AC62" s="4"/>
      <c r="AD62" s="484"/>
      <c r="AE62" s="13"/>
      <c r="AF62" s="4"/>
      <c r="AG62" s="484"/>
      <c r="AH62" s="13"/>
      <c r="AI62" s="4"/>
      <c r="AJ62" s="484"/>
      <c r="AK62" s="13"/>
      <c r="AL62" s="4"/>
      <c r="AM62" s="484"/>
      <c r="AN62" s="13"/>
      <c r="AO62" s="4"/>
      <c r="AP62" s="484"/>
      <c r="AQ62" s="13"/>
      <c r="AR62" s="4"/>
      <c r="AS62" s="484"/>
      <c r="AT62" s="13"/>
      <c r="AU62" s="4"/>
      <c r="AV62" s="484"/>
      <c r="AW62" s="13"/>
      <c r="AX62" s="4"/>
      <c r="AY62" s="484"/>
      <c r="AZ62" s="13"/>
      <c r="BA62" s="4"/>
      <c r="BB62" s="484"/>
      <c r="BC62" s="13"/>
      <c r="BD62" s="4"/>
      <c r="BE62" s="484"/>
      <c r="BF62" s="13"/>
      <c r="BG62" s="4"/>
      <c r="BH62" s="484"/>
      <c r="BI62" s="13"/>
      <c r="BJ62" s="4"/>
      <c r="BK62" s="484"/>
      <c r="BL62" s="317"/>
      <c r="BM62" s="432"/>
      <c r="BN62" s="433"/>
      <c r="BO62" s="332"/>
    </row>
    <row r="63" spans="1:67" ht="20.100000000000001" customHeight="1">
      <c r="A63" s="317"/>
      <c r="B63" s="1046"/>
      <c r="C63" s="1039"/>
      <c r="D63" s="375" t="s">
        <v>47</v>
      </c>
      <c r="E63" s="375"/>
      <c r="F63" s="377"/>
      <c r="G63" s="586" t="s">
        <v>17</v>
      </c>
      <c r="H63" s="483">
        <f>'2.入力_使用量(1,2号)'!M71</f>
        <v>0</v>
      </c>
      <c r="I63" s="483">
        <f>'2.入力_使用量(1,2号)'!Q71</f>
        <v>0</v>
      </c>
      <c r="J63" s="483">
        <f t="shared" si="0"/>
        <v>0</v>
      </c>
      <c r="K63" s="483">
        <f t="shared" si="1"/>
        <v>0</v>
      </c>
      <c r="L63" s="484"/>
      <c r="M63" s="13"/>
      <c r="N63" s="4"/>
      <c r="O63" s="484"/>
      <c r="P63" s="13"/>
      <c r="Q63" s="4"/>
      <c r="R63" s="484"/>
      <c r="S63" s="13"/>
      <c r="T63" s="4"/>
      <c r="U63" s="484"/>
      <c r="V63" s="483">
        <f t="shared" si="2"/>
        <v>0</v>
      </c>
      <c r="W63" s="483">
        <f t="shared" si="3"/>
        <v>0</v>
      </c>
      <c r="X63" s="484"/>
      <c r="Y63" s="13"/>
      <c r="Z63" s="4"/>
      <c r="AA63" s="484"/>
      <c r="AB63" s="13"/>
      <c r="AC63" s="4"/>
      <c r="AD63" s="484"/>
      <c r="AE63" s="13"/>
      <c r="AF63" s="4"/>
      <c r="AG63" s="484"/>
      <c r="AH63" s="13"/>
      <c r="AI63" s="4"/>
      <c r="AJ63" s="484"/>
      <c r="AK63" s="13"/>
      <c r="AL63" s="4"/>
      <c r="AM63" s="484"/>
      <c r="AN63" s="13"/>
      <c r="AO63" s="4"/>
      <c r="AP63" s="484"/>
      <c r="AQ63" s="13"/>
      <c r="AR63" s="4"/>
      <c r="AS63" s="484"/>
      <c r="AT63" s="13"/>
      <c r="AU63" s="4"/>
      <c r="AV63" s="484"/>
      <c r="AW63" s="13"/>
      <c r="AX63" s="4"/>
      <c r="AY63" s="484"/>
      <c r="AZ63" s="13"/>
      <c r="BA63" s="4"/>
      <c r="BB63" s="484"/>
      <c r="BC63" s="13"/>
      <c r="BD63" s="4"/>
      <c r="BE63" s="484"/>
      <c r="BF63" s="13"/>
      <c r="BG63" s="4"/>
      <c r="BH63" s="484"/>
      <c r="BI63" s="13"/>
      <c r="BJ63" s="4"/>
      <c r="BK63" s="484"/>
      <c r="BL63" s="317"/>
      <c r="BM63" s="432"/>
      <c r="BN63" s="433"/>
      <c r="BO63" s="332"/>
    </row>
    <row r="64" spans="1:67" ht="20.100000000000001" customHeight="1">
      <c r="A64" s="317"/>
      <c r="B64" s="1046"/>
      <c r="C64" s="1039"/>
      <c r="D64" s="375" t="s">
        <v>48</v>
      </c>
      <c r="E64" s="392"/>
      <c r="F64" s="377"/>
      <c r="G64" s="586" t="s">
        <v>17</v>
      </c>
      <c r="H64" s="483">
        <f>'2.入力_使用量(1,2号)'!M72</f>
        <v>0</v>
      </c>
      <c r="I64" s="483">
        <f>'2.入力_使用量(1,2号)'!Q72</f>
        <v>0</v>
      </c>
      <c r="J64" s="483">
        <f t="shared" si="0"/>
        <v>0</v>
      </c>
      <c r="K64" s="483">
        <f t="shared" si="1"/>
        <v>0</v>
      </c>
      <c r="L64" s="484"/>
      <c r="M64" s="13"/>
      <c r="N64" s="4"/>
      <c r="O64" s="484"/>
      <c r="P64" s="13"/>
      <c r="Q64" s="4"/>
      <c r="R64" s="484"/>
      <c r="S64" s="13"/>
      <c r="T64" s="4"/>
      <c r="U64" s="484"/>
      <c r="V64" s="483">
        <f t="shared" si="2"/>
        <v>0</v>
      </c>
      <c r="W64" s="483">
        <f t="shared" si="3"/>
        <v>0</v>
      </c>
      <c r="X64" s="484"/>
      <c r="Y64" s="13"/>
      <c r="Z64" s="4"/>
      <c r="AA64" s="484"/>
      <c r="AB64" s="13"/>
      <c r="AC64" s="4"/>
      <c r="AD64" s="484"/>
      <c r="AE64" s="13"/>
      <c r="AF64" s="4"/>
      <c r="AG64" s="484"/>
      <c r="AH64" s="13"/>
      <c r="AI64" s="4"/>
      <c r="AJ64" s="484"/>
      <c r="AK64" s="13"/>
      <c r="AL64" s="4"/>
      <c r="AM64" s="484"/>
      <c r="AN64" s="13"/>
      <c r="AO64" s="4"/>
      <c r="AP64" s="484"/>
      <c r="AQ64" s="13"/>
      <c r="AR64" s="4"/>
      <c r="AS64" s="484"/>
      <c r="AT64" s="13"/>
      <c r="AU64" s="4"/>
      <c r="AV64" s="484"/>
      <c r="AW64" s="13"/>
      <c r="AX64" s="4"/>
      <c r="AY64" s="484"/>
      <c r="AZ64" s="13"/>
      <c r="BA64" s="4"/>
      <c r="BB64" s="484"/>
      <c r="BC64" s="13"/>
      <c r="BD64" s="4"/>
      <c r="BE64" s="484"/>
      <c r="BF64" s="13"/>
      <c r="BG64" s="4"/>
      <c r="BH64" s="484"/>
      <c r="BI64" s="13"/>
      <c r="BJ64" s="4"/>
      <c r="BK64" s="484"/>
      <c r="BL64" s="317"/>
      <c r="BM64" s="432"/>
      <c r="BN64" s="433"/>
      <c r="BO64" s="332"/>
    </row>
    <row r="65" spans="1:67" ht="20.100000000000001" customHeight="1">
      <c r="A65" s="317"/>
      <c r="B65" s="1046"/>
      <c r="C65" s="1039"/>
      <c r="D65" s="375" t="s">
        <v>49</v>
      </c>
      <c r="E65" s="364"/>
      <c r="F65" s="377"/>
      <c r="G65" s="586" t="s">
        <v>17</v>
      </c>
      <c r="H65" s="483">
        <f>'2.入力_使用量(1,2号)'!M73</f>
        <v>0</v>
      </c>
      <c r="I65" s="483">
        <f>'2.入力_使用量(1,2号)'!Q73</f>
        <v>0</v>
      </c>
      <c r="J65" s="483">
        <f t="shared" si="0"/>
        <v>0</v>
      </c>
      <c r="K65" s="483">
        <f t="shared" si="1"/>
        <v>0</v>
      </c>
      <c r="L65" s="484"/>
      <c r="M65" s="13"/>
      <c r="N65" s="4"/>
      <c r="O65" s="484"/>
      <c r="P65" s="13"/>
      <c r="Q65" s="4"/>
      <c r="R65" s="484"/>
      <c r="S65" s="13"/>
      <c r="T65" s="4"/>
      <c r="U65" s="484"/>
      <c r="V65" s="483">
        <f t="shared" si="2"/>
        <v>0</v>
      </c>
      <c r="W65" s="483">
        <f t="shared" si="3"/>
        <v>0</v>
      </c>
      <c r="X65" s="484"/>
      <c r="Y65" s="13"/>
      <c r="Z65" s="4"/>
      <c r="AA65" s="484"/>
      <c r="AB65" s="13"/>
      <c r="AC65" s="4"/>
      <c r="AD65" s="484"/>
      <c r="AE65" s="13"/>
      <c r="AF65" s="4"/>
      <c r="AG65" s="484"/>
      <c r="AH65" s="13"/>
      <c r="AI65" s="4"/>
      <c r="AJ65" s="484"/>
      <c r="AK65" s="13"/>
      <c r="AL65" s="4"/>
      <c r="AM65" s="484"/>
      <c r="AN65" s="13"/>
      <c r="AO65" s="4"/>
      <c r="AP65" s="484"/>
      <c r="AQ65" s="13"/>
      <c r="AR65" s="4"/>
      <c r="AS65" s="484"/>
      <c r="AT65" s="13"/>
      <c r="AU65" s="4"/>
      <c r="AV65" s="484"/>
      <c r="AW65" s="13"/>
      <c r="AX65" s="4"/>
      <c r="AY65" s="484"/>
      <c r="AZ65" s="13"/>
      <c r="BA65" s="4"/>
      <c r="BB65" s="484"/>
      <c r="BC65" s="13"/>
      <c r="BD65" s="4"/>
      <c r="BE65" s="484"/>
      <c r="BF65" s="13"/>
      <c r="BG65" s="4"/>
      <c r="BH65" s="484"/>
      <c r="BI65" s="13"/>
      <c r="BJ65" s="4"/>
      <c r="BK65" s="484"/>
      <c r="BL65" s="317"/>
      <c r="BM65" s="432"/>
      <c r="BN65" s="433"/>
      <c r="BO65" s="332"/>
    </row>
    <row r="66" spans="1:67" ht="20.100000000000001" customHeight="1">
      <c r="A66" s="317"/>
      <c r="B66" s="1047"/>
      <c r="C66" s="1039"/>
      <c r="D66" s="375" t="s">
        <v>50</v>
      </c>
      <c r="E66" s="375"/>
      <c r="F66" s="377"/>
      <c r="G66" s="586" t="s">
        <v>17</v>
      </c>
      <c r="H66" s="483">
        <f>'2.入力_使用量(1,2号)'!M74</f>
        <v>0</v>
      </c>
      <c r="I66" s="483">
        <f>'2.入力_使用量(1,2号)'!Q74</f>
        <v>0</v>
      </c>
      <c r="J66" s="483">
        <f t="shared" si="0"/>
        <v>0</v>
      </c>
      <c r="K66" s="483">
        <f t="shared" si="1"/>
        <v>0</v>
      </c>
      <c r="L66" s="484"/>
      <c r="M66" s="13"/>
      <c r="N66" s="4"/>
      <c r="O66" s="484"/>
      <c r="P66" s="13"/>
      <c r="Q66" s="4"/>
      <c r="R66" s="484"/>
      <c r="S66" s="13"/>
      <c r="T66" s="4"/>
      <c r="U66" s="484"/>
      <c r="V66" s="483">
        <f t="shared" si="2"/>
        <v>0</v>
      </c>
      <c r="W66" s="483">
        <f t="shared" si="3"/>
        <v>0</v>
      </c>
      <c r="X66" s="484"/>
      <c r="Y66" s="13"/>
      <c r="Z66" s="4"/>
      <c r="AA66" s="484"/>
      <c r="AB66" s="13"/>
      <c r="AC66" s="4"/>
      <c r="AD66" s="484"/>
      <c r="AE66" s="13"/>
      <c r="AF66" s="4"/>
      <c r="AG66" s="484"/>
      <c r="AH66" s="13"/>
      <c r="AI66" s="4"/>
      <c r="AJ66" s="484"/>
      <c r="AK66" s="13"/>
      <c r="AL66" s="4"/>
      <c r="AM66" s="484"/>
      <c r="AN66" s="13"/>
      <c r="AO66" s="4"/>
      <c r="AP66" s="484"/>
      <c r="AQ66" s="13"/>
      <c r="AR66" s="4"/>
      <c r="AS66" s="484"/>
      <c r="AT66" s="13"/>
      <c r="AU66" s="4"/>
      <c r="AV66" s="484"/>
      <c r="AW66" s="13"/>
      <c r="AX66" s="4"/>
      <c r="AY66" s="484"/>
      <c r="AZ66" s="13"/>
      <c r="BA66" s="4"/>
      <c r="BB66" s="484"/>
      <c r="BC66" s="13"/>
      <c r="BD66" s="4"/>
      <c r="BE66" s="484"/>
      <c r="BF66" s="13"/>
      <c r="BG66" s="4"/>
      <c r="BH66" s="484"/>
      <c r="BI66" s="13"/>
      <c r="BJ66" s="4"/>
      <c r="BK66" s="484"/>
      <c r="BL66" s="317"/>
      <c r="BM66" s="432"/>
      <c r="BN66" s="433"/>
      <c r="BO66" s="332"/>
    </row>
    <row r="67" spans="1:67" ht="20.100000000000001" customHeight="1">
      <c r="A67" s="317"/>
      <c r="B67" s="1047"/>
      <c r="C67" s="1039"/>
      <c r="D67" s="375" t="s">
        <v>51</v>
      </c>
      <c r="E67" s="375"/>
      <c r="F67" s="377"/>
      <c r="G67" s="586" t="s">
        <v>17</v>
      </c>
      <c r="H67" s="483">
        <f>'2.入力_使用量(1,2号)'!M75</f>
        <v>0</v>
      </c>
      <c r="I67" s="483">
        <f>'2.入力_使用量(1,2号)'!Q75</f>
        <v>0</v>
      </c>
      <c r="J67" s="483">
        <f t="shared" si="0"/>
        <v>0</v>
      </c>
      <c r="K67" s="483">
        <f t="shared" si="1"/>
        <v>0</v>
      </c>
      <c r="L67" s="484"/>
      <c r="M67" s="13"/>
      <c r="N67" s="4"/>
      <c r="O67" s="484"/>
      <c r="P67" s="13"/>
      <c r="Q67" s="4"/>
      <c r="R67" s="484"/>
      <c r="S67" s="13"/>
      <c r="T67" s="4"/>
      <c r="U67" s="484"/>
      <c r="V67" s="483">
        <f t="shared" si="2"/>
        <v>0</v>
      </c>
      <c r="W67" s="483">
        <f t="shared" si="3"/>
        <v>0</v>
      </c>
      <c r="X67" s="484"/>
      <c r="Y67" s="13"/>
      <c r="Z67" s="4"/>
      <c r="AA67" s="484"/>
      <c r="AB67" s="13"/>
      <c r="AC67" s="4"/>
      <c r="AD67" s="484"/>
      <c r="AE67" s="13"/>
      <c r="AF67" s="4"/>
      <c r="AG67" s="484"/>
      <c r="AH67" s="13"/>
      <c r="AI67" s="4"/>
      <c r="AJ67" s="484"/>
      <c r="AK67" s="13"/>
      <c r="AL67" s="4"/>
      <c r="AM67" s="484"/>
      <c r="AN67" s="13"/>
      <c r="AO67" s="4"/>
      <c r="AP67" s="484"/>
      <c r="AQ67" s="13"/>
      <c r="AR67" s="4"/>
      <c r="AS67" s="484"/>
      <c r="AT67" s="13"/>
      <c r="AU67" s="4"/>
      <c r="AV67" s="484"/>
      <c r="AW67" s="13"/>
      <c r="AX67" s="4"/>
      <c r="AY67" s="484"/>
      <c r="AZ67" s="13"/>
      <c r="BA67" s="4"/>
      <c r="BB67" s="484"/>
      <c r="BC67" s="13"/>
      <c r="BD67" s="4"/>
      <c r="BE67" s="484"/>
      <c r="BF67" s="13"/>
      <c r="BG67" s="4"/>
      <c r="BH67" s="484"/>
      <c r="BI67" s="13"/>
      <c r="BJ67" s="4"/>
      <c r="BK67" s="484"/>
      <c r="BL67" s="317"/>
      <c r="BM67" s="432"/>
      <c r="BN67" s="433"/>
      <c r="BO67" s="332"/>
    </row>
    <row r="68" spans="1:67" ht="20.100000000000001" customHeight="1">
      <c r="A68" s="317"/>
      <c r="B68" s="1047"/>
      <c r="C68" s="1039"/>
      <c r="D68" s="375" t="s">
        <v>52</v>
      </c>
      <c r="E68" s="375"/>
      <c r="F68" s="377"/>
      <c r="G68" s="586" t="s">
        <v>5080</v>
      </c>
      <c r="H68" s="483">
        <f>'2.入力_使用量(1,2号)'!M76</f>
        <v>0</v>
      </c>
      <c r="I68" s="483">
        <f>'2.入力_使用量(1,2号)'!Q76</f>
        <v>0</v>
      </c>
      <c r="J68" s="483">
        <f t="shared" si="0"/>
        <v>0</v>
      </c>
      <c r="K68" s="483">
        <f t="shared" si="1"/>
        <v>0</v>
      </c>
      <c r="L68" s="484"/>
      <c r="M68" s="13"/>
      <c r="N68" s="4"/>
      <c r="O68" s="484"/>
      <c r="P68" s="13"/>
      <c r="Q68" s="4"/>
      <c r="R68" s="484"/>
      <c r="S68" s="13"/>
      <c r="T68" s="4"/>
      <c r="U68" s="484"/>
      <c r="V68" s="483">
        <f t="shared" si="2"/>
        <v>0</v>
      </c>
      <c r="W68" s="483">
        <f t="shared" si="3"/>
        <v>0</v>
      </c>
      <c r="X68" s="484"/>
      <c r="Y68" s="13"/>
      <c r="Z68" s="4"/>
      <c r="AA68" s="484"/>
      <c r="AB68" s="13"/>
      <c r="AC68" s="4"/>
      <c r="AD68" s="484"/>
      <c r="AE68" s="13"/>
      <c r="AF68" s="4"/>
      <c r="AG68" s="484"/>
      <c r="AH68" s="13"/>
      <c r="AI68" s="4"/>
      <c r="AJ68" s="484"/>
      <c r="AK68" s="13"/>
      <c r="AL68" s="4"/>
      <c r="AM68" s="484"/>
      <c r="AN68" s="13"/>
      <c r="AO68" s="4"/>
      <c r="AP68" s="484"/>
      <c r="AQ68" s="13"/>
      <c r="AR68" s="4"/>
      <c r="AS68" s="484"/>
      <c r="AT68" s="13"/>
      <c r="AU68" s="4"/>
      <c r="AV68" s="484"/>
      <c r="AW68" s="13"/>
      <c r="AX68" s="4"/>
      <c r="AY68" s="484"/>
      <c r="AZ68" s="13"/>
      <c r="BA68" s="4"/>
      <c r="BB68" s="484"/>
      <c r="BC68" s="13"/>
      <c r="BD68" s="4"/>
      <c r="BE68" s="484"/>
      <c r="BF68" s="13"/>
      <c r="BG68" s="4"/>
      <c r="BH68" s="484"/>
      <c r="BI68" s="13"/>
      <c r="BJ68" s="4"/>
      <c r="BK68" s="484"/>
      <c r="BL68" s="317"/>
      <c r="BM68" s="432"/>
      <c r="BN68" s="433"/>
      <c r="BO68" s="332"/>
    </row>
    <row r="69" spans="1:67" ht="20.100000000000001" customHeight="1">
      <c r="A69" s="317"/>
      <c r="B69" s="1046"/>
      <c r="C69" s="1039"/>
      <c r="D69" s="375" t="s">
        <v>53</v>
      </c>
      <c r="E69" s="375"/>
      <c r="F69" s="485" t="s">
        <v>4054</v>
      </c>
      <c r="G69" s="586" t="s">
        <v>6884</v>
      </c>
      <c r="H69" s="483">
        <f>'2.入力_使用量(1,2号)'!M77</f>
        <v>0</v>
      </c>
      <c r="I69" s="483">
        <f>'2.入力_使用量(1,2号)'!Q77</f>
        <v>0</v>
      </c>
      <c r="J69" s="483">
        <f t="shared" si="0"/>
        <v>0</v>
      </c>
      <c r="K69" s="483">
        <f t="shared" si="1"/>
        <v>0</v>
      </c>
      <c r="L69" s="484"/>
      <c r="M69" s="13"/>
      <c r="N69" s="4"/>
      <c r="O69" s="484"/>
      <c r="P69" s="13"/>
      <c r="Q69" s="4"/>
      <c r="R69" s="484"/>
      <c r="S69" s="13"/>
      <c r="T69" s="4"/>
      <c r="U69" s="484"/>
      <c r="V69" s="483">
        <f t="shared" si="2"/>
        <v>0</v>
      </c>
      <c r="W69" s="483">
        <f t="shared" si="3"/>
        <v>0</v>
      </c>
      <c r="X69" s="484"/>
      <c r="Y69" s="13"/>
      <c r="Z69" s="4"/>
      <c r="AA69" s="484"/>
      <c r="AB69" s="13"/>
      <c r="AC69" s="4"/>
      <c r="AD69" s="484"/>
      <c r="AE69" s="13"/>
      <c r="AF69" s="4"/>
      <c r="AG69" s="484"/>
      <c r="AH69" s="13"/>
      <c r="AI69" s="4"/>
      <c r="AJ69" s="484"/>
      <c r="AK69" s="13"/>
      <c r="AL69" s="4"/>
      <c r="AM69" s="484"/>
      <c r="AN69" s="13"/>
      <c r="AO69" s="4"/>
      <c r="AP69" s="484"/>
      <c r="AQ69" s="13"/>
      <c r="AR69" s="4"/>
      <c r="AS69" s="484"/>
      <c r="AT69" s="13"/>
      <c r="AU69" s="4"/>
      <c r="AV69" s="484"/>
      <c r="AW69" s="13"/>
      <c r="AX69" s="4"/>
      <c r="AY69" s="484"/>
      <c r="AZ69" s="13"/>
      <c r="BA69" s="4"/>
      <c r="BB69" s="484"/>
      <c r="BC69" s="13"/>
      <c r="BD69" s="4"/>
      <c r="BE69" s="484"/>
      <c r="BF69" s="13"/>
      <c r="BG69" s="4"/>
      <c r="BH69" s="484"/>
      <c r="BI69" s="13"/>
      <c r="BJ69" s="4"/>
      <c r="BK69" s="484"/>
      <c r="BL69" s="317"/>
      <c r="BM69" s="432"/>
      <c r="BN69" s="433"/>
      <c r="BO69" s="332"/>
    </row>
    <row r="70" spans="1:67" ht="20.100000000000001" customHeight="1">
      <c r="A70" s="317"/>
      <c r="B70" s="1046"/>
      <c r="C70" s="1039"/>
      <c r="D70" s="375" t="s">
        <v>54</v>
      </c>
      <c r="E70" s="375"/>
      <c r="F70" s="377"/>
      <c r="G70" s="586" t="s">
        <v>17</v>
      </c>
      <c r="H70" s="483">
        <f>'2.入力_使用量(1,2号)'!M78</f>
        <v>0</v>
      </c>
      <c r="I70" s="483">
        <f>'2.入力_使用量(1,2号)'!Q78</f>
        <v>0</v>
      </c>
      <c r="J70" s="483">
        <f t="shared" si="0"/>
        <v>0</v>
      </c>
      <c r="K70" s="483">
        <f t="shared" si="1"/>
        <v>0</v>
      </c>
      <c r="L70" s="484"/>
      <c r="M70" s="13"/>
      <c r="N70" s="4"/>
      <c r="O70" s="484"/>
      <c r="P70" s="13"/>
      <c r="Q70" s="4"/>
      <c r="R70" s="484"/>
      <c r="S70" s="13"/>
      <c r="T70" s="4"/>
      <c r="U70" s="484"/>
      <c r="V70" s="483">
        <f t="shared" si="2"/>
        <v>0</v>
      </c>
      <c r="W70" s="483">
        <f t="shared" si="3"/>
        <v>0</v>
      </c>
      <c r="X70" s="484"/>
      <c r="Y70" s="13"/>
      <c r="Z70" s="4"/>
      <c r="AA70" s="484"/>
      <c r="AB70" s="13"/>
      <c r="AC70" s="4"/>
      <c r="AD70" s="484"/>
      <c r="AE70" s="13"/>
      <c r="AF70" s="4"/>
      <c r="AG70" s="484"/>
      <c r="AH70" s="13"/>
      <c r="AI70" s="4"/>
      <c r="AJ70" s="484"/>
      <c r="AK70" s="13"/>
      <c r="AL70" s="4"/>
      <c r="AM70" s="484"/>
      <c r="AN70" s="13"/>
      <c r="AO70" s="4"/>
      <c r="AP70" s="484"/>
      <c r="AQ70" s="13"/>
      <c r="AR70" s="4"/>
      <c r="AS70" s="484"/>
      <c r="AT70" s="13"/>
      <c r="AU70" s="4"/>
      <c r="AV70" s="484"/>
      <c r="AW70" s="13"/>
      <c r="AX70" s="4"/>
      <c r="AY70" s="484"/>
      <c r="AZ70" s="13"/>
      <c r="BA70" s="4"/>
      <c r="BB70" s="484"/>
      <c r="BC70" s="13"/>
      <c r="BD70" s="4"/>
      <c r="BE70" s="484"/>
      <c r="BF70" s="13"/>
      <c r="BG70" s="4"/>
      <c r="BH70" s="484"/>
      <c r="BI70" s="13"/>
      <c r="BJ70" s="4"/>
      <c r="BK70" s="484"/>
      <c r="BL70" s="317"/>
      <c r="BM70" s="432"/>
      <c r="BN70" s="433"/>
      <c r="BO70" s="332"/>
    </row>
    <row r="71" spans="1:67" ht="20.100000000000001" customHeight="1">
      <c r="A71" s="317"/>
      <c r="B71" s="1046"/>
      <c r="C71" s="1039"/>
      <c r="D71" s="375" t="s">
        <v>55</v>
      </c>
      <c r="E71" s="375"/>
      <c r="F71" s="377"/>
      <c r="G71" s="586" t="s">
        <v>17</v>
      </c>
      <c r="H71" s="483">
        <f>'2.入力_使用量(1,2号)'!M79</f>
        <v>0</v>
      </c>
      <c r="I71" s="483">
        <f>'2.入力_使用量(1,2号)'!Q79</f>
        <v>0</v>
      </c>
      <c r="J71" s="483">
        <f t="shared" si="0"/>
        <v>0</v>
      </c>
      <c r="K71" s="483">
        <f t="shared" si="1"/>
        <v>0</v>
      </c>
      <c r="L71" s="484"/>
      <c r="M71" s="13"/>
      <c r="N71" s="4"/>
      <c r="O71" s="484"/>
      <c r="P71" s="13"/>
      <c r="Q71" s="4"/>
      <c r="R71" s="484"/>
      <c r="S71" s="13"/>
      <c r="T71" s="4"/>
      <c r="U71" s="484"/>
      <c r="V71" s="483">
        <f t="shared" si="2"/>
        <v>0</v>
      </c>
      <c r="W71" s="483">
        <f t="shared" si="3"/>
        <v>0</v>
      </c>
      <c r="X71" s="484"/>
      <c r="Y71" s="13"/>
      <c r="Z71" s="4"/>
      <c r="AA71" s="484"/>
      <c r="AB71" s="13"/>
      <c r="AC71" s="4"/>
      <c r="AD71" s="484"/>
      <c r="AE71" s="13"/>
      <c r="AF71" s="4"/>
      <c r="AG71" s="484"/>
      <c r="AH71" s="13"/>
      <c r="AI71" s="4"/>
      <c r="AJ71" s="484"/>
      <c r="AK71" s="13"/>
      <c r="AL71" s="4"/>
      <c r="AM71" s="484"/>
      <c r="AN71" s="13"/>
      <c r="AO71" s="4"/>
      <c r="AP71" s="484"/>
      <c r="AQ71" s="13"/>
      <c r="AR71" s="4"/>
      <c r="AS71" s="484"/>
      <c r="AT71" s="13"/>
      <c r="AU71" s="4"/>
      <c r="AV71" s="484"/>
      <c r="AW71" s="13"/>
      <c r="AX71" s="4"/>
      <c r="AY71" s="484"/>
      <c r="AZ71" s="13"/>
      <c r="BA71" s="4"/>
      <c r="BB71" s="484"/>
      <c r="BC71" s="13"/>
      <c r="BD71" s="4"/>
      <c r="BE71" s="484"/>
      <c r="BF71" s="13"/>
      <c r="BG71" s="4"/>
      <c r="BH71" s="484"/>
      <c r="BI71" s="13"/>
      <c r="BJ71" s="4"/>
      <c r="BK71" s="484"/>
      <c r="BL71" s="317"/>
      <c r="BM71" s="432"/>
      <c r="BN71" s="433"/>
      <c r="BO71" s="332"/>
    </row>
    <row r="72" spans="1:67" ht="20.100000000000001" customHeight="1">
      <c r="A72" s="317"/>
      <c r="B72" s="1046"/>
      <c r="C72" s="1039"/>
      <c r="D72" s="375" t="s">
        <v>56</v>
      </c>
      <c r="E72" s="375"/>
      <c r="F72" s="377"/>
      <c r="G72" s="586" t="s">
        <v>17</v>
      </c>
      <c r="H72" s="483">
        <f>'2.入力_使用量(1,2号)'!M80</f>
        <v>0</v>
      </c>
      <c r="I72" s="483">
        <f>'2.入力_使用量(1,2号)'!Q80</f>
        <v>0</v>
      </c>
      <c r="J72" s="483">
        <f t="shared" si="0"/>
        <v>0</v>
      </c>
      <c r="K72" s="483">
        <f t="shared" si="1"/>
        <v>0</v>
      </c>
      <c r="L72" s="484"/>
      <c r="M72" s="13"/>
      <c r="N72" s="4"/>
      <c r="O72" s="484"/>
      <c r="P72" s="13"/>
      <c r="Q72" s="4"/>
      <c r="R72" s="484"/>
      <c r="S72" s="13"/>
      <c r="T72" s="4"/>
      <c r="U72" s="484"/>
      <c r="V72" s="483">
        <f t="shared" si="2"/>
        <v>0</v>
      </c>
      <c r="W72" s="483">
        <f t="shared" si="3"/>
        <v>0</v>
      </c>
      <c r="X72" s="484"/>
      <c r="Y72" s="13"/>
      <c r="Z72" s="4"/>
      <c r="AA72" s="484"/>
      <c r="AB72" s="13"/>
      <c r="AC72" s="4"/>
      <c r="AD72" s="484"/>
      <c r="AE72" s="13"/>
      <c r="AF72" s="4"/>
      <c r="AG72" s="484"/>
      <c r="AH72" s="13"/>
      <c r="AI72" s="4"/>
      <c r="AJ72" s="484"/>
      <c r="AK72" s="13"/>
      <c r="AL72" s="4"/>
      <c r="AM72" s="484"/>
      <c r="AN72" s="13"/>
      <c r="AO72" s="4"/>
      <c r="AP72" s="484"/>
      <c r="AQ72" s="13"/>
      <c r="AR72" s="4"/>
      <c r="AS72" s="484"/>
      <c r="AT72" s="13"/>
      <c r="AU72" s="4"/>
      <c r="AV72" s="484"/>
      <c r="AW72" s="13"/>
      <c r="AX72" s="4"/>
      <c r="AY72" s="484"/>
      <c r="AZ72" s="13"/>
      <c r="BA72" s="4"/>
      <c r="BB72" s="484"/>
      <c r="BC72" s="13"/>
      <c r="BD72" s="4"/>
      <c r="BE72" s="484"/>
      <c r="BF72" s="13"/>
      <c r="BG72" s="4"/>
      <c r="BH72" s="484"/>
      <c r="BI72" s="13"/>
      <c r="BJ72" s="4"/>
      <c r="BK72" s="484"/>
      <c r="BL72" s="317"/>
      <c r="BM72" s="432"/>
      <c r="BN72" s="433"/>
      <c r="BO72" s="332"/>
    </row>
    <row r="73" spans="1:67" ht="20.100000000000001" customHeight="1">
      <c r="A73" s="317"/>
      <c r="B73" s="1046"/>
      <c r="C73" s="1039"/>
      <c r="D73" s="375" t="s">
        <v>172</v>
      </c>
      <c r="E73" s="489">
        <f>'2.入力_使用量(1,2号)'!E81</f>
        <v>0</v>
      </c>
      <c r="F73" s="391"/>
      <c r="G73" s="587" t="str">
        <f>'2.入力_使用量(1,2号)'!H81</f>
        <v>GJ</v>
      </c>
      <c r="H73" s="483">
        <f>'2.入力_使用量(1,2号)'!M81</f>
        <v>0</v>
      </c>
      <c r="I73" s="483">
        <f>'2.入力_使用量(1,2号)'!Q81</f>
        <v>0</v>
      </c>
      <c r="J73" s="483">
        <f t="shared" si="0"/>
        <v>0</v>
      </c>
      <c r="K73" s="483">
        <f t="shared" si="1"/>
        <v>0</v>
      </c>
      <c r="L73" s="484"/>
      <c r="M73" s="13"/>
      <c r="N73" s="4"/>
      <c r="O73" s="484"/>
      <c r="P73" s="13"/>
      <c r="Q73" s="4"/>
      <c r="R73" s="484"/>
      <c r="S73" s="13"/>
      <c r="T73" s="4"/>
      <c r="U73" s="484"/>
      <c r="V73" s="483">
        <f t="shared" si="2"/>
        <v>0</v>
      </c>
      <c r="W73" s="483">
        <f t="shared" si="3"/>
        <v>0</v>
      </c>
      <c r="X73" s="484"/>
      <c r="Y73" s="13"/>
      <c r="Z73" s="4"/>
      <c r="AA73" s="484"/>
      <c r="AB73" s="13"/>
      <c r="AC73" s="4"/>
      <c r="AD73" s="484"/>
      <c r="AE73" s="13"/>
      <c r="AF73" s="4"/>
      <c r="AG73" s="484"/>
      <c r="AH73" s="13"/>
      <c r="AI73" s="4"/>
      <c r="AJ73" s="484"/>
      <c r="AK73" s="13"/>
      <c r="AL73" s="4"/>
      <c r="AM73" s="484"/>
      <c r="AN73" s="13"/>
      <c r="AO73" s="4"/>
      <c r="AP73" s="484"/>
      <c r="AQ73" s="13"/>
      <c r="AR73" s="4"/>
      <c r="AS73" s="484"/>
      <c r="AT73" s="13"/>
      <c r="AU73" s="4"/>
      <c r="AV73" s="484"/>
      <c r="AW73" s="13"/>
      <c r="AX73" s="4"/>
      <c r="AY73" s="484"/>
      <c r="AZ73" s="13"/>
      <c r="BA73" s="4"/>
      <c r="BB73" s="484"/>
      <c r="BC73" s="13"/>
      <c r="BD73" s="4"/>
      <c r="BE73" s="484"/>
      <c r="BF73" s="13"/>
      <c r="BG73" s="4"/>
      <c r="BH73" s="484"/>
      <c r="BI73" s="13"/>
      <c r="BJ73" s="4"/>
      <c r="BK73" s="484"/>
      <c r="BL73" s="317"/>
      <c r="BM73" s="432"/>
      <c r="BN73" s="433"/>
      <c r="BO73" s="332"/>
    </row>
    <row r="74" spans="1:67" ht="20.100000000000001" customHeight="1">
      <c r="A74" s="317"/>
      <c r="B74" s="1046"/>
      <c r="C74" s="1039"/>
      <c r="D74" s="375" t="s">
        <v>173</v>
      </c>
      <c r="E74" s="489">
        <f>'2.入力_使用量(1,2号)'!E82</f>
        <v>0</v>
      </c>
      <c r="F74" s="391"/>
      <c r="G74" s="587" t="str">
        <f>'2.入力_使用量(1,2号)'!H82</f>
        <v>GJ</v>
      </c>
      <c r="H74" s="483">
        <f>'2.入力_使用量(1,2号)'!M82</f>
        <v>0</v>
      </c>
      <c r="I74" s="483">
        <f>'2.入力_使用量(1,2号)'!Q82</f>
        <v>0</v>
      </c>
      <c r="J74" s="483">
        <f t="shared" si="0"/>
        <v>0</v>
      </c>
      <c r="K74" s="483">
        <f t="shared" si="1"/>
        <v>0</v>
      </c>
      <c r="L74" s="484"/>
      <c r="M74" s="13"/>
      <c r="N74" s="4"/>
      <c r="O74" s="484"/>
      <c r="P74" s="13"/>
      <c r="Q74" s="4"/>
      <c r="R74" s="484"/>
      <c r="S74" s="13"/>
      <c r="T74" s="4"/>
      <c r="U74" s="484"/>
      <c r="V74" s="483">
        <f t="shared" si="2"/>
        <v>0</v>
      </c>
      <c r="W74" s="483">
        <f t="shared" si="3"/>
        <v>0</v>
      </c>
      <c r="X74" s="484"/>
      <c r="Y74" s="13"/>
      <c r="Z74" s="4"/>
      <c r="AA74" s="484"/>
      <c r="AB74" s="13"/>
      <c r="AC74" s="4"/>
      <c r="AD74" s="484"/>
      <c r="AE74" s="13"/>
      <c r="AF74" s="4"/>
      <c r="AG74" s="484"/>
      <c r="AH74" s="13"/>
      <c r="AI74" s="4"/>
      <c r="AJ74" s="484"/>
      <c r="AK74" s="13"/>
      <c r="AL74" s="4"/>
      <c r="AM74" s="484"/>
      <c r="AN74" s="13"/>
      <c r="AO74" s="4"/>
      <c r="AP74" s="484"/>
      <c r="AQ74" s="13"/>
      <c r="AR74" s="4"/>
      <c r="AS74" s="484"/>
      <c r="AT74" s="13"/>
      <c r="AU74" s="4"/>
      <c r="AV74" s="484"/>
      <c r="AW74" s="13"/>
      <c r="AX74" s="4"/>
      <c r="AY74" s="484"/>
      <c r="AZ74" s="13"/>
      <c r="BA74" s="4"/>
      <c r="BB74" s="484"/>
      <c r="BC74" s="13"/>
      <c r="BD74" s="4"/>
      <c r="BE74" s="484"/>
      <c r="BF74" s="13"/>
      <c r="BG74" s="4"/>
      <c r="BH74" s="484"/>
      <c r="BI74" s="13"/>
      <c r="BJ74" s="4"/>
      <c r="BK74" s="484"/>
      <c r="BL74" s="317"/>
      <c r="BM74" s="432"/>
      <c r="BN74" s="433"/>
      <c r="BO74" s="332"/>
    </row>
    <row r="75" spans="1:67" ht="20.100000000000001" customHeight="1">
      <c r="A75" s="317"/>
      <c r="B75" s="1047" t="s">
        <v>57</v>
      </c>
      <c r="C75" s="1039" t="s">
        <v>58</v>
      </c>
      <c r="D75" s="375" t="s">
        <v>59</v>
      </c>
      <c r="E75" s="396"/>
      <c r="F75" s="376"/>
      <c r="G75" s="586" t="s">
        <v>712</v>
      </c>
      <c r="H75" s="483">
        <f>'2.入力_使用量(1,2号)'!M83</f>
        <v>0</v>
      </c>
      <c r="I75" s="483">
        <f>'2.入力_使用量(1,2号)'!Q83</f>
        <v>0</v>
      </c>
      <c r="J75" s="484"/>
      <c r="K75" s="483">
        <f t="shared" si="0"/>
        <v>0</v>
      </c>
      <c r="L75" s="483">
        <f>O75+R75+U75+X75</f>
        <v>0</v>
      </c>
      <c r="M75" s="484"/>
      <c r="N75" s="4"/>
      <c r="O75" s="4"/>
      <c r="P75" s="484"/>
      <c r="Q75" s="4"/>
      <c r="R75" s="4"/>
      <c r="S75" s="484"/>
      <c r="T75" s="4"/>
      <c r="U75" s="4"/>
      <c r="V75" s="484"/>
      <c r="W75" s="483">
        <f t="shared" si="3"/>
        <v>0</v>
      </c>
      <c r="X75" s="483">
        <f t="shared" ref="X75:X91" si="12">AA75+AD75+AG75+AJ75+AM75+AP75+AS75+AV75+AY75+BB75+BE75+BH75+BK75</f>
        <v>0</v>
      </c>
      <c r="Y75" s="484"/>
      <c r="Z75" s="4"/>
      <c r="AA75" s="4"/>
      <c r="AB75" s="484"/>
      <c r="AC75" s="4"/>
      <c r="AD75" s="4"/>
      <c r="AE75" s="484"/>
      <c r="AF75" s="4"/>
      <c r="AG75" s="4"/>
      <c r="AH75" s="484"/>
      <c r="AI75" s="4"/>
      <c r="AJ75" s="4"/>
      <c r="AK75" s="484"/>
      <c r="AL75" s="4"/>
      <c r="AM75" s="4"/>
      <c r="AN75" s="484"/>
      <c r="AO75" s="4"/>
      <c r="AP75" s="4"/>
      <c r="AQ75" s="484"/>
      <c r="AR75" s="4"/>
      <c r="AS75" s="4"/>
      <c r="AT75" s="484"/>
      <c r="AU75" s="4"/>
      <c r="AV75" s="4"/>
      <c r="AW75" s="484"/>
      <c r="AX75" s="4"/>
      <c r="AY75" s="4"/>
      <c r="AZ75" s="484"/>
      <c r="BA75" s="4"/>
      <c r="BB75" s="4"/>
      <c r="BC75" s="484"/>
      <c r="BD75" s="4"/>
      <c r="BE75" s="4"/>
      <c r="BF75" s="484"/>
      <c r="BG75" s="4"/>
      <c r="BH75" s="4"/>
      <c r="BI75" s="484"/>
      <c r="BJ75" s="4"/>
      <c r="BK75" s="4"/>
      <c r="BL75" s="317"/>
      <c r="BM75" s="432"/>
      <c r="BN75" s="433"/>
      <c r="BO75" s="332"/>
    </row>
    <row r="76" spans="1:67" ht="20.100000000000001" customHeight="1">
      <c r="A76" s="317"/>
      <c r="B76" s="1047"/>
      <c r="C76" s="1039"/>
      <c r="D76" s="375" t="s">
        <v>163</v>
      </c>
      <c r="E76" s="488" t="str">
        <f>'2.入力_使用量(1,2号)'!E84</f>
        <v>熱供給事業者名を選択</v>
      </c>
      <c r="F76" s="387">
        <f>'2.入力_使用量(1,2号)'!G84</f>
        <v>0</v>
      </c>
      <c r="G76" s="586" t="s">
        <v>712</v>
      </c>
      <c r="H76" s="483">
        <f>'2.入力_使用量(1,2号)'!M84</f>
        <v>0</v>
      </c>
      <c r="I76" s="483">
        <f>'2.入力_使用量(1,2号)'!Q84</f>
        <v>0</v>
      </c>
      <c r="J76" s="484"/>
      <c r="K76" s="483">
        <f t="shared" ref="K76:K91" si="13">N76+Q76+T76+W76</f>
        <v>0</v>
      </c>
      <c r="L76" s="483">
        <f t="shared" ref="L76:L91" si="14">O76+R76+U76+X76</f>
        <v>0</v>
      </c>
      <c r="M76" s="484"/>
      <c r="N76" s="4"/>
      <c r="O76" s="4"/>
      <c r="P76" s="484"/>
      <c r="Q76" s="4"/>
      <c r="R76" s="4"/>
      <c r="S76" s="484"/>
      <c r="T76" s="4"/>
      <c r="U76" s="4"/>
      <c r="V76" s="484"/>
      <c r="W76" s="483">
        <f t="shared" si="3"/>
        <v>0</v>
      </c>
      <c r="X76" s="483">
        <f t="shared" si="12"/>
        <v>0</v>
      </c>
      <c r="Y76" s="484"/>
      <c r="Z76" s="4"/>
      <c r="AA76" s="4"/>
      <c r="AB76" s="484"/>
      <c r="AC76" s="4"/>
      <c r="AD76" s="4"/>
      <c r="AE76" s="484"/>
      <c r="AF76" s="4"/>
      <c r="AG76" s="4"/>
      <c r="AH76" s="484"/>
      <c r="AI76" s="4"/>
      <c r="AJ76" s="4"/>
      <c r="AK76" s="484"/>
      <c r="AL76" s="4"/>
      <c r="AM76" s="4"/>
      <c r="AN76" s="484"/>
      <c r="AO76" s="4"/>
      <c r="AP76" s="4"/>
      <c r="AQ76" s="484"/>
      <c r="AR76" s="4"/>
      <c r="AS76" s="4"/>
      <c r="AT76" s="484"/>
      <c r="AU76" s="4"/>
      <c r="AV76" s="4"/>
      <c r="AW76" s="484"/>
      <c r="AX76" s="4"/>
      <c r="AY76" s="4"/>
      <c r="AZ76" s="484"/>
      <c r="BA76" s="4"/>
      <c r="BB76" s="4"/>
      <c r="BC76" s="484"/>
      <c r="BD76" s="4"/>
      <c r="BE76" s="4"/>
      <c r="BF76" s="484"/>
      <c r="BG76" s="4"/>
      <c r="BH76" s="4"/>
      <c r="BI76" s="484"/>
      <c r="BJ76" s="4"/>
      <c r="BK76" s="4"/>
      <c r="BL76" s="317"/>
      <c r="BM76" s="432"/>
      <c r="BN76" s="433"/>
      <c r="BO76" s="332"/>
    </row>
    <row r="77" spans="1:67" ht="20.100000000000001" customHeight="1">
      <c r="A77" s="317"/>
      <c r="B77" s="1047"/>
      <c r="C77" s="1039"/>
      <c r="D77" s="375" t="s">
        <v>164</v>
      </c>
      <c r="E77" s="488" t="str">
        <f>'2.入力_使用量(1,2号)'!E85</f>
        <v>熱供給事業者名を選択</v>
      </c>
      <c r="F77" s="387">
        <f>'2.入力_使用量(1,2号)'!G85</f>
        <v>0</v>
      </c>
      <c r="G77" s="586" t="s">
        <v>712</v>
      </c>
      <c r="H77" s="483">
        <f>'2.入力_使用量(1,2号)'!M85</f>
        <v>0</v>
      </c>
      <c r="I77" s="483">
        <f>'2.入力_使用量(1,2号)'!Q85</f>
        <v>0</v>
      </c>
      <c r="J77" s="484"/>
      <c r="K77" s="483">
        <f t="shared" si="13"/>
        <v>0</v>
      </c>
      <c r="L77" s="483">
        <f t="shared" si="14"/>
        <v>0</v>
      </c>
      <c r="M77" s="484"/>
      <c r="N77" s="4"/>
      <c r="O77" s="4"/>
      <c r="P77" s="484"/>
      <c r="Q77" s="4"/>
      <c r="R77" s="4"/>
      <c r="S77" s="484"/>
      <c r="T77" s="4"/>
      <c r="U77" s="4"/>
      <c r="V77" s="484"/>
      <c r="W77" s="483">
        <f t="shared" si="3"/>
        <v>0</v>
      </c>
      <c r="X77" s="483">
        <f t="shared" si="12"/>
        <v>0</v>
      </c>
      <c r="Y77" s="484"/>
      <c r="Z77" s="4"/>
      <c r="AA77" s="4"/>
      <c r="AB77" s="484"/>
      <c r="AC77" s="4"/>
      <c r="AD77" s="4"/>
      <c r="AE77" s="484"/>
      <c r="AF77" s="4"/>
      <c r="AG77" s="4"/>
      <c r="AH77" s="484"/>
      <c r="AI77" s="4"/>
      <c r="AJ77" s="4"/>
      <c r="AK77" s="484"/>
      <c r="AL77" s="4"/>
      <c r="AM77" s="4"/>
      <c r="AN77" s="484"/>
      <c r="AO77" s="4"/>
      <c r="AP77" s="4"/>
      <c r="AQ77" s="484"/>
      <c r="AR77" s="4"/>
      <c r="AS77" s="4"/>
      <c r="AT77" s="484"/>
      <c r="AU77" s="4"/>
      <c r="AV77" s="4"/>
      <c r="AW77" s="484"/>
      <c r="AX77" s="4"/>
      <c r="AY77" s="4"/>
      <c r="AZ77" s="484"/>
      <c r="BA77" s="4"/>
      <c r="BB77" s="4"/>
      <c r="BC77" s="484"/>
      <c r="BD77" s="4"/>
      <c r="BE77" s="4"/>
      <c r="BF77" s="484"/>
      <c r="BG77" s="4"/>
      <c r="BH77" s="4"/>
      <c r="BI77" s="484"/>
      <c r="BJ77" s="4"/>
      <c r="BK77" s="4"/>
      <c r="BL77" s="317"/>
      <c r="BM77" s="432"/>
      <c r="BN77" s="433"/>
      <c r="BO77" s="332"/>
    </row>
    <row r="78" spans="1:67" ht="20.100000000000001" customHeight="1">
      <c r="A78" s="317"/>
      <c r="B78" s="1047"/>
      <c r="C78" s="1039"/>
      <c r="D78" s="375" t="s">
        <v>165</v>
      </c>
      <c r="E78" s="488" t="str">
        <f>'2.入力_使用量(1,2号)'!E86</f>
        <v>熱供給事業者名を選択</v>
      </c>
      <c r="F78" s="387">
        <f>'2.入力_使用量(1,2号)'!G86</f>
        <v>0</v>
      </c>
      <c r="G78" s="586" t="s">
        <v>712</v>
      </c>
      <c r="H78" s="483">
        <f>'2.入力_使用量(1,2号)'!M86</f>
        <v>0</v>
      </c>
      <c r="I78" s="483">
        <f>'2.入力_使用量(1,2号)'!Q86</f>
        <v>0</v>
      </c>
      <c r="J78" s="484"/>
      <c r="K78" s="483">
        <f t="shared" si="13"/>
        <v>0</v>
      </c>
      <c r="L78" s="483">
        <f t="shared" si="14"/>
        <v>0</v>
      </c>
      <c r="M78" s="484"/>
      <c r="N78" s="4"/>
      <c r="O78" s="4"/>
      <c r="P78" s="484"/>
      <c r="Q78" s="4"/>
      <c r="R78" s="4"/>
      <c r="S78" s="484"/>
      <c r="T78" s="4"/>
      <c r="U78" s="4"/>
      <c r="V78" s="484"/>
      <c r="W78" s="483">
        <f t="shared" si="3"/>
        <v>0</v>
      </c>
      <c r="X78" s="483">
        <f t="shared" si="12"/>
        <v>0</v>
      </c>
      <c r="Y78" s="484"/>
      <c r="Z78" s="4"/>
      <c r="AA78" s="4"/>
      <c r="AB78" s="484"/>
      <c r="AC78" s="4"/>
      <c r="AD78" s="4"/>
      <c r="AE78" s="484"/>
      <c r="AF78" s="4"/>
      <c r="AG78" s="4"/>
      <c r="AH78" s="484"/>
      <c r="AI78" s="4"/>
      <c r="AJ78" s="4"/>
      <c r="AK78" s="484"/>
      <c r="AL78" s="4"/>
      <c r="AM78" s="4"/>
      <c r="AN78" s="484"/>
      <c r="AO78" s="4"/>
      <c r="AP78" s="4"/>
      <c r="AQ78" s="484"/>
      <c r="AR78" s="4"/>
      <c r="AS78" s="4"/>
      <c r="AT78" s="484"/>
      <c r="AU78" s="4"/>
      <c r="AV78" s="4"/>
      <c r="AW78" s="484"/>
      <c r="AX78" s="4"/>
      <c r="AY78" s="4"/>
      <c r="AZ78" s="484"/>
      <c r="BA78" s="4"/>
      <c r="BB78" s="4"/>
      <c r="BC78" s="484"/>
      <c r="BD78" s="4"/>
      <c r="BE78" s="4"/>
      <c r="BF78" s="484"/>
      <c r="BG78" s="4"/>
      <c r="BH78" s="4"/>
      <c r="BI78" s="484"/>
      <c r="BJ78" s="4"/>
      <c r="BK78" s="4"/>
      <c r="BL78" s="317"/>
      <c r="BM78" s="432"/>
      <c r="BN78" s="433"/>
      <c r="BO78" s="332"/>
    </row>
    <row r="79" spans="1:67" ht="20.100000000000001" customHeight="1">
      <c r="A79" s="317"/>
      <c r="B79" s="1047"/>
      <c r="C79" s="1039"/>
      <c r="D79" s="375" t="s">
        <v>167</v>
      </c>
      <c r="E79" s="488" t="str">
        <f>'2.入力_使用量(1,2号)'!E87</f>
        <v>熱供給事業者名を選択</v>
      </c>
      <c r="F79" s="387">
        <f>'2.入力_使用量(1,2号)'!G87</f>
        <v>0</v>
      </c>
      <c r="G79" s="586" t="s">
        <v>712</v>
      </c>
      <c r="H79" s="483">
        <f>'2.入力_使用量(1,2号)'!M87</f>
        <v>0</v>
      </c>
      <c r="I79" s="483">
        <f>'2.入力_使用量(1,2号)'!Q87</f>
        <v>0</v>
      </c>
      <c r="J79" s="484"/>
      <c r="K79" s="483">
        <f t="shared" si="13"/>
        <v>0</v>
      </c>
      <c r="L79" s="483">
        <f t="shared" si="14"/>
        <v>0</v>
      </c>
      <c r="M79" s="484"/>
      <c r="N79" s="4"/>
      <c r="O79" s="4"/>
      <c r="P79" s="484"/>
      <c r="Q79" s="4"/>
      <c r="R79" s="4"/>
      <c r="S79" s="484"/>
      <c r="T79" s="4"/>
      <c r="U79" s="4"/>
      <c r="V79" s="484"/>
      <c r="W79" s="483">
        <f t="shared" si="3"/>
        <v>0</v>
      </c>
      <c r="X79" s="483">
        <f t="shared" si="12"/>
        <v>0</v>
      </c>
      <c r="Y79" s="484"/>
      <c r="Z79" s="4"/>
      <c r="AA79" s="4"/>
      <c r="AB79" s="484"/>
      <c r="AC79" s="4"/>
      <c r="AD79" s="4"/>
      <c r="AE79" s="484"/>
      <c r="AF79" s="4"/>
      <c r="AG79" s="4"/>
      <c r="AH79" s="484"/>
      <c r="AI79" s="4"/>
      <c r="AJ79" s="4"/>
      <c r="AK79" s="484"/>
      <c r="AL79" s="4"/>
      <c r="AM79" s="4"/>
      <c r="AN79" s="484"/>
      <c r="AO79" s="4"/>
      <c r="AP79" s="4"/>
      <c r="AQ79" s="484"/>
      <c r="AR79" s="4"/>
      <c r="AS79" s="4"/>
      <c r="AT79" s="484"/>
      <c r="AU79" s="4"/>
      <c r="AV79" s="4"/>
      <c r="AW79" s="484"/>
      <c r="AX79" s="4"/>
      <c r="AY79" s="4"/>
      <c r="AZ79" s="484"/>
      <c r="BA79" s="4"/>
      <c r="BB79" s="4"/>
      <c r="BC79" s="484"/>
      <c r="BD79" s="4"/>
      <c r="BE79" s="4"/>
      <c r="BF79" s="484"/>
      <c r="BG79" s="4"/>
      <c r="BH79" s="4"/>
      <c r="BI79" s="484"/>
      <c r="BJ79" s="4"/>
      <c r="BK79" s="4"/>
      <c r="BL79" s="317"/>
      <c r="BM79" s="432"/>
      <c r="BN79" s="433"/>
      <c r="BO79" s="332"/>
    </row>
    <row r="80" spans="1:67" ht="20.100000000000001" customHeight="1">
      <c r="A80" s="317"/>
      <c r="B80" s="1047"/>
      <c r="C80" s="1039"/>
      <c r="D80" s="375" t="s">
        <v>166</v>
      </c>
      <c r="E80" s="488" t="str">
        <f>'2.入力_使用量(1,2号)'!E88</f>
        <v>熱供給事業者名を選択</v>
      </c>
      <c r="F80" s="387">
        <f>'2.入力_使用量(1,2号)'!G88</f>
        <v>0</v>
      </c>
      <c r="G80" s="586" t="s">
        <v>712</v>
      </c>
      <c r="H80" s="483">
        <f>'2.入力_使用量(1,2号)'!M88</f>
        <v>0</v>
      </c>
      <c r="I80" s="483">
        <f>'2.入力_使用量(1,2号)'!Q88</f>
        <v>0</v>
      </c>
      <c r="J80" s="484"/>
      <c r="K80" s="483">
        <f t="shared" si="13"/>
        <v>0</v>
      </c>
      <c r="L80" s="483">
        <f t="shared" si="14"/>
        <v>0</v>
      </c>
      <c r="M80" s="484"/>
      <c r="N80" s="4"/>
      <c r="O80" s="4"/>
      <c r="P80" s="484"/>
      <c r="Q80" s="4"/>
      <c r="R80" s="4"/>
      <c r="S80" s="484"/>
      <c r="T80" s="4"/>
      <c r="U80" s="4"/>
      <c r="V80" s="484"/>
      <c r="W80" s="483">
        <f t="shared" si="3"/>
        <v>0</v>
      </c>
      <c r="X80" s="483">
        <f t="shared" si="12"/>
        <v>0</v>
      </c>
      <c r="Y80" s="484"/>
      <c r="Z80" s="4"/>
      <c r="AA80" s="4"/>
      <c r="AB80" s="484"/>
      <c r="AC80" s="4"/>
      <c r="AD80" s="4"/>
      <c r="AE80" s="484"/>
      <c r="AF80" s="4"/>
      <c r="AG80" s="4"/>
      <c r="AH80" s="484"/>
      <c r="AI80" s="4"/>
      <c r="AJ80" s="4"/>
      <c r="AK80" s="484"/>
      <c r="AL80" s="4"/>
      <c r="AM80" s="4"/>
      <c r="AN80" s="484"/>
      <c r="AO80" s="4"/>
      <c r="AP80" s="4"/>
      <c r="AQ80" s="484"/>
      <c r="AR80" s="4"/>
      <c r="AS80" s="4"/>
      <c r="AT80" s="484"/>
      <c r="AU80" s="4"/>
      <c r="AV80" s="4"/>
      <c r="AW80" s="484"/>
      <c r="AX80" s="4"/>
      <c r="AY80" s="4"/>
      <c r="AZ80" s="484"/>
      <c r="BA80" s="4"/>
      <c r="BB80" s="4"/>
      <c r="BC80" s="484"/>
      <c r="BD80" s="4"/>
      <c r="BE80" s="4"/>
      <c r="BF80" s="484"/>
      <c r="BG80" s="4"/>
      <c r="BH80" s="4"/>
      <c r="BI80" s="484"/>
      <c r="BJ80" s="4"/>
      <c r="BK80" s="4"/>
      <c r="BL80" s="317"/>
      <c r="BM80" s="432"/>
      <c r="BN80" s="433"/>
      <c r="BO80" s="332"/>
    </row>
    <row r="81" spans="1:67" ht="20.100000000000001" customHeight="1">
      <c r="A81" s="317"/>
      <c r="B81" s="1047"/>
      <c r="C81" s="1039"/>
      <c r="D81" s="375" t="s">
        <v>168</v>
      </c>
      <c r="E81" s="488" t="str">
        <f>'2.入力_使用量(1,2号)'!E89</f>
        <v>熱供給事業者名を選択</v>
      </c>
      <c r="F81" s="387">
        <f>'2.入力_使用量(1,2号)'!G89</f>
        <v>0</v>
      </c>
      <c r="G81" s="586" t="s">
        <v>712</v>
      </c>
      <c r="H81" s="483">
        <f>'2.入力_使用量(1,2号)'!M89</f>
        <v>0</v>
      </c>
      <c r="I81" s="483">
        <f>'2.入力_使用量(1,2号)'!Q89</f>
        <v>0</v>
      </c>
      <c r="J81" s="484"/>
      <c r="K81" s="483">
        <f t="shared" si="13"/>
        <v>0</v>
      </c>
      <c r="L81" s="483">
        <f t="shared" si="14"/>
        <v>0</v>
      </c>
      <c r="M81" s="484"/>
      <c r="N81" s="4"/>
      <c r="O81" s="4"/>
      <c r="P81" s="484"/>
      <c r="Q81" s="4"/>
      <c r="R81" s="4"/>
      <c r="S81" s="484"/>
      <c r="T81" s="4"/>
      <c r="U81" s="4"/>
      <c r="V81" s="484"/>
      <c r="W81" s="483">
        <f t="shared" si="3"/>
        <v>0</v>
      </c>
      <c r="X81" s="483">
        <f t="shared" si="12"/>
        <v>0</v>
      </c>
      <c r="Y81" s="484"/>
      <c r="Z81" s="4"/>
      <c r="AA81" s="4"/>
      <c r="AB81" s="484"/>
      <c r="AC81" s="4"/>
      <c r="AD81" s="4"/>
      <c r="AE81" s="484"/>
      <c r="AF81" s="4"/>
      <c r="AG81" s="4"/>
      <c r="AH81" s="484"/>
      <c r="AI81" s="4"/>
      <c r="AJ81" s="4"/>
      <c r="AK81" s="484"/>
      <c r="AL81" s="4"/>
      <c r="AM81" s="4"/>
      <c r="AN81" s="484"/>
      <c r="AO81" s="4"/>
      <c r="AP81" s="4"/>
      <c r="AQ81" s="484"/>
      <c r="AR81" s="4"/>
      <c r="AS81" s="4"/>
      <c r="AT81" s="484"/>
      <c r="AU81" s="4"/>
      <c r="AV81" s="4"/>
      <c r="AW81" s="484"/>
      <c r="AX81" s="4"/>
      <c r="AY81" s="4"/>
      <c r="AZ81" s="484"/>
      <c r="BA81" s="4"/>
      <c r="BB81" s="4"/>
      <c r="BC81" s="484"/>
      <c r="BD81" s="4"/>
      <c r="BE81" s="4"/>
      <c r="BF81" s="484"/>
      <c r="BG81" s="4"/>
      <c r="BH81" s="4"/>
      <c r="BI81" s="484"/>
      <c r="BJ81" s="4"/>
      <c r="BK81" s="4"/>
      <c r="BL81" s="317"/>
      <c r="BM81" s="432"/>
      <c r="BN81" s="433"/>
      <c r="BO81" s="332"/>
    </row>
    <row r="82" spans="1:67" ht="20.100000000000001" customHeight="1">
      <c r="A82" s="317"/>
      <c r="B82" s="1047"/>
      <c r="C82" s="1039"/>
      <c r="D82" s="375" t="s">
        <v>169</v>
      </c>
      <c r="E82" s="488" t="str">
        <f>'2.入力_使用量(1,2号)'!E90</f>
        <v>熱供給事業者名を選択</v>
      </c>
      <c r="F82" s="387">
        <f>'2.入力_使用量(1,2号)'!G90</f>
        <v>0</v>
      </c>
      <c r="G82" s="586" t="s">
        <v>712</v>
      </c>
      <c r="H82" s="483">
        <f>'2.入力_使用量(1,2号)'!M90</f>
        <v>0</v>
      </c>
      <c r="I82" s="483">
        <f>'2.入力_使用量(1,2号)'!Q90</f>
        <v>0</v>
      </c>
      <c r="J82" s="484"/>
      <c r="K82" s="483">
        <f t="shared" si="13"/>
        <v>0</v>
      </c>
      <c r="L82" s="483">
        <f t="shared" si="14"/>
        <v>0</v>
      </c>
      <c r="M82" s="484"/>
      <c r="N82" s="4"/>
      <c r="O82" s="4"/>
      <c r="P82" s="484"/>
      <c r="Q82" s="4"/>
      <c r="R82" s="4"/>
      <c r="S82" s="484"/>
      <c r="T82" s="4"/>
      <c r="U82" s="4"/>
      <c r="V82" s="484"/>
      <c r="W82" s="483">
        <f t="shared" si="3"/>
        <v>0</v>
      </c>
      <c r="X82" s="483">
        <f t="shared" si="12"/>
        <v>0</v>
      </c>
      <c r="Y82" s="484"/>
      <c r="Z82" s="4"/>
      <c r="AA82" s="4"/>
      <c r="AB82" s="484"/>
      <c r="AC82" s="4"/>
      <c r="AD82" s="4"/>
      <c r="AE82" s="484"/>
      <c r="AF82" s="4"/>
      <c r="AG82" s="4"/>
      <c r="AH82" s="484"/>
      <c r="AI82" s="4"/>
      <c r="AJ82" s="4"/>
      <c r="AK82" s="484"/>
      <c r="AL82" s="4"/>
      <c r="AM82" s="4"/>
      <c r="AN82" s="484"/>
      <c r="AO82" s="4"/>
      <c r="AP82" s="4"/>
      <c r="AQ82" s="484"/>
      <c r="AR82" s="4"/>
      <c r="AS82" s="4"/>
      <c r="AT82" s="484"/>
      <c r="AU82" s="4"/>
      <c r="AV82" s="4"/>
      <c r="AW82" s="484"/>
      <c r="AX82" s="4"/>
      <c r="AY82" s="4"/>
      <c r="AZ82" s="484"/>
      <c r="BA82" s="4"/>
      <c r="BB82" s="4"/>
      <c r="BC82" s="484"/>
      <c r="BD82" s="4"/>
      <c r="BE82" s="4"/>
      <c r="BF82" s="484"/>
      <c r="BG82" s="4"/>
      <c r="BH82" s="4"/>
      <c r="BI82" s="484"/>
      <c r="BJ82" s="4"/>
      <c r="BK82" s="4"/>
      <c r="BL82" s="317"/>
      <c r="BM82" s="432"/>
      <c r="BN82" s="433"/>
      <c r="BO82" s="332"/>
    </row>
    <row r="83" spans="1:67" ht="20.100000000000001" customHeight="1">
      <c r="A83" s="317"/>
      <c r="B83" s="1047"/>
      <c r="C83" s="1039"/>
      <c r="D83" s="375" t="s">
        <v>170</v>
      </c>
      <c r="E83" s="488" t="str">
        <f>'2.入力_使用量(1,2号)'!E91</f>
        <v>熱供給事業者名を選択</v>
      </c>
      <c r="F83" s="387">
        <f>'2.入力_使用量(1,2号)'!G91</f>
        <v>0</v>
      </c>
      <c r="G83" s="586" t="s">
        <v>712</v>
      </c>
      <c r="H83" s="483">
        <f>'2.入力_使用量(1,2号)'!M91</f>
        <v>0</v>
      </c>
      <c r="I83" s="483">
        <f>'2.入力_使用量(1,2号)'!Q91</f>
        <v>0</v>
      </c>
      <c r="J83" s="484"/>
      <c r="K83" s="483">
        <f t="shared" si="13"/>
        <v>0</v>
      </c>
      <c r="L83" s="483">
        <f t="shared" si="14"/>
        <v>0</v>
      </c>
      <c r="M83" s="484"/>
      <c r="N83" s="4"/>
      <c r="O83" s="4"/>
      <c r="P83" s="484"/>
      <c r="Q83" s="4"/>
      <c r="R83" s="4"/>
      <c r="S83" s="484"/>
      <c r="T83" s="4"/>
      <c r="U83" s="4"/>
      <c r="V83" s="484"/>
      <c r="W83" s="483">
        <f t="shared" si="3"/>
        <v>0</v>
      </c>
      <c r="X83" s="483">
        <f t="shared" si="12"/>
        <v>0</v>
      </c>
      <c r="Y83" s="484"/>
      <c r="Z83" s="4"/>
      <c r="AA83" s="4"/>
      <c r="AB83" s="484"/>
      <c r="AC83" s="4"/>
      <c r="AD83" s="4"/>
      <c r="AE83" s="484"/>
      <c r="AF83" s="4"/>
      <c r="AG83" s="4"/>
      <c r="AH83" s="484"/>
      <c r="AI83" s="4"/>
      <c r="AJ83" s="4"/>
      <c r="AK83" s="484"/>
      <c r="AL83" s="4"/>
      <c r="AM83" s="4"/>
      <c r="AN83" s="484"/>
      <c r="AO83" s="4"/>
      <c r="AP83" s="4"/>
      <c r="AQ83" s="484"/>
      <c r="AR83" s="4"/>
      <c r="AS83" s="4"/>
      <c r="AT83" s="484"/>
      <c r="AU83" s="4"/>
      <c r="AV83" s="4"/>
      <c r="AW83" s="484"/>
      <c r="AX83" s="4"/>
      <c r="AY83" s="4"/>
      <c r="AZ83" s="484"/>
      <c r="BA83" s="4"/>
      <c r="BB83" s="4"/>
      <c r="BC83" s="484"/>
      <c r="BD83" s="4"/>
      <c r="BE83" s="4"/>
      <c r="BF83" s="484"/>
      <c r="BG83" s="4"/>
      <c r="BH83" s="4"/>
      <c r="BI83" s="484"/>
      <c r="BJ83" s="4"/>
      <c r="BK83" s="4"/>
      <c r="BL83" s="317"/>
      <c r="BM83" s="432"/>
      <c r="BN83" s="433"/>
      <c r="BO83" s="332"/>
    </row>
    <row r="84" spans="1:67" ht="20.100000000000001" customHeight="1">
      <c r="A84" s="317"/>
      <c r="B84" s="1047"/>
      <c r="C84" s="1039"/>
      <c r="D84" s="375" t="s">
        <v>171</v>
      </c>
      <c r="E84" s="488" t="str">
        <f>'2.入力_使用量(1,2号)'!E92</f>
        <v>熱供給事業者名を選択</v>
      </c>
      <c r="F84" s="387">
        <f>'2.入力_使用量(1,2号)'!G92</f>
        <v>0</v>
      </c>
      <c r="G84" s="586" t="s">
        <v>712</v>
      </c>
      <c r="H84" s="483">
        <f>'2.入力_使用量(1,2号)'!M92</f>
        <v>0</v>
      </c>
      <c r="I84" s="483">
        <f>'2.入力_使用量(1,2号)'!Q92</f>
        <v>0</v>
      </c>
      <c r="J84" s="484"/>
      <c r="K84" s="483">
        <f t="shared" si="13"/>
        <v>0</v>
      </c>
      <c r="L84" s="483">
        <f t="shared" si="14"/>
        <v>0</v>
      </c>
      <c r="M84" s="484"/>
      <c r="N84" s="4"/>
      <c r="O84" s="4"/>
      <c r="P84" s="484"/>
      <c r="Q84" s="4"/>
      <c r="R84" s="4"/>
      <c r="S84" s="484"/>
      <c r="T84" s="4"/>
      <c r="U84" s="4"/>
      <c r="V84" s="484"/>
      <c r="W84" s="483">
        <f t="shared" si="3"/>
        <v>0</v>
      </c>
      <c r="X84" s="483">
        <f t="shared" si="12"/>
        <v>0</v>
      </c>
      <c r="Y84" s="484"/>
      <c r="Z84" s="4"/>
      <c r="AA84" s="4"/>
      <c r="AB84" s="484"/>
      <c r="AC84" s="4"/>
      <c r="AD84" s="4"/>
      <c r="AE84" s="484"/>
      <c r="AF84" s="4"/>
      <c r="AG84" s="4"/>
      <c r="AH84" s="484"/>
      <c r="AI84" s="4"/>
      <c r="AJ84" s="4"/>
      <c r="AK84" s="484"/>
      <c r="AL84" s="4"/>
      <c r="AM84" s="4"/>
      <c r="AN84" s="484"/>
      <c r="AO84" s="4"/>
      <c r="AP84" s="4"/>
      <c r="AQ84" s="484"/>
      <c r="AR84" s="4"/>
      <c r="AS84" s="4"/>
      <c r="AT84" s="484"/>
      <c r="AU84" s="4"/>
      <c r="AV84" s="4"/>
      <c r="AW84" s="484"/>
      <c r="AX84" s="4"/>
      <c r="AY84" s="4"/>
      <c r="AZ84" s="484"/>
      <c r="BA84" s="4"/>
      <c r="BB84" s="4"/>
      <c r="BC84" s="484"/>
      <c r="BD84" s="4"/>
      <c r="BE84" s="4"/>
      <c r="BF84" s="484"/>
      <c r="BG84" s="4"/>
      <c r="BH84" s="4"/>
      <c r="BI84" s="484"/>
      <c r="BJ84" s="4"/>
      <c r="BK84" s="4"/>
      <c r="BL84" s="317"/>
      <c r="BM84" s="432"/>
      <c r="BN84" s="433"/>
      <c r="BO84" s="332"/>
    </row>
    <row r="85" spans="1:67" ht="20.100000000000001" customHeight="1">
      <c r="A85" s="317"/>
      <c r="B85" s="1047"/>
      <c r="C85" s="1039"/>
      <c r="D85" s="399" t="s">
        <v>60</v>
      </c>
      <c r="E85" s="489">
        <f>'2.入力_使用量(1,2号)'!E93</f>
        <v>0</v>
      </c>
      <c r="F85" s="391"/>
      <c r="G85" s="586" t="s">
        <v>712</v>
      </c>
      <c r="H85" s="483">
        <f>'2.入力_使用量(1,2号)'!M93</f>
        <v>0</v>
      </c>
      <c r="I85" s="483">
        <f>'2.入力_使用量(1,2号)'!Q93</f>
        <v>0</v>
      </c>
      <c r="J85" s="484"/>
      <c r="K85" s="483">
        <f t="shared" si="13"/>
        <v>0</v>
      </c>
      <c r="L85" s="483">
        <f t="shared" si="14"/>
        <v>0</v>
      </c>
      <c r="M85" s="484"/>
      <c r="N85" s="4"/>
      <c r="O85" s="4"/>
      <c r="P85" s="484"/>
      <c r="Q85" s="4"/>
      <c r="R85" s="4"/>
      <c r="S85" s="484"/>
      <c r="T85" s="4"/>
      <c r="U85" s="4"/>
      <c r="V85" s="484"/>
      <c r="W85" s="483">
        <f t="shared" si="3"/>
        <v>0</v>
      </c>
      <c r="X85" s="483">
        <f t="shared" si="12"/>
        <v>0</v>
      </c>
      <c r="Y85" s="484"/>
      <c r="Z85" s="4"/>
      <c r="AA85" s="4"/>
      <c r="AB85" s="484"/>
      <c r="AC85" s="4"/>
      <c r="AD85" s="4"/>
      <c r="AE85" s="484"/>
      <c r="AF85" s="4"/>
      <c r="AG85" s="4"/>
      <c r="AH85" s="484"/>
      <c r="AI85" s="4"/>
      <c r="AJ85" s="4"/>
      <c r="AK85" s="484"/>
      <c r="AL85" s="4"/>
      <c r="AM85" s="4"/>
      <c r="AN85" s="484"/>
      <c r="AO85" s="4"/>
      <c r="AP85" s="4"/>
      <c r="AQ85" s="484"/>
      <c r="AR85" s="4"/>
      <c r="AS85" s="4"/>
      <c r="AT85" s="484"/>
      <c r="AU85" s="4"/>
      <c r="AV85" s="4"/>
      <c r="AW85" s="484"/>
      <c r="AX85" s="4"/>
      <c r="AY85" s="4"/>
      <c r="AZ85" s="484"/>
      <c r="BA85" s="4"/>
      <c r="BB85" s="4"/>
      <c r="BC85" s="484"/>
      <c r="BD85" s="4"/>
      <c r="BE85" s="4"/>
      <c r="BF85" s="484"/>
      <c r="BG85" s="4"/>
      <c r="BH85" s="4"/>
      <c r="BI85" s="484"/>
      <c r="BJ85" s="4"/>
      <c r="BK85" s="4"/>
      <c r="BL85" s="317"/>
      <c r="BM85" s="432"/>
      <c r="BN85" s="433"/>
      <c r="BO85" s="332"/>
    </row>
    <row r="86" spans="1:67" ht="20.100000000000001" customHeight="1">
      <c r="A86" s="317"/>
      <c r="B86" s="1047"/>
      <c r="C86" s="1039" t="s">
        <v>62</v>
      </c>
      <c r="D86" s="400" t="s">
        <v>63</v>
      </c>
      <c r="E86" s="401"/>
      <c r="F86" s="376"/>
      <c r="G86" s="586" t="s">
        <v>712</v>
      </c>
      <c r="H86" s="483">
        <f>'2.入力_使用量(1,2号)'!M94</f>
        <v>0</v>
      </c>
      <c r="I86" s="483">
        <f>'2.入力_使用量(1,2号)'!Q94</f>
        <v>0</v>
      </c>
      <c r="J86" s="484"/>
      <c r="K86" s="483">
        <f t="shared" si="13"/>
        <v>0</v>
      </c>
      <c r="L86" s="483">
        <f t="shared" si="14"/>
        <v>0</v>
      </c>
      <c r="M86" s="484"/>
      <c r="N86" s="4"/>
      <c r="O86" s="4"/>
      <c r="P86" s="484"/>
      <c r="Q86" s="4"/>
      <c r="R86" s="4"/>
      <c r="S86" s="484"/>
      <c r="T86" s="4"/>
      <c r="U86" s="4"/>
      <c r="V86" s="484"/>
      <c r="W86" s="483">
        <f t="shared" si="3"/>
        <v>0</v>
      </c>
      <c r="X86" s="483">
        <f t="shared" si="12"/>
        <v>0</v>
      </c>
      <c r="Y86" s="484"/>
      <c r="Z86" s="4"/>
      <c r="AA86" s="4"/>
      <c r="AB86" s="484"/>
      <c r="AC86" s="4"/>
      <c r="AD86" s="4"/>
      <c r="AE86" s="484"/>
      <c r="AF86" s="4"/>
      <c r="AG86" s="4"/>
      <c r="AH86" s="484"/>
      <c r="AI86" s="4"/>
      <c r="AJ86" s="4"/>
      <c r="AK86" s="484"/>
      <c r="AL86" s="4"/>
      <c r="AM86" s="4"/>
      <c r="AN86" s="484"/>
      <c r="AO86" s="4"/>
      <c r="AP86" s="4"/>
      <c r="AQ86" s="484"/>
      <c r="AR86" s="4"/>
      <c r="AS86" s="4"/>
      <c r="AT86" s="484"/>
      <c r="AU86" s="4"/>
      <c r="AV86" s="4"/>
      <c r="AW86" s="484"/>
      <c r="AX86" s="4"/>
      <c r="AY86" s="4"/>
      <c r="AZ86" s="484"/>
      <c r="BA86" s="4"/>
      <c r="BB86" s="4"/>
      <c r="BC86" s="484"/>
      <c r="BD86" s="4"/>
      <c r="BE86" s="4"/>
      <c r="BF86" s="484"/>
      <c r="BG86" s="4"/>
      <c r="BH86" s="4"/>
      <c r="BI86" s="484"/>
      <c r="BJ86" s="4"/>
      <c r="BK86" s="4"/>
      <c r="BL86" s="317"/>
      <c r="BM86" s="432"/>
      <c r="BN86" s="433"/>
      <c r="BO86" s="332"/>
    </row>
    <row r="87" spans="1:67" ht="20.100000000000001" customHeight="1">
      <c r="A87" s="317"/>
      <c r="B87" s="1047"/>
      <c r="C87" s="1039"/>
      <c r="D87" s="400" t="s">
        <v>64</v>
      </c>
      <c r="E87" s="401"/>
      <c r="F87" s="376"/>
      <c r="G87" s="586" t="s">
        <v>712</v>
      </c>
      <c r="H87" s="483">
        <f>'2.入力_使用量(1,2号)'!M95</f>
        <v>0</v>
      </c>
      <c r="I87" s="483">
        <f>'2.入力_使用量(1,2号)'!Q95</f>
        <v>0</v>
      </c>
      <c r="J87" s="484"/>
      <c r="K87" s="483">
        <f t="shared" si="13"/>
        <v>0</v>
      </c>
      <c r="L87" s="483">
        <f t="shared" si="14"/>
        <v>0</v>
      </c>
      <c r="M87" s="484"/>
      <c r="N87" s="4"/>
      <c r="O87" s="4"/>
      <c r="P87" s="484"/>
      <c r="Q87" s="4"/>
      <c r="R87" s="4"/>
      <c r="S87" s="484"/>
      <c r="T87" s="4"/>
      <c r="U87" s="4"/>
      <c r="V87" s="484"/>
      <c r="W87" s="483">
        <f t="shared" si="3"/>
        <v>0</v>
      </c>
      <c r="X87" s="483">
        <f t="shared" si="12"/>
        <v>0</v>
      </c>
      <c r="Y87" s="484"/>
      <c r="Z87" s="4"/>
      <c r="AA87" s="4"/>
      <c r="AB87" s="484"/>
      <c r="AC87" s="4"/>
      <c r="AD87" s="4"/>
      <c r="AE87" s="484"/>
      <c r="AF87" s="4"/>
      <c r="AG87" s="4"/>
      <c r="AH87" s="484"/>
      <c r="AI87" s="4"/>
      <c r="AJ87" s="4"/>
      <c r="AK87" s="484"/>
      <c r="AL87" s="4"/>
      <c r="AM87" s="4"/>
      <c r="AN87" s="484"/>
      <c r="AO87" s="4"/>
      <c r="AP87" s="4"/>
      <c r="AQ87" s="484"/>
      <c r="AR87" s="4"/>
      <c r="AS87" s="4"/>
      <c r="AT87" s="484"/>
      <c r="AU87" s="4"/>
      <c r="AV87" s="4"/>
      <c r="AW87" s="484"/>
      <c r="AX87" s="4"/>
      <c r="AY87" s="4"/>
      <c r="AZ87" s="484"/>
      <c r="BA87" s="4"/>
      <c r="BB87" s="4"/>
      <c r="BC87" s="484"/>
      <c r="BD87" s="4"/>
      <c r="BE87" s="4"/>
      <c r="BF87" s="484"/>
      <c r="BG87" s="4"/>
      <c r="BH87" s="4"/>
      <c r="BI87" s="484"/>
      <c r="BJ87" s="4"/>
      <c r="BK87" s="4"/>
      <c r="BL87" s="317"/>
      <c r="BM87" s="432"/>
      <c r="BN87" s="433"/>
      <c r="BO87" s="332"/>
    </row>
    <row r="88" spans="1:67" ht="20.100000000000001" customHeight="1">
      <c r="A88" s="317"/>
      <c r="B88" s="1047"/>
      <c r="C88" s="1039"/>
      <c r="D88" s="400" t="s">
        <v>65</v>
      </c>
      <c r="E88" s="401"/>
      <c r="F88" s="376"/>
      <c r="G88" s="586" t="s">
        <v>712</v>
      </c>
      <c r="H88" s="483">
        <f>'2.入力_使用量(1,2号)'!M96</f>
        <v>0</v>
      </c>
      <c r="I88" s="483">
        <f>'2.入力_使用量(1,2号)'!Q96</f>
        <v>0</v>
      </c>
      <c r="J88" s="484"/>
      <c r="K88" s="483">
        <f t="shared" si="13"/>
        <v>0</v>
      </c>
      <c r="L88" s="483">
        <f t="shared" si="14"/>
        <v>0</v>
      </c>
      <c r="M88" s="484"/>
      <c r="N88" s="4"/>
      <c r="O88" s="4"/>
      <c r="P88" s="484"/>
      <c r="Q88" s="4"/>
      <c r="R88" s="4"/>
      <c r="S88" s="484"/>
      <c r="T88" s="4"/>
      <c r="U88" s="4"/>
      <c r="V88" s="484"/>
      <c r="W88" s="483">
        <f t="shared" si="3"/>
        <v>0</v>
      </c>
      <c r="X88" s="483">
        <f t="shared" si="12"/>
        <v>0</v>
      </c>
      <c r="Y88" s="484"/>
      <c r="Z88" s="4"/>
      <c r="AA88" s="4"/>
      <c r="AB88" s="484"/>
      <c r="AC88" s="4"/>
      <c r="AD88" s="4"/>
      <c r="AE88" s="484"/>
      <c r="AF88" s="4"/>
      <c r="AG88" s="4"/>
      <c r="AH88" s="484"/>
      <c r="AI88" s="4"/>
      <c r="AJ88" s="4"/>
      <c r="AK88" s="484"/>
      <c r="AL88" s="4"/>
      <c r="AM88" s="4"/>
      <c r="AN88" s="484"/>
      <c r="AO88" s="4"/>
      <c r="AP88" s="4"/>
      <c r="AQ88" s="484"/>
      <c r="AR88" s="4"/>
      <c r="AS88" s="4"/>
      <c r="AT88" s="484"/>
      <c r="AU88" s="4"/>
      <c r="AV88" s="4"/>
      <c r="AW88" s="484"/>
      <c r="AX88" s="4"/>
      <c r="AY88" s="4"/>
      <c r="AZ88" s="484"/>
      <c r="BA88" s="4"/>
      <c r="BB88" s="4"/>
      <c r="BC88" s="484"/>
      <c r="BD88" s="4"/>
      <c r="BE88" s="4"/>
      <c r="BF88" s="484"/>
      <c r="BG88" s="4"/>
      <c r="BH88" s="4"/>
      <c r="BI88" s="484"/>
      <c r="BJ88" s="4"/>
      <c r="BK88" s="4"/>
      <c r="BL88" s="317"/>
      <c r="BM88" s="432"/>
      <c r="BN88" s="433"/>
      <c r="BO88" s="332"/>
    </row>
    <row r="89" spans="1:67" ht="20.100000000000001" customHeight="1">
      <c r="A89" s="317"/>
      <c r="B89" s="1047"/>
      <c r="C89" s="1039"/>
      <c r="D89" s="400" t="s">
        <v>66</v>
      </c>
      <c r="E89" s="401"/>
      <c r="F89" s="376"/>
      <c r="G89" s="586" t="s">
        <v>712</v>
      </c>
      <c r="H89" s="483">
        <f>'2.入力_使用量(1,2号)'!M97</f>
        <v>0</v>
      </c>
      <c r="I89" s="483">
        <f>'2.入力_使用量(1,2号)'!Q97</f>
        <v>0</v>
      </c>
      <c r="J89" s="484"/>
      <c r="K89" s="483">
        <f t="shared" si="13"/>
        <v>0</v>
      </c>
      <c r="L89" s="483">
        <f t="shared" si="14"/>
        <v>0</v>
      </c>
      <c r="M89" s="484"/>
      <c r="N89" s="4"/>
      <c r="O89" s="4"/>
      <c r="P89" s="484"/>
      <c r="Q89" s="4"/>
      <c r="R89" s="4"/>
      <c r="S89" s="484"/>
      <c r="T89" s="4"/>
      <c r="U89" s="4"/>
      <c r="V89" s="484"/>
      <c r="W89" s="483">
        <f t="shared" si="3"/>
        <v>0</v>
      </c>
      <c r="X89" s="483">
        <f t="shared" si="12"/>
        <v>0</v>
      </c>
      <c r="Y89" s="484"/>
      <c r="Z89" s="4"/>
      <c r="AA89" s="4"/>
      <c r="AB89" s="484"/>
      <c r="AC89" s="4"/>
      <c r="AD89" s="4"/>
      <c r="AE89" s="484"/>
      <c r="AF89" s="4"/>
      <c r="AG89" s="4"/>
      <c r="AH89" s="484"/>
      <c r="AI89" s="4"/>
      <c r="AJ89" s="4"/>
      <c r="AK89" s="484"/>
      <c r="AL89" s="4"/>
      <c r="AM89" s="4"/>
      <c r="AN89" s="484"/>
      <c r="AO89" s="4"/>
      <c r="AP89" s="4"/>
      <c r="AQ89" s="484"/>
      <c r="AR89" s="4"/>
      <c r="AS89" s="4"/>
      <c r="AT89" s="484"/>
      <c r="AU89" s="4"/>
      <c r="AV89" s="4"/>
      <c r="AW89" s="484"/>
      <c r="AX89" s="4"/>
      <c r="AY89" s="4"/>
      <c r="AZ89" s="484"/>
      <c r="BA89" s="4"/>
      <c r="BB89" s="4"/>
      <c r="BC89" s="484"/>
      <c r="BD89" s="4"/>
      <c r="BE89" s="4"/>
      <c r="BF89" s="484"/>
      <c r="BG89" s="4"/>
      <c r="BH89" s="4"/>
      <c r="BI89" s="484"/>
      <c r="BJ89" s="4"/>
      <c r="BK89" s="4"/>
      <c r="BL89" s="317"/>
      <c r="BM89" s="432"/>
      <c r="BN89" s="433"/>
      <c r="BO89" s="332"/>
    </row>
    <row r="90" spans="1:67" ht="20.100000000000001" customHeight="1">
      <c r="A90" s="317"/>
      <c r="B90" s="1047"/>
      <c r="C90" s="1039"/>
      <c r="D90" s="402" t="s">
        <v>161</v>
      </c>
      <c r="E90" s="489">
        <f>'2.入力_使用量(1,2号)'!E98</f>
        <v>0</v>
      </c>
      <c r="F90" s="391"/>
      <c r="G90" s="586" t="s">
        <v>712</v>
      </c>
      <c r="H90" s="483">
        <f>'2.入力_使用量(1,2号)'!M98</f>
        <v>0</v>
      </c>
      <c r="I90" s="483">
        <f>'2.入力_使用量(1,2号)'!Q98</f>
        <v>0</v>
      </c>
      <c r="J90" s="484"/>
      <c r="K90" s="483">
        <f t="shared" si="13"/>
        <v>0</v>
      </c>
      <c r="L90" s="483">
        <f t="shared" si="14"/>
        <v>0</v>
      </c>
      <c r="M90" s="484"/>
      <c r="N90" s="4"/>
      <c r="O90" s="4"/>
      <c r="P90" s="484"/>
      <c r="Q90" s="4"/>
      <c r="R90" s="4"/>
      <c r="S90" s="484"/>
      <c r="T90" s="4"/>
      <c r="U90" s="4"/>
      <c r="V90" s="484"/>
      <c r="W90" s="483">
        <f t="shared" ref="W90:W91" si="15">Z90+AC90+AF90+AI90+AL90+AO90+AR90+AU90+AX90+BA90+BD90+BG90+BJ90</f>
        <v>0</v>
      </c>
      <c r="X90" s="483">
        <f t="shared" si="12"/>
        <v>0</v>
      </c>
      <c r="Y90" s="484"/>
      <c r="Z90" s="4"/>
      <c r="AA90" s="4"/>
      <c r="AB90" s="484"/>
      <c r="AC90" s="4"/>
      <c r="AD90" s="4"/>
      <c r="AE90" s="484"/>
      <c r="AF90" s="4"/>
      <c r="AG90" s="4"/>
      <c r="AH90" s="484"/>
      <c r="AI90" s="4"/>
      <c r="AJ90" s="4"/>
      <c r="AK90" s="484"/>
      <c r="AL90" s="4"/>
      <c r="AM90" s="4"/>
      <c r="AN90" s="484"/>
      <c r="AO90" s="4"/>
      <c r="AP90" s="4"/>
      <c r="AQ90" s="484"/>
      <c r="AR90" s="4"/>
      <c r="AS90" s="4"/>
      <c r="AT90" s="484"/>
      <c r="AU90" s="4"/>
      <c r="AV90" s="4"/>
      <c r="AW90" s="484"/>
      <c r="AX90" s="4"/>
      <c r="AY90" s="4"/>
      <c r="AZ90" s="484"/>
      <c r="BA90" s="4"/>
      <c r="BB90" s="4"/>
      <c r="BC90" s="484"/>
      <c r="BD90" s="4"/>
      <c r="BE90" s="4"/>
      <c r="BF90" s="484"/>
      <c r="BG90" s="4"/>
      <c r="BH90" s="4"/>
      <c r="BI90" s="484"/>
      <c r="BJ90" s="4"/>
      <c r="BK90" s="4"/>
      <c r="BL90" s="317"/>
      <c r="BM90" s="432"/>
      <c r="BN90" s="433"/>
      <c r="BO90" s="332"/>
    </row>
    <row r="91" spans="1:67" ht="20.100000000000001" customHeight="1">
      <c r="A91" s="317"/>
      <c r="B91" s="1047"/>
      <c r="C91" s="1039"/>
      <c r="D91" s="402" t="s">
        <v>162</v>
      </c>
      <c r="E91" s="489">
        <f>'2.入力_使用量(1,2号)'!E99</f>
        <v>0</v>
      </c>
      <c r="F91" s="391"/>
      <c r="G91" s="586" t="s">
        <v>712</v>
      </c>
      <c r="H91" s="483">
        <f>'2.入力_使用量(1,2号)'!M99</f>
        <v>0</v>
      </c>
      <c r="I91" s="483">
        <f>'2.入力_使用量(1,2号)'!Q99</f>
        <v>0</v>
      </c>
      <c r="J91" s="484"/>
      <c r="K91" s="483">
        <f t="shared" si="13"/>
        <v>0</v>
      </c>
      <c r="L91" s="483">
        <f t="shared" si="14"/>
        <v>0</v>
      </c>
      <c r="M91" s="484"/>
      <c r="N91" s="4"/>
      <c r="O91" s="4"/>
      <c r="P91" s="484"/>
      <c r="Q91" s="4"/>
      <c r="R91" s="4"/>
      <c r="S91" s="484"/>
      <c r="T91" s="4"/>
      <c r="U91" s="4"/>
      <c r="V91" s="484"/>
      <c r="W91" s="483">
        <f t="shared" si="15"/>
        <v>0</v>
      </c>
      <c r="X91" s="483">
        <f t="shared" si="12"/>
        <v>0</v>
      </c>
      <c r="Y91" s="484"/>
      <c r="Z91" s="4"/>
      <c r="AA91" s="4"/>
      <c r="AB91" s="484"/>
      <c r="AC91" s="4"/>
      <c r="AD91" s="4"/>
      <c r="AE91" s="484"/>
      <c r="AF91" s="4"/>
      <c r="AG91" s="4"/>
      <c r="AH91" s="484"/>
      <c r="AI91" s="4"/>
      <c r="AJ91" s="4"/>
      <c r="AK91" s="484"/>
      <c r="AL91" s="4"/>
      <c r="AM91" s="4"/>
      <c r="AN91" s="484"/>
      <c r="AO91" s="4"/>
      <c r="AP91" s="4"/>
      <c r="AQ91" s="484"/>
      <c r="AR91" s="4"/>
      <c r="AS91" s="4"/>
      <c r="AT91" s="484"/>
      <c r="AU91" s="4"/>
      <c r="AV91" s="4"/>
      <c r="AW91" s="484"/>
      <c r="AX91" s="4"/>
      <c r="AY91" s="4"/>
      <c r="AZ91" s="484"/>
      <c r="BA91" s="4"/>
      <c r="BB91" s="4"/>
      <c r="BC91" s="484"/>
      <c r="BD91" s="4"/>
      <c r="BE91" s="4"/>
      <c r="BF91" s="484"/>
      <c r="BG91" s="4"/>
      <c r="BH91" s="4"/>
      <c r="BI91" s="484"/>
      <c r="BJ91" s="4"/>
      <c r="BK91" s="4"/>
      <c r="BL91" s="317"/>
      <c r="BM91" s="432"/>
      <c r="BN91" s="433"/>
      <c r="BO91" s="332"/>
    </row>
    <row r="92" spans="1:67" ht="20.100000000000001" customHeight="1">
      <c r="A92" s="317"/>
      <c r="B92" s="1047" t="s">
        <v>67</v>
      </c>
      <c r="C92" s="1039" t="s">
        <v>68</v>
      </c>
      <c r="D92" s="403" t="s">
        <v>146</v>
      </c>
      <c r="E92" s="488" t="str">
        <f>'2.入力_使用量(1,2号)'!E100</f>
        <v>電気事業者名を選択</v>
      </c>
      <c r="F92" s="387">
        <f>'2.入力_使用量(1,2号)'!G100</f>
        <v>0</v>
      </c>
      <c r="G92" s="1005" t="s">
        <v>69</v>
      </c>
      <c r="H92" s="491">
        <f>'2.入力_使用量(1,2号)'!M100</f>
        <v>0</v>
      </c>
      <c r="I92" s="483">
        <f>'2.入力_使用量(1,2号)'!Q100</f>
        <v>0</v>
      </c>
      <c r="J92" s="484"/>
      <c r="K92" s="484"/>
      <c r="L92" s="484"/>
      <c r="M92" s="484"/>
      <c r="N92" s="484"/>
      <c r="O92" s="484"/>
      <c r="P92" s="484"/>
      <c r="Q92" s="484"/>
      <c r="R92" s="484"/>
      <c r="S92" s="484"/>
      <c r="T92" s="484"/>
      <c r="U92" s="484"/>
      <c r="V92" s="484"/>
      <c r="W92" s="484"/>
      <c r="X92" s="484"/>
      <c r="Y92" s="484"/>
      <c r="Z92" s="484"/>
      <c r="AA92" s="484"/>
      <c r="AB92" s="484"/>
      <c r="AC92" s="484"/>
      <c r="AD92" s="484"/>
      <c r="AE92" s="484"/>
      <c r="AF92" s="484"/>
      <c r="AG92" s="484"/>
      <c r="AH92" s="484"/>
      <c r="AI92" s="484"/>
      <c r="AJ92" s="484"/>
      <c r="AK92" s="484"/>
      <c r="AL92" s="484"/>
      <c r="AM92" s="484"/>
      <c r="AN92" s="484"/>
      <c r="AO92" s="484"/>
      <c r="AP92" s="484"/>
      <c r="AQ92" s="484"/>
      <c r="AR92" s="484"/>
      <c r="AS92" s="484"/>
      <c r="AT92" s="484"/>
      <c r="AU92" s="484"/>
      <c r="AV92" s="484"/>
      <c r="AW92" s="484"/>
      <c r="AX92" s="484"/>
      <c r="AY92" s="484"/>
      <c r="AZ92" s="484"/>
      <c r="BA92" s="484"/>
      <c r="BB92" s="484"/>
      <c r="BC92" s="484"/>
      <c r="BD92" s="484"/>
      <c r="BE92" s="484"/>
      <c r="BF92" s="484"/>
      <c r="BG92" s="484"/>
      <c r="BH92" s="484"/>
      <c r="BI92" s="484"/>
      <c r="BJ92" s="484"/>
      <c r="BK92" s="484"/>
      <c r="BL92" s="317"/>
      <c r="BM92" s="432"/>
      <c r="BN92" s="433"/>
      <c r="BO92" s="332"/>
    </row>
    <row r="93" spans="1:67" ht="20.100000000000001" customHeight="1">
      <c r="A93" s="317"/>
      <c r="B93" s="1047"/>
      <c r="C93" s="1039"/>
      <c r="D93" s="403" t="s">
        <v>147</v>
      </c>
      <c r="E93" s="488" t="str">
        <f>'2.入力_使用量(1,2号)'!E101</f>
        <v>電気事業者名を選択</v>
      </c>
      <c r="F93" s="387">
        <f>'2.入力_使用量(1,2号)'!G101</f>
        <v>0</v>
      </c>
      <c r="G93" s="1005" t="s">
        <v>69</v>
      </c>
      <c r="H93" s="491">
        <f>'2.入力_使用量(1,2号)'!M101</f>
        <v>0</v>
      </c>
      <c r="I93" s="483">
        <f>'2.入力_使用量(1,2号)'!Q101</f>
        <v>0</v>
      </c>
      <c r="J93" s="484"/>
      <c r="K93" s="484"/>
      <c r="L93" s="484"/>
      <c r="M93" s="484"/>
      <c r="N93" s="484"/>
      <c r="O93" s="484"/>
      <c r="P93" s="484"/>
      <c r="Q93" s="484"/>
      <c r="R93" s="484"/>
      <c r="S93" s="484"/>
      <c r="T93" s="484"/>
      <c r="U93" s="484"/>
      <c r="V93" s="484"/>
      <c r="W93" s="484"/>
      <c r="X93" s="484"/>
      <c r="Y93" s="484"/>
      <c r="Z93" s="484"/>
      <c r="AA93" s="484"/>
      <c r="AB93" s="484"/>
      <c r="AC93" s="484"/>
      <c r="AD93" s="484"/>
      <c r="AE93" s="484"/>
      <c r="AF93" s="484"/>
      <c r="AG93" s="484"/>
      <c r="AH93" s="484"/>
      <c r="AI93" s="484"/>
      <c r="AJ93" s="484"/>
      <c r="AK93" s="484"/>
      <c r="AL93" s="484"/>
      <c r="AM93" s="484"/>
      <c r="AN93" s="484"/>
      <c r="AO93" s="484"/>
      <c r="AP93" s="484"/>
      <c r="AQ93" s="484"/>
      <c r="AR93" s="484"/>
      <c r="AS93" s="484"/>
      <c r="AT93" s="484"/>
      <c r="AU93" s="484"/>
      <c r="AV93" s="484"/>
      <c r="AW93" s="484"/>
      <c r="AX93" s="484"/>
      <c r="AY93" s="484"/>
      <c r="AZ93" s="484"/>
      <c r="BA93" s="484"/>
      <c r="BB93" s="484"/>
      <c r="BC93" s="484"/>
      <c r="BD93" s="484"/>
      <c r="BE93" s="484"/>
      <c r="BF93" s="484"/>
      <c r="BG93" s="484"/>
      <c r="BH93" s="484"/>
      <c r="BI93" s="484"/>
      <c r="BJ93" s="484"/>
      <c r="BK93" s="484"/>
      <c r="BL93" s="317"/>
      <c r="BM93" s="432"/>
      <c r="BN93" s="433"/>
      <c r="BO93" s="332"/>
    </row>
    <row r="94" spans="1:67" ht="20.100000000000001" customHeight="1">
      <c r="A94" s="317"/>
      <c r="B94" s="1047"/>
      <c r="C94" s="1039"/>
      <c r="D94" s="403" t="s">
        <v>148</v>
      </c>
      <c r="E94" s="488" t="str">
        <f>'2.入力_使用量(1,2号)'!E102</f>
        <v>電気事業者名を選択</v>
      </c>
      <c r="F94" s="387">
        <f>'2.入力_使用量(1,2号)'!G102</f>
        <v>0</v>
      </c>
      <c r="G94" s="1005" t="s">
        <v>69</v>
      </c>
      <c r="H94" s="491">
        <f>'2.入力_使用量(1,2号)'!M102</f>
        <v>0</v>
      </c>
      <c r="I94" s="483">
        <f>'2.入力_使用量(1,2号)'!Q102</f>
        <v>0</v>
      </c>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4"/>
      <c r="AI94" s="484"/>
      <c r="AJ94" s="484"/>
      <c r="AK94" s="484"/>
      <c r="AL94" s="484"/>
      <c r="AM94" s="484"/>
      <c r="AN94" s="484"/>
      <c r="AO94" s="484"/>
      <c r="AP94" s="484"/>
      <c r="AQ94" s="484"/>
      <c r="AR94" s="484"/>
      <c r="AS94" s="484"/>
      <c r="AT94" s="484"/>
      <c r="AU94" s="484"/>
      <c r="AV94" s="484"/>
      <c r="AW94" s="484"/>
      <c r="AX94" s="484"/>
      <c r="AY94" s="484"/>
      <c r="AZ94" s="484"/>
      <c r="BA94" s="484"/>
      <c r="BB94" s="484"/>
      <c r="BC94" s="484"/>
      <c r="BD94" s="484"/>
      <c r="BE94" s="484"/>
      <c r="BF94" s="484"/>
      <c r="BG94" s="484"/>
      <c r="BH94" s="484"/>
      <c r="BI94" s="484"/>
      <c r="BJ94" s="484"/>
      <c r="BK94" s="484"/>
      <c r="BL94" s="317"/>
      <c r="BM94" s="432"/>
      <c r="BN94" s="433"/>
      <c r="BO94" s="332"/>
    </row>
    <row r="95" spans="1:67" ht="20.100000000000001" customHeight="1">
      <c r="A95" s="317"/>
      <c r="B95" s="1047"/>
      <c r="C95" s="1039"/>
      <c r="D95" s="403" t="s">
        <v>149</v>
      </c>
      <c r="E95" s="488" t="str">
        <f>'2.入力_使用量(1,2号)'!E103</f>
        <v>電気事業者名を選択</v>
      </c>
      <c r="F95" s="387">
        <f>'2.入力_使用量(1,2号)'!G103</f>
        <v>0</v>
      </c>
      <c r="G95" s="1005" t="s">
        <v>69</v>
      </c>
      <c r="H95" s="491">
        <f>'2.入力_使用量(1,2号)'!M103</f>
        <v>0</v>
      </c>
      <c r="I95" s="483">
        <f>'2.入力_使用量(1,2号)'!Q103</f>
        <v>0</v>
      </c>
      <c r="J95" s="484"/>
      <c r="K95" s="484"/>
      <c r="L95" s="484"/>
      <c r="M95" s="484"/>
      <c r="N95" s="484"/>
      <c r="O95" s="484"/>
      <c r="P95" s="484"/>
      <c r="Q95" s="484"/>
      <c r="R95" s="484"/>
      <c r="S95" s="484"/>
      <c r="T95" s="484"/>
      <c r="U95" s="484"/>
      <c r="V95" s="484"/>
      <c r="W95" s="484"/>
      <c r="X95" s="484"/>
      <c r="Y95" s="484"/>
      <c r="Z95" s="484"/>
      <c r="AA95" s="484"/>
      <c r="AB95" s="484"/>
      <c r="AC95" s="484"/>
      <c r="AD95" s="484"/>
      <c r="AE95" s="484"/>
      <c r="AF95" s="484"/>
      <c r="AG95" s="484"/>
      <c r="AH95" s="484"/>
      <c r="AI95" s="484"/>
      <c r="AJ95" s="484"/>
      <c r="AK95" s="484"/>
      <c r="AL95" s="484"/>
      <c r="AM95" s="484"/>
      <c r="AN95" s="484"/>
      <c r="AO95" s="484"/>
      <c r="AP95" s="484"/>
      <c r="AQ95" s="484"/>
      <c r="AR95" s="484"/>
      <c r="AS95" s="484"/>
      <c r="AT95" s="484"/>
      <c r="AU95" s="484"/>
      <c r="AV95" s="484"/>
      <c r="AW95" s="484"/>
      <c r="AX95" s="484"/>
      <c r="AY95" s="484"/>
      <c r="AZ95" s="484"/>
      <c r="BA95" s="484"/>
      <c r="BB95" s="484"/>
      <c r="BC95" s="484"/>
      <c r="BD95" s="484"/>
      <c r="BE95" s="484"/>
      <c r="BF95" s="484"/>
      <c r="BG95" s="484"/>
      <c r="BH95" s="484"/>
      <c r="BI95" s="484"/>
      <c r="BJ95" s="484"/>
      <c r="BK95" s="484"/>
      <c r="BL95" s="317"/>
      <c r="BM95" s="432"/>
      <c r="BN95" s="433"/>
      <c r="BO95" s="332"/>
    </row>
    <row r="96" spans="1:67" ht="20.100000000000001" customHeight="1">
      <c r="A96" s="317"/>
      <c r="B96" s="1047"/>
      <c r="C96" s="1039"/>
      <c r="D96" s="403" t="s">
        <v>150</v>
      </c>
      <c r="E96" s="488" t="str">
        <f>'2.入力_使用量(1,2号)'!E104</f>
        <v>電気事業者名を選択</v>
      </c>
      <c r="F96" s="387">
        <f>'2.入力_使用量(1,2号)'!G104</f>
        <v>0</v>
      </c>
      <c r="G96" s="1005" t="s">
        <v>69</v>
      </c>
      <c r="H96" s="491">
        <f>'2.入力_使用量(1,2号)'!M104</f>
        <v>0</v>
      </c>
      <c r="I96" s="483">
        <f>'2.入力_使用量(1,2号)'!Q104</f>
        <v>0</v>
      </c>
      <c r="J96" s="484"/>
      <c r="K96" s="484"/>
      <c r="L96" s="484"/>
      <c r="M96" s="484"/>
      <c r="N96" s="484"/>
      <c r="O96" s="484"/>
      <c r="P96" s="484"/>
      <c r="Q96" s="484"/>
      <c r="R96" s="484"/>
      <c r="S96" s="484"/>
      <c r="T96" s="484"/>
      <c r="U96" s="484"/>
      <c r="V96" s="484"/>
      <c r="W96" s="484"/>
      <c r="X96" s="484"/>
      <c r="Y96" s="484"/>
      <c r="Z96" s="484"/>
      <c r="AA96" s="484"/>
      <c r="AB96" s="484"/>
      <c r="AC96" s="484"/>
      <c r="AD96" s="484"/>
      <c r="AE96" s="484"/>
      <c r="AF96" s="484"/>
      <c r="AG96" s="484"/>
      <c r="AH96" s="484"/>
      <c r="AI96" s="484"/>
      <c r="AJ96" s="484"/>
      <c r="AK96" s="484"/>
      <c r="AL96" s="484"/>
      <c r="AM96" s="484"/>
      <c r="AN96" s="484"/>
      <c r="AO96" s="484"/>
      <c r="AP96" s="484"/>
      <c r="AQ96" s="484"/>
      <c r="AR96" s="484"/>
      <c r="AS96" s="484"/>
      <c r="AT96" s="484"/>
      <c r="AU96" s="484"/>
      <c r="AV96" s="484"/>
      <c r="AW96" s="484"/>
      <c r="AX96" s="484"/>
      <c r="AY96" s="484"/>
      <c r="AZ96" s="484"/>
      <c r="BA96" s="484"/>
      <c r="BB96" s="484"/>
      <c r="BC96" s="484"/>
      <c r="BD96" s="484"/>
      <c r="BE96" s="484"/>
      <c r="BF96" s="484"/>
      <c r="BG96" s="484"/>
      <c r="BH96" s="484"/>
      <c r="BI96" s="484"/>
      <c r="BJ96" s="484"/>
      <c r="BK96" s="484"/>
      <c r="BL96" s="317"/>
      <c r="BM96" s="432"/>
      <c r="BN96" s="433"/>
      <c r="BO96" s="332"/>
    </row>
    <row r="97" spans="1:67" ht="20.100000000000001" customHeight="1">
      <c r="A97" s="317"/>
      <c r="B97" s="1047"/>
      <c r="C97" s="1039"/>
      <c r="D97" s="403" t="s">
        <v>151</v>
      </c>
      <c r="E97" s="488" t="str">
        <f>'2.入力_使用量(1,2号)'!E105</f>
        <v>電気事業者名を選択</v>
      </c>
      <c r="F97" s="387">
        <f>'2.入力_使用量(1,2号)'!G105</f>
        <v>0</v>
      </c>
      <c r="G97" s="1005" t="s">
        <v>69</v>
      </c>
      <c r="H97" s="491">
        <f>'2.入力_使用量(1,2号)'!M105</f>
        <v>0</v>
      </c>
      <c r="I97" s="483">
        <f>'2.入力_使用量(1,2号)'!Q105</f>
        <v>0</v>
      </c>
      <c r="J97" s="484"/>
      <c r="K97" s="484"/>
      <c r="L97" s="484"/>
      <c r="M97" s="484"/>
      <c r="N97" s="484"/>
      <c r="O97" s="484"/>
      <c r="P97" s="484"/>
      <c r="Q97" s="484"/>
      <c r="R97" s="484"/>
      <c r="S97" s="484"/>
      <c r="T97" s="484"/>
      <c r="U97" s="484"/>
      <c r="V97" s="484"/>
      <c r="W97" s="484"/>
      <c r="X97" s="484"/>
      <c r="Y97" s="484"/>
      <c r="Z97" s="484"/>
      <c r="AA97" s="484"/>
      <c r="AB97" s="484"/>
      <c r="AC97" s="484"/>
      <c r="AD97" s="484"/>
      <c r="AE97" s="484"/>
      <c r="AF97" s="484"/>
      <c r="AG97" s="484"/>
      <c r="AH97" s="484"/>
      <c r="AI97" s="484"/>
      <c r="AJ97" s="484"/>
      <c r="AK97" s="484"/>
      <c r="AL97" s="484"/>
      <c r="AM97" s="484"/>
      <c r="AN97" s="484"/>
      <c r="AO97" s="484"/>
      <c r="AP97" s="484"/>
      <c r="AQ97" s="484"/>
      <c r="AR97" s="484"/>
      <c r="AS97" s="484"/>
      <c r="AT97" s="484"/>
      <c r="AU97" s="484"/>
      <c r="AV97" s="484"/>
      <c r="AW97" s="484"/>
      <c r="AX97" s="484"/>
      <c r="AY97" s="484"/>
      <c r="AZ97" s="484"/>
      <c r="BA97" s="484"/>
      <c r="BB97" s="484"/>
      <c r="BC97" s="484"/>
      <c r="BD97" s="484"/>
      <c r="BE97" s="484"/>
      <c r="BF97" s="484"/>
      <c r="BG97" s="484"/>
      <c r="BH97" s="484"/>
      <c r="BI97" s="484"/>
      <c r="BJ97" s="484"/>
      <c r="BK97" s="484"/>
      <c r="BL97" s="317"/>
      <c r="BM97" s="432"/>
      <c r="BN97" s="433"/>
      <c r="BO97" s="332"/>
    </row>
    <row r="98" spans="1:67" ht="20.100000000000001" customHeight="1">
      <c r="A98" s="317"/>
      <c r="B98" s="1047"/>
      <c r="C98" s="1039"/>
      <c r="D98" s="403" t="s">
        <v>152</v>
      </c>
      <c r="E98" s="488" t="str">
        <f>'2.入力_使用量(1,2号)'!E106</f>
        <v>電気事業者名を選択</v>
      </c>
      <c r="F98" s="387">
        <f>'2.入力_使用量(1,2号)'!G106</f>
        <v>0</v>
      </c>
      <c r="G98" s="1005" t="s">
        <v>69</v>
      </c>
      <c r="H98" s="491">
        <f>'2.入力_使用量(1,2号)'!M106</f>
        <v>0</v>
      </c>
      <c r="I98" s="483">
        <f>'2.入力_使用量(1,2号)'!Q106</f>
        <v>0</v>
      </c>
      <c r="J98" s="484"/>
      <c r="K98" s="484"/>
      <c r="L98" s="484"/>
      <c r="M98" s="484"/>
      <c r="N98" s="484"/>
      <c r="O98" s="484"/>
      <c r="P98" s="484"/>
      <c r="Q98" s="484"/>
      <c r="R98" s="484"/>
      <c r="S98" s="484"/>
      <c r="T98" s="484"/>
      <c r="U98" s="484"/>
      <c r="V98" s="484"/>
      <c r="W98" s="484"/>
      <c r="X98" s="484"/>
      <c r="Y98" s="484"/>
      <c r="Z98" s="484"/>
      <c r="AA98" s="484"/>
      <c r="AB98" s="484"/>
      <c r="AC98" s="484"/>
      <c r="AD98" s="484"/>
      <c r="AE98" s="484"/>
      <c r="AF98" s="484"/>
      <c r="AG98" s="484"/>
      <c r="AH98" s="484"/>
      <c r="AI98" s="484"/>
      <c r="AJ98" s="484"/>
      <c r="AK98" s="484"/>
      <c r="AL98" s="484"/>
      <c r="AM98" s="484"/>
      <c r="AN98" s="484"/>
      <c r="AO98" s="484"/>
      <c r="AP98" s="484"/>
      <c r="AQ98" s="484"/>
      <c r="AR98" s="484"/>
      <c r="AS98" s="484"/>
      <c r="AT98" s="484"/>
      <c r="AU98" s="484"/>
      <c r="AV98" s="484"/>
      <c r="AW98" s="484"/>
      <c r="AX98" s="484"/>
      <c r="AY98" s="484"/>
      <c r="AZ98" s="484"/>
      <c r="BA98" s="484"/>
      <c r="BB98" s="484"/>
      <c r="BC98" s="484"/>
      <c r="BD98" s="484"/>
      <c r="BE98" s="484"/>
      <c r="BF98" s="484"/>
      <c r="BG98" s="484"/>
      <c r="BH98" s="484"/>
      <c r="BI98" s="484"/>
      <c r="BJ98" s="484"/>
      <c r="BK98" s="484"/>
      <c r="BL98" s="317"/>
      <c r="BM98" s="432"/>
      <c r="BN98" s="433"/>
      <c r="BO98" s="332"/>
    </row>
    <row r="99" spans="1:67" ht="20.100000000000001" customHeight="1">
      <c r="A99" s="317"/>
      <c r="B99" s="1047"/>
      <c r="C99" s="1039"/>
      <c r="D99" s="403" t="s">
        <v>153</v>
      </c>
      <c r="E99" s="488" t="str">
        <f>'2.入力_使用量(1,2号)'!E107</f>
        <v>電気事業者名を選択</v>
      </c>
      <c r="F99" s="387">
        <f>'2.入力_使用量(1,2号)'!G107</f>
        <v>0</v>
      </c>
      <c r="G99" s="1005" t="s">
        <v>69</v>
      </c>
      <c r="H99" s="491">
        <f>'2.入力_使用量(1,2号)'!M107</f>
        <v>0</v>
      </c>
      <c r="I99" s="483">
        <f>'2.入力_使用量(1,2号)'!Q107</f>
        <v>0</v>
      </c>
      <c r="J99" s="484"/>
      <c r="K99" s="484"/>
      <c r="L99" s="484"/>
      <c r="M99" s="484"/>
      <c r="N99" s="484"/>
      <c r="O99" s="484"/>
      <c r="P99" s="484"/>
      <c r="Q99" s="484"/>
      <c r="R99" s="484"/>
      <c r="S99" s="484"/>
      <c r="T99" s="484"/>
      <c r="U99" s="484"/>
      <c r="V99" s="484"/>
      <c r="W99" s="484"/>
      <c r="X99" s="484"/>
      <c r="Y99" s="484"/>
      <c r="Z99" s="484"/>
      <c r="AA99" s="484"/>
      <c r="AB99" s="484"/>
      <c r="AC99" s="484"/>
      <c r="AD99" s="484"/>
      <c r="AE99" s="484"/>
      <c r="AF99" s="484"/>
      <c r="AG99" s="484"/>
      <c r="AH99" s="484"/>
      <c r="AI99" s="484"/>
      <c r="AJ99" s="484"/>
      <c r="AK99" s="484"/>
      <c r="AL99" s="484"/>
      <c r="AM99" s="484"/>
      <c r="AN99" s="484"/>
      <c r="AO99" s="484"/>
      <c r="AP99" s="484"/>
      <c r="AQ99" s="484"/>
      <c r="AR99" s="484"/>
      <c r="AS99" s="484"/>
      <c r="AT99" s="484"/>
      <c r="AU99" s="484"/>
      <c r="AV99" s="484"/>
      <c r="AW99" s="484"/>
      <c r="AX99" s="484"/>
      <c r="AY99" s="484"/>
      <c r="AZ99" s="484"/>
      <c r="BA99" s="484"/>
      <c r="BB99" s="484"/>
      <c r="BC99" s="484"/>
      <c r="BD99" s="484"/>
      <c r="BE99" s="484"/>
      <c r="BF99" s="484"/>
      <c r="BG99" s="484"/>
      <c r="BH99" s="484"/>
      <c r="BI99" s="484"/>
      <c r="BJ99" s="484"/>
      <c r="BK99" s="484"/>
      <c r="BL99" s="317"/>
      <c r="BM99" s="432"/>
      <c r="BN99" s="433"/>
      <c r="BO99" s="332"/>
    </row>
    <row r="100" spans="1:67" ht="20.100000000000001" customHeight="1">
      <c r="A100" s="317"/>
      <c r="B100" s="1047"/>
      <c r="C100" s="1039"/>
      <c r="D100" s="403" t="s">
        <v>154</v>
      </c>
      <c r="E100" s="488" t="str">
        <f>'2.入力_使用量(1,2号)'!E108</f>
        <v>電気事業者名を選択</v>
      </c>
      <c r="F100" s="387">
        <f>'2.入力_使用量(1,2号)'!G108</f>
        <v>0</v>
      </c>
      <c r="G100" s="1005" t="s">
        <v>69</v>
      </c>
      <c r="H100" s="491">
        <f>'2.入力_使用量(1,2号)'!M108</f>
        <v>0</v>
      </c>
      <c r="I100" s="483">
        <f>'2.入力_使用量(1,2号)'!Q108</f>
        <v>0</v>
      </c>
      <c r="J100" s="484"/>
      <c r="K100" s="484"/>
      <c r="L100" s="484"/>
      <c r="M100" s="484"/>
      <c r="N100" s="484"/>
      <c r="O100" s="484"/>
      <c r="P100" s="484"/>
      <c r="Q100" s="484"/>
      <c r="R100" s="484"/>
      <c r="S100" s="484"/>
      <c r="T100" s="484"/>
      <c r="U100" s="484"/>
      <c r="V100" s="484"/>
      <c r="W100" s="484"/>
      <c r="X100" s="484"/>
      <c r="Y100" s="484"/>
      <c r="Z100" s="484"/>
      <c r="AA100" s="484"/>
      <c r="AB100" s="484"/>
      <c r="AC100" s="484"/>
      <c r="AD100" s="484"/>
      <c r="AE100" s="484"/>
      <c r="AF100" s="484"/>
      <c r="AG100" s="484"/>
      <c r="AH100" s="484"/>
      <c r="AI100" s="484"/>
      <c r="AJ100" s="484"/>
      <c r="AK100" s="484"/>
      <c r="AL100" s="484"/>
      <c r="AM100" s="484"/>
      <c r="AN100" s="484"/>
      <c r="AO100" s="484"/>
      <c r="AP100" s="484"/>
      <c r="AQ100" s="484"/>
      <c r="AR100" s="484"/>
      <c r="AS100" s="484"/>
      <c r="AT100" s="484"/>
      <c r="AU100" s="484"/>
      <c r="AV100" s="484"/>
      <c r="AW100" s="484"/>
      <c r="AX100" s="484"/>
      <c r="AY100" s="484"/>
      <c r="AZ100" s="484"/>
      <c r="BA100" s="484"/>
      <c r="BB100" s="484"/>
      <c r="BC100" s="484"/>
      <c r="BD100" s="484"/>
      <c r="BE100" s="484"/>
      <c r="BF100" s="484"/>
      <c r="BG100" s="484"/>
      <c r="BH100" s="484"/>
      <c r="BI100" s="484"/>
      <c r="BJ100" s="484"/>
      <c r="BK100" s="484"/>
      <c r="BL100" s="317"/>
      <c r="BM100" s="432"/>
      <c r="BN100" s="433"/>
      <c r="BO100" s="332"/>
    </row>
    <row r="101" spans="1:67" ht="20.100000000000001" customHeight="1">
      <c r="A101" s="317"/>
      <c r="B101" s="1047"/>
      <c r="C101" s="1039"/>
      <c r="D101" s="403" t="s">
        <v>155</v>
      </c>
      <c r="E101" s="488" t="str">
        <f>'2.入力_使用量(1,2号)'!E109</f>
        <v>電気事業者名を選択</v>
      </c>
      <c r="F101" s="387">
        <f>'2.入力_使用量(1,2号)'!G109</f>
        <v>0</v>
      </c>
      <c r="G101" s="1005" t="s">
        <v>69</v>
      </c>
      <c r="H101" s="491">
        <f>'2.入力_使用量(1,2号)'!M109</f>
        <v>0</v>
      </c>
      <c r="I101" s="483">
        <f>'2.入力_使用量(1,2号)'!Q109</f>
        <v>0</v>
      </c>
      <c r="J101" s="484"/>
      <c r="K101" s="484"/>
      <c r="L101" s="484"/>
      <c r="M101" s="484"/>
      <c r="N101" s="484"/>
      <c r="O101" s="484"/>
      <c r="P101" s="484"/>
      <c r="Q101" s="484"/>
      <c r="R101" s="484"/>
      <c r="S101" s="484"/>
      <c r="T101" s="484"/>
      <c r="U101" s="484"/>
      <c r="V101" s="484"/>
      <c r="W101" s="484"/>
      <c r="X101" s="484"/>
      <c r="Y101" s="484"/>
      <c r="Z101" s="484"/>
      <c r="AA101" s="484"/>
      <c r="AB101" s="484"/>
      <c r="AC101" s="484"/>
      <c r="AD101" s="484"/>
      <c r="AE101" s="484"/>
      <c r="AF101" s="484"/>
      <c r="AG101" s="484"/>
      <c r="AH101" s="484"/>
      <c r="AI101" s="484"/>
      <c r="AJ101" s="484"/>
      <c r="AK101" s="484"/>
      <c r="AL101" s="484"/>
      <c r="AM101" s="484"/>
      <c r="AN101" s="484"/>
      <c r="AO101" s="484"/>
      <c r="AP101" s="484"/>
      <c r="AQ101" s="484"/>
      <c r="AR101" s="484"/>
      <c r="AS101" s="484"/>
      <c r="AT101" s="484"/>
      <c r="AU101" s="484"/>
      <c r="AV101" s="484"/>
      <c r="AW101" s="484"/>
      <c r="AX101" s="484"/>
      <c r="AY101" s="484"/>
      <c r="AZ101" s="484"/>
      <c r="BA101" s="484"/>
      <c r="BB101" s="484"/>
      <c r="BC101" s="484"/>
      <c r="BD101" s="484"/>
      <c r="BE101" s="484"/>
      <c r="BF101" s="484"/>
      <c r="BG101" s="484"/>
      <c r="BH101" s="484"/>
      <c r="BI101" s="484"/>
      <c r="BJ101" s="484"/>
      <c r="BK101" s="484"/>
      <c r="BL101" s="317"/>
      <c r="BM101" s="432"/>
      <c r="BN101" s="433"/>
      <c r="BO101" s="332"/>
    </row>
    <row r="102" spans="1:67" ht="20.100000000000001" customHeight="1">
      <c r="A102" s="317"/>
      <c r="B102" s="1047"/>
      <c r="C102" s="1039"/>
      <c r="D102" s="403" t="s">
        <v>156</v>
      </c>
      <c r="E102" s="488" t="str">
        <f>'2.入力_使用量(1,2号)'!E110</f>
        <v>電気事業者名を選択</v>
      </c>
      <c r="F102" s="387">
        <f>'2.入力_使用量(1,2号)'!G110</f>
        <v>0</v>
      </c>
      <c r="G102" s="1005" t="s">
        <v>69</v>
      </c>
      <c r="H102" s="491">
        <f>'2.入力_使用量(1,2号)'!M110</f>
        <v>0</v>
      </c>
      <c r="I102" s="483">
        <f>'2.入力_使用量(1,2号)'!Q110</f>
        <v>0</v>
      </c>
      <c r="J102" s="484"/>
      <c r="K102" s="484"/>
      <c r="L102" s="484"/>
      <c r="M102" s="484"/>
      <c r="N102" s="484"/>
      <c r="O102" s="484"/>
      <c r="P102" s="484"/>
      <c r="Q102" s="484"/>
      <c r="R102" s="484"/>
      <c r="S102" s="484"/>
      <c r="T102" s="484"/>
      <c r="U102" s="484"/>
      <c r="V102" s="484"/>
      <c r="W102" s="484"/>
      <c r="X102" s="484"/>
      <c r="Y102" s="484"/>
      <c r="Z102" s="484"/>
      <c r="AA102" s="484"/>
      <c r="AB102" s="484"/>
      <c r="AC102" s="484"/>
      <c r="AD102" s="484"/>
      <c r="AE102" s="484"/>
      <c r="AF102" s="484"/>
      <c r="AG102" s="484"/>
      <c r="AH102" s="484"/>
      <c r="AI102" s="484"/>
      <c r="AJ102" s="484"/>
      <c r="AK102" s="484"/>
      <c r="AL102" s="484"/>
      <c r="AM102" s="484"/>
      <c r="AN102" s="484"/>
      <c r="AO102" s="484"/>
      <c r="AP102" s="484"/>
      <c r="AQ102" s="484"/>
      <c r="AR102" s="484"/>
      <c r="AS102" s="484"/>
      <c r="AT102" s="484"/>
      <c r="AU102" s="484"/>
      <c r="AV102" s="484"/>
      <c r="AW102" s="484"/>
      <c r="AX102" s="484"/>
      <c r="AY102" s="484"/>
      <c r="AZ102" s="484"/>
      <c r="BA102" s="484"/>
      <c r="BB102" s="484"/>
      <c r="BC102" s="484"/>
      <c r="BD102" s="484"/>
      <c r="BE102" s="484"/>
      <c r="BF102" s="484"/>
      <c r="BG102" s="484"/>
      <c r="BH102" s="484"/>
      <c r="BI102" s="484"/>
      <c r="BJ102" s="484"/>
      <c r="BK102" s="484"/>
      <c r="BL102" s="317"/>
      <c r="BM102" s="432"/>
      <c r="BN102" s="433"/>
      <c r="BO102" s="332"/>
    </row>
    <row r="103" spans="1:67" ht="20.100000000000001" customHeight="1">
      <c r="A103" s="317"/>
      <c r="B103" s="1047"/>
      <c r="C103" s="1039"/>
      <c r="D103" s="403" t="s">
        <v>157</v>
      </c>
      <c r="E103" s="488" t="str">
        <f>'2.入力_使用量(1,2号)'!E111</f>
        <v>電気事業者名を選択</v>
      </c>
      <c r="F103" s="387">
        <f>'2.入力_使用量(1,2号)'!G111</f>
        <v>0</v>
      </c>
      <c r="G103" s="1005" t="s">
        <v>69</v>
      </c>
      <c r="H103" s="491">
        <f>'2.入力_使用量(1,2号)'!M111</f>
        <v>0</v>
      </c>
      <c r="I103" s="483">
        <f>'2.入力_使用量(1,2号)'!Q111</f>
        <v>0</v>
      </c>
      <c r="J103" s="484"/>
      <c r="K103" s="484"/>
      <c r="L103" s="484"/>
      <c r="M103" s="484"/>
      <c r="N103" s="484"/>
      <c r="O103" s="484"/>
      <c r="P103" s="484"/>
      <c r="Q103" s="484"/>
      <c r="R103" s="484"/>
      <c r="S103" s="484"/>
      <c r="T103" s="484"/>
      <c r="U103" s="484"/>
      <c r="V103" s="484"/>
      <c r="W103" s="484"/>
      <c r="X103" s="484"/>
      <c r="Y103" s="484"/>
      <c r="Z103" s="484"/>
      <c r="AA103" s="484"/>
      <c r="AB103" s="484"/>
      <c r="AC103" s="484"/>
      <c r="AD103" s="484"/>
      <c r="AE103" s="484"/>
      <c r="AF103" s="484"/>
      <c r="AG103" s="484"/>
      <c r="AH103" s="484"/>
      <c r="AI103" s="484"/>
      <c r="AJ103" s="484"/>
      <c r="AK103" s="484"/>
      <c r="AL103" s="484"/>
      <c r="AM103" s="484"/>
      <c r="AN103" s="484"/>
      <c r="AO103" s="484"/>
      <c r="AP103" s="484"/>
      <c r="AQ103" s="484"/>
      <c r="AR103" s="484"/>
      <c r="AS103" s="484"/>
      <c r="AT103" s="484"/>
      <c r="AU103" s="484"/>
      <c r="AV103" s="484"/>
      <c r="AW103" s="484"/>
      <c r="AX103" s="484"/>
      <c r="AY103" s="484"/>
      <c r="AZ103" s="484"/>
      <c r="BA103" s="484"/>
      <c r="BB103" s="484"/>
      <c r="BC103" s="484"/>
      <c r="BD103" s="484"/>
      <c r="BE103" s="484"/>
      <c r="BF103" s="484"/>
      <c r="BG103" s="484"/>
      <c r="BH103" s="484"/>
      <c r="BI103" s="484"/>
      <c r="BJ103" s="484"/>
      <c r="BK103" s="484"/>
      <c r="BL103" s="317"/>
      <c r="BM103" s="432"/>
      <c r="BN103" s="433"/>
      <c r="BO103" s="332"/>
    </row>
    <row r="104" spans="1:67" ht="20.100000000000001" customHeight="1">
      <c r="A104" s="317"/>
      <c r="B104" s="1047"/>
      <c r="C104" s="1039"/>
      <c r="D104" s="403" t="s">
        <v>158</v>
      </c>
      <c r="E104" s="488" t="str">
        <f>'2.入力_使用量(1,2号)'!E112</f>
        <v>電気事業者名を選択</v>
      </c>
      <c r="F104" s="387">
        <f>'2.入力_使用量(1,2号)'!G112</f>
        <v>0</v>
      </c>
      <c r="G104" s="1005" t="s">
        <v>69</v>
      </c>
      <c r="H104" s="491">
        <f>'2.入力_使用量(1,2号)'!M112</f>
        <v>0</v>
      </c>
      <c r="I104" s="483">
        <f>'2.入力_使用量(1,2号)'!Q112</f>
        <v>0</v>
      </c>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4"/>
      <c r="AN104" s="484"/>
      <c r="AO104" s="484"/>
      <c r="AP104" s="484"/>
      <c r="AQ104" s="484"/>
      <c r="AR104" s="484"/>
      <c r="AS104" s="484"/>
      <c r="AT104" s="484"/>
      <c r="AU104" s="484"/>
      <c r="AV104" s="484"/>
      <c r="AW104" s="484"/>
      <c r="AX104" s="484"/>
      <c r="AY104" s="484"/>
      <c r="AZ104" s="484"/>
      <c r="BA104" s="484"/>
      <c r="BB104" s="484"/>
      <c r="BC104" s="484"/>
      <c r="BD104" s="484"/>
      <c r="BE104" s="484"/>
      <c r="BF104" s="484"/>
      <c r="BG104" s="484"/>
      <c r="BH104" s="484"/>
      <c r="BI104" s="484"/>
      <c r="BJ104" s="484"/>
      <c r="BK104" s="484"/>
      <c r="BL104" s="317"/>
      <c r="BM104" s="432"/>
      <c r="BN104" s="433"/>
      <c r="BO104" s="332"/>
    </row>
    <row r="105" spans="1:67" ht="20.100000000000001" customHeight="1">
      <c r="A105" s="317"/>
      <c r="B105" s="1047"/>
      <c r="C105" s="1039"/>
      <c r="D105" s="403" t="s">
        <v>159</v>
      </c>
      <c r="E105" s="488" t="str">
        <f>'2.入力_使用量(1,2号)'!E113</f>
        <v>電気事業者名を選択</v>
      </c>
      <c r="F105" s="387">
        <f>'2.入力_使用量(1,2号)'!G113</f>
        <v>0</v>
      </c>
      <c r="G105" s="1005" t="s">
        <v>69</v>
      </c>
      <c r="H105" s="491">
        <f>'2.入力_使用量(1,2号)'!M113</f>
        <v>0</v>
      </c>
      <c r="I105" s="483">
        <f>'2.入力_使用量(1,2号)'!Q113</f>
        <v>0</v>
      </c>
      <c r="J105" s="484"/>
      <c r="K105" s="484"/>
      <c r="L105" s="484"/>
      <c r="M105" s="484"/>
      <c r="N105" s="484"/>
      <c r="O105" s="484"/>
      <c r="P105" s="484"/>
      <c r="Q105" s="484"/>
      <c r="R105" s="484"/>
      <c r="S105" s="484"/>
      <c r="T105" s="484"/>
      <c r="U105" s="484"/>
      <c r="V105" s="484"/>
      <c r="W105" s="484"/>
      <c r="X105" s="484"/>
      <c r="Y105" s="484"/>
      <c r="Z105" s="484"/>
      <c r="AA105" s="484"/>
      <c r="AB105" s="484"/>
      <c r="AC105" s="484"/>
      <c r="AD105" s="484"/>
      <c r="AE105" s="484"/>
      <c r="AF105" s="484"/>
      <c r="AG105" s="484"/>
      <c r="AH105" s="484"/>
      <c r="AI105" s="484"/>
      <c r="AJ105" s="484"/>
      <c r="AK105" s="484"/>
      <c r="AL105" s="484"/>
      <c r="AM105" s="484"/>
      <c r="AN105" s="484"/>
      <c r="AO105" s="484"/>
      <c r="AP105" s="484"/>
      <c r="AQ105" s="484"/>
      <c r="AR105" s="484"/>
      <c r="AS105" s="484"/>
      <c r="AT105" s="484"/>
      <c r="AU105" s="484"/>
      <c r="AV105" s="484"/>
      <c r="AW105" s="484"/>
      <c r="AX105" s="484"/>
      <c r="AY105" s="484"/>
      <c r="AZ105" s="484"/>
      <c r="BA105" s="484"/>
      <c r="BB105" s="484"/>
      <c r="BC105" s="484"/>
      <c r="BD105" s="484"/>
      <c r="BE105" s="484"/>
      <c r="BF105" s="484"/>
      <c r="BG105" s="484"/>
      <c r="BH105" s="484"/>
      <c r="BI105" s="484"/>
      <c r="BJ105" s="484"/>
      <c r="BK105" s="484"/>
      <c r="BL105" s="317"/>
      <c r="BM105" s="432"/>
      <c r="BN105" s="433"/>
      <c r="BO105" s="332"/>
    </row>
    <row r="106" spans="1:67" ht="20.100000000000001" customHeight="1">
      <c r="A106" s="317"/>
      <c r="B106" s="1047"/>
      <c r="C106" s="1039"/>
      <c r="D106" s="403" t="s">
        <v>160</v>
      </c>
      <c r="E106" s="488" t="str">
        <f>'2.入力_使用量(1,2号)'!E114</f>
        <v>電気事業者名を選択</v>
      </c>
      <c r="F106" s="387">
        <f>'2.入力_使用量(1,2号)'!G114</f>
        <v>0</v>
      </c>
      <c r="G106" s="1005" t="s">
        <v>69</v>
      </c>
      <c r="H106" s="491">
        <f>'2.入力_使用量(1,2号)'!M114</f>
        <v>0</v>
      </c>
      <c r="I106" s="483">
        <f>'2.入力_使用量(1,2号)'!Q114</f>
        <v>0</v>
      </c>
      <c r="J106" s="484"/>
      <c r="K106" s="484"/>
      <c r="L106" s="484"/>
      <c r="M106" s="484"/>
      <c r="N106" s="484"/>
      <c r="O106" s="484"/>
      <c r="P106" s="484"/>
      <c r="Q106" s="484"/>
      <c r="R106" s="484"/>
      <c r="S106" s="484"/>
      <c r="T106" s="484"/>
      <c r="U106" s="484"/>
      <c r="V106" s="484"/>
      <c r="W106" s="484"/>
      <c r="X106" s="484"/>
      <c r="Y106" s="484"/>
      <c r="Z106" s="484"/>
      <c r="AA106" s="484"/>
      <c r="AB106" s="484"/>
      <c r="AC106" s="484"/>
      <c r="AD106" s="484"/>
      <c r="AE106" s="484"/>
      <c r="AF106" s="484"/>
      <c r="AG106" s="484"/>
      <c r="AH106" s="484"/>
      <c r="AI106" s="484"/>
      <c r="AJ106" s="484"/>
      <c r="AK106" s="484"/>
      <c r="AL106" s="484"/>
      <c r="AM106" s="484"/>
      <c r="AN106" s="484"/>
      <c r="AO106" s="484"/>
      <c r="AP106" s="484"/>
      <c r="AQ106" s="484"/>
      <c r="AR106" s="484"/>
      <c r="AS106" s="484"/>
      <c r="AT106" s="484"/>
      <c r="AU106" s="484"/>
      <c r="AV106" s="484"/>
      <c r="AW106" s="484"/>
      <c r="AX106" s="484"/>
      <c r="AY106" s="484"/>
      <c r="AZ106" s="484"/>
      <c r="BA106" s="484"/>
      <c r="BB106" s="484"/>
      <c r="BC106" s="484"/>
      <c r="BD106" s="484"/>
      <c r="BE106" s="484"/>
      <c r="BF106" s="484"/>
      <c r="BG106" s="484"/>
      <c r="BH106" s="484"/>
      <c r="BI106" s="484"/>
      <c r="BJ106" s="484"/>
      <c r="BK106" s="484"/>
      <c r="BL106" s="317"/>
      <c r="BM106" s="432"/>
      <c r="BN106" s="433"/>
      <c r="BO106" s="332"/>
    </row>
    <row r="107" spans="1:67" ht="20.100000000000001" customHeight="1">
      <c r="A107" s="317"/>
      <c r="B107" s="1047"/>
      <c r="C107" s="1039"/>
      <c r="D107" s="403" t="s">
        <v>1445</v>
      </c>
      <c r="E107" s="488" t="str">
        <f>'2.入力_使用量(1,2号)'!E115</f>
        <v>電気事業者名を選択</v>
      </c>
      <c r="F107" s="387">
        <f>'2.入力_使用量(1,2号)'!G115</f>
        <v>0</v>
      </c>
      <c r="G107" s="1005" t="s">
        <v>69</v>
      </c>
      <c r="H107" s="491">
        <f>'2.入力_使用量(1,2号)'!M115</f>
        <v>0</v>
      </c>
      <c r="I107" s="483">
        <f>'2.入力_使用量(1,2号)'!Q115</f>
        <v>0</v>
      </c>
      <c r="J107" s="484"/>
      <c r="K107" s="484"/>
      <c r="L107" s="484"/>
      <c r="M107" s="484"/>
      <c r="N107" s="484"/>
      <c r="O107" s="484"/>
      <c r="P107" s="484"/>
      <c r="Q107" s="484"/>
      <c r="R107" s="484"/>
      <c r="S107" s="484"/>
      <c r="T107" s="484"/>
      <c r="U107" s="484"/>
      <c r="V107" s="484"/>
      <c r="W107" s="484"/>
      <c r="X107" s="484"/>
      <c r="Y107" s="484"/>
      <c r="Z107" s="484"/>
      <c r="AA107" s="484"/>
      <c r="AB107" s="484"/>
      <c r="AC107" s="484"/>
      <c r="AD107" s="484"/>
      <c r="AE107" s="484"/>
      <c r="AF107" s="484"/>
      <c r="AG107" s="484"/>
      <c r="AH107" s="484"/>
      <c r="AI107" s="484"/>
      <c r="AJ107" s="484"/>
      <c r="AK107" s="484"/>
      <c r="AL107" s="484"/>
      <c r="AM107" s="484"/>
      <c r="AN107" s="484"/>
      <c r="AO107" s="484"/>
      <c r="AP107" s="484"/>
      <c r="AQ107" s="484"/>
      <c r="AR107" s="484"/>
      <c r="AS107" s="484"/>
      <c r="AT107" s="484"/>
      <c r="AU107" s="484"/>
      <c r="AV107" s="484"/>
      <c r="AW107" s="484"/>
      <c r="AX107" s="484"/>
      <c r="AY107" s="484"/>
      <c r="AZ107" s="484"/>
      <c r="BA107" s="484"/>
      <c r="BB107" s="484"/>
      <c r="BC107" s="484"/>
      <c r="BD107" s="484"/>
      <c r="BE107" s="484"/>
      <c r="BF107" s="484"/>
      <c r="BG107" s="484"/>
      <c r="BH107" s="484"/>
      <c r="BI107" s="484"/>
      <c r="BJ107" s="484"/>
      <c r="BK107" s="484"/>
      <c r="BL107" s="317"/>
      <c r="BM107" s="432"/>
      <c r="BN107" s="433"/>
      <c r="BO107" s="332"/>
    </row>
    <row r="108" spans="1:67" ht="20.100000000000001" customHeight="1">
      <c r="A108" s="317"/>
      <c r="B108" s="1047"/>
      <c r="C108" s="1039"/>
      <c r="D108" s="403" t="s">
        <v>1446</v>
      </c>
      <c r="E108" s="488" t="str">
        <f>'2.入力_使用量(1,2号)'!E116</f>
        <v>電気事業者名を選択</v>
      </c>
      <c r="F108" s="387">
        <f>'2.入力_使用量(1,2号)'!G116</f>
        <v>0</v>
      </c>
      <c r="G108" s="1005" t="s">
        <v>69</v>
      </c>
      <c r="H108" s="491">
        <f>'2.入力_使用量(1,2号)'!M116</f>
        <v>0</v>
      </c>
      <c r="I108" s="483">
        <f>'2.入力_使用量(1,2号)'!Q116</f>
        <v>0</v>
      </c>
      <c r="J108" s="484"/>
      <c r="K108" s="484"/>
      <c r="L108" s="484"/>
      <c r="M108" s="484"/>
      <c r="N108" s="484"/>
      <c r="O108" s="484"/>
      <c r="P108" s="484"/>
      <c r="Q108" s="484"/>
      <c r="R108" s="484"/>
      <c r="S108" s="484"/>
      <c r="T108" s="484"/>
      <c r="U108" s="484"/>
      <c r="V108" s="484"/>
      <c r="W108" s="484"/>
      <c r="X108" s="484"/>
      <c r="Y108" s="484"/>
      <c r="Z108" s="484"/>
      <c r="AA108" s="484"/>
      <c r="AB108" s="484"/>
      <c r="AC108" s="484"/>
      <c r="AD108" s="484"/>
      <c r="AE108" s="484"/>
      <c r="AF108" s="484"/>
      <c r="AG108" s="484"/>
      <c r="AH108" s="484"/>
      <c r="AI108" s="484"/>
      <c r="AJ108" s="484"/>
      <c r="AK108" s="484"/>
      <c r="AL108" s="484"/>
      <c r="AM108" s="484"/>
      <c r="AN108" s="484"/>
      <c r="AO108" s="484"/>
      <c r="AP108" s="484"/>
      <c r="AQ108" s="484"/>
      <c r="AR108" s="484"/>
      <c r="AS108" s="484"/>
      <c r="AT108" s="484"/>
      <c r="AU108" s="484"/>
      <c r="AV108" s="484"/>
      <c r="AW108" s="484"/>
      <c r="AX108" s="484"/>
      <c r="AY108" s="484"/>
      <c r="AZ108" s="484"/>
      <c r="BA108" s="484"/>
      <c r="BB108" s="484"/>
      <c r="BC108" s="484"/>
      <c r="BD108" s="484"/>
      <c r="BE108" s="484"/>
      <c r="BF108" s="484"/>
      <c r="BG108" s="484"/>
      <c r="BH108" s="484"/>
      <c r="BI108" s="484"/>
      <c r="BJ108" s="484"/>
      <c r="BK108" s="484"/>
      <c r="BL108" s="317"/>
      <c r="BM108" s="432"/>
      <c r="BN108" s="433"/>
      <c r="BO108" s="332"/>
    </row>
    <row r="109" spans="1:67" ht="20.100000000000001" customHeight="1">
      <c r="A109" s="317"/>
      <c r="B109" s="1047"/>
      <c r="C109" s="1039"/>
      <c r="D109" s="403" t="s">
        <v>1447</v>
      </c>
      <c r="E109" s="488" t="str">
        <f>'2.入力_使用量(1,2号)'!E117</f>
        <v>電気事業者名を選択</v>
      </c>
      <c r="F109" s="387">
        <f>'2.入力_使用量(1,2号)'!G117</f>
        <v>0</v>
      </c>
      <c r="G109" s="1005" t="s">
        <v>69</v>
      </c>
      <c r="H109" s="491">
        <f>'2.入力_使用量(1,2号)'!M117</f>
        <v>0</v>
      </c>
      <c r="I109" s="483">
        <f>'2.入力_使用量(1,2号)'!Q117</f>
        <v>0</v>
      </c>
      <c r="J109" s="484"/>
      <c r="K109" s="484"/>
      <c r="L109" s="484"/>
      <c r="M109" s="484"/>
      <c r="N109" s="484"/>
      <c r="O109" s="484"/>
      <c r="P109" s="484"/>
      <c r="Q109" s="484"/>
      <c r="R109" s="484"/>
      <c r="S109" s="484"/>
      <c r="T109" s="484"/>
      <c r="U109" s="484"/>
      <c r="V109" s="484"/>
      <c r="W109" s="484"/>
      <c r="X109" s="484"/>
      <c r="Y109" s="484"/>
      <c r="Z109" s="484"/>
      <c r="AA109" s="484"/>
      <c r="AB109" s="484"/>
      <c r="AC109" s="484"/>
      <c r="AD109" s="484"/>
      <c r="AE109" s="484"/>
      <c r="AF109" s="484"/>
      <c r="AG109" s="484"/>
      <c r="AH109" s="484"/>
      <c r="AI109" s="484"/>
      <c r="AJ109" s="484"/>
      <c r="AK109" s="484"/>
      <c r="AL109" s="484"/>
      <c r="AM109" s="484"/>
      <c r="AN109" s="484"/>
      <c r="AO109" s="484"/>
      <c r="AP109" s="484"/>
      <c r="AQ109" s="484"/>
      <c r="AR109" s="484"/>
      <c r="AS109" s="484"/>
      <c r="AT109" s="484"/>
      <c r="AU109" s="484"/>
      <c r="AV109" s="484"/>
      <c r="AW109" s="484"/>
      <c r="AX109" s="484"/>
      <c r="AY109" s="484"/>
      <c r="AZ109" s="484"/>
      <c r="BA109" s="484"/>
      <c r="BB109" s="484"/>
      <c r="BC109" s="484"/>
      <c r="BD109" s="484"/>
      <c r="BE109" s="484"/>
      <c r="BF109" s="484"/>
      <c r="BG109" s="484"/>
      <c r="BH109" s="484"/>
      <c r="BI109" s="484"/>
      <c r="BJ109" s="484"/>
      <c r="BK109" s="484"/>
      <c r="BL109" s="317"/>
      <c r="BM109" s="432"/>
      <c r="BN109" s="433"/>
      <c r="BO109" s="332"/>
    </row>
    <row r="110" spans="1:67" ht="20.100000000000001" customHeight="1">
      <c r="A110" s="317"/>
      <c r="B110" s="1047"/>
      <c r="C110" s="1039"/>
      <c r="D110" s="403" t="s">
        <v>1448</v>
      </c>
      <c r="E110" s="488" t="str">
        <f>'2.入力_使用量(1,2号)'!E118</f>
        <v>電気事業者名を選択</v>
      </c>
      <c r="F110" s="387">
        <f>'2.入力_使用量(1,2号)'!G118</f>
        <v>0</v>
      </c>
      <c r="G110" s="1005" t="s">
        <v>69</v>
      </c>
      <c r="H110" s="491">
        <f>'2.入力_使用量(1,2号)'!M118</f>
        <v>0</v>
      </c>
      <c r="I110" s="483">
        <f>'2.入力_使用量(1,2号)'!Q118</f>
        <v>0</v>
      </c>
      <c r="J110" s="484"/>
      <c r="K110" s="484"/>
      <c r="L110" s="484"/>
      <c r="M110" s="484"/>
      <c r="N110" s="484"/>
      <c r="O110" s="484"/>
      <c r="P110" s="484"/>
      <c r="Q110" s="484"/>
      <c r="R110" s="484"/>
      <c r="S110" s="484"/>
      <c r="T110" s="484"/>
      <c r="U110" s="484"/>
      <c r="V110" s="484"/>
      <c r="W110" s="484"/>
      <c r="X110" s="484"/>
      <c r="Y110" s="484"/>
      <c r="Z110" s="484"/>
      <c r="AA110" s="484"/>
      <c r="AB110" s="484"/>
      <c r="AC110" s="484"/>
      <c r="AD110" s="484"/>
      <c r="AE110" s="484"/>
      <c r="AF110" s="484"/>
      <c r="AG110" s="484"/>
      <c r="AH110" s="484"/>
      <c r="AI110" s="484"/>
      <c r="AJ110" s="484"/>
      <c r="AK110" s="484"/>
      <c r="AL110" s="484"/>
      <c r="AM110" s="484"/>
      <c r="AN110" s="484"/>
      <c r="AO110" s="484"/>
      <c r="AP110" s="484"/>
      <c r="AQ110" s="484"/>
      <c r="AR110" s="484"/>
      <c r="AS110" s="484"/>
      <c r="AT110" s="484"/>
      <c r="AU110" s="484"/>
      <c r="AV110" s="484"/>
      <c r="AW110" s="484"/>
      <c r="AX110" s="484"/>
      <c r="AY110" s="484"/>
      <c r="AZ110" s="484"/>
      <c r="BA110" s="484"/>
      <c r="BB110" s="484"/>
      <c r="BC110" s="484"/>
      <c r="BD110" s="484"/>
      <c r="BE110" s="484"/>
      <c r="BF110" s="484"/>
      <c r="BG110" s="484"/>
      <c r="BH110" s="484"/>
      <c r="BI110" s="484"/>
      <c r="BJ110" s="484"/>
      <c r="BK110" s="484"/>
      <c r="BL110" s="317"/>
      <c r="BM110" s="432"/>
      <c r="BN110" s="433"/>
      <c r="BO110" s="332"/>
    </row>
    <row r="111" spans="1:67" ht="20.100000000000001" customHeight="1">
      <c r="A111" s="317"/>
      <c r="B111" s="1047"/>
      <c r="C111" s="1039"/>
      <c r="D111" s="403" t="s">
        <v>1449</v>
      </c>
      <c r="E111" s="488" t="str">
        <f>'2.入力_使用量(1,2号)'!E119</f>
        <v>電気事業者名を選択</v>
      </c>
      <c r="F111" s="387">
        <f>'2.入力_使用量(1,2号)'!G119</f>
        <v>0</v>
      </c>
      <c r="G111" s="1005" t="s">
        <v>69</v>
      </c>
      <c r="H111" s="491">
        <f>'2.入力_使用量(1,2号)'!M119</f>
        <v>0</v>
      </c>
      <c r="I111" s="483">
        <f>'2.入力_使用量(1,2号)'!Q119</f>
        <v>0</v>
      </c>
      <c r="J111" s="484"/>
      <c r="K111" s="484"/>
      <c r="L111" s="484"/>
      <c r="M111" s="484"/>
      <c r="N111" s="484"/>
      <c r="O111" s="484"/>
      <c r="P111" s="484"/>
      <c r="Q111" s="484"/>
      <c r="R111" s="484"/>
      <c r="S111" s="484"/>
      <c r="T111" s="484"/>
      <c r="U111" s="484"/>
      <c r="V111" s="484"/>
      <c r="W111" s="484"/>
      <c r="X111" s="484"/>
      <c r="Y111" s="484"/>
      <c r="Z111" s="484"/>
      <c r="AA111" s="484"/>
      <c r="AB111" s="484"/>
      <c r="AC111" s="484"/>
      <c r="AD111" s="484"/>
      <c r="AE111" s="484"/>
      <c r="AF111" s="484"/>
      <c r="AG111" s="484"/>
      <c r="AH111" s="484"/>
      <c r="AI111" s="484"/>
      <c r="AJ111" s="484"/>
      <c r="AK111" s="484"/>
      <c r="AL111" s="484"/>
      <c r="AM111" s="484"/>
      <c r="AN111" s="484"/>
      <c r="AO111" s="484"/>
      <c r="AP111" s="484"/>
      <c r="AQ111" s="484"/>
      <c r="AR111" s="484"/>
      <c r="AS111" s="484"/>
      <c r="AT111" s="484"/>
      <c r="AU111" s="484"/>
      <c r="AV111" s="484"/>
      <c r="AW111" s="484"/>
      <c r="AX111" s="484"/>
      <c r="AY111" s="484"/>
      <c r="AZ111" s="484"/>
      <c r="BA111" s="484"/>
      <c r="BB111" s="484"/>
      <c r="BC111" s="484"/>
      <c r="BD111" s="484"/>
      <c r="BE111" s="484"/>
      <c r="BF111" s="484"/>
      <c r="BG111" s="484"/>
      <c r="BH111" s="484"/>
      <c r="BI111" s="484"/>
      <c r="BJ111" s="484"/>
      <c r="BK111" s="484"/>
      <c r="BL111" s="317"/>
      <c r="BM111" s="432"/>
      <c r="BN111" s="433"/>
      <c r="BO111" s="332"/>
    </row>
    <row r="112" spans="1:67" ht="20.100000000000001" customHeight="1">
      <c r="A112" s="317"/>
      <c r="B112" s="1047"/>
      <c r="C112" s="1039"/>
      <c r="D112" s="403" t="s">
        <v>1450</v>
      </c>
      <c r="E112" s="488" t="str">
        <f>'2.入力_使用量(1,2号)'!E120</f>
        <v>電気事業者名を選択</v>
      </c>
      <c r="F112" s="387">
        <f>'2.入力_使用量(1,2号)'!G120</f>
        <v>0</v>
      </c>
      <c r="G112" s="1005" t="s">
        <v>69</v>
      </c>
      <c r="H112" s="491">
        <f>'2.入力_使用量(1,2号)'!M120</f>
        <v>0</v>
      </c>
      <c r="I112" s="483">
        <f>'2.入力_使用量(1,2号)'!Q120</f>
        <v>0</v>
      </c>
      <c r="J112" s="484"/>
      <c r="K112" s="484"/>
      <c r="L112" s="484"/>
      <c r="M112" s="484"/>
      <c r="N112" s="484"/>
      <c r="O112" s="484"/>
      <c r="P112" s="484"/>
      <c r="Q112" s="484"/>
      <c r="R112" s="484"/>
      <c r="S112" s="484"/>
      <c r="T112" s="484"/>
      <c r="U112" s="484"/>
      <c r="V112" s="484"/>
      <c r="W112" s="484"/>
      <c r="X112" s="484"/>
      <c r="Y112" s="484"/>
      <c r="Z112" s="484"/>
      <c r="AA112" s="484"/>
      <c r="AB112" s="484"/>
      <c r="AC112" s="484"/>
      <c r="AD112" s="484"/>
      <c r="AE112" s="484"/>
      <c r="AF112" s="484"/>
      <c r="AG112" s="484"/>
      <c r="AH112" s="484"/>
      <c r="AI112" s="484"/>
      <c r="AJ112" s="484"/>
      <c r="AK112" s="484"/>
      <c r="AL112" s="484"/>
      <c r="AM112" s="484"/>
      <c r="AN112" s="484"/>
      <c r="AO112" s="484"/>
      <c r="AP112" s="484"/>
      <c r="AQ112" s="484"/>
      <c r="AR112" s="484"/>
      <c r="AS112" s="484"/>
      <c r="AT112" s="484"/>
      <c r="AU112" s="484"/>
      <c r="AV112" s="484"/>
      <c r="AW112" s="484"/>
      <c r="AX112" s="484"/>
      <c r="AY112" s="484"/>
      <c r="AZ112" s="484"/>
      <c r="BA112" s="484"/>
      <c r="BB112" s="484"/>
      <c r="BC112" s="484"/>
      <c r="BD112" s="484"/>
      <c r="BE112" s="484"/>
      <c r="BF112" s="484"/>
      <c r="BG112" s="484"/>
      <c r="BH112" s="484"/>
      <c r="BI112" s="484"/>
      <c r="BJ112" s="484"/>
      <c r="BK112" s="484"/>
      <c r="BL112" s="317"/>
      <c r="BM112" s="432"/>
      <c r="BN112" s="433"/>
      <c r="BO112" s="332"/>
    </row>
    <row r="113" spans="1:67" ht="20.100000000000001" customHeight="1">
      <c r="A113" s="317"/>
      <c r="B113" s="1047"/>
      <c r="C113" s="1039"/>
      <c r="D113" s="403" t="s">
        <v>1451</v>
      </c>
      <c r="E113" s="488" t="str">
        <f>'2.入力_使用量(1,2号)'!E121</f>
        <v>電気事業者名を選択</v>
      </c>
      <c r="F113" s="387">
        <f>'2.入力_使用量(1,2号)'!G121</f>
        <v>0</v>
      </c>
      <c r="G113" s="1005" t="s">
        <v>69</v>
      </c>
      <c r="H113" s="491">
        <f>'2.入力_使用量(1,2号)'!M121</f>
        <v>0</v>
      </c>
      <c r="I113" s="483">
        <f>'2.入力_使用量(1,2号)'!Q121</f>
        <v>0</v>
      </c>
      <c r="J113" s="484"/>
      <c r="K113" s="484"/>
      <c r="L113" s="484"/>
      <c r="M113" s="484"/>
      <c r="N113" s="484"/>
      <c r="O113" s="484"/>
      <c r="P113" s="484"/>
      <c r="Q113" s="484"/>
      <c r="R113" s="484"/>
      <c r="S113" s="484"/>
      <c r="T113" s="484"/>
      <c r="U113" s="484"/>
      <c r="V113" s="484"/>
      <c r="W113" s="484"/>
      <c r="X113" s="484"/>
      <c r="Y113" s="484"/>
      <c r="Z113" s="484"/>
      <c r="AA113" s="484"/>
      <c r="AB113" s="484"/>
      <c r="AC113" s="484"/>
      <c r="AD113" s="484"/>
      <c r="AE113" s="484"/>
      <c r="AF113" s="484"/>
      <c r="AG113" s="484"/>
      <c r="AH113" s="484"/>
      <c r="AI113" s="484"/>
      <c r="AJ113" s="484"/>
      <c r="AK113" s="484"/>
      <c r="AL113" s="484"/>
      <c r="AM113" s="484"/>
      <c r="AN113" s="484"/>
      <c r="AO113" s="484"/>
      <c r="AP113" s="484"/>
      <c r="AQ113" s="484"/>
      <c r="AR113" s="484"/>
      <c r="AS113" s="484"/>
      <c r="AT113" s="484"/>
      <c r="AU113" s="484"/>
      <c r="AV113" s="484"/>
      <c r="AW113" s="484"/>
      <c r="AX113" s="484"/>
      <c r="AY113" s="484"/>
      <c r="AZ113" s="484"/>
      <c r="BA113" s="484"/>
      <c r="BB113" s="484"/>
      <c r="BC113" s="484"/>
      <c r="BD113" s="484"/>
      <c r="BE113" s="484"/>
      <c r="BF113" s="484"/>
      <c r="BG113" s="484"/>
      <c r="BH113" s="484"/>
      <c r="BI113" s="484"/>
      <c r="BJ113" s="484"/>
      <c r="BK113" s="484"/>
      <c r="BL113" s="317"/>
      <c r="BM113" s="432"/>
      <c r="BN113" s="433"/>
      <c r="BO113" s="332"/>
    </row>
    <row r="114" spans="1:67" ht="20.100000000000001" customHeight="1">
      <c r="A114" s="317"/>
      <c r="B114" s="1047"/>
      <c r="C114" s="1039"/>
      <c r="D114" s="403" t="s">
        <v>1452</v>
      </c>
      <c r="E114" s="488" t="str">
        <f>'2.入力_使用量(1,2号)'!E122</f>
        <v>電気事業者名を選択</v>
      </c>
      <c r="F114" s="387">
        <f>'2.入力_使用量(1,2号)'!G122</f>
        <v>0</v>
      </c>
      <c r="G114" s="1005" t="s">
        <v>69</v>
      </c>
      <c r="H114" s="491">
        <f>'2.入力_使用量(1,2号)'!M122</f>
        <v>0</v>
      </c>
      <c r="I114" s="483">
        <f>'2.入力_使用量(1,2号)'!Q122</f>
        <v>0</v>
      </c>
      <c r="J114" s="484"/>
      <c r="K114" s="484"/>
      <c r="L114" s="484"/>
      <c r="M114" s="484"/>
      <c r="N114" s="484"/>
      <c r="O114" s="484"/>
      <c r="P114" s="484"/>
      <c r="Q114" s="484"/>
      <c r="R114" s="484"/>
      <c r="S114" s="484"/>
      <c r="T114" s="484"/>
      <c r="U114" s="484"/>
      <c r="V114" s="484"/>
      <c r="W114" s="484"/>
      <c r="X114" s="484"/>
      <c r="Y114" s="484"/>
      <c r="Z114" s="484"/>
      <c r="AA114" s="484"/>
      <c r="AB114" s="484"/>
      <c r="AC114" s="484"/>
      <c r="AD114" s="484"/>
      <c r="AE114" s="484"/>
      <c r="AF114" s="484"/>
      <c r="AG114" s="484"/>
      <c r="AH114" s="484"/>
      <c r="AI114" s="484"/>
      <c r="AJ114" s="484"/>
      <c r="AK114" s="484"/>
      <c r="AL114" s="484"/>
      <c r="AM114" s="484"/>
      <c r="AN114" s="484"/>
      <c r="AO114" s="484"/>
      <c r="AP114" s="484"/>
      <c r="AQ114" s="484"/>
      <c r="AR114" s="484"/>
      <c r="AS114" s="484"/>
      <c r="AT114" s="484"/>
      <c r="AU114" s="484"/>
      <c r="AV114" s="484"/>
      <c r="AW114" s="484"/>
      <c r="AX114" s="484"/>
      <c r="AY114" s="484"/>
      <c r="AZ114" s="484"/>
      <c r="BA114" s="484"/>
      <c r="BB114" s="484"/>
      <c r="BC114" s="484"/>
      <c r="BD114" s="484"/>
      <c r="BE114" s="484"/>
      <c r="BF114" s="484"/>
      <c r="BG114" s="484"/>
      <c r="BH114" s="484"/>
      <c r="BI114" s="484"/>
      <c r="BJ114" s="484"/>
      <c r="BK114" s="484"/>
      <c r="BL114" s="317"/>
      <c r="BM114" s="432"/>
      <c r="BN114" s="433"/>
      <c r="BO114" s="332"/>
    </row>
    <row r="115" spans="1:67" ht="20.100000000000001" customHeight="1">
      <c r="A115" s="317"/>
      <c r="B115" s="1047"/>
      <c r="C115" s="1039"/>
      <c r="D115" s="403" t="s">
        <v>1453</v>
      </c>
      <c r="E115" s="488" t="str">
        <f>'2.入力_使用量(1,2号)'!E123</f>
        <v>電気事業者名を選択</v>
      </c>
      <c r="F115" s="387">
        <f>'2.入力_使用量(1,2号)'!G123</f>
        <v>0</v>
      </c>
      <c r="G115" s="1005" t="s">
        <v>69</v>
      </c>
      <c r="H115" s="491">
        <f>'2.入力_使用量(1,2号)'!M123</f>
        <v>0</v>
      </c>
      <c r="I115" s="483">
        <f>'2.入力_使用量(1,2号)'!Q123</f>
        <v>0</v>
      </c>
      <c r="J115" s="484"/>
      <c r="K115" s="484"/>
      <c r="L115" s="484"/>
      <c r="M115" s="484"/>
      <c r="N115" s="484"/>
      <c r="O115" s="484"/>
      <c r="P115" s="484"/>
      <c r="Q115" s="484"/>
      <c r="R115" s="484"/>
      <c r="S115" s="484"/>
      <c r="T115" s="484"/>
      <c r="U115" s="484"/>
      <c r="V115" s="484"/>
      <c r="W115" s="484"/>
      <c r="X115" s="484"/>
      <c r="Y115" s="484"/>
      <c r="Z115" s="484"/>
      <c r="AA115" s="484"/>
      <c r="AB115" s="484"/>
      <c r="AC115" s="484"/>
      <c r="AD115" s="484"/>
      <c r="AE115" s="484"/>
      <c r="AF115" s="484"/>
      <c r="AG115" s="484"/>
      <c r="AH115" s="484"/>
      <c r="AI115" s="484"/>
      <c r="AJ115" s="484"/>
      <c r="AK115" s="484"/>
      <c r="AL115" s="484"/>
      <c r="AM115" s="484"/>
      <c r="AN115" s="484"/>
      <c r="AO115" s="484"/>
      <c r="AP115" s="484"/>
      <c r="AQ115" s="484"/>
      <c r="AR115" s="484"/>
      <c r="AS115" s="484"/>
      <c r="AT115" s="484"/>
      <c r="AU115" s="484"/>
      <c r="AV115" s="484"/>
      <c r="AW115" s="484"/>
      <c r="AX115" s="484"/>
      <c r="AY115" s="484"/>
      <c r="AZ115" s="484"/>
      <c r="BA115" s="484"/>
      <c r="BB115" s="484"/>
      <c r="BC115" s="484"/>
      <c r="BD115" s="484"/>
      <c r="BE115" s="484"/>
      <c r="BF115" s="484"/>
      <c r="BG115" s="484"/>
      <c r="BH115" s="484"/>
      <c r="BI115" s="484"/>
      <c r="BJ115" s="484"/>
      <c r="BK115" s="484"/>
      <c r="BL115" s="317"/>
      <c r="BM115" s="432"/>
      <c r="BN115" s="433"/>
      <c r="BO115" s="332"/>
    </row>
    <row r="116" spans="1:67" ht="20.100000000000001" customHeight="1">
      <c r="A116" s="317"/>
      <c r="B116" s="1047"/>
      <c r="C116" s="1039"/>
      <c r="D116" s="403" t="s">
        <v>1454</v>
      </c>
      <c r="E116" s="488" t="str">
        <f>'2.入力_使用量(1,2号)'!E124</f>
        <v>電気事業者名を選択</v>
      </c>
      <c r="F116" s="387">
        <f>'2.入力_使用量(1,2号)'!G124</f>
        <v>0</v>
      </c>
      <c r="G116" s="1005" t="s">
        <v>69</v>
      </c>
      <c r="H116" s="491">
        <f>'2.入力_使用量(1,2号)'!M124</f>
        <v>0</v>
      </c>
      <c r="I116" s="483">
        <f>'2.入力_使用量(1,2号)'!Q124</f>
        <v>0</v>
      </c>
      <c r="J116" s="484"/>
      <c r="K116" s="484"/>
      <c r="L116" s="484"/>
      <c r="M116" s="484"/>
      <c r="N116" s="484"/>
      <c r="O116" s="484"/>
      <c r="P116" s="484"/>
      <c r="Q116" s="484"/>
      <c r="R116" s="484"/>
      <c r="S116" s="484"/>
      <c r="T116" s="484"/>
      <c r="U116" s="484"/>
      <c r="V116" s="484"/>
      <c r="W116" s="484"/>
      <c r="X116" s="484"/>
      <c r="Y116" s="484"/>
      <c r="Z116" s="484"/>
      <c r="AA116" s="484"/>
      <c r="AB116" s="484"/>
      <c r="AC116" s="484"/>
      <c r="AD116" s="484"/>
      <c r="AE116" s="484"/>
      <c r="AF116" s="484"/>
      <c r="AG116" s="484"/>
      <c r="AH116" s="484"/>
      <c r="AI116" s="484"/>
      <c r="AJ116" s="484"/>
      <c r="AK116" s="484"/>
      <c r="AL116" s="484"/>
      <c r="AM116" s="484"/>
      <c r="AN116" s="484"/>
      <c r="AO116" s="484"/>
      <c r="AP116" s="484"/>
      <c r="AQ116" s="484"/>
      <c r="AR116" s="484"/>
      <c r="AS116" s="484"/>
      <c r="AT116" s="484"/>
      <c r="AU116" s="484"/>
      <c r="AV116" s="484"/>
      <c r="AW116" s="484"/>
      <c r="AX116" s="484"/>
      <c r="AY116" s="484"/>
      <c r="AZ116" s="484"/>
      <c r="BA116" s="484"/>
      <c r="BB116" s="484"/>
      <c r="BC116" s="484"/>
      <c r="BD116" s="484"/>
      <c r="BE116" s="484"/>
      <c r="BF116" s="484"/>
      <c r="BG116" s="484"/>
      <c r="BH116" s="484"/>
      <c r="BI116" s="484"/>
      <c r="BJ116" s="484"/>
      <c r="BK116" s="484"/>
      <c r="BL116" s="317"/>
      <c r="BM116" s="432"/>
      <c r="BN116" s="433"/>
      <c r="BO116" s="332"/>
    </row>
    <row r="117" spans="1:67" ht="20.100000000000001" customHeight="1">
      <c r="A117" s="317"/>
      <c r="B117" s="1047"/>
      <c r="C117" s="1039"/>
      <c r="D117" s="403" t="s">
        <v>1455</v>
      </c>
      <c r="E117" s="488" t="str">
        <f>'2.入力_使用量(1,2号)'!E125</f>
        <v>電気事業者名を選択</v>
      </c>
      <c r="F117" s="387">
        <f>'2.入力_使用量(1,2号)'!G125</f>
        <v>0</v>
      </c>
      <c r="G117" s="1005" t="s">
        <v>69</v>
      </c>
      <c r="H117" s="491">
        <f>'2.入力_使用量(1,2号)'!M125</f>
        <v>0</v>
      </c>
      <c r="I117" s="483">
        <f>'2.入力_使用量(1,2号)'!Q125</f>
        <v>0</v>
      </c>
      <c r="J117" s="484"/>
      <c r="K117" s="484"/>
      <c r="L117" s="484"/>
      <c r="M117" s="484"/>
      <c r="N117" s="484"/>
      <c r="O117" s="484"/>
      <c r="P117" s="484"/>
      <c r="Q117" s="484"/>
      <c r="R117" s="484"/>
      <c r="S117" s="484"/>
      <c r="T117" s="484"/>
      <c r="U117" s="484"/>
      <c r="V117" s="484"/>
      <c r="W117" s="484"/>
      <c r="X117" s="484"/>
      <c r="Y117" s="484"/>
      <c r="Z117" s="484"/>
      <c r="AA117" s="484"/>
      <c r="AB117" s="484"/>
      <c r="AC117" s="484"/>
      <c r="AD117" s="484"/>
      <c r="AE117" s="484"/>
      <c r="AF117" s="484"/>
      <c r="AG117" s="484"/>
      <c r="AH117" s="484"/>
      <c r="AI117" s="484"/>
      <c r="AJ117" s="484"/>
      <c r="AK117" s="484"/>
      <c r="AL117" s="484"/>
      <c r="AM117" s="484"/>
      <c r="AN117" s="484"/>
      <c r="AO117" s="484"/>
      <c r="AP117" s="484"/>
      <c r="AQ117" s="484"/>
      <c r="AR117" s="484"/>
      <c r="AS117" s="484"/>
      <c r="AT117" s="484"/>
      <c r="AU117" s="484"/>
      <c r="AV117" s="484"/>
      <c r="AW117" s="484"/>
      <c r="AX117" s="484"/>
      <c r="AY117" s="484"/>
      <c r="AZ117" s="484"/>
      <c r="BA117" s="484"/>
      <c r="BB117" s="484"/>
      <c r="BC117" s="484"/>
      <c r="BD117" s="484"/>
      <c r="BE117" s="484"/>
      <c r="BF117" s="484"/>
      <c r="BG117" s="484"/>
      <c r="BH117" s="484"/>
      <c r="BI117" s="484"/>
      <c r="BJ117" s="484"/>
      <c r="BK117" s="484"/>
      <c r="BL117" s="317"/>
      <c r="BM117" s="432"/>
      <c r="BN117" s="433"/>
      <c r="BO117" s="332"/>
    </row>
    <row r="118" spans="1:67" ht="20.100000000000001" customHeight="1">
      <c r="A118" s="317"/>
      <c r="B118" s="1047"/>
      <c r="C118" s="1039"/>
      <c r="D118" s="403" t="s">
        <v>1456</v>
      </c>
      <c r="E118" s="488" t="str">
        <f>'2.入力_使用量(1,2号)'!E126</f>
        <v>電気事業者名を選択</v>
      </c>
      <c r="F118" s="387">
        <f>'2.入力_使用量(1,2号)'!G126</f>
        <v>0</v>
      </c>
      <c r="G118" s="1005" t="s">
        <v>69</v>
      </c>
      <c r="H118" s="491">
        <f>'2.入力_使用量(1,2号)'!M126</f>
        <v>0</v>
      </c>
      <c r="I118" s="483">
        <f>'2.入力_使用量(1,2号)'!Q126</f>
        <v>0</v>
      </c>
      <c r="J118" s="484"/>
      <c r="K118" s="484"/>
      <c r="L118" s="484"/>
      <c r="M118" s="484"/>
      <c r="N118" s="484"/>
      <c r="O118" s="484"/>
      <c r="P118" s="484"/>
      <c r="Q118" s="484"/>
      <c r="R118" s="484"/>
      <c r="S118" s="484"/>
      <c r="T118" s="484"/>
      <c r="U118" s="484"/>
      <c r="V118" s="484"/>
      <c r="W118" s="484"/>
      <c r="X118" s="484"/>
      <c r="Y118" s="484"/>
      <c r="Z118" s="484"/>
      <c r="AA118" s="484"/>
      <c r="AB118" s="484"/>
      <c r="AC118" s="484"/>
      <c r="AD118" s="484"/>
      <c r="AE118" s="484"/>
      <c r="AF118" s="484"/>
      <c r="AG118" s="484"/>
      <c r="AH118" s="484"/>
      <c r="AI118" s="484"/>
      <c r="AJ118" s="484"/>
      <c r="AK118" s="484"/>
      <c r="AL118" s="484"/>
      <c r="AM118" s="484"/>
      <c r="AN118" s="484"/>
      <c r="AO118" s="484"/>
      <c r="AP118" s="484"/>
      <c r="AQ118" s="484"/>
      <c r="AR118" s="484"/>
      <c r="AS118" s="484"/>
      <c r="AT118" s="484"/>
      <c r="AU118" s="484"/>
      <c r="AV118" s="484"/>
      <c r="AW118" s="484"/>
      <c r="AX118" s="484"/>
      <c r="AY118" s="484"/>
      <c r="AZ118" s="484"/>
      <c r="BA118" s="484"/>
      <c r="BB118" s="484"/>
      <c r="BC118" s="484"/>
      <c r="BD118" s="484"/>
      <c r="BE118" s="484"/>
      <c r="BF118" s="484"/>
      <c r="BG118" s="484"/>
      <c r="BH118" s="484"/>
      <c r="BI118" s="484"/>
      <c r="BJ118" s="484"/>
      <c r="BK118" s="484"/>
      <c r="BL118" s="317"/>
      <c r="BM118" s="432"/>
      <c r="BN118" s="433"/>
      <c r="BO118" s="332"/>
    </row>
    <row r="119" spans="1:67" ht="20.100000000000001" customHeight="1">
      <c r="A119" s="317"/>
      <c r="B119" s="1047"/>
      <c r="C119" s="1039"/>
      <c r="D119" s="403" t="s">
        <v>1457</v>
      </c>
      <c r="E119" s="488" t="str">
        <f>'2.入力_使用量(1,2号)'!E127</f>
        <v>電気事業者名を選択</v>
      </c>
      <c r="F119" s="387">
        <f>'2.入力_使用量(1,2号)'!G127</f>
        <v>0</v>
      </c>
      <c r="G119" s="1005" t="s">
        <v>69</v>
      </c>
      <c r="H119" s="491">
        <f>'2.入力_使用量(1,2号)'!M127</f>
        <v>0</v>
      </c>
      <c r="I119" s="483">
        <f>'2.入力_使用量(1,2号)'!Q127</f>
        <v>0</v>
      </c>
      <c r="J119" s="484"/>
      <c r="K119" s="484"/>
      <c r="L119" s="484"/>
      <c r="M119" s="484"/>
      <c r="N119" s="484"/>
      <c r="O119" s="484"/>
      <c r="P119" s="484"/>
      <c r="Q119" s="484"/>
      <c r="R119" s="484"/>
      <c r="S119" s="484"/>
      <c r="T119" s="484"/>
      <c r="U119" s="484"/>
      <c r="V119" s="484"/>
      <c r="W119" s="484"/>
      <c r="X119" s="484"/>
      <c r="Y119" s="484"/>
      <c r="Z119" s="484"/>
      <c r="AA119" s="484"/>
      <c r="AB119" s="484"/>
      <c r="AC119" s="484"/>
      <c r="AD119" s="484"/>
      <c r="AE119" s="484"/>
      <c r="AF119" s="484"/>
      <c r="AG119" s="484"/>
      <c r="AH119" s="484"/>
      <c r="AI119" s="484"/>
      <c r="AJ119" s="484"/>
      <c r="AK119" s="484"/>
      <c r="AL119" s="484"/>
      <c r="AM119" s="484"/>
      <c r="AN119" s="484"/>
      <c r="AO119" s="484"/>
      <c r="AP119" s="484"/>
      <c r="AQ119" s="484"/>
      <c r="AR119" s="484"/>
      <c r="AS119" s="484"/>
      <c r="AT119" s="484"/>
      <c r="AU119" s="484"/>
      <c r="AV119" s="484"/>
      <c r="AW119" s="484"/>
      <c r="AX119" s="484"/>
      <c r="AY119" s="484"/>
      <c r="AZ119" s="484"/>
      <c r="BA119" s="484"/>
      <c r="BB119" s="484"/>
      <c r="BC119" s="484"/>
      <c r="BD119" s="484"/>
      <c r="BE119" s="484"/>
      <c r="BF119" s="484"/>
      <c r="BG119" s="484"/>
      <c r="BH119" s="484"/>
      <c r="BI119" s="484"/>
      <c r="BJ119" s="484"/>
      <c r="BK119" s="484"/>
      <c r="BL119" s="317"/>
      <c r="BM119" s="432"/>
      <c r="BN119" s="433"/>
      <c r="BO119" s="332"/>
    </row>
    <row r="120" spans="1:67" ht="20.100000000000001" customHeight="1">
      <c r="A120" s="317"/>
      <c r="B120" s="1047"/>
      <c r="C120" s="1039"/>
      <c r="D120" s="403" t="s">
        <v>1458</v>
      </c>
      <c r="E120" s="488" t="str">
        <f>'2.入力_使用量(1,2号)'!E128</f>
        <v>電気事業者名を選択</v>
      </c>
      <c r="F120" s="387">
        <f>'2.入力_使用量(1,2号)'!G128</f>
        <v>0</v>
      </c>
      <c r="G120" s="1005" t="s">
        <v>69</v>
      </c>
      <c r="H120" s="491">
        <f>'2.入力_使用量(1,2号)'!M128</f>
        <v>0</v>
      </c>
      <c r="I120" s="483">
        <f>'2.入力_使用量(1,2号)'!Q128</f>
        <v>0</v>
      </c>
      <c r="J120" s="484"/>
      <c r="K120" s="484"/>
      <c r="L120" s="484"/>
      <c r="M120" s="484"/>
      <c r="N120" s="484"/>
      <c r="O120" s="484"/>
      <c r="P120" s="484"/>
      <c r="Q120" s="484"/>
      <c r="R120" s="484"/>
      <c r="S120" s="484"/>
      <c r="T120" s="484"/>
      <c r="U120" s="484"/>
      <c r="V120" s="484"/>
      <c r="W120" s="484"/>
      <c r="X120" s="484"/>
      <c r="Y120" s="484"/>
      <c r="Z120" s="484"/>
      <c r="AA120" s="484"/>
      <c r="AB120" s="484"/>
      <c r="AC120" s="484"/>
      <c r="AD120" s="484"/>
      <c r="AE120" s="484"/>
      <c r="AF120" s="484"/>
      <c r="AG120" s="484"/>
      <c r="AH120" s="484"/>
      <c r="AI120" s="484"/>
      <c r="AJ120" s="484"/>
      <c r="AK120" s="484"/>
      <c r="AL120" s="484"/>
      <c r="AM120" s="484"/>
      <c r="AN120" s="484"/>
      <c r="AO120" s="484"/>
      <c r="AP120" s="484"/>
      <c r="AQ120" s="484"/>
      <c r="AR120" s="484"/>
      <c r="AS120" s="484"/>
      <c r="AT120" s="484"/>
      <c r="AU120" s="484"/>
      <c r="AV120" s="484"/>
      <c r="AW120" s="484"/>
      <c r="AX120" s="484"/>
      <c r="AY120" s="484"/>
      <c r="AZ120" s="484"/>
      <c r="BA120" s="484"/>
      <c r="BB120" s="484"/>
      <c r="BC120" s="484"/>
      <c r="BD120" s="484"/>
      <c r="BE120" s="484"/>
      <c r="BF120" s="484"/>
      <c r="BG120" s="484"/>
      <c r="BH120" s="484"/>
      <c r="BI120" s="484"/>
      <c r="BJ120" s="484"/>
      <c r="BK120" s="484"/>
      <c r="BL120" s="317"/>
      <c r="BM120" s="432"/>
      <c r="BN120" s="433"/>
      <c r="BO120" s="332"/>
    </row>
    <row r="121" spans="1:67" ht="20.100000000000001" customHeight="1">
      <c r="A121" s="317"/>
      <c r="B121" s="1047"/>
      <c r="C121" s="1039"/>
      <c r="D121" s="403" t="s">
        <v>1459</v>
      </c>
      <c r="E121" s="488" t="str">
        <f>'2.入力_使用量(1,2号)'!E129</f>
        <v>電気事業者名を選択</v>
      </c>
      <c r="F121" s="387">
        <f>'2.入力_使用量(1,2号)'!G129</f>
        <v>0</v>
      </c>
      <c r="G121" s="1005" t="s">
        <v>69</v>
      </c>
      <c r="H121" s="491">
        <f>'2.入力_使用量(1,2号)'!M129</f>
        <v>0</v>
      </c>
      <c r="I121" s="483">
        <f>'2.入力_使用量(1,2号)'!Q129</f>
        <v>0</v>
      </c>
      <c r="J121" s="484"/>
      <c r="K121" s="484"/>
      <c r="L121" s="484"/>
      <c r="M121" s="484"/>
      <c r="N121" s="484"/>
      <c r="O121" s="484"/>
      <c r="P121" s="484"/>
      <c r="Q121" s="484"/>
      <c r="R121" s="484"/>
      <c r="S121" s="484"/>
      <c r="T121" s="484"/>
      <c r="U121" s="484"/>
      <c r="V121" s="484"/>
      <c r="W121" s="484"/>
      <c r="X121" s="484"/>
      <c r="Y121" s="484"/>
      <c r="Z121" s="484"/>
      <c r="AA121" s="484"/>
      <c r="AB121" s="484"/>
      <c r="AC121" s="484"/>
      <c r="AD121" s="484"/>
      <c r="AE121" s="484"/>
      <c r="AF121" s="484"/>
      <c r="AG121" s="484"/>
      <c r="AH121" s="484"/>
      <c r="AI121" s="484"/>
      <c r="AJ121" s="484"/>
      <c r="AK121" s="484"/>
      <c r="AL121" s="484"/>
      <c r="AM121" s="484"/>
      <c r="AN121" s="484"/>
      <c r="AO121" s="484"/>
      <c r="AP121" s="484"/>
      <c r="AQ121" s="484"/>
      <c r="AR121" s="484"/>
      <c r="AS121" s="484"/>
      <c r="AT121" s="484"/>
      <c r="AU121" s="484"/>
      <c r="AV121" s="484"/>
      <c r="AW121" s="484"/>
      <c r="AX121" s="484"/>
      <c r="AY121" s="484"/>
      <c r="AZ121" s="484"/>
      <c r="BA121" s="484"/>
      <c r="BB121" s="484"/>
      <c r="BC121" s="484"/>
      <c r="BD121" s="484"/>
      <c r="BE121" s="484"/>
      <c r="BF121" s="484"/>
      <c r="BG121" s="484"/>
      <c r="BH121" s="484"/>
      <c r="BI121" s="484"/>
      <c r="BJ121" s="484"/>
      <c r="BK121" s="484"/>
      <c r="BL121" s="317"/>
      <c r="BM121" s="432"/>
      <c r="BN121" s="433"/>
      <c r="BO121" s="332"/>
    </row>
    <row r="122" spans="1:67" ht="20.100000000000001" customHeight="1">
      <c r="A122" s="317"/>
      <c r="B122" s="1047"/>
      <c r="C122" s="1039" t="s">
        <v>70</v>
      </c>
      <c r="D122" s="399" t="s">
        <v>71</v>
      </c>
      <c r="E122" s="401"/>
      <c r="F122" s="376"/>
      <c r="G122" s="1005" t="s">
        <v>69</v>
      </c>
      <c r="H122" s="491">
        <f>'2.入力_使用量(1,2号)'!M130</f>
        <v>0</v>
      </c>
      <c r="I122" s="483">
        <f>'2.入力_使用量(1,2号)'!Q130</f>
        <v>0</v>
      </c>
      <c r="J122" s="484"/>
      <c r="K122" s="484"/>
      <c r="L122" s="484"/>
      <c r="M122" s="484"/>
      <c r="N122" s="484"/>
      <c r="O122" s="484"/>
      <c r="P122" s="484"/>
      <c r="Q122" s="484"/>
      <c r="R122" s="484"/>
      <c r="S122" s="484"/>
      <c r="T122" s="484"/>
      <c r="U122" s="484"/>
      <c r="V122" s="484"/>
      <c r="W122" s="484"/>
      <c r="X122" s="484"/>
      <c r="Y122" s="484"/>
      <c r="Z122" s="484"/>
      <c r="AA122" s="484"/>
      <c r="AB122" s="484"/>
      <c r="AC122" s="484"/>
      <c r="AD122" s="484"/>
      <c r="AE122" s="484"/>
      <c r="AF122" s="484"/>
      <c r="AG122" s="484"/>
      <c r="AH122" s="484"/>
      <c r="AI122" s="484"/>
      <c r="AJ122" s="484"/>
      <c r="AK122" s="484"/>
      <c r="AL122" s="484"/>
      <c r="AM122" s="484"/>
      <c r="AN122" s="484"/>
      <c r="AO122" s="484"/>
      <c r="AP122" s="484"/>
      <c r="AQ122" s="484"/>
      <c r="AR122" s="484"/>
      <c r="AS122" s="484"/>
      <c r="AT122" s="484"/>
      <c r="AU122" s="484"/>
      <c r="AV122" s="484"/>
      <c r="AW122" s="484"/>
      <c r="AX122" s="484"/>
      <c r="AY122" s="484"/>
      <c r="AZ122" s="484"/>
      <c r="BA122" s="484"/>
      <c r="BB122" s="484"/>
      <c r="BC122" s="484"/>
      <c r="BD122" s="484"/>
      <c r="BE122" s="484"/>
      <c r="BF122" s="484"/>
      <c r="BG122" s="484"/>
      <c r="BH122" s="484"/>
      <c r="BI122" s="484"/>
      <c r="BJ122" s="484"/>
      <c r="BK122" s="484"/>
      <c r="BL122" s="317"/>
      <c r="BM122" s="432"/>
      <c r="BN122" s="433"/>
      <c r="BO122" s="332"/>
    </row>
    <row r="123" spans="1:67" ht="20.100000000000001" customHeight="1">
      <c r="A123" s="317"/>
      <c r="B123" s="1047"/>
      <c r="C123" s="1039"/>
      <c r="D123" s="402" t="s">
        <v>72</v>
      </c>
      <c r="E123" s="375"/>
      <c r="F123" s="376"/>
      <c r="G123" s="1005" t="s">
        <v>69</v>
      </c>
      <c r="H123" s="491">
        <f>'2.入力_使用量(1,2号)'!M131</f>
        <v>0</v>
      </c>
      <c r="I123" s="483">
        <f>'2.入力_使用量(1,2号)'!Q131</f>
        <v>0</v>
      </c>
      <c r="J123" s="484"/>
      <c r="K123" s="484"/>
      <c r="L123" s="484"/>
      <c r="M123" s="484"/>
      <c r="N123" s="484"/>
      <c r="O123" s="484"/>
      <c r="P123" s="484"/>
      <c r="Q123" s="484"/>
      <c r="R123" s="484"/>
      <c r="S123" s="484"/>
      <c r="T123" s="484"/>
      <c r="U123" s="484"/>
      <c r="V123" s="484"/>
      <c r="W123" s="484"/>
      <c r="X123" s="484"/>
      <c r="Y123" s="484"/>
      <c r="Z123" s="484"/>
      <c r="AA123" s="484"/>
      <c r="AB123" s="484"/>
      <c r="AC123" s="484"/>
      <c r="AD123" s="484"/>
      <c r="AE123" s="484"/>
      <c r="AF123" s="484"/>
      <c r="AG123" s="484"/>
      <c r="AH123" s="484"/>
      <c r="AI123" s="484"/>
      <c r="AJ123" s="484"/>
      <c r="AK123" s="484"/>
      <c r="AL123" s="484"/>
      <c r="AM123" s="484"/>
      <c r="AN123" s="484"/>
      <c r="AO123" s="484"/>
      <c r="AP123" s="484"/>
      <c r="AQ123" s="484"/>
      <c r="AR123" s="484"/>
      <c r="AS123" s="484"/>
      <c r="AT123" s="484"/>
      <c r="AU123" s="484"/>
      <c r="AV123" s="484"/>
      <c r="AW123" s="484"/>
      <c r="AX123" s="484"/>
      <c r="AY123" s="484"/>
      <c r="AZ123" s="484"/>
      <c r="BA123" s="484"/>
      <c r="BB123" s="484"/>
      <c r="BC123" s="484"/>
      <c r="BD123" s="484"/>
      <c r="BE123" s="484"/>
      <c r="BF123" s="484"/>
      <c r="BG123" s="484"/>
      <c r="BH123" s="484"/>
      <c r="BI123" s="484"/>
      <c r="BJ123" s="484"/>
      <c r="BK123" s="484"/>
      <c r="BL123" s="317"/>
      <c r="BM123" s="432"/>
      <c r="BN123" s="433"/>
      <c r="BO123" s="332"/>
    </row>
    <row r="124" spans="1:67" ht="20.100000000000001" customHeight="1">
      <c r="A124" s="317"/>
      <c r="B124" s="1047"/>
      <c r="C124" s="1039"/>
      <c r="D124" s="402" t="s">
        <v>73</v>
      </c>
      <c r="E124" s="489">
        <f>'2.入力_使用量(1,2号)'!E132</f>
        <v>0</v>
      </c>
      <c r="F124" s="391"/>
      <c r="G124" s="1005" t="s">
        <v>69</v>
      </c>
      <c r="H124" s="491">
        <f>'2.入力_使用量(1,2号)'!M132</f>
        <v>0</v>
      </c>
      <c r="I124" s="483">
        <f>'2.入力_使用量(1,2号)'!Q132</f>
        <v>0</v>
      </c>
      <c r="J124" s="484"/>
      <c r="K124" s="484"/>
      <c r="L124" s="484"/>
      <c r="M124" s="484"/>
      <c r="N124" s="484"/>
      <c r="O124" s="484"/>
      <c r="P124" s="484"/>
      <c r="Q124" s="484"/>
      <c r="R124" s="484"/>
      <c r="S124" s="484"/>
      <c r="T124" s="484"/>
      <c r="U124" s="484"/>
      <c r="V124" s="484"/>
      <c r="W124" s="484"/>
      <c r="X124" s="484"/>
      <c r="Y124" s="484"/>
      <c r="Z124" s="484"/>
      <c r="AA124" s="484"/>
      <c r="AB124" s="484"/>
      <c r="AC124" s="484"/>
      <c r="AD124" s="484"/>
      <c r="AE124" s="484"/>
      <c r="AF124" s="484"/>
      <c r="AG124" s="484"/>
      <c r="AH124" s="484"/>
      <c r="AI124" s="484"/>
      <c r="AJ124" s="484"/>
      <c r="AK124" s="484"/>
      <c r="AL124" s="484"/>
      <c r="AM124" s="484"/>
      <c r="AN124" s="484"/>
      <c r="AO124" s="484"/>
      <c r="AP124" s="484"/>
      <c r="AQ124" s="484"/>
      <c r="AR124" s="484"/>
      <c r="AS124" s="484"/>
      <c r="AT124" s="484"/>
      <c r="AU124" s="484"/>
      <c r="AV124" s="484"/>
      <c r="AW124" s="484"/>
      <c r="AX124" s="484"/>
      <c r="AY124" s="484"/>
      <c r="AZ124" s="484"/>
      <c r="BA124" s="484"/>
      <c r="BB124" s="484"/>
      <c r="BC124" s="484"/>
      <c r="BD124" s="484"/>
      <c r="BE124" s="484"/>
      <c r="BF124" s="484"/>
      <c r="BG124" s="484"/>
      <c r="BH124" s="484"/>
      <c r="BI124" s="484"/>
      <c r="BJ124" s="484"/>
      <c r="BK124" s="484"/>
      <c r="BL124" s="317"/>
      <c r="BM124" s="432"/>
      <c r="BN124" s="433"/>
      <c r="BO124" s="332"/>
    </row>
    <row r="125" spans="1:67" ht="20.100000000000001" customHeight="1">
      <c r="A125" s="317"/>
      <c r="B125" s="1047"/>
      <c r="C125" s="1039"/>
      <c r="D125" s="405" t="s">
        <v>74</v>
      </c>
      <c r="E125" s="489">
        <f>'2.入力_使用量(1,2号)'!E133</f>
        <v>0</v>
      </c>
      <c r="F125" s="391"/>
      <c r="G125" s="1005" t="s">
        <v>69</v>
      </c>
      <c r="H125" s="491">
        <f>'2.入力_使用量(1,2号)'!M133</f>
        <v>0</v>
      </c>
      <c r="I125" s="483">
        <f>'2.入力_使用量(1,2号)'!Q133</f>
        <v>0</v>
      </c>
      <c r="J125" s="484"/>
      <c r="K125" s="484"/>
      <c r="L125" s="484"/>
      <c r="M125" s="484"/>
      <c r="N125" s="484"/>
      <c r="O125" s="484"/>
      <c r="P125" s="484"/>
      <c r="Q125" s="484"/>
      <c r="R125" s="484"/>
      <c r="S125" s="484"/>
      <c r="T125" s="484"/>
      <c r="U125" s="484"/>
      <c r="V125" s="484"/>
      <c r="W125" s="484"/>
      <c r="X125" s="484"/>
      <c r="Y125" s="484"/>
      <c r="Z125" s="484"/>
      <c r="AA125" s="484"/>
      <c r="AB125" s="484"/>
      <c r="AC125" s="484"/>
      <c r="AD125" s="484"/>
      <c r="AE125" s="484"/>
      <c r="AF125" s="484"/>
      <c r="AG125" s="484"/>
      <c r="AH125" s="484"/>
      <c r="AI125" s="484"/>
      <c r="AJ125" s="484"/>
      <c r="AK125" s="484"/>
      <c r="AL125" s="484"/>
      <c r="AM125" s="484"/>
      <c r="AN125" s="484"/>
      <c r="AO125" s="484"/>
      <c r="AP125" s="484"/>
      <c r="AQ125" s="484"/>
      <c r="AR125" s="484"/>
      <c r="AS125" s="484"/>
      <c r="AT125" s="484"/>
      <c r="AU125" s="484"/>
      <c r="AV125" s="484"/>
      <c r="AW125" s="484"/>
      <c r="AX125" s="484"/>
      <c r="AY125" s="484"/>
      <c r="AZ125" s="484"/>
      <c r="BA125" s="484"/>
      <c r="BB125" s="484"/>
      <c r="BC125" s="484"/>
      <c r="BD125" s="484"/>
      <c r="BE125" s="484"/>
      <c r="BF125" s="484"/>
      <c r="BG125" s="484"/>
      <c r="BH125" s="484"/>
      <c r="BI125" s="484"/>
      <c r="BJ125" s="484"/>
      <c r="BK125" s="484"/>
      <c r="BL125" s="317"/>
      <c r="BM125" s="432"/>
      <c r="BN125" s="433"/>
      <c r="BO125" s="332"/>
    </row>
    <row r="126" spans="1:67" ht="20.100000000000001" customHeight="1">
      <c r="A126" s="317"/>
      <c r="B126" s="1047"/>
      <c r="C126" s="1039" t="s">
        <v>75</v>
      </c>
      <c r="D126" s="406" t="s">
        <v>2241</v>
      </c>
      <c r="E126" s="407"/>
      <c r="F126" s="408"/>
      <c r="G126" s="1005" t="s">
        <v>69</v>
      </c>
      <c r="H126" s="491">
        <f>'2.入力_使用量(1,2号)'!M134</f>
        <v>0</v>
      </c>
      <c r="I126" s="483">
        <f>'2.入力_使用量(1,2号)'!Q134</f>
        <v>0</v>
      </c>
      <c r="J126" s="484"/>
      <c r="K126" s="483">
        <f t="shared" ref="K126" si="16">N126+Q126+T126+W126</f>
        <v>0</v>
      </c>
      <c r="L126" s="484"/>
      <c r="M126" s="484"/>
      <c r="N126" s="4"/>
      <c r="O126" s="484"/>
      <c r="P126" s="484"/>
      <c r="Q126" s="4"/>
      <c r="R126" s="484"/>
      <c r="S126" s="484"/>
      <c r="T126" s="4"/>
      <c r="U126" s="484"/>
      <c r="V126" s="484"/>
      <c r="W126" s="483">
        <f t="shared" ref="W126" si="17">Z126+AC126+AF126+AI126+AL126+AO126+AR126+AU126+AX126+BA126+BD126+BG126+BJ126</f>
        <v>0</v>
      </c>
      <c r="X126" s="484"/>
      <c r="Y126" s="484"/>
      <c r="Z126" s="4"/>
      <c r="AA126" s="484"/>
      <c r="AB126" s="484"/>
      <c r="AC126" s="4"/>
      <c r="AD126" s="484"/>
      <c r="AE126" s="484"/>
      <c r="AF126" s="4"/>
      <c r="AG126" s="484"/>
      <c r="AH126" s="484"/>
      <c r="AI126" s="4"/>
      <c r="AJ126" s="484"/>
      <c r="AK126" s="484"/>
      <c r="AL126" s="4"/>
      <c r="AM126" s="484"/>
      <c r="AN126" s="484"/>
      <c r="AO126" s="4"/>
      <c r="AP126" s="484"/>
      <c r="AQ126" s="484"/>
      <c r="AR126" s="4"/>
      <c r="AS126" s="484"/>
      <c r="AT126" s="484"/>
      <c r="AU126" s="4"/>
      <c r="AV126" s="484"/>
      <c r="AW126" s="484"/>
      <c r="AX126" s="4"/>
      <c r="AY126" s="484"/>
      <c r="AZ126" s="484"/>
      <c r="BA126" s="4"/>
      <c r="BB126" s="484"/>
      <c r="BC126" s="484"/>
      <c r="BD126" s="4"/>
      <c r="BE126" s="484"/>
      <c r="BF126" s="484"/>
      <c r="BG126" s="4"/>
      <c r="BH126" s="484"/>
      <c r="BI126" s="484"/>
      <c r="BJ126" s="4"/>
      <c r="BK126" s="484"/>
      <c r="BL126" s="317"/>
      <c r="BM126" s="432"/>
      <c r="BN126" s="433"/>
      <c r="BO126" s="332"/>
    </row>
    <row r="127" spans="1:67" ht="20.100000000000001" customHeight="1">
      <c r="A127" s="317"/>
      <c r="B127" s="1047"/>
      <c r="C127" s="1039"/>
      <c r="D127" s="492"/>
      <c r="E127" s="410"/>
      <c r="F127" s="411"/>
      <c r="G127" s="1005" t="s">
        <v>740</v>
      </c>
      <c r="H127" s="491">
        <f>'2.入力_使用量(1,2号)'!M135</f>
        <v>0</v>
      </c>
      <c r="I127" s="483">
        <f>'2.入力_使用量(1,2号)'!Q135</f>
        <v>0</v>
      </c>
      <c r="J127" s="484"/>
      <c r="K127" s="484"/>
      <c r="L127" s="484"/>
      <c r="M127" s="484"/>
      <c r="N127" s="484"/>
      <c r="O127" s="484"/>
      <c r="P127" s="484"/>
      <c r="Q127" s="484"/>
      <c r="R127" s="484"/>
      <c r="S127" s="484"/>
      <c r="T127" s="484"/>
      <c r="U127" s="484"/>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484"/>
      <c r="BC127" s="484"/>
      <c r="BD127" s="484"/>
      <c r="BE127" s="484"/>
      <c r="BF127" s="484"/>
      <c r="BG127" s="484"/>
      <c r="BH127" s="484"/>
      <c r="BI127" s="484"/>
      <c r="BJ127" s="484"/>
      <c r="BK127" s="484"/>
      <c r="BL127" s="317"/>
      <c r="BM127" s="432"/>
      <c r="BN127" s="433"/>
      <c r="BO127" s="332"/>
    </row>
    <row r="128" spans="1:67" ht="20.100000000000001" customHeight="1">
      <c r="A128" s="317"/>
      <c r="B128" s="1047"/>
      <c r="C128" s="1039"/>
      <c r="D128" s="406" t="s">
        <v>2242</v>
      </c>
      <c r="E128" s="407"/>
      <c r="F128" s="408"/>
      <c r="G128" s="1005" t="s">
        <v>69</v>
      </c>
      <c r="H128" s="491">
        <f>'2.入力_使用量(1,2号)'!M136</f>
        <v>0</v>
      </c>
      <c r="I128" s="483">
        <f>'2.入力_使用量(1,2号)'!Q136</f>
        <v>0</v>
      </c>
      <c r="J128" s="484"/>
      <c r="K128" s="483">
        <f t="shared" ref="K128" si="18">N128+Q128+T128+W128</f>
        <v>0</v>
      </c>
      <c r="L128" s="484"/>
      <c r="M128" s="484"/>
      <c r="N128" s="4"/>
      <c r="O128" s="484"/>
      <c r="P128" s="484"/>
      <c r="Q128" s="4"/>
      <c r="R128" s="484"/>
      <c r="S128" s="484"/>
      <c r="T128" s="4"/>
      <c r="U128" s="484"/>
      <c r="V128" s="484"/>
      <c r="W128" s="483">
        <f t="shared" ref="W128" si="19">Z128+AC128+AF128+AI128+AL128+AO128+AR128+AU128+AX128+BA128+BD128+BG128+BJ128</f>
        <v>0</v>
      </c>
      <c r="X128" s="484"/>
      <c r="Y128" s="484"/>
      <c r="Z128" s="4"/>
      <c r="AA128" s="484"/>
      <c r="AB128" s="484"/>
      <c r="AC128" s="4"/>
      <c r="AD128" s="484"/>
      <c r="AE128" s="484"/>
      <c r="AF128" s="4"/>
      <c r="AG128" s="484"/>
      <c r="AH128" s="484"/>
      <c r="AI128" s="4"/>
      <c r="AJ128" s="484"/>
      <c r="AK128" s="484"/>
      <c r="AL128" s="4"/>
      <c r="AM128" s="484"/>
      <c r="AN128" s="484"/>
      <c r="AO128" s="4"/>
      <c r="AP128" s="484"/>
      <c r="AQ128" s="484"/>
      <c r="AR128" s="4"/>
      <c r="AS128" s="484"/>
      <c r="AT128" s="484"/>
      <c r="AU128" s="4"/>
      <c r="AV128" s="484"/>
      <c r="AW128" s="484"/>
      <c r="AX128" s="4"/>
      <c r="AY128" s="484"/>
      <c r="AZ128" s="484"/>
      <c r="BA128" s="4"/>
      <c r="BB128" s="484"/>
      <c r="BC128" s="484"/>
      <c r="BD128" s="4"/>
      <c r="BE128" s="484"/>
      <c r="BF128" s="484"/>
      <c r="BG128" s="4"/>
      <c r="BH128" s="484"/>
      <c r="BI128" s="484"/>
      <c r="BJ128" s="4"/>
      <c r="BK128" s="484"/>
      <c r="BL128" s="317"/>
      <c r="BM128" s="432"/>
      <c r="BN128" s="433"/>
      <c r="BO128" s="332"/>
    </row>
    <row r="129" spans="1:67" ht="20.100000000000001" customHeight="1">
      <c r="A129" s="317"/>
      <c r="B129" s="1047"/>
      <c r="C129" s="1039"/>
      <c r="D129" s="492"/>
      <c r="E129" s="410"/>
      <c r="F129" s="411"/>
      <c r="G129" s="1005" t="s">
        <v>740</v>
      </c>
      <c r="H129" s="491">
        <f>'2.入力_使用量(1,2号)'!M137</f>
        <v>0</v>
      </c>
      <c r="I129" s="483">
        <f>'2.入力_使用量(1,2号)'!Q137</f>
        <v>0</v>
      </c>
      <c r="J129" s="484"/>
      <c r="K129" s="484"/>
      <c r="L129" s="484"/>
      <c r="M129" s="484"/>
      <c r="N129" s="484"/>
      <c r="O129" s="484"/>
      <c r="P129" s="484"/>
      <c r="Q129" s="484"/>
      <c r="R129" s="484"/>
      <c r="S129" s="484"/>
      <c r="T129" s="484"/>
      <c r="U129" s="484"/>
      <c r="V129" s="484"/>
      <c r="W129" s="484"/>
      <c r="X129" s="484"/>
      <c r="Y129" s="484"/>
      <c r="Z129" s="484"/>
      <c r="AA129" s="484"/>
      <c r="AB129" s="484"/>
      <c r="AC129" s="484"/>
      <c r="AD129" s="484"/>
      <c r="AE129" s="484"/>
      <c r="AF129" s="484"/>
      <c r="AG129" s="484"/>
      <c r="AH129" s="484"/>
      <c r="AI129" s="484"/>
      <c r="AJ129" s="484"/>
      <c r="AK129" s="484"/>
      <c r="AL129" s="484"/>
      <c r="AM129" s="484"/>
      <c r="AN129" s="484"/>
      <c r="AO129" s="484"/>
      <c r="AP129" s="484"/>
      <c r="AQ129" s="484"/>
      <c r="AR129" s="484"/>
      <c r="AS129" s="484"/>
      <c r="AT129" s="484"/>
      <c r="AU129" s="484"/>
      <c r="AV129" s="484"/>
      <c r="AW129" s="484"/>
      <c r="AX129" s="484"/>
      <c r="AY129" s="484"/>
      <c r="AZ129" s="484"/>
      <c r="BA129" s="484"/>
      <c r="BB129" s="484"/>
      <c r="BC129" s="484"/>
      <c r="BD129" s="484"/>
      <c r="BE129" s="484"/>
      <c r="BF129" s="484"/>
      <c r="BG129" s="484"/>
      <c r="BH129" s="484"/>
      <c r="BI129" s="484"/>
      <c r="BJ129" s="484"/>
      <c r="BK129" s="484"/>
      <c r="BL129" s="317"/>
      <c r="BM129" s="432"/>
      <c r="BN129" s="433"/>
      <c r="BO129" s="332"/>
    </row>
    <row r="130" spans="1:67" ht="20.100000000000001" customHeight="1">
      <c r="A130" s="317"/>
      <c r="B130" s="1047"/>
      <c r="C130" s="1039"/>
      <c r="D130" s="406" t="s">
        <v>63</v>
      </c>
      <c r="E130" s="407"/>
      <c r="F130" s="408"/>
      <c r="G130" s="1005" t="s">
        <v>69</v>
      </c>
      <c r="H130" s="491">
        <f>'2.入力_使用量(1,2号)'!M138</f>
        <v>0</v>
      </c>
      <c r="I130" s="483">
        <f>'2.入力_使用量(1,2号)'!Q138</f>
        <v>0</v>
      </c>
      <c r="J130" s="484"/>
      <c r="K130" s="483">
        <f t="shared" ref="K130" si="20">N130+Q130+T130+W130</f>
        <v>0</v>
      </c>
      <c r="L130" s="484"/>
      <c r="M130" s="484"/>
      <c r="N130" s="4"/>
      <c r="O130" s="484"/>
      <c r="P130" s="484"/>
      <c r="Q130" s="4"/>
      <c r="R130" s="484"/>
      <c r="S130" s="484"/>
      <c r="T130" s="4"/>
      <c r="U130" s="484"/>
      <c r="V130" s="484"/>
      <c r="W130" s="483">
        <f t="shared" ref="W130" si="21">Z130+AC130+AF130+AI130+AL130+AO130+AR130+AU130+AX130+BA130+BD130+BG130+BJ130</f>
        <v>0</v>
      </c>
      <c r="X130" s="484"/>
      <c r="Y130" s="484"/>
      <c r="Z130" s="4"/>
      <c r="AA130" s="484"/>
      <c r="AB130" s="484"/>
      <c r="AC130" s="4"/>
      <c r="AD130" s="484"/>
      <c r="AE130" s="484"/>
      <c r="AF130" s="4"/>
      <c r="AG130" s="484"/>
      <c r="AH130" s="484"/>
      <c r="AI130" s="4"/>
      <c r="AJ130" s="484"/>
      <c r="AK130" s="484"/>
      <c r="AL130" s="4"/>
      <c r="AM130" s="484"/>
      <c r="AN130" s="484"/>
      <c r="AO130" s="4"/>
      <c r="AP130" s="484"/>
      <c r="AQ130" s="484"/>
      <c r="AR130" s="4"/>
      <c r="AS130" s="484"/>
      <c r="AT130" s="484"/>
      <c r="AU130" s="4"/>
      <c r="AV130" s="484"/>
      <c r="AW130" s="484"/>
      <c r="AX130" s="4"/>
      <c r="AY130" s="484"/>
      <c r="AZ130" s="484"/>
      <c r="BA130" s="4"/>
      <c r="BB130" s="484"/>
      <c r="BC130" s="484"/>
      <c r="BD130" s="4"/>
      <c r="BE130" s="484"/>
      <c r="BF130" s="484"/>
      <c r="BG130" s="4"/>
      <c r="BH130" s="484"/>
      <c r="BI130" s="484"/>
      <c r="BJ130" s="4"/>
      <c r="BK130" s="484"/>
      <c r="BL130" s="317"/>
      <c r="BM130" s="432"/>
      <c r="BN130" s="433"/>
      <c r="BO130" s="332"/>
    </row>
    <row r="131" spans="1:67" ht="20.100000000000001" customHeight="1">
      <c r="A131" s="317"/>
      <c r="B131" s="1047"/>
      <c r="C131" s="1039"/>
      <c r="D131" s="492"/>
      <c r="E131" s="410"/>
      <c r="F131" s="411"/>
      <c r="G131" s="1005" t="s">
        <v>740</v>
      </c>
      <c r="H131" s="491">
        <f>'2.入力_使用量(1,2号)'!M139</f>
        <v>0</v>
      </c>
      <c r="I131" s="483">
        <f>'2.入力_使用量(1,2号)'!Q139</f>
        <v>0</v>
      </c>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84"/>
      <c r="AK131" s="484"/>
      <c r="AL131" s="484"/>
      <c r="AM131" s="484"/>
      <c r="AN131" s="484"/>
      <c r="AO131" s="484"/>
      <c r="AP131" s="484"/>
      <c r="AQ131" s="484"/>
      <c r="AR131" s="484"/>
      <c r="AS131" s="484"/>
      <c r="AT131" s="484"/>
      <c r="AU131" s="484"/>
      <c r="AV131" s="484"/>
      <c r="AW131" s="484"/>
      <c r="AX131" s="484"/>
      <c r="AY131" s="484"/>
      <c r="AZ131" s="484"/>
      <c r="BA131" s="484"/>
      <c r="BB131" s="484"/>
      <c r="BC131" s="484"/>
      <c r="BD131" s="484"/>
      <c r="BE131" s="484"/>
      <c r="BF131" s="484"/>
      <c r="BG131" s="484"/>
      <c r="BH131" s="484"/>
      <c r="BI131" s="484"/>
      <c r="BJ131" s="484"/>
      <c r="BK131" s="484"/>
      <c r="BL131" s="317"/>
      <c r="BM131" s="432"/>
      <c r="BN131" s="433"/>
      <c r="BO131" s="332"/>
    </row>
    <row r="132" spans="1:67" ht="20.100000000000001" customHeight="1">
      <c r="A132" s="317"/>
      <c r="B132" s="1047"/>
      <c r="C132" s="1039"/>
      <c r="D132" s="406" t="s">
        <v>2243</v>
      </c>
      <c r="E132" s="407"/>
      <c r="F132" s="408"/>
      <c r="G132" s="1005" t="s">
        <v>69</v>
      </c>
      <c r="H132" s="491">
        <f>'2.入力_使用量(1,2号)'!M140</f>
        <v>0</v>
      </c>
      <c r="I132" s="483">
        <f>'2.入力_使用量(1,2号)'!Q140</f>
        <v>0</v>
      </c>
      <c r="J132" s="484"/>
      <c r="K132" s="483">
        <f t="shared" ref="K132" si="22">N132+Q132+T132+W132</f>
        <v>0</v>
      </c>
      <c r="L132" s="484"/>
      <c r="M132" s="484"/>
      <c r="N132" s="4"/>
      <c r="O132" s="484"/>
      <c r="P132" s="484"/>
      <c r="Q132" s="4"/>
      <c r="R132" s="484"/>
      <c r="S132" s="484"/>
      <c r="T132" s="4"/>
      <c r="U132" s="484"/>
      <c r="V132" s="484"/>
      <c r="W132" s="483">
        <f t="shared" ref="W132" si="23">Z132+AC132+AF132+AI132+AL132+AO132+AR132+AU132+AX132+BA132+BD132+BG132+BJ132</f>
        <v>0</v>
      </c>
      <c r="X132" s="484"/>
      <c r="Y132" s="484"/>
      <c r="Z132" s="4"/>
      <c r="AA132" s="484"/>
      <c r="AB132" s="484"/>
      <c r="AC132" s="4"/>
      <c r="AD132" s="484"/>
      <c r="AE132" s="484"/>
      <c r="AF132" s="4"/>
      <c r="AG132" s="484"/>
      <c r="AH132" s="484"/>
      <c r="AI132" s="4"/>
      <c r="AJ132" s="484"/>
      <c r="AK132" s="484"/>
      <c r="AL132" s="4"/>
      <c r="AM132" s="484"/>
      <c r="AN132" s="484"/>
      <c r="AO132" s="4"/>
      <c r="AP132" s="484"/>
      <c r="AQ132" s="484"/>
      <c r="AR132" s="4"/>
      <c r="AS132" s="484"/>
      <c r="AT132" s="484"/>
      <c r="AU132" s="4"/>
      <c r="AV132" s="484"/>
      <c r="AW132" s="484"/>
      <c r="AX132" s="4"/>
      <c r="AY132" s="484"/>
      <c r="AZ132" s="484"/>
      <c r="BA132" s="4"/>
      <c r="BB132" s="484"/>
      <c r="BC132" s="484"/>
      <c r="BD132" s="4"/>
      <c r="BE132" s="484"/>
      <c r="BF132" s="484"/>
      <c r="BG132" s="4"/>
      <c r="BH132" s="484"/>
      <c r="BI132" s="484"/>
      <c r="BJ132" s="4"/>
      <c r="BK132" s="484"/>
      <c r="BL132" s="317"/>
      <c r="BM132" s="432"/>
      <c r="BN132" s="433"/>
      <c r="BO132" s="332"/>
    </row>
    <row r="133" spans="1:67" ht="20.100000000000001" customHeight="1">
      <c r="A133" s="317"/>
      <c r="B133" s="1047"/>
      <c r="C133" s="1039"/>
      <c r="D133" s="492"/>
      <c r="E133" s="410"/>
      <c r="F133" s="411"/>
      <c r="G133" s="1005" t="s">
        <v>740</v>
      </c>
      <c r="H133" s="491">
        <f>'2.入力_使用量(1,2号)'!M141</f>
        <v>0</v>
      </c>
      <c r="I133" s="483">
        <f>'2.入力_使用量(1,2号)'!Q141</f>
        <v>0</v>
      </c>
      <c r="J133" s="484"/>
      <c r="K133" s="484"/>
      <c r="L133" s="484"/>
      <c r="M133" s="484"/>
      <c r="N133" s="484"/>
      <c r="O133" s="484"/>
      <c r="P133" s="484"/>
      <c r="Q133" s="484"/>
      <c r="R133" s="484"/>
      <c r="S133" s="484"/>
      <c r="T133" s="484"/>
      <c r="U133" s="484"/>
      <c r="V133" s="484"/>
      <c r="W133" s="484"/>
      <c r="X133" s="484"/>
      <c r="Y133" s="484"/>
      <c r="Z133" s="484"/>
      <c r="AA133" s="484"/>
      <c r="AB133" s="484"/>
      <c r="AC133" s="484"/>
      <c r="AD133" s="484"/>
      <c r="AE133" s="484"/>
      <c r="AF133" s="484"/>
      <c r="AG133" s="484"/>
      <c r="AH133" s="484"/>
      <c r="AI133" s="484"/>
      <c r="AJ133" s="484"/>
      <c r="AK133" s="484"/>
      <c r="AL133" s="484"/>
      <c r="AM133" s="484"/>
      <c r="AN133" s="484"/>
      <c r="AO133" s="484"/>
      <c r="AP133" s="484"/>
      <c r="AQ133" s="484"/>
      <c r="AR133" s="484"/>
      <c r="AS133" s="484"/>
      <c r="AT133" s="484"/>
      <c r="AU133" s="484"/>
      <c r="AV133" s="484"/>
      <c r="AW133" s="484"/>
      <c r="AX133" s="484"/>
      <c r="AY133" s="484"/>
      <c r="AZ133" s="484"/>
      <c r="BA133" s="484"/>
      <c r="BB133" s="484"/>
      <c r="BC133" s="484"/>
      <c r="BD133" s="484"/>
      <c r="BE133" s="484"/>
      <c r="BF133" s="484"/>
      <c r="BG133" s="484"/>
      <c r="BH133" s="484"/>
      <c r="BI133" s="484"/>
      <c r="BJ133" s="484"/>
      <c r="BK133" s="484"/>
      <c r="BL133" s="317"/>
      <c r="BM133" s="432"/>
      <c r="BN133" s="433"/>
      <c r="BO133" s="332"/>
    </row>
    <row r="134" spans="1:67" ht="20.100000000000001" customHeight="1">
      <c r="A134" s="317"/>
      <c r="B134" s="1047"/>
      <c r="C134" s="1039"/>
      <c r="D134" s="1048" t="s">
        <v>174</v>
      </c>
      <c r="E134" s="1079">
        <f>'2.入力_使用量(1,2号)'!E142</f>
        <v>0</v>
      </c>
      <c r="F134" s="408"/>
      <c r="G134" s="1005" t="s">
        <v>69</v>
      </c>
      <c r="H134" s="491">
        <f>'2.入力_使用量(1,2号)'!M142</f>
        <v>0</v>
      </c>
      <c r="I134" s="483">
        <f>'2.入力_使用量(1,2号)'!Q142</f>
        <v>0</v>
      </c>
      <c r="J134" s="484"/>
      <c r="K134" s="483">
        <f t="shared" ref="K134" si="24">N134+Q134+T134+W134</f>
        <v>0</v>
      </c>
      <c r="L134" s="484"/>
      <c r="M134" s="484"/>
      <c r="N134" s="4"/>
      <c r="O134" s="484"/>
      <c r="P134" s="484"/>
      <c r="Q134" s="4"/>
      <c r="R134" s="484"/>
      <c r="S134" s="484"/>
      <c r="T134" s="4"/>
      <c r="U134" s="484"/>
      <c r="V134" s="484"/>
      <c r="W134" s="483">
        <f t="shared" ref="W134" si="25">Z134+AC134+AF134+AI134+AL134+AO134+AR134+AU134+AX134+BA134+BD134+BG134+BJ134</f>
        <v>0</v>
      </c>
      <c r="X134" s="484"/>
      <c r="Y134" s="484"/>
      <c r="Z134" s="4"/>
      <c r="AA134" s="484"/>
      <c r="AB134" s="484"/>
      <c r="AC134" s="4"/>
      <c r="AD134" s="484"/>
      <c r="AE134" s="484"/>
      <c r="AF134" s="4"/>
      <c r="AG134" s="484"/>
      <c r="AH134" s="484"/>
      <c r="AI134" s="4"/>
      <c r="AJ134" s="484"/>
      <c r="AK134" s="484"/>
      <c r="AL134" s="4"/>
      <c r="AM134" s="484"/>
      <c r="AN134" s="484"/>
      <c r="AO134" s="4"/>
      <c r="AP134" s="484"/>
      <c r="AQ134" s="484"/>
      <c r="AR134" s="4"/>
      <c r="AS134" s="484"/>
      <c r="AT134" s="484"/>
      <c r="AU134" s="4"/>
      <c r="AV134" s="484"/>
      <c r="AW134" s="484"/>
      <c r="AX134" s="4"/>
      <c r="AY134" s="484"/>
      <c r="AZ134" s="484"/>
      <c r="BA134" s="4"/>
      <c r="BB134" s="484"/>
      <c r="BC134" s="484"/>
      <c r="BD134" s="4"/>
      <c r="BE134" s="484"/>
      <c r="BF134" s="484"/>
      <c r="BG134" s="4"/>
      <c r="BH134" s="484"/>
      <c r="BI134" s="484"/>
      <c r="BJ134" s="4"/>
      <c r="BK134" s="484"/>
      <c r="BL134" s="317"/>
      <c r="BM134" s="432"/>
      <c r="BN134" s="433"/>
      <c r="BO134" s="332"/>
    </row>
    <row r="135" spans="1:67" ht="20.100000000000001" customHeight="1">
      <c r="A135" s="317"/>
      <c r="B135" s="1047"/>
      <c r="C135" s="1039"/>
      <c r="D135" s="1048"/>
      <c r="E135" s="1080"/>
      <c r="F135" s="411"/>
      <c r="G135" s="1005" t="s">
        <v>740</v>
      </c>
      <c r="H135" s="491">
        <f>'2.入力_使用量(1,2号)'!M143</f>
        <v>0</v>
      </c>
      <c r="I135" s="483">
        <f>'2.入力_使用量(1,2号)'!Q143</f>
        <v>0</v>
      </c>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4"/>
      <c r="AO135" s="484"/>
      <c r="AP135" s="484"/>
      <c r="AQ135" s="484"/>
      <c r="AR135" s="484"/>
      <c r="AS135" s="484"/>
      <c r="AT135" s="484"/>
      <c r="AU135" s="484"/>
      <c r="AV135" s="484"/>
      <c r="AW135" s="484"/>
      <c r="AX135" s="484"/>
      <c r="AY135" s="484"/>
      <c r="AZ135" s="484"/>
      <c r="BA135" s="484"/>
      <c r="BB135" s="484"/>
      <c r="BC135" s="484"/>
      <c r="BD135" s="484"/>
      <c r="BE135" s="484"/>
      <c r="BF135" s="484"/>
      <c r="BG135" s="484"/>
      <c r="BH135" s="484"/>
      <c r="BI135" s="484"/>
      <c r="BJ135" s="484"/>
      <c r="BK135" s="484"/>
      <c r="BL135" s="317"/>
      <c r="BM135" s="432"/>
      <c r="BN135" s="433"/>
      <c r="BO135" s="332"/>
    </row>
    <row r="136" spans="1:67" ht="20.100000000000001" customHeight="1">
      <c r="A136" s="317"/>
      <c r="B136" s="1047"/>
      <c r="C136" s="1039"/>
      <c r="D136" s="1048" t="s">
        <v>175</v>
      </c>
      <c r="E136" s="1079">
        <f>'2.入力_使用量(1,2号)'!E144</f>
        <v>0</v>
      </c>
      <c r="F136" s="408"/>
      <c r="G136" s="1005" t="s">
        <v>69</v>
      </c>
      <c r="H136" s="491">
        <f>'2.入力_使用量(1,2号)'!M144</f>
        <v>0</v>
      </c>
      <c r="I136" s="483">
        <f>'2.入力_使用量(1,2号)'!Q144</f>
        <v>0</v>
      </c>
      <c r="J136" s="484"/>
      <c r="K136" s="483">
        <f t="shared" ref="K136" si="26">N136+Q136+T136+W136</f>
        <v>0</v>
      </c>
      <c r="L136" s="484"/>
      <c r="M136" s="484"/>
      <c r="N136" s="4"/>
      <c r="O136" s="484"/>
      <c r="P136" s="484"/>
      <c r="Q136" s="4"/>
      <c r="R136" s="484"/>
      <c r="S136" s="484"/>
      <c r="T136" s="4"/>
      <c r="U136" s="484"/>
      <c r="V136" s="484"/>
      <c r="W136" s="483">
        <f t="shared" ref="W136" si="27">Z136+AC136+AF136+AI136+AL136+AO136+AR136+AU136+AX136+BA136+BD136+BG136+BJ136</f>
        <v>0</v>
      </c>
      <c r="X136" s="484"/>
      <c r="Y136" s="484"/>
      <c r="Z136" s="4"/>
      <c r="AA136" s="484"/>
      <c r="AB136" s="484"/>
      <c r="AC136" s="4"/>
      <c r="AD136" s="484"/>
      <c r="AE136" s="484"/>
      <c r="AF136" s="4"/>
      <c r="AG136" s="484"/>
      <c r="AH136" s="484"/>
      <c r="AI136" s="4"/>
      <c r="AJ136" s="484"/>
      <c r="AK136" s="484"/>
      <c r="AL136" s="4"/>
      <c r="AM136" s="484"/>
      <c r="AN136" s="484"/>
      <c r="AO136" s="4"/>
      <c r="AP136" s="484"/>
      <c r="AQ136" s="484"/>
      <c r="AR136" s="4"/>
      <c r="AS136" s="484"/>
      <c r="AT136" s="484"/>
      <c r="AU136" s="4"/>
      <c r="AV136" s="484"/>
      <c r="AW136" s="484"/>
      <c r="AX136" s="4"/>
      <c r="AY136" s="484"/>
      <c r="AZ136" s="484"/>
      <c r="BA136" s="4"/>
      <c r="BB136" s="484"/>
      <c r="BC136" s="484"/>
      <c r="BD136" s="4"/>
      <c r="BE136" s="484"/>
      <c r="BF136" s="484"/>
      <c r="BG136" s="4"/>
      <c r="BH136" s="484"/>
      <c r="BI136" s="484"/>
      <c r="BJ136" s="4"/>
      <c r="BK136" s="484"/>
      <c r="BL136" s="317"/>
      <c r="BM136" s="432"/>
      <c r="BN136" s="433"/>
      <c r="BO136" s="332"/>
    </row>
    <row r="137" spans="1:67" ht="20.100000000000001" customHeight="1">
      <c r="A137" s="317"/>
      <c r="B137" s="1047"/>
      <c r="C137" s="1039"/>
      <c r="D137" s="1048"/>
      <c r="E137" s="1080"/>
      <c r="F137" s="411"/>
      <c r="G137" s="1005" t="s">
        <v>740</v>
      </c>
      <c r="H137" s="491">
        <f>'2.入力_使用量(1,2号)'!M145</f>
        <v>0</v>
      </c>
      <c r="I137" s="483">
        <f>'2.入力_使用量(1,2号)'!Q145</f>
        <v>0</v>
      </c>
      <c r="J137" s="484"/>
      <c r="K137" s="484"/>
      <c r="L137" s="484"/>
      <c r="M137" s="484"/>
      <c r="N137" s="484"/>
      <c r="O137" s="484"/>
      <c r="P137" s="484"/>
      <c r="Q137" s="484"/>
      <c r="R137" s="484"/>
      <c r="S137" s="484"/>
      <c r="T137" s="484"/>
      <c r="U137" s="484"/>
      <c r="V137" s="484"/>
      <c r="W137" s="484"/>
      <c r="X137" s="484"/>
      <c r="Y137" s="484"/>
      <c r="Z137" s="484"/>
      <c r="AA137" s="484"/>
      <c r="AB137" s="484"/>
      <c r="AC137" s="484"/>
      <c r="AD137" s="484"/>
      <c r="AE137" s="484"/>
      <c r="AF137" s="484"/>
      <c r="AG137" s="484"/>
      <c r="AH137" s="484"/>
      <c r="AI137" s="484"/>
      <c r="AJ137" s="484"/>
      <c r="AK137" s="484"/>
      <c r="AL137" s="484"/>
      <c r="AM137" s="484"/>
      <c r="AN137" s="484"/>
      <c r="AO137" s="484"/>
      <c r="AP137" s="484"/>
      <c r="AQ137" s="484"/>
      <c r="AR137" s="484"/>
      <c r="AS137" s="484"/>
      <c r="AT137" s="484"/>
      <c r="AU137" s="484"/>
      <c r="AV137" s="484"/>
      <c r="AW137" s="484"/>
      <c r="AX137" s="484"/>
      <c r="AY137" s="484"/>
      <c r="AZ137" s="484"/>
      <c r="BA137" s="484"/>
      <c r="BB137" s="484"/>
      <c r="BC137" s="484"/>
      <c r="BD137" s="484"/>
      <c r="BE137" s="484"/>
      <c r="BF137" s="484"/>
      <c r="BG137" s="484"/>
      <c r="BH137" s="484"/>
      <c r="BI137" s="484"/>
      <c r="BJ137" s="484"/>
      <c r="BK137" s="484"/>
      <c r="BL137" s="317"/>
      <c r="BM137" s="432"/>
      <c r="BN137" s="433"/>
      <c r="BO137" s="332"/>
    </row>
    <row r="138" spans="1:67" ht="20.100000000000001" customHeight="1">
      <c r="A138" s="317"/>
      <c r="B138" s="1047"/>
      <c r="C138" s="1039"/>
      <c r="D138" s="412" t="s">
        <v>76</v>
      </c>
      <c r="E138" s="489">
        <f>'2.入力_使用量(1,2号)'!E146</f>
        <v>0</v>
      </c>
      <c r="F138" s="414" t="s">
        <v>77</v>
      </c>
      <c r="G138" s="1005" t="s">
        <v>69</v>
      </c>
      <c r="H138" s="491">
        <f>'2.入力_使用量(1,2号)'!M146</f>
        <v>0</v>
      </c>
      <c r="I138" s="483">
        <f>'2.入力_使用量(1,2号)'!Q146</f>
        <v>0</v>
      </c>
      <c r="J138" s="484"/>
      <c r="K138" s="483">
        <f t="shared" ref="K138:K141" si="28">N138+Q138+T138+W138</f>
        <v>0</v>
      </c>
      <c r="L138" s="484"/>
      <c r="M138" s="484"/>
      <c r="N138" s="4"/>
      <c r="O138" s="484"/>
      <c r="P138" s="484"/>
      <c r="Q138" s="4"/>
      <c r="R138" s="484"/>
      <c r="S138" s="484"/>
      <c r="T138" s="4"/>
      <c r="U138" s="484"/>
      <c r="V138" s="484"/>
      <c r="W138" s="483">
        <f t="shared" ref="W138:W141" si="29">Z138+AC138+AF138+AI138+AL138+AO138+AR138+AU138+AX138+BA138+BD138+BG138+BJ138</f>
        <v>0</v>
      </c>
      <c r="X138" s="484"/>
      <c r="Y138" s="484"/>
      <c r="Z138" s="4"/>
      <c r="AA138" s="484"/>
      <c r="AB138" s="484"/>
      <c r="AC138" s="4"/>
      <c r="AD138" s="484"/>
      <c r="AE138" s="484"/>
      <c r="AF138" s="4"/>
      <c r="AG138" s="484"/>
      <c r="AH138" s="484"/>
      <c r="AI138" s="4"/>
      <c r="AJ138" s="484"/>
      <c r="AK138" s="484"/>
      <c r="AL138" s="4"/>
      <c r="AM138" s="484"/>
      <c r="AN138" s="484"/>
      <c r="AO138" s="4"/>
      <c r="AP138" s="484"/>
      <c r="AQ138" s="484"/>
      <c r="AR138" s="4"/>
      <c r="AS138" s="484"/>
      <c r="AT138" s="484"/>
      <c r="AU138" s="4"/>
      <c r="AV138" s="484"/>
      <c r="AW138" s="484"/>
      <c r="AX138" s="4"/>
      <c r="AY138" s="484"/>
      <c r="AZ138" s="484"/>
      <c r="BA138" s="4"/>
      <c r="BB138" s="484"/>
      <c r="BC138" s="484"/>
      <c r="BD138" s="4"/>
      <c r="BE138" s="484"/>
      <c r="BF138" s="484"/>
      <c r="BG138" s="4"/>
      <c r="BH138" s="484"/>
      <c r="BI138" s="484"/>
      <c r="BJ138" s="4"/>
      <c r="BK138" s="484"/>
      <c r="BL138" s="317"/>
      <c r="BM138" s="432"/>
      <c r="BN138" s="433"/>
      <c r="BO138" s="332"/>
    </row>
    <row r="139" spans="1:67" ht="20.100000000000001" customHeight="1">
      <c r="A139" s="317"/>
      <c r="B139" s="1047"/>
      <c r="C139" s="1039"/>
      <c r="D139" s="412" t="s">
        <v>78</v>
      </c>
      <c r="E139" s="489">
        <f>'2.入力_使用量(1,2号)'!E147</f>
        <v>0</v>
      </c>
      <c r="F139" s="416" t="s">
        <v>79</v>
      </c>
      <c r="G139" s="1005" t="s">
        <v>69</v>
      </c>
      <c r="H139" s="491">
        <f>'2.入力_使用量(1,2号)'!M147</f>
        <v>0</v>
      </c>
      <c r="I139" s="483">
        <f>'2.入力_使用量(1,2号)'!Q147</f>
        <v>0</v>
      </c>
      <c r="J139" s="484"/>
      <c r="K139" s="483">
        <f t="shared" si="28"/>
        <v>0</v>
      </c>
      <c r="L139" s="484"/>
      <c r="M139" s="484"/>
      <c r="N139" s="4"/>
      <c r="O139" s="484"/>
      <c r="P139" s="484"/>
      <c r="Q139" s="4"/>
      <c r="R139" s="484"/>
      <c r="S139" s="484"/>
      <c r="T139" s="4"/>
      <c r="U139" s="484"/>
      <c r="V139" s="484"/>
      <c r="W139" s="483">
        <f t="shared" si="29"/>
        <v>0</v>
      </c>
      <c r="X139" s="484"/>
      <c r="Y139" s="484"/>
      <c r="Z139" s="4"/>
      <c r="AA139" s="484"/>
      <c r="AB139" s="484"/>
      <c r="AC139" s="4"/>
      <c r="AD139" s="484"/>
      <c r="AE139" s="484"/>
      <c r="AF139" s="4"/>
      <c r="AG139" s="484"/>
      <c r="AH139" s="484"/>
      <c r="AI139" s="4"/>
      <c r="AJ139" s="484"/>
      <c r="AK139" s="484"/>
      <c r="AL139" s="4"/>
      <c r="AM139" s="484"/>
      <c r="AN139" s="484"/>
      <c r="AO139" s="4"/>
      <c r="AP139" s="484"/>
      <c r="AQ139" s="484"/>
      <c r="AR139" s="4"/>
      <c r="AS139" s="484"/>
      <c r="AT139" s="484"/>
      <c r="AU139" s="4"/>
      <c r="AV139" s="484"/>
      <c r="AW139" s="484"/>
      <c r="AX139" s="4"/>
      <c r="AY139" s="484"/>
      <c r="AZ139" s="484"/>
      <c r="BA139" s="4"/>
      <c r="BB139" s="484"/>
      <c r="BC139" s="484"/>
      <c r="BD139" s="4"/>
      <c r="BE139" s="484"/>
      <c r="BF139" s="484"/>
      <c r="BG139" s="4"/>
      <c r="BH139" s="484"/>
      <c r="BI139" s="484"/>
      <c r="BJ139" s="4"/>
      <c r="BK139" s="484"/>
      <c r="BL139" s="317"/>
      <c r="BM139" s="432"/>
      <c r="BN139" s="433"/>
      <c r="BO139" s="332"/>
    </row>
    <row r="140" spans="1:67" ht="20.100000000000001" customHeight="1">
      <c r="A140" s="317"/>
      <c r="B140" s="1047"/>
      <c r="C140" s="1039"/>
      <c r="D140" s="412" t="s">
        <v>80</v>
      </c>
      <c r="E140" s="489">
        <f>'2.入力_使用量(1,2号)'!E148</f>
        <v>0</v>
      </c>
      <c r="F140" s="416" t="s">
        <v>81</v>
      </c>
      <c r="G140" s="1005" t="s">
        <v>69</v>
      </c>
      <c r="H140" s="491">
        <f>'2.入力_使用量(1,2号)'!M148</f>
        <v>0</v>
      </c>
      <c r="I140" s="483">
        <f>'2.入力_使用量(1,2号)'!Q148</f>
        <v>0</v>
      </c>
      <c r="J140" s="484"/>
      <c r="K140" s="483">
        <f t="shared" si="28"/>
        <v>0</v>
      </c>
      <c r="L140" s="484"/>
      <c r="M140" s="484"/>
      <c r="N140" s="4"/>
      <c r="O140" s="484"/>
      <c r="P140" s="484"/>
      <c r="Q140" s="4"/>
      <c r="R140" s="484"/>
      <c r="S140" s="484"/>
      <c r="T140" s="4"/>
      <c r="U140" s="484"/>
      <c r="V140" s="484"/>
      <c r="W140" s="483">
        <f t="shared" si="29"/>
        <v>0</v>
      </c>
      <c r="X140" s="484"/>
      <c r="Y140" s="484"/>
      <c r="Z140" s="4"/>
      <c r="AA140" s="484"/>
      <c r="AB140" s="484"/>
      <c r="AC140" s="4"/>
      <c r="AD140" s="484"/>
      <c r="AE140" s="484"/>
      <c r="AF140" s="4"/>
      <c r="AG140" s="484"/>
      <c r="AH140" s="484"/>
      <c r="AI140" s="4"/>
      <c r="AJ140" s="484"/>
      <c r="AK140" s="484"/>
      <c r="AL140" s="4"/>
      <c r="AM140" s="484"/>
      <c r="AN140" s="484"/>
      <c r="AO140" s="4"/>
      <c r="AP140" s="484"/>
      <c r="AQ140" s="484"/>
      <c r="AR140" s="4"/>
      <c r="AS140" s="484"/>
      <c r="AT140" s="484"/>
      <c r="AU140" s="4"/>
      <c r="AV140" s="484"/>
      <c r="AW140" s="484"/>
      <c r="AX140" s="4"/>
      <c r="AY140" s="484"/>
      <c r="AZ140" s="484"/>
      <c r="BA140" s="4"/>
      <c r="BB140" s="484"/>
      <c r="BC140" s="484"/>
      <c r="BD140" s="4"/>
      <c r="BE140" s="484"/>
      <c r="BF140" s="484"/>
      <c r="BG140" s="4"/>
      <c r="BH140" s="484"/>
      <c r="BI140" s="484"/>
      <c r="BJ140" s="4"/>
      <c r="BK140" s="484"/>
      <c r="BL140" s="317"/>
      <c r="BM140" s="432"/>
      <c r="BN140" s="433"/>
      <c r="BO140" s="332"/>
    </row>
    <row r="141" spans="1:67" ht="20.100000000000001" customHeight="1">
      <c r="A141" s="317"/>
      <c r="B141" s="1047"/>
      <c r="C141" s="1039"/>
      <c r="D141" s="412" t="s">
        <v>82</v>
      </c>
      <c r="E141" s="489">
        <f>'2.入力_使用量(1,2号)'!E149</f>
        <v>0</v>
      </c>
      <c r="F141" s="416" t="s">
        <v>83</v>
      </c>
      <c r="G141" s="1005" t="s">
        <v>69</v>
      </c>
      <c r="H141" s="491">
        <f>'2.入力_使用量(1,2号)'!M149</f>
        <v>0</v>
      </c>
      <c r="I141" s="483">
        <f>'2.入力_使用量(1,2号)'!Q149</f>
        <v>0</v>
      </c>
      <c r="J141" s="484"/>
      <c r="K141" s="483">
        <f t="shared" si="28"/>
        <v>0</v>
      </c>
      <c r="L141" s="484"/>
      <c r="M141" s="484"/>
      <c r="N141" s="4"/>
      <c r="O141" s="484"/>
      <c r="P141" s="484"/>
      <c r="Q141" s="4"/>
      <c r="R141" s="484"/>
      <c r="S141" s="484"/>
      <c r="T141" s="4"/>
      <c r="U141" s="484"/>
      <c r="V141" s="484"/>
      <c r="W141" s="483">
        <f t="shared" si="29"/>
        <v>0</v>
      </c>
      <c r="X141" s="484"/>
      <c r="Y141" s="484"/>
      <c r="Z141" s="4"/>
      <c r="AA141" s="484"/>
      <c r="AB141" s="484"/>
      <c r="AC141" s="4"/>
      <c r="AD141" s="484"/>
      <c r="AE141" s="484"/>
      <c r="AF141" s="4"/>
      <c r="AG141" s="484"/>
      <c r="AH141" s="484"/>
      <c r="AI141" s="4"/>
      <c r="AJ141" s="484"/>
      <c r="AK141" s="484"/>
      <c r="AL141" s="4"/>
      <c r="AM141" s="484"/>
      <c r="AN141" s="484"/>
      <c r="AO141" s="4"/>
      <c r="AP141" s="484"/>
      <c r="AQ141" s="484"/>
      <c r="AR141" s="4"/>
      <c r="AS141" s="484"/>
      <c r="AT141" s="484"/>
      <c r="AU141" s="4"/>
      <c r="AV141" s="484"/>
      <c r="AW141" s="484"/>
      <c r="AX141" s="4"/>
      <c r="AY141" s="484"/>
      <c r="AZ141" s="484"/>
      <c r="BA141" s="4"/>
      <c r="BB141" s="484"/>
      <c r="BC141" s="484"/>
      <c r="BD141" s="4"/>
      <c r="BE141" s="484"/>
      <c r="BF141" s="484"/>
      <c r="BG141" s="4"/>
      <c r="BH141" s="484"/>
      <c r="BI141" s="484"/>
      <c r="BJ141" s="4"/>
      <c r="BK141" s="484"/>
      <c r="BL141" s="317"/>
      <c r="BM141" s="432"/>
      <c r="BN141" s="433"/>
      <c r="BO141" s="332"/>
    </row>
    <row r="142" spans="1:67" ht="20.100000000000001" customHeight="1">
      <c r="A142" s="317"/>
      <c r="B142" s="493"/>
      <c r="C142" s="494"/>
      <c r="D142" s="494"/>
      <c r="E142" s="494"/>
      <c r="F142" s="494"/>
      <c r="G142" s="494"/>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432"/>
      <c r="BN142" s="433"/>
      <c r="BO142" s="332"/>
    </row>
    <row r="143" spans="1:67" ht="19.8">
      <c r="A143" s="317"/>
      <c r="B143" s="494"/>
      <c r="C143" s="317"/>
      <c r="D143" s="317"/>
      <c r="E143" s="317"/>
      <c r="F143" s="317"/>
      <c r="G143" s="317"/>
      <c r="H143" s="317"/>
      <c r="I143" s="317"/>
      <c r="J143" s="317"/>
      <c r="K143" s="317"/>
      <c r="L143" s="317"/>
      <c r="M143" s="317"/>
      <c r="N143" s="317"/>
      <c r="O143" s="317"/>
      <c r="P143" s="317"/>
      <c r="Q143" s="317"/>
      <c r="R143" s="317"/>
      <c r="S143" s="317"/>
      <c r="T143" s="317"/>
      <c r="U143" s="317"/>
      <c r="V143" s="317"/>
      <c r="W143" s="317"/>
      <c r="X143" s="317"/>
      <c r="Y143" s="317"/>
      <c r="Z143" s="317"/>
      <c r="AA143" s="317"/>
      <c r="AB143" s="317"/>
      <c r="AC143" s="317"/>
      <c r="AD143" s="317"/>
      <c r="AE143" s="317"/>
      <c r="AF143" s="317"/>
      <c r="AG143" s="317"/>
      <c r="AH143" s="317"/>
      <c r="AI143" s="317"/>
      <c r="AJ143" s="317"/>
      <c r="AK143" s="317"/>
      <c r="AL143" s="317"/>
      <c r="AM143" s="317"/>
      <c r="AN143" s="317"/>
      <c r="AO143" s="317"/>
      <c r="AP143" s="317"/>
      <c r="AQ143" s="317"/>
      <c r="AR143" s="317"/>
      <c r="AS143" s="317"/>
      <c r="AT143" s="317"/>
      <c r="AU143" s="317"/>
      <c r="AV143" s="317"/>
      <c r="AW143" s="317"/>
      <c r="AX143" s="317"/>
      <c r="AY143" s="317"/>
      <c r="AZ143" s="317"/>
      <c r="BA143" s="317"/>
      <c r="BB143" s="317"/>
      <c r="BC143" s="317"/>
      <c r="BD143" s="317"/>
      <c r="BE143" s="317"/>
      <c r="BF143" s="317"/>
      <c r="BG143" s="317"/>
      <c r="BH143" s="317"/>
      <c r="BI143" s="317"/>
      <c r="BJ143" s="317"/>
      <c r="BK143" s="317"/>
      <c r="BL143" s="317"/>
      <c r="BM143" s="432"/>
      <c r="BN143" s="433"/>
      <c r="BO143" s="332"/>
    </row>
  </sheetData>
  <sheetProtection algorithmName="SHA-512" hashValue="lbL9q54xgMZ3w4yB7hwz7AggzXkhuKg19t/3S9yZ6Ae2boaxwWAUtk02QUfBg4dVXy5zyXyq2ltbYhBnEf7+Hw==" saltValue="KiPvlkl4Hab5ayw9z2hLfA==" spinCount="100000" sheet="1" formatCells="0"/>
  <mergeCells count="63">
    <mergeCell ref="A2:C2"/>
    <mergeCell ref="J12:L12"/>
    <mergeCell ref="Y12:AA12"/>
    <mergeCell ref="AH12:AJ12"/>
    <mergeCell ref="AQ12:AS12"/>
    <mergeCell ref="AK12:AM12"/>
    <mergeCell ref="AN12:AP12"/>
    <mergeCell ref="AT12:AV12"/>
    <mergeCell ref="P12:R12"/>
    <mergeCell ref="AB12:AD12"/>
    <mergeCell ref="B18:B74"/>
    <mergeCell ref="C18:C55"/>
    <mergeCell ref="C56:C74"/>
    <mergeCell ref="M14:O14"/>
    <mergeCell ref="M13:O13"/>
    <mergeCell ref="J14:L14"/>
    <mergeCell ref="J13:L13"/>
    <mergeCell ref="AQ13:AS13"/>
    <mergeCell ref="AQ14:AS14"/>
    <mergeCell ref="AT13:AV13"/>
    <mergeCell ref="AT14:AV14"/>
    <mergeCell ref="AE12:AG12"/>
    <mergeCell ref="S12:U12"/>
    <mergeCell ref="P14:R14"/>
    <mergeCell ref="C92:C121"/>
    <mergeCell ref="B75:B91"/>
    <mergeCell ref="C75:C85"/>
    <mergeCell ref="C86:C91"/>
    <mergeCell ref="B92:B141"/>
    <mergeCell ref="C122:C125"/>
    <mergeCell ref="C126:C141"/>
    <mergeCell ref="AW12:AY12"/>
    <mergeCell ref="D136:D137"/>
    <mergeCell ref="E136:E137"/>
    <mergeCell ref="AN13:AP13"/>
    <mergeCell ref="AN14:AP14"/>
    <mergeCell ref="V14:X14"/>
    <mergeCell ref="AH13:AJ13"/>
    <mergeCell ref="D134:D135"/>
    <mergeCell ref="E134:E135"/>
    <mergeCell ref="Y14:AA14"/>
    <mergeCell ref="AH14:AJ14"/>
    <mergeCell ref="AK13:AM13"/>
    <mergeCell ref="AK14:AM14"/>
    <mergeCell ref="AB14:AD14"/>
    <mergeCell ref="AE14:AG14"/>
    <mergeCell ref="P13:R13"/>
    <mergeCell ref="AZ12:BB12"/>
    <mergeCell ref="BI13:BK13"/>
    <mergeCell ref="BF14:BH14"/>
    <mergeCell ref="BI14:BK14"/>
    <mergeCell ref="AZ13:BB13"/>
    <mergeCell ref="AZ14:BB14"/>
    <mergeCell ref="BC13:BE13"/>
    <mergeCell ref="BC14:BE14"/>
    <mergeCell ref="BI12:BK12"/>
    <mergeCell ref="BC12:BE12"/>
    <mergeCell ref="BF12:BH12"/>
    <mergeCell ref="S13:U13"/>
    <mergeCell ref="S14:U14"/>
    <mergeCell ref="BF13:BH13"/>
    <mergeCell ref="AW13:AY13"/>
    <mergeCell ref="AW14:AY14"/>
  </mergeCells>
  <phoneticPr fontId="3"/>
  <conditionalFormatting sqref="A2">
    <cfRule type="cellIs" dxfId="55" priority="20" operator="equal">
      <formula>"要入力"</formula>
    </cfRule>
  </conditionalFormatting>
  <conditionalFormatting sqref="F7:F9">
    <cfRule type="cellIs" dxfId="54" priority="3" operator="equal">
      <formula>"有り"</formula>
    </cfRule>
    <cfRule type="expression" dxfId="53" priority="19">
      <formula>$A$2="（入力不要）"</formula>
    </cfRule>
  </conditionalFormatting>
  <conditionalFormatting sqref="J18:J141 M18:M141 P18:P141 S18:S141 V18:V141 Y18:Y141 AB18:AB141 AE18:AE141 AH18:AH141 AK18:AK141 AN18:AN141 AQ18:AQ141 AT18:AT141 AW18:AW141 AZ18:AZ141 BC18:BC141 BF18:BF141 BI18:BI141">
    <cfRule type="expression" dxfId="52" priority="4">
      <formula>$F$7="無し"</formula>
    </cfRule>
  </conditionalFormatting>
  <conditionalFormatting sqref="J18:BK141">
    <cfRule type="expression" dxfId="51" priority="5">
      <formula>$A$2="（入力不要）"</formula>
    </cfRule>
  </conditionalFormatting>
  <conditionalFormatting sqref="K18:K141 N18:N141 Q18:Q141 T18:T141 W18:W141 Z18:Z141 AC18:AC141 AF18:AF141 AI18:AI141 AL18:AL141 AO18:AO141 AR18:AR141 AU18:AU141 AX18:AX141 BA18:BA141 BD18:BD141 BG18:BG141 BJ18:BJ141">
    <cfRule type="expression" dxfId="50" priority="2">
      <formula>$F$8="無し"</formula>
    </cfRule>
  </conditionalFormatting>
  <conditionalFormatting sqref="L18:L141 O18:O141 R18:R141 U18:U141 X18:X141 AA18:AA141 AD18:AD141 AG18:AG141 AJ18:AJ141 AM18:AM141 AP18:AP141 AS18:AS141 AV18:AV141 AY18:AY141 BB18:BB141 BE18:BE141 BH18:BH141 BK18:BK141">
    <cfRule type="expression" dxfId="49" priority="1">
      <formula>$F$9="無し"</formula>
    </cfRule>
  </conditionalFormatting>
  <conditionalFormatting sqref="M18:U141">
    <cfRule type="expression" dxfId="48" priority="18">
      <formula>$F$6&lt;1</formula>
    </cfRule>
  </conditionalFormatting>
  <conditionalFormatting sqref="Y18:AG141">
    <cfRule type="expression" dxfId="46" priority="17">
      <formula>$F$5&lt;1</formula>
    </cfRule>
  </conditionalFormatting>
  <conditionalFormatting sqref="AH18:AJ141">
    <cfRule type="expression" dxfId="45" priority="15">
      <formula>OR($F$4&lt;1,$F$4="")</formula>
    </cfRule>
  </conditionalFormatting>
  <conditionalFormatting sqref="AK18:AM141">
    <cfRule type="expression" dxfId="44" priority="14">
      <formula>OR($F$4&lt;2,$F$4="")</formula>
    </cfRule>
  </conditionalFormatting>
  <conditionalFormatting sqref="AN18:AS141">
    <cfRule type="expression" dxfId="43" priority="12">
      <formula>OR($F$4&lt;3,$F$4="")</formula>
    </cfRule>
  </conditionalFormatting>
  <conditionalFormatting sqref="AT18:AV141">
    <cfRule type="expression" dxfId="42" priority="11">
      <formula>OR($F$4&lt;5,$F$4="")</formula>
    </cfRule>
  </conditionalFormatting>
  <conditionalFormatting sqref="AW18:AY141">
    <cfRule type="expression" dxfId="41" priority="10">
      <formula>OR($F$4&lt;6,$F$4="")</formula>
    </cfRule>
  </conditionalFormatting>
  <conditionalFormatting sqref="AZ18:BB141">
    <cfRule type="expression" dxfId="40" priority="9">
      <formula>OR($F$4&lt;7,$F$4="")</formula>
    </cfRule>
  </conditionalFormatting>
  <conditionalFormatting sqref="BC18:BE141">
    <cfRule type="expression" dxfId="39" priority="8">
      <formula>OR($F$4&lt;8,$F$4="")</formula>
    </cfRule>
  </conditionalFormatting>
  <conditionalFormatting sqref="BF18:BH141">
    <cfRule type="expression" dxfId="38" priority="7">
      <formula>OR($F$4&lt;9,$F$4="")</formula>
    </cfRule>
  </conditionalFormatting>
  <conditionalFormatting sqref="BI18:BK141">
    <cfRule type="expression" dxfId="37" priority="6">
      <formula>OR($F$4&lt;10,$F$4="")</formula>
    </cfRule>
  </conditionalFormatting>
  <hyperlinks>
    <hyperlink ref="S2" location="シート一覧" display="シート一覧に戻る" xr:uid="{00000000-0004-0000-0600-000000000000}"/>
    <hyperlink ref="V2" location="'2.入力_使用量(1,2号)'!A1" display="使用量_1,2号シートに戻る" xr:uid="{00000000-0004-0000-0600-000001000000}"/>
  </hyperlinks>
  <pageMargins left="0.7" right="0.7" top="0.75" bottom="0.75" header="0.3" footer="0.3"/>
  <pageSetup paperSize="9" scale="2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6" id="{3FC8456C-1530-4080-997F-7AAD671858ED}">
            <xm:f>'2.入力_使用量(1,2号)'!$B$12=非表示_リスト!$G$6</xm:f>
            <x14:dxf>
              <fill>
                <patternFill>
                  <bgColor theme="0" tint="-0.14996795556505021"/>
                </patternFill>
              </fill>
            </x14:dxf>
          </x14:cfRule>
          <xm:sqref>P18:U141 AB18:AG141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非表示_リスト!$G$19:$H$19</xm:f>
          </x14:formula1>
          <xm:sqref>F7:F9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FFFCC"/>
    <pageSetUpPr fitToPage="1"/>
  </sheetPr>
  <dimension ref="A1:AJ83"/>
  <sheetViews>
    <sheetView showGridLines="0" zoomScale="85" zoomScaleNormal="85" workbookViewId="0">
      <pane ySplit="2" topLeftCell="A3" activePane="bottomLeft" state="frozen"/>
      <selection activeCell="I104" sqref="I104"/>
      <selection pane="bottomLeft" activeCell="M6" sqref="M6"/>
    </sheetView>
  </sheetViews>
  <sheetFormatPr defaultColWidth="9" defaultRowHeight="19.8" outlineLevelCol="1"/>
  <cols>
    <col min="1" max="1" width="6.59765625" style="308" customWidth="1"/>
    <col min="2" max="2" width="4" style="308" customWidth="1"/>
    <col min="3" max="3" width="11.59765625" style="308" customWidth="1"/>
    <col min="4" max="4" width="22.19921875" style="308" customWidth="1"/>
    <col min="5" max="5" width="22.59765625" style="308" customWidth="1"/>
    <col min="6" max="7" width="9.59765625" style="308" customWidth="1"/>
    <col min="8" max="12" width="8.09765625" style="308" customWidth="1"/>
    <col min="13" max="15" width="18.59765625" style="308" customWidth="1"/>
    <col min="16" max="16" width="1.59765625" style="308" customWidth="1"/>
    <col min="17" max="17" width="4" style="308" customWidth="1"/>
    <col min="18" max="18" width="69.59765625" style="308" customWidth="1"/>
    <col min="19" max="29" width="1.59765625" style="308" hidden="1" customWidth="1" outlineLevel="1"/>
    <col min="30" max="30" width="3.69921875" style="308" customWidth="1" collapsed="1"/>
    <col min="31" max="31" width="3.59765625" style="308" customWidth="1"/>
    <col min="32" max="33" width="56.8984375" style="323" hidden="1" customWidth="1" outlineLevel="1"/>
    <col min="34" max="34" width="16.8984375" style="324" hidden="1" customWidth="1" outlineLevel="1"/>
    <col min="35" max="35" width="31.69921875" style="323" hidden="1" customWidth="1" outlineLevel="1"/>
    <col min="36" max="36" width="9" style="308" collapsed="1"/>
    <col min="37" max="16384" width="9" style="308"/>
  </cols>
  <sheetData>
    <row r="1" spans="1:35" ht="30" customHeight="1" thickBot="1">
      <c r="A1" s="306" t="s">
        <v>811</v>
      </c>
      <c r="B1" s="307"/>
      <c r="C1" s="307"/>
      <c r="D1" s="307"/>
      <c r="E1" s="307"/>
      <c r="F1" s="307"/>
      <c r="G1" s="309" t="s">
        <v>4041</v>
      </c>
      <c r="H1" s="310" t="s">
        <v>4042</v>
      </c>
      <c r="I1" s="311" t="s">
        <v>4044</v>
      </c>
      <c r="J1" s="312" t="s">
        <v>4043</v>
      </c>
      <c r="L1" s="776" t="s">
        <v>4968</v>
      </c>
      <c r="M1" s="316" t="str">
        <f>IF('1.はじめに'!$E$15="",'1.はじめに'!$D$15,'1.はじめに'!$E$15)</f>
        <v/>
      </c>
      <c r="AD1" s="317"/>
      <c r="AF1" s="318" t="s">
        <v>2180</v>
      </c>
      <c r="AG1" s="318" t="s">
        <v>2181</v>
      </c>
      <c r="AH1" s="319" t="s">
        <v>1</v>
      </c>
      <c r="AI1" s="318" t="s">
        <v>2</v>
      </c>
    </row>
    <row r="2" spans="1:35" ht="30" customHeight="1" thickBot="1">
      <c r="A2" s="1053" t="str">
        <f>IF('1.はじめに'!F43="要","要入力","（入力不要）")</f>
        <v>（入力不要）</v>
      </c>
      <c r="B2" s="1054"/>
      <c r="C2" s="1055"/>
      <c r="D2" s="756" t="str">
        <f>IF(A2="要入力","※県内に使用の本拠を置く対象自動車の台数や使用したエネルギーの量について入力してください。","※第３号該当事業者ではない場合、このシートは入力不要です。")</f>
        <v>※第３号該当事業者ではない場合、このシートは入力不要です。</v>
      </c>
      <c r="E2" s="307"/>
      <c r="F2" s="307"/>
      <c r="G2" s="309"/>
      <c r="H2" s="309"/>
      <c r="I2" s="309"/>
      <c r="J2" s="309"/>
      <c r="L2" s="313" t="s">
        <v>818</v>
      </c>
      <c r="M2" s="314"/>
      <c r="N2" s="315" t="s">
        <v>2239</v>
      </c>
      <c r="O2" s="316"/>
      <c r="P2" s="314"/>
      <c r="Q2" s="315" t="s">
        <v>849</v>
      </c>
      <c r="AD2" s="317"/>
      <c r="AF2" s="318"/>
      <c r="AG2" s="784" t="s">
        <v>5017</v>
      </c>
      <c r="AH2" s="319"/>
      <c r="AI2" s="318"/>
    </row>
    <row r="3" spans="1:35" ht="20.100000000000001" customHeight="1">
      <c r="A3" s="320" t="s">
        <v>632</v>
      </c>
      <c r="B3" s="321"/>
      <c r="C3" s="321"/>
      <c r="D3" s="321"/>
      <c r="E3" s="321"/>
      <c r="F3" s="321"/>
      <c r="G3" s="321"/>
      <c r="H3" s="321"/>
      <c r="I3" s="321"/>
      <c r="J3" s="321"/>
      <c r="K3" s="321"/>
      <c r="L3" s="321"/>
      <c r="M3" s="321"/>
      <c r="N3" s="321"/>
      <c r="O3" s="321"/>
    </row>
    <row r="4" spans="1:35" ht="20.100000000000001" customHeight="1">
      <c r="B4" s="500" t="s">
        <v>842</v>
      </c>
      <c r="C4" s="501"/>
      <c r="D4" s="502"/>
      <c r="E4" s="503"/>
      <c r="F4" s="503"/>
      <c r="G4" s="504"/>
      <c r="H4" s="334"/>
      <c r="I4" s="334"/>
      <c r="J4" s="334"/>
      <c r="K4" s="505"/>
      <c r="L4" s="338" t="s">
        <v>3</v>
      </c>
      <c r="M4" s="506" t="s">
        <v>124</v>
      </c>
      <c r="N4" s="506" t="s">
        <v>624</v>
      </c>
      <c r="O4" s="506" t="s">
        <v>625</v>
      </c>
      <c r="Q4" s="507" t="s">
        <v>646</v>
      </c>
      <c r="R4" s="508"/>
    </row>
    <row r="5" spans="1:35" ht="26.4">
      <c r="B5" s="509"/>
      <c r="C5" s="510" t="s">
        <v>197</v>
      </c>
      <c r="D5" s="511"/>
      <c r="E5" s="510"/>
      <c r="F5" s="510"/>
      <c r="G5" s="512"/>
      <c r="H5" s="513"/>
      <c r="I5" s="513"/>
      <c r="J5" s="513"/>
      <c r="K5" s="514"/>
      <c r="L5" s="515"/>
      <c r="M5" s="516" t="s">
        <v>635</v>
      </c>
      <c r="N5" s="860" t="s">
        <v>6183</v>
      </c>
      <c r="O5" s="860" t="s">
        <v>6184</v>
      </c>
      <c r="Q5" s="517" t="s">
        <v>647</v>
      </c>
      <c r="R5" s="314"/>
      <c r="AG5" s="432" t="s">
        <v>5008</v>
      </c>
    </row>
    <row r="6" spans="1:35" ht="20.100000000000001" customHeight="1">
      <c r="B6" s="518">
        <v>1</v>
      </c>
      <c r="C6" s="519" t="s">
        <v>626</v>
      </c>
      <c r="D6" s="520"/>
      <c r="E6" s="521"/>
      <c r="F6" s="521"/>
      <c r="G6" s="376"/>
      <c r="H6" s="370"/>
      <c r="I6" s="370"/>
      <c r="J6" s="370"/>
      <c r="K6" s="377" t="s">
        <v>77</v>
      </c>
      <c r="L6" s="522" t="s">
        <v>183</v>
      </c>
      <c r="M6" s="847" t="str">
        <f>IF('1.はじめに'!$D$14="","",INDEX(非表示_前年度報告内容!$1:$1048576,MATCH('1.はじめに'!$D$14,非表示_前年度報告内容!$A:$A,0),MATCH("前年度末所有台数（全県）",非表示_前年度報告内容!$4:$4,0)))</f>
        <v/>
      </c>
      <c r="N6" s="847" t="str">
        <f>IF(M6="","",M6-O6)</f>
        <v/>
      </c>
      <c r="O6" s="847" t="str">
        <f>IF('1.はじめに'!$D$14="","",INDEX(非表示_前年度報告内容!$1:$1048576,MATCH('1.はじめに'!$D$14,非表示_前年度報告内容!$A:$A,0),MATCH("前年度末所有台数（県域）",非表示_前年度報告内容!$4:$4,0)))</f>
        <v/>
      </c>
      <c r="Q6" s="524" t="s">
        <v>648</v>
      </c>
      <c r="R6" s="1100" t="s">
        <v>649</v>
      </c>
      <c r="AF6" s="328" t="s">
        <v>636</v>
      </c>
      <c r="AG6" s="328" t="s">
        <v>2422</v>
      </c>
    </row>
    <row r="7" spans="1:35" ht="20.100000000000001" customHeight="1">
      <c r="B7" s="525"/>
      <c r="C7" s="399" t="s">
        <v>629</v>
      </c>
      <c r="D7" s="370"/>
      <c r="E7" s="375"/>
      <c r="F7" s="375"/>
      <c r="G7" s="376"/>
      <c r="H7" s="370"/>
      <c r="I7" s="370"/>
      <c r="J7" s="370"/>
      <c r="K7" s="377" t="s">
        <v>79</v>
      </c>
      <c r="L7" s="522" t="s">
        <v>183</v>
      </c>
      <c r="M7" s="526">
        <f t="shared" ref="M7:M23" si="0">SUM(N7:O7)</f>
        <v>0</v>
      </c>
      <c r="N7" s="497"/>
      <c r="O7" s="497"/>
      <c r="R7" s="1100"/>
    </row>
    <row r="8" spans="1:35" ht="20.100000000000001" customHeight="1">
      <c r="B8" s="518">
        <v>2</v>
      </c>
      <c r="C8" s="527" t="s">
        <v>627</v>
      </c>
      <c r="D8" s="375"/>
      <c r="E8" s="375"/>
      <c r="F8" s="375"/>
      <c r="G8" s="376"/>
      <c r="H8" s="370"/>
      <c r="I8" s="370"/>
      <c r="J8" s="370"/>
      <c r="K8" s="377" t="s">
        <v>81</v>
      </c>
      <c r="L8" s="522" t="s">
        <v>183</v>
      </c>
      <c r="M8" s="523">
        <f t="shared" si="0"/>
        <v>0</v>
      </c>
      <c r="N8" s="498"/>
      <c r="O8" s="498"/>
      <c r="Q8" s="524" t="s">
        <v>648</v>
      </c>
      <c r="R8" s="1100" t="s">
        <v>650</v>
      </c>
    </row>
    <row r="9" spans="1:35" ht="20.100000000000001" customHeight="1">
      <c r="B9" s="525"/>
      <c r="C9" s="399" t="s">
        <v>629</v>
      </c>
      <c r="D9" s="370"/>
      <c r="E9" s="375"/>
      <c r="F9" s="375"/>
      <c r="G9" s="376"/>
      <c r="H9" s="370"/>
      <c r="I9" s="370"/>
      <c r="J9" s="370"/>
      <c r="K9" s="377" t="s">
        <v>83</v>
      </c>
      <c r="L9" s="522" t="s">
        <v>183</v>
      </c>
      <c r="M9" s="526">
        <f t="shared" si="0"/>
        <v>0</v>
      </c>
      <c r="N9" s="497"/>
      <c r="O9" s="497"/>
      <c r="R9" s="1100"/>
    </row>
    <row r="10" spans="1:35" ht="20.100000000000001" customHeight="1">
      <c r="B10" s="518">
        <v>3</v>
      </c>
      <c r="C10" s="527" t="s">
        <v>628</v>
      </c>
      <c r="D10" s="528"/>
      <c r="E10" s="370"/>
      <c r="F10" s="365"/>
      <c r="G10" s="529"/>
      <c r="H10" s="370"/>
      <c r="I10" s="370"/>
      <c r="J10" s="530" t="s">
        <v>184</v>
      </c>
      <c r="K10" s="377" t="s">
        <v>84</v>
      </c>
      <c r="L10" s="404" t="s">
        <v>183</v>
      </c>
      <c r="M10" s="523">
        <f>SUM(N10:O10)</f>
        <v>0</v>
      </c>
      <c r="N10" s="523" t="str">
        <f>IF(N6="","",N6-N7+N8-N9)</f>
        <v/>
      </c>
      <c r="O10" s="523" t="str">
        <f>IF(O6="","",O6-O7+O8-O9)</f>
        <v/>
      </c>
      <c r="AG10" s="328" t="s">
        <v>2422</v>
      </c>
    </row>
    <row r="11" spans="1:35" ht="20.100000000000001" customHeight="1">
      <c r="B11" s="525"/>
      <c r="C11" s="531" t="s">
        <v>809</v>
      </c>
      <c r="D11" s="365"/>
      <c r="F11" s="370"/>
      <c r="G11" s="532"/>
      <c r="H11" s="370"/>
      <c r="I11" s="370"/>
      <c r="J11" s="530"/>
      <c r="K11" s="377" t="s">
        <v>85</v>
      </c>
      <c r="L11" s="404" t="s">
        <v>183</v>
      </c>
      <c r="M11" s="523">
        <f t="shared" si="0"/>
        <v>0</v>
      </c>
      <c r="N11" s="498"/>
      <c r="O11" s="498"/>
      <c r="Q11" s="517" t="s">
        <v>651</v>
      </c>
      <c r="R11" s="314"/>
    </row>
    <row r="12" spans="1:35" ht="20.100000000000001" customHeight="1">
      <c r="B12" s="525"/>
      <c r="C12" s="1101" t="s">
        <v>2233</v>
      </c>
      <c r="D12" s="1105"/>
      <c r="E12" s="399" t="s">
        <v>185</v>
      </c>
      <c r="F12" s="375"/>
      <c r="G12" s="370"/>
      <c r="H12" s="370"/>
      <c r="I12" s="370"/>
      <c r="J12" s="530"/>
      <c r="K12" s="377" t="s">
        <v>86</v>
      </c>
      <c r="L12" s="404" t="s">
        <v>183</v>
      </c>
      <c r="M12" s="526">
        <f t="shared" si="0"/>
        <v>0</v>
      </c>
      <c r="N12" s="497"/>
      <c r="O12" s="497"/>
      <c r="Q12" s="524" t="s">
        <v>648</v>
      </c>
      <c r="R12" s="517" t="s">
        <v>652</v>
      </c>
    </row>
    <row r="13" spans="1:35" ht="20.100000000000001" customHeight="1">
      <c r="B13" s="525"/>
      <c r="C13" s="1101"/>
      <c r="D13" s="1105"/>
      <c r="E13" s="399" t="s">
        <v>186</v>
      </c>
      <c r="F13" s="375"/>
      <c r="G13" s="370"/>
      <c r="H13" s="370"/>
      <c r="I13" s="370"/>
      <c r="J13" s="530"/>
      <c r="K13" s="377" t="s">
        <v>87</v>
      </c>
      <c r="L13" s="404" t="s">
        <v>183</v>
      </c>
      <c r="M13" s="526">
        <f t="shared" si="0"/>
        <v>0</v>
      </c>
      <c r="N13" s="497"/>
      <c r="O13" s="497"/>
      <c r="Q13" s="524" t="s">
        <v>648</v>
      </c>
      <c r="R13" s="10" t="s">
        <v>657</v>
      </c>
    </row>
    <row r="14" spans="1:35" ht="20.100000000000001" customHeight="1">
      <c r="B14" s="525"/>
      <c r="C14" s="1101"/>
      <c r="D14" s="1105"/>
      <c r="E14" s="399" t="s">
        <v>630</v>
      </c>
      <c r="F14" s="375"/>
      <c r="G14" s="370"/>
      <c r="H14" s="370"/>
      <c r="I14" s="370"/>
      <c r="J14" s="530"/>
      <c r="K14" s="377" t="s">
        <v>88</v>
      </c>
      <c r="L14" s="404" t="s">
        <v>183</v>
      </c>
      <c r="M14" s="526">
        <f t="shared" si="0"/>
        <v>0</v>
      </c>
      <c r="N14" s="497"/>
      <c r="O14" s="497"/>
      <c r="Q14" s="524" t="s">
        <v>648</v>
      </c>
      <c r="R14" s="10" t="s">
        <v>653</v>
      </c>
      <c r="AF14" s="533"/>
      <c r="AG14" s="533"/>
    </row>
    <row r="15" spans="1:35" ht="20.100000000000001" customHeight="1">
      <c r="B15" s="525"/>
      <c r="C15" s="1101"/>
      <c r="D15" s="1105"/>
      <c r="E15" s="399" t="s">
        <v>631</v>
      </c>
      <c r="F15" s="375"/>
      <c r="G15" s="370"/>
      <c r="H15" s="370"/>
      <c r="I15" s="370"/>
      <c r="J15" s="530"/>
      <c r="K15" s="377" t="s">
        <v>187</v>
      </c>
      <c r="L15" s="404" t="s">
        <v>183</v>
      </c>
      <c r="M15" s="526">
        <f t="shared" si="0"/>
        <v>0</v>
      </c>
      <c r="N15" s="497"/>
      <c r="O15" s="497"/>
      <c r="Q15" s="524" t="s">
        <v>648</v>
      </c>
      <c r="R15" s="10" t="s">
        <v>654</v>
      </c>
      <c r="AF15" s="533"/>
      <c r="AG15" s="533"/>
    </row>
    <row r="16" spans="1:35" ht="20.100000000000001" customHeight="1">
      <c r="B16" s="525"/>
      <c r="C16" s="1101"/>
      <c r="D16" s="1105"/>
      <c r="E16" s="399" t="s">
        <v>806</v>
      </c>
      <c r="F16" s="375"/>
      <c r="G16" s="370"/>
      <c r="H16" s="370"/>
      <c r="I16" s="370"/>
      <c r="J16" s="530" t="s">
        <v>807</v>
      </c>
      <c r="K16" s="377" t="s">
        <v>188</v>
      </c>
      <c r="L16" s="404" t="s">
        <v>183</v>
      </c>
      <c r="M16" s="526">
        <f t="shared" si="0"/>
        <v>0</v>
      </c>
      <c r="N16" s="526">
        <f>N11-N12-N13-N14-N15</f>
        <v>0</v>
      </c>
      <c r="O16" s="526">
        <f>O11-O12-O13-O14-O15</f>
        <v>0</v>
      </c>
      <c r="Q16" s="524" t="s">
        <v>648</v>
      </c>
      <c r="R16" s="10" t="s">
        <v>655</v>
      </c>
      <c r="AG16" s="328" t="s">
        <v>2422</v>
      </c>
    </row>
    <row r="17" spans="1:35" ht="20.100000000000001" customHeight="1">
      <c r="B17" s="525"/>
      <c r="C17" s="534" t="s">
        <v>810</v>
      </c>
      <c r="D17" s="369"/>
      <c r="E17" s="530"/>
      <c r="F17" s="530"/>
      <c r="G17" s="370"/>
      <c r="H17" s="370"/>
      <c r="I17" s="370"/>
      <c r="J17" s="530"/>
      <c r="K17" s="377" t="s">
        <v>189</v>
      </c>
      <c r="L17" s="404" t="s">
        <v>183</v>
      </c>
      <c r="M17" s="523">
        <f t="shared" si="0"/>
        <v>0</v>
      </c>
      <c r="N17" s="498"/>
      <c r="O17" s="498"/>
    </row>
    <row r="18" spans="1:35" ht="20.100000000000001" customHeight="1">
      <c r="B18" s="525"/>
      <c r="C18" s="1101" t="s">
        <v>2234</v>
      </c>
      <c r="D18" s="1102"/>
      <c r="E18" s="399" t="s">
        <v>185</v>
      </c>
      <c r="F18" s="375"/>
      <c r="G18" s="370"/>
      <c r="H18" s="370"/>
      <c r="I18" s="370"/>
      <c r="J18" s="530"/>
      <c r="K18" s="377" t="s">
        <v>190</v>
      </c>
      <c r="L18" s="404" t="s">
        <v>183</v>
      </c>
      <c r="M18" s="526">
        <f t="shared" si="0"/>
        <v>0</v>
      </c>
      <c r="N18" s="497"/>
      <c r="O18" s="497"/>
      <c r="Q18" s="517" t="s">
        <v>656</v>
      </c>
      <c r="R18" s="529"/>
    </row>
    <row r="19" spans="1:35" ht="20.100000000000001" customHeight="1">
      <c r="B19" s="525"/>
      <c r="C19" s="1101"/>
      <c r="D19" s="1102"/>
      <c r="E19" s="399" t="s">
        <v>186</v>
      </c>
      <c r="F19" s="375"/>
      <c r="G19" s="370"/>
      <c r="H19" s="370"/>
      <c r="I19" s="370"/>
      <c r="J19" s="530"/>
      <c r="K19" s="377" t="s">
        <v>191</v>
      </c>
      <c r="L19" s="404" t="s">
        <v>183</v>
      </c>
      <c r="M19" s="526">
        <f t="shared" si="0"/>
        <v>0</v>
      </c>
      <c r="N19" s="497"/>
      <c r="O19" s="497"/>
      <c r="Q19" s="529"/>
      <c r="R19" s="1100" t="s">
        <v>658</v>
      </c>
    </row>
    <row r="20" spans="1:35" ht="20.100000000000001" customHeight="1">
      <c r="B20" s="525"/>
      <c r="C20" s="1101"/>
      <c r="D20" s="1102"/>
      <c r="E20" s="399" t="s">
        <v>630</v>
      </c>
      <c r="F20" s="375"/>
      <c r="G20" s="370"/>
      <c r="H20" s="370"/>
      <c r="I20" s="370"/>
      <c r="J20" s="530"/>
      <c r="K20" s="377" t="s">
        <v>192</v>
      </c>
      <c r="L20" s="404" t="s">
        <v>183</v>
      </c>
      <c r="M20" s="526">
        <f t="shared" si="0"/>
        <v>0</v>
      </c>
      <c r="N20" s="497"/>
      <c r="O20" s="497"/>
      <c r="R20" s="1100"/>
      <c r="AF20" s="533"/>
      <c r="AG20" s="533"/>
    </row>
    <row r="21" spans="1:35" ht="20.100000000000001" customHeight="1">
      <c r="B21" s="525"/>
      <c r="C21" s="1101"/>
      <c r="D21" s="1102"/>
      <c r="E21" s="399" t="s">
        <v>631</v>
      </c>
      <c r="F21" s="375"/>
      <c r="G21" s="370"/>
      <c r="H21" s="370"/>
      <c r="I21" s="370"/>
      <c r="J21" s="530"/>
      <c r="K21" s="377" t="s">
        <v>193</v>
      </c>
      <c r="L21" s="404" t="s">
        <v>183</v>
      </c>
      <c r="M21" s="526">
        <f t="shared" si="0"/>
        <v>0</v>
      </c>
      <c r="N21" s="497"/>
      <c r="O21" s="497"/>
      <c r="R21" s="1100"/>
      <c r="AF21" s="533"/>
      <c r="AG21" s="533"/>
    </row>
    <row r="22" spans="1:35" ht="20.100000000000001" customHeight="1">
      <c r="B22" s="525"/>
      <c r="C22" s="1103"/>
      <c r="D22" s="1104"/>
      <c r="E22" s="399" t="s">
        <v>806</v>
      </c>
      <c r="F22" s="375"/>
      <c r="G22" s="370"/>
      <c r="H22" s="370"/>
      <c r="I22" s="370"/>
      <c r="J22" s="530" t="s">
        <v>808</v>
      </c>
      <c r="K22" s="377" t="s">
        <v>194</v>
      </c>
      <c r="L22" s="404" t="s">
        <v>183</v>
      </c>
      <c r="M22" s="526">
        <f t="shared" si="0"/>
        <v>0</v>
      </c>
      <c r="N22" s="526">
        <f>N17-N18-N19-N20-N21</f>
        <v>0</v>
      </c>
      <c r="O22" s="526">
        <f>O17-O18-O19-O20-O21</f>
        <v>0</v>
      </c>
      <c r="AG22" s="328" t="s">
        <v>2422</v>
      </c>
    </row>
    <row r="23" spans="1:35" ht="20.100000000000001" customHeight="1">
      <c r="B23" s="535"/>
      <c r="C23" s="536" t="s">
        <v>2235</v>
      </c>
      <c r="D23" s="370"/>
      <c r="E23" s="370"/>
      <c r="F23" s="370"/>
      <c r="G23" s="530"/>
      <c r="H23" s="370"/>
      <c r="I23" s="370"/>
      <c r="J23" s="530" t="s">
        <v>195</v>
      </c>
      <c r="K23" s="377" t="s">
        <v>196</v>
      </c>
      <c r="L23" s="404" t="s">
        <v>183</v>
      </c>
      <c r="M23" s="523">
        <f t="shared" si="0"/>
        <v>0</v>
      </c>
      <c r="N23" s="523" t="str">
        <f>IF(N10="","",N10-N11-N17)</f>
        <v/>
      </c>
      <c r="O23" s="523" t="str">
        <f>IF(O10="","",O10-O11-O17)</f>
        <v/>
      </c>
      <c r="AG23" s="328" t="s">
        <v>2422</v>
      </c>
    </row>
    <row r="24" spans="1:35" ht="20.100000000000001" customHeight="1">
      <c r="H24" s="719" t="s">
        <v>4941</v>
      </c>
    </row>
    <row r="25" spans="1:35" ht="20.100000000000001" customHeight="1">
      <c r="A25" s="320" t="s">
        <v>126</v>
      </c>
      <c r="B25" s="321"/>
      <c r="C25" s="321"/>
      <c r="D25" s="321"/>
      <c r="E25" s="321"/>
      <c r="F25" s="321"/>
      <c r="G25" s="321"/>
      <c r="H25" s="321"/>
      <c r="I25" s="321"/>
      <c r="J25" s="321"/>
      <c r="K25" s="321"/>
      <c r="L25" s="321"/>
      <c r="M25" s="321"/>
      <c r="N25" s="321"/>
      <c r="O25" s="321"/>
      <c r="AG25" s="432" t="s">
        <v>5009</v>
      </c>
    </row>
    <row r="26" spans="1:35" ht="20.100000000000001" customHeight="1">
      <c r="A26" s="317"/>
      <c r="B26" s="333" t="s">
        <v>89</v>
      </c>
      <c r="C26" s="334"/>
      <c r="D26" s="334"/>
      <c r="E26" s="334"/>
      <c r="F26" s="334"/>
      <c r="G26" s="336"/>
      <c r="H26" s="337" t="s">
        <v>3</v>
      </c>
      <c r="I26" s="338" t="s">
        <v>90</v>
      </c>
      <c r="J26" s="1091" t="s">
        <v>91</v>
      </c>
      <c r="K26" s="1092"/>
      <c r="L26" s="1093"/>
      <c r="M26" s="506" t="s">
        <v>124</v>
      </c>
      <c r="N26" s="506" t="s">
        <v>624</v>
      </c>
      <c r="O26" s="506" t="s">
        <v>625</v>
      </c>
      <c r="AD26" s="317"/>
      <c r="AF26" s="332"/>
      <c r="AG26" s="332"/>
      <c r="AI26" s="332"/>
    </row>
    <row r="27" spans="1:35" ht="20.100000000000001" customHeight="1">
      <c r="A27" s="344" t="s">
        <v>106</v>
      </c>
      <c r="B27" s="345"/>
      <c r="C27" s="346"/>
      <c r="D27" s="346"/>
      <c r="E27" s="346"/>
      <c r="F27" s="346"/>
      <c r="G27" s="347"/>
      <c r="H27" s="1096" t="s">
        <v>4922</v>
      </c>
      <c r="I27" s="349" t="s">
        <v>119</v>
      </c>
      <c r="J27" s="537"/>
      <c r="K27" s="513"/>
      <c r="L27" s="538"/>
      <c r="M27" s="539" t="s">
        <v>635</v>
      </c>
      <c r="N27" s="1098" t="s">
        <v>6183</v>
      </c>
      <c r="O27" s="1098" t="s">
        <v>6184</v>
      </c>
      <c r="AD27" s="359"/>
      <c r="AF27" s="332"/>
      <c r="AG27" s="332"/>
      <c r="AI27" s="332"/>
    </row>
    <row r="28" spans="1:35" s="365" customFormat="1" ht="20.100000000000001" customHeight="1">
      <c r="A28" s="344" t="s">
        <v>105</v>
      </c>
      <c r="B28" s="1043" t="s">
        <v>107</v>
      </c>
      <c r="C28" s="1044"/>
      <c r="D28" s="1044"/>
      <c r="E28" s="1044"/>
      <c r="F28" s="1044"/>
      <c r="G28" s="1045"/>
      <c r="H28" s="1097"/>
      <c r="I28" s="361" t="s">
        <v>118</v>
      </c>
      <c r="J28" s="349" t="s">
        <v>92</v>
      </c>
      <c r="K28" s="349" t="s">
        <v>93</v>
      </c>
      <c r="L28" s="349" t="s">
        <v>90</v>
      </c>
      <c r="M28" s="540"/>
      <c r="N28" s="1099"/>
      <c r="O28" s="1099"/>
      <c r="AD28" s="364"/>
      <c r="AF28" s="367"/>
      <c r="AG28" s="367"/>
      <c r="AH28" s="366"/>
      <c r="AI28" s="367"/>
    </row>
    <row r="29" spans="1:35" ht="20.100000000000001" customHeight="1">
      <c r="A29" s="368" t="s">
        <v>4</v>
      </c>
      <c r="B29" s="1047" t="s">
        <v>6</v>
      </c>
      <c r="C29" s="1094" t="s">
        <v>7</v>
      </c>
      <c r="D29" s="375" t="s">
        <v>10</v>
      </c>
      <c r="E29" s="375"/>
      <c r="F29" s="375"/>
      <c r="G29" s="377"/>
      <c r="H29" s="586" t="s">
        <v>4923</v>
      </c>
      <c r="I29" s="716">
        <f>33.4/1000</f>
        <v>3.3399999999999999E-2</v>
      </c>
      <c r="J29" s="541">
        <v>1.8700000000000001E-2</v>
      </c>
      <c r="K29" s="542">
        <f t="shared" ref="K29:K35" si="1">J29</f>
        <v>1.8700000000000001E-2</v>
      </c>
      <c r="L29" s="378" t="s">
        <v>675</v>
      </c>
      <c r="M29" s="543">
        <f t="shared" ref="M29:M76" si="2">SUM(N29:O29)</f>
        <v>0</v>
      </c>
      <c r="N29" s="2"/>
      <c r="O29" s="2"/>
      <c r="R29" s="759" t="s">
        <v>6889</v>
      </c>
      <c r="AD29" s="317"/>
      <c r="AF29" s="332"/>
      <c r="AG29" s="332"/>
      <c r="AI29" s="332"/>
    </row>
    <row r="30" spans="1:35" ht="20.100000000000001" hidden="1" customHeight="1">
      <c r="A30" s="374" t="s">
        <v>5</v>
      </c>
      <c r="B30" s="1047"/>
      <c r="C30" s="1095"/>
      <c r="D30" s="375" t="s">
        <v>12</v>
      </c>
      <c r="E30" s="375"/>
      <c r="F30" s="375"/>
      <c r="G30" s="377"/>
      <c r="H30" s="586" t="s">
        <v>4923</v>
      </c>
      <c r="I30" s="716">
        <f>36.3/1000</f>
        <v>3.6299999999999999E-2</v>
      </c>
      <c r="J30" s="541">
        <v>1.8599999999999998E-2</v>
      </c>
      <c r="K30" s="542">
        <f t="shared" si="1"/>
        <v>1.8599999999999998E-2</v>
      </c>
      <c r="L30" s="378" t="s">
        <v>675</v>
      </c>
      <c r="M30" s="543">
        <f t="shared" si="2"/>
        <v>0</v>
      </c>
      <c r="N30" s="2"/>
      <c r="O30" s="2"/>
      <c r="AD30" s="317"/>
      <c r="AF30" s="332"/>
      <c r="AG30" s="332"/>
      <c r="AI30" s="332"/>
    </row>
    <row r="31" spans="1:35" ht="20.100000000000001" customHeight="1">
      <c r="A31" s="368" t="s">
        <v>4</v>
      </c>
      <c r="B31" s="1047"/>
      <c r="C31" s="1095"/>
      <c r="D31" s="375" t="s">
        <v>14</v>
      </c>
      <c r="E31" s="375"/>
      <c r="F31" s="375"/>
      <c r="G31" s="377"/>
      <c r="H31" s="586" t="s">
        <v>4923</v>
      </c>
      <c r="I31" s="716">
        <f>38/1000</f>
        <v>3.7999999999999999E-2</v>
      </c>
      <c r="J31" s="541">
        <v>1.8800000000000001E-2</v>
      </c>
      <c r="K31" s="542">
        <f t="shared" si="1"/>
        <v>1.8800000000000001E-2</v>
      </c>
      <c r="L31" s="378" t="s">
        <v>675</v>
      </c>
      <c r="M31" s="543">
        <f t="shared" si="2"/>
        <v>0</v>
      </c>
      <c r="N31" s="2"/>
      <c r="O31" s="2"/>
      <c r="AD31" s="317"/>
      <c r="AF31" s="332"/>
      <c r="AG31" s="332"/>
      <c r="AI31" s="332"/>
    </row>
    <row r="32" spans="1:35" ht="20.100000000000001" hidden="1" customHeight="1">
      <c r="A32" s="374" t="s">
        <v>5</v>
      </c>
      <c r="B32" s="1047"/>
      <c r="C32" s="1095"/>
      <c r="D32" s="375" t="s">
        <v>15</v>
      </c>
      <c r="E32" s="375"/>
      <c r="F32" s="375"/>
      <c r="G32" s="377"/>
      <c r="H32" s="586" t="s">
        <v>4923</v>
      </c>
      <c r="I32" s="716">
        <f>38.9/1000</f>
        <v>3.8899999999999997E-2</v>
      </c>
      <c r="J32" s="541">
        <v>1.9300000000000001E-2</v>
      </c>
      <c r="K32" s="542">
        <f t="shared" si="1"/>
        <v>1.9300000000000001E-2</v>
      </c>
      <c r="L32" s="378" t="s">
        <v>675</v>
      </c>
      <c r="M32" s="543">
        <f t="shared" si="2"/>
        <v>0</v>
      </c>
      <c r="N32" s="2"/>
      <c r="O32" s="2"/>
      <c r="AD32" s="317"/>
      <c r="AF32" s="332"/>
      <c r="AG32" s="332"/>
      <c r="AI32" s="332"/>
    </row>
    <row r="33" spans="1:35" ht="20.100000000000001" hidden="1" customHeight="1">
      <c r="A33" s="374" t="s">
        <v>5</v>
      </c>
      <c r="B33" s="1047"/>
      <c r="C33" s="1095"/>
      <c r="D33" s="375" t="s">
        <v>16</v>
      </c>
      <c r="E33" s="364"/>
      <c r="F33" s="364"/>
      <c r="G33" s="377"/>
      <c r="H33" s="586" t="s">
        <v>4923</v>
      </c>
      <c r="I33" s="716">
        <f>41.8/1000</f>
        <v>4.1799999999999997E-2</v>
      </c>
      <c r="J33" s="541">
        <v>2.0199999999999999E-2</v>
      </c>
      <c r="K33" s="542">
        <f t="shared" si="1"/>
        <v>2.0199999999999999E-2</v>
      </c>
      <c r="L33" s="378" t="s">
        <v>675</v>
      </c>
      <c r="M33" s="543">
        <f t="shared" si="2"/>
        <v>0</v>
      </c>
      <c r="N33" s="2"/>
      <c r="O33" s="2"/>
      <c r="AD33" s="317"/>
      <c r="AF33" s="332"/>
      <c r="AG33" s="332"/>
      <c r="AI33" s="332"/>
    </row>
    <row r="34" spans="1:35" ht="20.100000000000001" customHeight="1">
      <c r="A34" s="368" t="s">
        <v>4</v>
      </c>
      <c r="B34" s="1047"/>
      <c r="C34" s="1095"/>
      <c r="D34" s="375" t="s">
        <v>20</v>
      </c>
      <c r="E34" s="375"/>
      <c r="F34" s="375"/>
      <c r="G34" s="377"/>
      <c r="H34" s="586" t="s">
        <v>4924</v>
      </c>
      <c r="I34" s="716">
        <f>50.1/1000</f>
        <v>5.0099999999999999E-2</v>
      </c>
      <c r="J34" s="541">
        <v>1.6299999999999999E-2</v>
      </c>
      <c r="K34" s="542">
        <f t="shared" si="1"/>
        <v>1.6299999999999999E-2</v>
      </c>
      <c r="L34" s="378" t="s">
        <v>675</v>
      </c>
      <c r="M34" s="543">
        <f t="shared" si="2"/>
        <v>0</v>
      </c>
      <c r="N34" s="2"/>
      <c r="O34" s="2"/>
      <c r="AD34" s="317"/>
      <c r="AF34" s="332"/>
      <c r="AG34" s="332"/>
      <c r="AI34" s="332"/>
    </row>
    <row r="35" spans="1:35" ht="20.100000000000001" customHeight="1">
      <c r="A35" s="368" t="s">
        <v>4</v>
      </c>
      <c r="B35" s="1047"/>
      <c r="C35" s="1095"/>
      <c r="D35" s="375" t="s">
        <v>22</v>
      </c>
      <c r="E35" s="364"/>
      <c r="F35" s="364"/>
      <c r="G35" s="377"/>
      <c r="H35" s="586" t="s">
        <v>4924</v>
      </c>
      <c r="I35" s="716">
        <f>54.7/1000</f>
        <v>5.4700000000000006E-2</v>
      </c>
      <c r="J35" s="541">
        <v>1.3899999999999999E-2</v>
      </c>
      <c r="K35" s="542">
        <f t="shared" si="1"/>
        <v>1.3899999999999999E-2</v>
      </c>
      <c r="L35" s="378" t="s">
        <v>675</v>
      </c>
      <c r="M35" s="543">
        <f t="shared" si="2"/>
        <v>0</v>
      </c>
      <c r="N35" s="2"/>
      <c r="O35" s="2"/>
      <c r="AD35" s="317"/>
      <c r="AF35" s="332"/>
      <c r="AG35" s="332"/>
      <c r="AI35" s="332"/>
    </row>
    <row r="36" spans="1:35" ht="20.100000000000001" customHeight="1">
      <c r="A36" s="368" t="s">
        <v>4</v>
      </c>
      <c r="B36" s="1047"/>
      <c r="C36" s="1095"/>
      <c r="D36" s="386" t="s">
        <v>180</v>
      </c>
      <c r="E36" s="419" t="s">
        <v>4845</v>
      </c>
      <c r="F36" s="488" t="str">
        <f>IF(E36="ガス事業者名を選択","",IF(VLOOKUP(E36,'参考1_排出係数(ガス)'!K:M,3,FALSE)=1,"メニュー無し","メニュー選択→"))</f>
        <v/>
      </c>
      <c r="G36" s="38"/>
      <c r="H36" s="586" t="s">
        <v>6885</v>
      </c>
      <c r="I36" s="717">
        <f>45/1000</f>
        <v>4.4999999999999998E-2</v>
      </c>
      <c r="J36" s="388" t="str">
        <f>IF($E36="ガス事業者名を選択","",INDEX('参考1_排出係数(ガス)'!$D:$E,MATCH($E36&amp;"_"&amp;$G36,'参考1_排出係数(ガス)'!$I:$I,0),1))</f>
        <v/>
      </c>
      <c r="K36" s="388" t="str">
        <f>IF($E36="ガス事業者名を選択","",INDEX('参考1_排出係数(ガス)'!$D:$E,MATCH($E36&amp;"_"&amp;$G36,'参考1_排出係数(ガス)'!$I:$I,0),2))</f>
        <v/>
      </c>
      <c r="L36" s="378" t="s">
        <v>675</v>
      </c>
      <c r="M36" s="543">
        <f t="shared" si="2"/>
        <v>0</v>
      </c>
      <c r="N36" s="2"/>
      <c r="O36" s="2"/>
      <c r="AD36" s="317"/>
      <c r="AF36" s="332" t="s">
        <v>4852</v>
      </c>
      <c r="AG36" s="323" t="s">
        <v>4794</v>
      </c>
      <c r="AI36" s="332"/>
    </row>
    <row r="37" spans="1:35" ht="20.100000000000001" hidden="1" customHeight="1">
      <c r="A37" s="374" t="s">
        <v>5</v>
      </c>
      <c r="B37" s="1047"/>
      <c r="C37" s="1095"/>
      <c r="D37" s="386" t="s">
        <v>181</v>
      </c>
      <c r="E37" s="419" t="s">
        <v>2219</v>
      </c>
      <c r="F37" s="488" t="str">
        <f>IF(E37="ガス事業者名を選択","",IF(VLOOKUP(E37,'参考1_排出係数(ガス)'!K:M,3,FALSE)=1,"メニュー無し","メニュー選択→"))</f>
        <v/>
      </c>
      <c r="G37" s="38"/>
      <c r="H37" s="586" t="s">
        <v>6885</v>
      </c>
      <c r="I37" s="717">
        <f t="shared" ref="I37:I40" si="3">45/1000</f>
        <v>4.4999999999999998E-2</v>
      </c>
      <c r="J37" s="388" t="str">
        <f>IF($E37="ガス事業者名を選択","",INDEX('参考1_排出係数(ガス)'!$D:$E,MATCH($E37&amp;"_"&amp;$G37,'参考1_排出係数(ガス)'!$I:$I,0),1))</f>
        <v/>
      </c>
      <c r="K37" s="388" t="str">
        <f>IF($E37="ガス事業者名を選択","",INDEX('参考1_排出係数(ガス)'!$D:$E,MATCH($E37&amp;"_"&amp;$G37,'参考1_排出係数(ガス)'!$I:$I,0),2))</f>
        <v/>
      </c>
      <c r="L37" s="378" t="s">
        <v>675</v>
      </c>
      <c r="M37" s="543">
        <f t="shared" si="2"/>
        <v>0</v>
      </c>
      <c r="N37" s="2"/>
      <c r="O37" s="2"/>
      <c r="AD37" s="317"/>
      <c r="AF37" s="332" t="s">
        <v>4853</v>
      </c>
      <c r="AG37" s="323" t="s">
        <v>4884</v>
      </c>
      <c r="AI37" s="332"/>
    </row>
    <row r="38" spans="1:35" ht="20.100000000000001" hidden="1" customHeight="1">
      <c r="A38" s="374" t="s">
        <v>5</v>
      </c>
      <c r="B38" s="1047"/>
      <c r="C38" s="1095"/>
      <c r="D38" s="386" t="s">
        <v>182</v>
      </c>
      <c r="E38" s="419" t="s">
        <v>2219</v>
      </c>
      <c r="F38" s="488" t="str">
        <f>IF(E38="ガス事業者名を選択","",IF(VLOOKUP(E38,'参考1_排出係数(ガス)'!K:M,3,FALSE)=1,"メニュー無し","メニュー選択→"))</f>
        <v/>
      </c>
      <c r="G38" s="38"/>
      <c r="H38" s="586" t="s">
        <v>6885</v>
      </c>
      <c r="I38" s="717">
        <f t="shared" si="3"/>
        <v>4.4999999999999998E-2</v>
      </c>
      <c r="J38" s="388" t="str">
        <f>IF($E38="ガス事業者名を選択","",INDEX('参考1_排出係数(ガス)'!$D:$E,MATCH($E38&amp;"_"&amp;$G38,'参考1_排出係数(ガス)'!$I:$I,0),1))</f>
        <v/>
      </c>
      <c r="K38" s="388" t="str">
        <f>IF($E38="ガス事業者名を選択","",INDEX('参考1_排出係数(ガス)'!$D:$E,MATCH($E38&amp;"_"&amp;$G38,'参考1_排出係数(ガス)'!$I:$I,0),2))</f>
        <v/>
      </c>
      <c r="L38" s="378" t="s">
        <v>675</v>
      </c>
      <c r="M38" s="543">
        <f t="shared" si="2"/>
        <v>0</v>
      </c>
      <c r="N38" s="2"/>
      <c r="O38" s="2"/>
      <c r="AD38" s="317"/>
      <c r="AG38" s="323" t="s">
        <v>4795</v>
      </c>
      <c r="AI38" s="332"/>
    </row>
    <row r="39" spans="1:35" ht="20.100000000000001" hidden="1" customHeight="1">
      <c r="A39" s="374" t="s">
        <v>5</v>
      </c>
      <c r="B39" s="1047"/>
      <c r="C39" s="1095"/>
      <c r="D39" s="386" t="s">
        <v>1464</v>
      </c>
      <c r="E39" s="419" t="s">
        <v>2219</v>
      </c>
      <c r="F39" s="488" t="str">
        <f>IF(E39="ガス事業者名を選択","",IF(VLOOKUP(E39,'参考1_排出係数(ガス)'!K:M,3,FALSE)=1,"メニュー無し","メニュー選択→"))</f>
        <v/>
      </c>
      <c r="G39" s="38"/>
      <c r="H39" s="586" t="s">
        <v>6885</v>
      </c>
      <c r="I39" s="717">
        <f t="shared" si="3"/>
        <v>4.4999999999999998E-2</v>
      </c>
      <c r="J39" s="388" t="str">
        <f>IF($E39="ガス事業者名を選択","",INDEX('参考1_排出係数(ガス)'!$D:$E,MATCH($E39&amp;"_"&amp;$G39,'参考1_排出係数(ガス)'!$I:$I,0),1))</f>
        <v/>
      </c>
      <c r="K39" s="388" t="str">
        <f>IF($E39="ガス事業者名を選択","",INDEX('参考1_排出係数(ガス)'!$D:$E,MATCH($E39&amp;"_"&amp;$G39,'参考1_排出係数(ガス)'!$I:$I,0),2))</f>
        <v/>
      </c>
      <c r="L39" s="378" t="s">
        <v>675</v>
      </c>
      <c r="M39" s="543">
        <f t="shared" ref="M39" si="4">SUM(N39:O39)</f>
        <v>0</v>
      </c>
      <c r="N39" s="2"/>
      <c r="O39" s="2"/>
      <c r="AD39" s="317"/>
      <c r="AF39" s="332"/>
      <c r="AG39" s="323" t="s">
        <v>4796</v>
      </c>
      <c r="AI39" s="332"/>
    </row>
    <row r="40" spans="1:35" ht="20.100000000000001" hidden="1" customHeight="1">
      <c r="A40" s="374" t="s">
        <v>5</v>
      </c>
      <c r="B40" s="1047"/>
      <c r="C40" s="1095"/>
      <c r="D40" s="386" t="s">
        <v>1465</v>
      </c>
      <c r="E40" s="419" t="s">
        <v>2219</v>
      </c>
      <c r="F40" s="488" t="str">
        <f>IF(E40="ガス事業者名を選択","",IF(VLOOKUP(E40,'参考1_排出係数(ガス)'!K:M,3,FALSE)=1,"メニュー無し","メニュー選択→"))</f>
        <v/>
      </c>
      <c r="G40" s="38"/>
      <c r="H40" s="586" t="s">
        <v>6885</v>
      </c>
      <c r="I40" s="717">
        <f t="shared" si="3"/>
        <v>4.4999999999999998E-2</v>
      </c>
      <c r="J40" s="388" t="str">
        <f>IF($E40="ガス事業者名を選択","",INDEX('参考1_排出係数(ガス)'!$D:$E,MATCH($E40&amp;"_"&amp;$G40,'参考1_排出係数(ガス)'!$I:$I,0),1))</f>
        <v/>
      </c>
      <c r="K40" s="388" t="str">
        <f>IF($E40="ガス事業者名を選択","",INDEX('参考1_排出係数(ガス)'!$D:$E,MATCH($E40&amp;"_"&amp;$G40,'参考1_排出係数(ガス)'!$I:$I,0),2))</f>
        <v/>
      </c>
      <c r="L40" s="378" t="s">
        <v>675</v>
      </c>
      <c r="M40" s="543">
        <f t="shared" ref="M40" si="5">SUM(N40:O40)</f>
        <v>0</v>
      </c>
      <c r="N40" s="2"/>
      <c r="O40" s="2"/>
      <c r="AD40" s="317"/>
      <c r="AF40" s="332"/>
      <c r="AG40" s="323" t="s">
        <v>4797</v>
      </c>
      <c r="AI40" s="332"/>
    </row>
    <row r="41" spans="1:35" ht="20.100000000000001" hidden="1" customHeight="1">
      <c r="A41" s="374" t="s">
        <v>5</v>
      </c>
      <c r="B41" s="1047"/>
      <c r="C41" s="1086"/>
      <c r="D41" s="375" t="s">
        <v>36</v>
      </c>
      <c r="E41" s="420"/>
      <c r="F41" s="384" t="s">
        <v>4038</v>
      </c>
      <c r="G41" s="377"/>
      <c r="H41" s="586" t="s">
        <v>712</v>
      </c>
      <c r="I41" s="499"/>
      <c r="J41" s="499"/>
      <c r="K41" s="490" t="str">
        <f>IF(J41="","",J41)</f>
        <v/>
      </c>
      <c r="L41" s="378" t="s">
        <v>675</v>
      </c>
      <c r="M41" s="543">
        <f t="shared" si="2"/>
        <v>0</v>
      </c>
      <c r="N41" s="2"/>
      <c r="O41" s="2"/>
      <c r="AD41" s="317"/>
      <c r="AF41" s="332"/>
      <c r="AG41" s="323" t="s">
        <v>4798</v>
      </c>
      <c r="AI41" s="332"/>
    </row>
    <row r="42" spans="1:35" ht="20.100000000000001" hidden="1" customHeight="1">
      <c r="A42" s="374" t="s">
        <v>37</v>
      </c>
      <c r="B42" s="1047"/>
      <c r="C42" s="1094" t="s">
        <v>38</v>
      </c>
      <c r="D42" s="375" t="s">
        <v>43</v>
      </c>
      <c r="E42" s="375"/>
      <c r="F42" s="375"/>
      <c r="G42" s="377"/>
      <c r="H42" s="586" t="s">
        <v>4923</v>
      </c>
      <c r="I42" s="716">
        <f>23.4/1000</f>
        <v>2.3399999999999997E-2</v>
      </c>
      <c r="J42" s="378"/>
      <c r="K42" s="378"/>
      <c r="L42" s="378" t="s">
        <v>675</v>
      </c>
      <c r="M42" s="543">
        <f t="shared" si="2"/>
        <v>0</v>
      </c>
      <c r="N42" s="2"/>
      <c r="O42" s="2"/>
      <c r="AD42" s="317"/>
      <c r="AF42" s="332"/>
      <c r="AG42" s="323" t="s">
        <v>4146</v>
      </c>
      <c r="AI42" s="332"/>
    </row>
    <row r="43" spans="1:35" ht="20.100000000000001" hidden="1" customHeight="1">
      <c r="A43" s="374" t="s">
        <v>37</v>
      </c>
      <c r="B43" s="1047"/>
      <c r="C43" s="1095"/>
      <c r="D43" s="375" t="s">
        <v>44</v>
      </c>
      <c r="E43" s="375"/>
      <c r="F43" s="375"/>
      <c r="G43" s="377"/>
      <c r="H43" s="586" t="s">
        <v>4923</v>
      </c>
      <c r="I43" s="716">
        <f>35.6/1000</f>
        <v>3.56E-2</v>
      </c>
      <c r="J43" s="378"/>
      <c r="K43" s="378"/>
      <c r="L43" s="378" t="s">
        <v>675</v>
      </c>
      <c r="M43" s="543">
        <f t="shared" si="2"/>
        <v>0</v>
      </c>
      <c r="N43" s="2"/>
      <c r="O43" s="2"/>
      <c r="AD43" s="317"/>
      <c r="AF43" s="332"/>
      <c r="AG43" s="323" t="s">
        <v>4880</v>
      </c>
      <c r="AI43" s="332"/>
    </row>
    <row r="44" spans="1:35" ht="20.100000000000001" hidden="1" customHeight="1">
      <c r="A44" s="374" t="s">
        <v>37</v>
      </c>
      <c r="B44" s="1047"/>
      <c r="C44" s="1095"/>
      <c r="D44" s="375" t="s">
        <v>55</v>
      </c>
      <c r="E44" s="375"/>
      <c r="F44" s="375"/>
      <c r="G44" s="377"/>
      <c r="H44" s="586" t="s">
        <v>4924</v>
      </c>
      <c r="I44" s="716">
        <f>142/1000</f>
        <v>0.14199999999999999</v>
      </c>
      <c r="J44" s="378"/>
      <c r="K44" s="378"/>
      <c r="L44" s="378" t="s">
        <v>675</v>
      </c>
      <c r="M44" s="543">
        <f t="shared" si="2"/>
        <v>0</v>
      </c>
      <c r="N44" s="2"/>
      <c r="O44" s="2"/>
      <c r="AD44" s="317"/>
      <c r="AF44" s="332"/>
      <c r="AG44" s="332"/>
      <c r="AI44" s="332"/>
    </row>
    <row r="45" spans="1:35" ht="20.100000000000001" hidden="1" customHeight="1">
      <c r="A45" s="374" t="s">
        <v>37</v>
      </c>
      <c r="B45" s="1047"/>
      <c r="C45" s="1095"/>
      <c r="D45" s="375" t="s">
        <v>56</v>
      </c>
      <c r="E45" s="375"/>
      <c r="F45" s="375"/>
      <c r="G45" s="377"/>
      <c r="H45" s="586" t="s">
        <v>4924</v>
      </c>
      <c r="I45" s="716">
        <f>22.5/1000</f>
        <v>2.2499999999999999E-2</v>
      </c>
      <c r="J45" s="378"/>
      <c r="K45" s="378"/>
      <c r="L45" s="378" t="s">
        <v>675</v>
      </c>
      <c r="M45" s="543">
        <f t="shared" si="2"/>
        <v>0</v>
      </c>
      <c r="N45" s="2"/>
      <c r="O45" s="2"/>
      <c r="AD45" s="317"/>
      <c r="AF45" s="332"/>
      <c r="AG45" s="332"/>
      <c r="AI45" s="332"/>
    </row>
    <row r="46" spans="1:35" ht="20.100000000000001" hidden="1" customHeight="1">
      <c r="A46" s="374" t="s">
        <v>37</v>
      </c>
      <c r="B46" s="1047"/>
      <c r="C46" s="1086"/>
      <c r="D46" s="375" t="s">
        <v>172</v>
      </c>
      <c r="E46" s="420"/>
      <c r="F46" s="544"/>
      <c r="G46" s="391"/>
      <c r="H46" s="586" t="s">
        <v>712</v>
      </c>
      <c r="I46" s="499"/>
      <c r="J46" s="499"/>
      <c r="K46" s="490" t="str">
        <f>IF(J46="","",J46)</f>
        <v/>
      </c>
      <c r="L46" s="378" t="s">
        <v>675</v>
      </c>
      <c r="M46" s="543">
        <f t="shared" si="2"/>
        <v>0</v>
      </c>
      <c r="N46" s="2"/>
      <c r="O46" s="2"/>
      <c r="AD46" s="317"/>
      <c r="AF46" s="332"/>
      <c r="AG46" s="323" t="s">
        <v>4881</v>
      </c>
      <c r="AI46" s="332"/>
    </row>
    <row r="47" spans="1:35" ht="20.100000000000001" customHeight="1">
      <c r="A47" s="368" t="s">
        <v>4</v>
      </c>
      <c r="B47" s="1047" t="s">
        <v>67</v>
      </c>
      <c r="C47" s="1039" t="s">
        <v>68</v>
      </c>
      <c r="D47" s="403" t="s">
        <v>146</v>
      </c>
      <c r="E47" s="419" t="s">
        <v>4847</v>
      </c>
      <c r="F47" s="488" t="str">
        <f>IF(E47="電気事業者名を選択","",IF(VLOOKUP(E47,'参考3_排出係数(電気)'!K:M,3,FALSE)=1,"メニュー無し","メニュー選択→"))</f>
        <v/>
      </c>
      <c r="G47" s="38"/>
      <c r="H47" s="1005" t="s">
        <v>142</v>
      </c>
      <c r="I47" s="720">
        <f>8.64/1000</f>
        <v>8.6400000000000001E-3</v>
      </c>
      <c r="J47" s="702" t="str">
        <f>IF($E47="電気事業者名を選択","",INDEX('参考3_排出係数(電気)'!$D:$E,MATCH($E47&amp;"_"&amp;$G47,'参考3_排出係数(電気)'!$I:$I,0),1))</f>
        <v/>
      </c>
      <c r="K47" s="702" t="str">
        <f>IF($E47="電気事業者名を選択","",INDEX('参考3_排出係数(電気)'!$D:$E,MATCH($E47&amp;"_"&amp;$G47,'参考3_排出係数(電気)'!$I:$I,0),2))</f>
        <v/>
      </c>
      <c r="L47" s="381" t="s">
        <v>5086</v>
      </c>
      <c r="M47" s="543">
        <f t="shared" si="2"/>
        <v>0</v>
      </c>
      <c r="N47" s="2"/>
      <c r="O47" s="2"/>
      <c r="AD47" s="394"/>
      <c r="AF47" s="332" t="s">
        <v>4850</v>
      </c>
      <c r="AG47" s="323" t="s">
        <v>4746</v>
      </c>
      <c r="AH47" s="395"/>
      <c r="AI47" s="332"/>
    </row>
    <row r="48" spans="1:35" ht="20.100000000000001" hidden="1" customHeight="1">
      <c r="A48" s="374" t="s">
        <v>121</v>
      </c>
      <c r="B48" s="1047"/>
      <c r="C48" s="1039"/>
      <c r="D48" s="403" t="s">
        <v>147</v>
      </c>
      <c r="E48" s="419" t="s">
        <v>2176</v>
      </c>
      <c r="F48" s="488" t="str">
        <f>IF(E48="電気事業者名を選択","",IF(VLOOKUP(E48,'参考3_排出係数(電気)'!K:M,3,FALSE)=1,"メニュー無し","メニュー選択→"))</f>
        <v/>
      </c>
      <c r="G48" s="38"/>
      <c r="H48" s="1005" t="s">
        <v>4925</v>
      </c>
      <c r="I48" s="720">
        <f t="shared" ref="I48:I56" si="6">8.64/1000</f>
        <v>8.6400000000000001E-3</v>
      </c>
      <c r="J48" s="702" t="str">
        <f>IF($E48="電気事業者名を選択","",INDEX('参考3_排出係数(電気)'!$D:$E,MATCH($E48&amp;"_"&amp;$G48,'参考3_排出係数(電気)'!$I:$I,0),1))</f>
        <v/>
      </c>
      <c r="K48" s="702" t="str">
        <f>IF($E48="電気事業者名を選択","",INDEX('参考3_排出係数(電気)'!$D:$E,MATCH($E48&amp;"_"&amp;$G48,'参考3_排出係数(電気)'!$I:$I,0),2))</f>
        <v/>
      </c>
      <c r="L48" s="381" t="s">
        <v>835</v>
      </c>
      <c r="M48" s="543">
        <f t="shared" si="2"/>
        <v>0</v>
      </c>
      <c r="N48" s="2"/>
      <c r="O48" s="2"/>
      <c r="AD48" s="394"/>
      <c r="AF48" s="332" t="s">
        <v>4851</v>
      </c>
      <c r="AG48" s="323" t="s">
        <v>4883</v>
      </c>
      <c r="AH48" s="395"/>
      <c r="AI48" s="332"/>
    </row>
    <row r="49" spans="1:35" ht="20.100000000000001" hidden="1" customHeight="1">
      <c r="A49" s="374" t="s">
        <v>121</v>
      </c>
      <c r="B49" s="1047"/>
      <c r="C49" s="1039"/>
      <c r="D49" s="403" t="s">
        <v>148</v>
      </c>
      <c r="E49" s="419" t="s">
        <v>2176</v>
      </c>
      <c r="F49" s="488" t="str">
        <f>IF(E49="電気事業者名を選択","",IF(VLOOKUP(E49,'参考3_排出係数(電気)'!K:M,3,FALSE)=1,"メニュー無し","メニュー選択→"))</f>
        <v/>
      </c>
      <c r="G49" s="38"/>
      <c r="H49" s="1005" t="s">
        <v>4925</v>
      </c>
      <c r="I49" s="720">
        <f t="shared" si="6"/>
        <v>8.6400000000000001E-3</v>
      </c>
      <c r="J49" s="702" t="str">
        <f>IF($E49="電気事業者名を選択","",INDEX('参考3_排出係数(電気)'!$D:$E,MATCH($E49&amp;"_"&amp;$G49,'参考3_排出係数(電気)'!$I:$I,0),1))</f>
        <v/>
      </c>
      <c r="K49" s="702" t="str">
        <f>IF($E49="電気事業者名を選択","",INDEX('参考3_排出係数(電気)'!$D:$E,MATCH($E49&amp;"_"&amp;$G49,'参考3_排出係数(電気)'!$I:$I,0),2))</f>
        <v/>
      </c>
      <c r="L49" s="381" t="s">
        <v>835</v>
      </c>
      <c r="M49" s="543">
        <f t="shared" si="2"/>
        <v>0</v>
      </c>
      <c r="N49" s="2"/>
      <c r="O49" s="2"/>
      <c r="AD49" s="394"/>
      <c r="AG49" s="323" t="s">
        <v>4747</v>
      </c>
      <c r="AH49" s="395"/>
      <c r="AI49" s="332"/>
    </row>
    <row r="50" spans="1:35" ht="20.100000000000001" hidden="1" customHeight="1">
      <c r="A50" s="374" t="s">
        <v>121</v>
      </c>
      <c r="B50" s="1047"/>
      <c r="C50" s="1039"/>
      <c r="D50" s="403" t="s">
        <v>149</v>
      </c>
      <c r="E50" s="419" t="s">
        <v>2176</v>
      </c>
      <c r="F50" s="488" t="str">
        <f>IF(E50="電気事業者名を選択","",IF(VLOOKUP(E50,'参考3_排出係数(電気)'!K:M,3,FALSE)=1,"メニュー無し","メニュー選択→"))</f>
        <v/>
      </c>
      <c r="G50" s="38"/>
      <c r="H50" s="1005" t="s">
        <v>4925</v>
      </c>
      <c r="I50" s="720">
        <f t="shared" si="6"/>
        <v>8.6400000000000001E-3</v>
      </c>
      <c r="J50" s="702" t="str">
        <f>IF($E50="電気事業者名を選択","",INDEX('参考3_排出係数(電気)'!$D:$E,MATCH($E50&amp;"_"&amp;$G50,'参考3_排出係数(電気)'!$I:$I,0),1))</f>
        <v/>
      </c>
      <c r="K50" s="702" t="str">
        <f>IF($E50="電気事業者名を選択","",INDEX('参考3_排出係数(電気)'!$D:$E,MATCH($E50&amp;"_"&amp;$G50,'参考3_排出係数(電気)'!$I:$I,0),2))</f>
        <v/>
      </c>
      <c r="L50" s="381" t="s">
        <v>835</v>
      </c>
      <c r="M50" s="543">
        <f t="shared" si="2"/>
        <v>0</v>
      </c>
      <c r="N50" s="2"/>
      <c r="O50" s="2"/>
      <c r="AD50" s="394"/>
      <c r="AG50" s="323" t="s">
        <v>4748</v>
      </c>
      <c r="AH50" s="395"/>
      <c r="AI50" s="332"/>
    </row>
    <row r="51" spans="1:35" ht="20.100000000000001" hidden="1" customHeight="1">
      <c r="A51" s="374" t="s">
        <v>121</v>
      </c>
      <c r="B51" s="1047"/>
      <c r="C51" s="1039"/>
      <c r="D51" s="403" t="s">
        <v>150</v>
      </c>
      <c r="E51" s="419" t="s">
        <v>2176</v>
      </c>
      <c r="F51" s="488" t="str">
        <f>IF(E51="電気事業者名を選択","",IF(VLOOKUP(E51,'参考3_排出係数(電気)'!K:M,3,FALSE)=1,"メニュー無し","メニュー選択→"))</f>
        <v/>
      </c>
      <c r="G51" s="38"/>
      <c r="H51" s="1005" t="s">
        <v>4925</v>
      </c>
      <c r="I51" s="720">
        <f t="shared" si="6"/>
        <v>8.6400000000000001E-3</v>
      </c>
      <c r="J51" s="702" t="str">
        <f>IF($E51="電気事業者名を選択","",INDEX('参考3_排出係数(電気)'!$D:$E,MATCH($E51&amp;"_"&amp;$G51,'参考3_排出係数(電気)'!$I:$I,0),1))</f>
        <v/>
      </c>
      <c r="K51" s="702" t="str">
        <f>IF($E51="電気事業者名を選択","",INDEX('参考3_排出係数(電気)'!$D:$E,MATCH($E51&amp;"_"&amp;$G51,'参考3_排出係数(電気)'!$I:$I,0),2))</f>
        <v/>
      </c>
      <c r="L51" s="381" t="s">
        <v>835</v>
      </c>
      <c r="M51" s="543">
        <f t="shared" ref="M51" si="7">SUM(N51:O51)</f>
        <v>0</v>
      </c>
      <c r="N51" s="2"/>
      <c r="O51" s="2"/>
      <c r="AD51" s="394"/>
      <c r="AG51" s="323" t="s">
        <v>4749</v>
      </c>
      <c r="AH51" s="395"/>
      <c r="AI51" s="332"/>
    </row>
    <row r="52" spans="1:35" ht="20.100000000000001" hidden="1" customHeight="1">
      <c r="A52" s="374" t="s">
        <v>121</v>
      </c>
      <c r="B52" s="1047"/>
      <c r="C52" s="1039"/>
      <c r="D52" s="403" t="s">
        <v>151</v>
      </c>
      <c r="E52" s="419" t="s">
        <v>2176</v>
      </c>
      <c r="F52" s="488" t="str">
        <f>IF(E52="電気事業者名を選択","",IF(VLOOKUP(E52,'参考3_排出係数(電気)'!K:M,3,FALSE)=1,"メニュー無し","メニュー選択→"))</f>
        <v/>
      </c>
      <c r="G52" s="38"/>
      <c r="H52" s="1005" t="s">
        <v>4925</v>
      </c>
      <c r="I52" s="720">
        <f t="shared" si="6"/>
        <v>8.6400000000000001E-3</v>
      </c>
      <c r="J52" s="702" t="str">
        <f>IF($E52="電気事業者名を選択","",INDEX('参考3_排出係数(電気)'!$D:$E,MATCH($E52&amp;"_"&amp;$G52,'参考3_排出係数(電気)'!$I:$I,0),1))</f>
        <v/>
      </c>
      <c r="K52" s="702" t="str">
        <f>IF($E52="電気事業者名を選択","",INDEX('参考3_排出係数(電気)'!$D:$E,MATCH($E52&amp;"_"&amp;$G52,'参考3_排出係数(電気)'!$I:$I,0),2))</f>
        <v/>
      </c>
      <c r="L52" s="381" t="s">
        <v>835</v>
      </c>
      <c r="M52" s="543">
        <f t="shared" si="2"/>
        <v>0</v>
      </c>
      <c r="N52" s="2"/>
      <c r="O52" s="2"/>
      <c r="AD52" s="394"/>
      <c r="AG52" s="323" t="s">
        <v>4750</v>
      </c>
      <c r="AH52" s="395"/>
      <c r="AI52" s="332"/>
    </row>
    <row r="53" spans="1:35" ht="20.100000000000001" hidden="1" customHeight="1">
      <c r="A53" s="374" t="s">
        <v>121</v>
      </c>
      <c r="B53" s="1047"/>
      <c r="C53" s="1039"/>
      <c r="D53" s="403" t="s">
        <v>152</v>
      </c>
      <c r="E53" s="419" t="s">
        <v>2176</v>
      </c>
      <c r="F53" s="488" t="str">
        <f>IF(E53="電気事業者名を選択","",IF(VLOOKUP(E53,'参考3_排出係数(電気)'!K:M,3,FALSE)=1,"メニュー無し","メニュー選択→"))</f>
        <v/>
      </c>
      <c r="G53" s="38"/>
      <c r="H53" s="1005" t="s">
        <v>4925</v>
      </c>
      <c r="I53" s="720">
        <f t="shared" si="6"/>
        <v>8.6400000000000001E-3</v>
      </c>
      <c r="J53" s="702" t="str">
        <f>IF($E53="電気事業者名を選択","",INDEX('参考3_排出係数(電気)'!$D:$E,MATCH($E53&amp;"_"&amp;$G53,'参考3_排出係数(電気)'!$I:$I,0),1))</f>
        <v/>
      </c>
      <c r="K53" s="702" t="str">
        <f>IF($E53="電気事業者名を選択","",INDEX('参考3_排出係数(電気)'!$D:$E,MATCH($E53&amp;"_"&amp;$G53,'参考3_排出係数(電気)'!$I:$I,0),2))</f>
        <v/>
      </c>
      <c r="L53" s="381" t="s">
        <v>835</v>
      </c>
      <c r="M53" s="543">
        <f t="shared" ref="M53" si="8">SUM(N53:O53)</f>
        <v>0</v>
      </c>
      <c r="N53" s="2"/>
      <c r="O53" s="2"/>
      <c r="AD53" s="394"/>
      <c r="AG53" s="323" t="s">
        <v>4751</v>
      </c>
      <c r="AH53" s="395"/>
      <c r="AI53" s="332"/>
    </row>
    <row r="54" spans="1:35" ht="20.100000000000001" hidden="1" customHeight="1">
      <c r="A54" s="374" t="s">
        <v>121</v>
      </c>
      <c r="B54" s="1047"/>
      <c r="C54" s="1039"/>
      <c r="D54" s="403" t="s">
        <v>153</v>
      </c>
      <c r="E54" s="419" t="s">
        <v>2176</v>
      </c>
      <c r="F54" s="488" t="str">
        <f>IF(E54="電気事業者名を選択","",IF(VLOOKUP(E54,'参考3_排出係数(電気)'!K:M,3,FALSE)=1,"メニュー無し","メニュー選択→"))</f>
        <v/>
      </c>
      <c r="G54" s="38"/>
      <c r="H54" s="1005" t="s">
        <v>4925</v>
      </c>
      <c r="I54" s="720">
        <f t="shared" si="6"/>
        <v>8.6400000000000001E-3</v>
      </c>
      <c r="J54" s="702" t="str">
        <f>IF($E54="電気事業者名を選択","",INDEX('参考3_排出係数(電気)'!$D:$E,MATCH($E54&amp;"_"&amp;$G54,'参考3_排出係数(電気)'!$I:$I,0),1))</f>
        <v/>
      </c>
      <c r="K54" s="702" t="str">
        <f>IF($E54="電気事業者名を選択","",INDEX('参考3_排出係数(電気)'!$D:$E,MATCH($E54&amp;"_"&amp;$G54,'参考3_排出係数(電気)'!$I:$I,0),2))</f>
        <v/>
      </c>
      <c r="L54" s="381" t="s">
        <v>835</v>
      </c>
      <c r="M54" s="543">
        <f t="shared" si="2"/>
        <v>0</v>
      </c>
      <c r="N54" s="2"/>
      <c r="O54" s="2"/>
      <c r="AD54" s="394"/>
      <c r="AH54" s="395"/>
      <c r="AI54" s="332"/>
    </row>
    <row r="55" spans="1:35" ht="20.100000000000001" hidden="1" customHeight="1">
      <c r="A55" s="374" t="s">
        <v>121</v>
      </c>
      <c r="B55" s="1047"/>
      <c r="C55" s="1039"/>
      <c r="D55" s="403" t="s">
        <v>154</v>
      </c>
      <c r="E55" s="419" t="s">
        <v>2176</v>
      </c>
      <c r="F55" s="488" t="str">
        <f>IF(E55="電気事業者名を選択","",IF(VLOOKUP(E55,'参考3_排出係数(電気)'!K:M,3,FALSE)=1,"メニュー無し","メニュー選択→"))</f>
        <v/>
      </c>
      <c r="G55" s="38"/>
      <c r="H55" s="1005" t="s">
        <v>4925</v>
      </c>
      <c r="I55" s="720">
        <f t="shared" si="6"/>
        <v>8.6400000000000001E-3</v>
      </c>
      <c r="J55" s="702" t="str">
        <f>IF($E55="電気事業者名を選択","",INDEX('参考3_排出係数(電気)'!$D:$E,MATCH($E55&amp;"_"&amp;$G55,'参考3_排出係数(電気)'!$I:$I,0),1))</f>
        <v/>
      </c>
      <c r="K55" s="702" t="str">
        <f>IF($E55="電気事業者名を選択","",INDEX('参考3_排出係数(電気)'!$D:$E,MATCH($E55&amp;"_"&amp;$G55,'参考3_排出係数(電気)'!$I:$I,0),2))</f>
        <v/>
      </c>
      <c r="L55" s="381" t="s">
        <v>835</v>
      </c>
      <c r="M55" s="543">
        <f t="shared" ref="M55" si="9">SUM(N55:O55)</f>
        <v>0</v>
      </c>
      <c r="N55" s="2"/>
      <c r="O55" s="2"/>
      <c r="AD55" s="394"/>
      <c r="AH55" s="395"/>
      <c r="AI55" s="332"/>
    </row>
    <row r="56" spans="1:35" ht="20.100000000000001" hidden="1" customHeight="1">
      <c r="A56" s="374" t="s">
        <v>121</v>
      </c>
      <c r="B56" s="1047"/>
      <c r="C56" s="1039"/>
      <c r="D56" s="403" t="s">
        <v>155</v>
      </c>
      <c r="E56" s="419" t="s">
        <v>2176</v>
      </c>
      <c r="F56" s="488" t="str">
        <f>IF(E56="電気事業者名を選択","",IF(VLOOKUP(E56,'参考3_排出係数(電気)'!K:M,3,FALSE)=1,"メニュー無し","メニュー選択→"))</f>
        <v/>
      </c>
      <c r="G56" s="38"/>
      <c r="H56" s="1005" t="s">
        <v>4925</v>
      </c>
      <c r="I56" s="720">
        <f t="shared" si="6"/>
        <v>8.6400000000000001E-3</v>
      </c>
      <c r="J56" s="702" t="str">
        <f>IF($E56="電気事業者名を選択","",INDEX('参考3_排出係数(電気)'!$D:$E,MATCH($E56&amp;"_"&amp;$G56,'参考3_排出係数(電気)'!$I:$I,0),1))</f>
        <v/>
      </c>
      <c r="K56" s="702" t="str">
        <f>IF($E56="電気事業者名を選択","",INDEX('参考3_排出係数(電気)'!$D:$E,MATCH($E56&amp;"_"&amp;$G56,'参考3_排出係数(電気)'!$I:$I,0),2))</f>
        <v/>
      </c>
      <c r="L56" s="381" t="s">
        <v>835</v>
      </c>
      <c r="M56" s="543">
        <f t="shared" si="2"/>
        <v>0</v>
      </c>
      <c r="N56" s="2"/>
      <c r="O56" s="2"/>
      <c r="AD56" s="394"/>
      <c r="AH56" s="395"/>
      <c r="AI56" s="332"/>
    </row>
    <row r="57" spans="1:35" ht="20.100000000000001" hidden="1" customHeight="1">
      <c r="A57" s="374" t="s">
        <v>122</v>
      </c>
      <c r="B57" s="1047"/>
      <c r="C57" s="1039" t="s">
        <v>70</v>
      </c>
      <c r="D57" s="399" t="s">
        <v>71</v>
      </c>
      <c r="E57" s="401"/>
      <c r="F57" s="401"/>
      <c r="G57" s="376"/>
      <c r="H57" s="1005" t="s">
        <v>4925</v>
      </c>
      <c r="I57" s="720">
        <f>3.6/1000</f>
        <v>3.5999999999999999E-3</v>
      </c>
      <c r="J57" s="706"/>
      <c r="K57" s="706"/>
      <c r="L57" s="381" t="s">
        <v>835</v>
      </c>
      <c r="M57" s="543">
        <f t="shared" si="2"/>
        <v>0</v>
      </c>
      <c r="N57" s="2"/>
      <c r="O57" s="2"/>
      <c r="AD57" s="394"/>
      <c r="AH57" s="395"/>
      <c r="AI57" s="332"/>
    </row>
    <row r="58" spans="1:35" ht="20.100000000000001" hidden="1" customHeight="1">
      <c r="A58" s="374" t="s">
        <v>122</v>
      </c>
      <c r="B58" s="1047"/>
      <c r="C58" s="1039"/>
      <c r="D58" s="402" t="s">
        <v>72</v>
      </c>
      <c r="E58" s="375"/>
      <c r="F58" s="401"/>
      <c r="G58" s="376"/>
      <c r="H58" s="1005" t="s">
        <v>4925</v>
      </c>
      <c r="I58" s="720">
        <f>3.6/1000</f>
        <v>3.5999999999999999E-3</v>
      </c>
      <c r="J58" s="706"/>
      <c r="K58" s="706"/>
      <c r="L58" s="381" t="s">
        <v>835</v>
      </c>
      <c r="M58" s="543">
        <f t="shared" si="2"/>
        <v>0</v>
      </c>
      <c r="N58" s="2"/>
      <c r="O58" s="2"/>
      <c r="AD58" s="394"/>
      <c r="AH58" s="395"/>
      <c r="AI58" s="332"/>
    </row>
    <row r="59" spans="1:35" ht="20.100000000000001" hidden="1" customHeight="1">
      <c r="A59" s="374" t="s">
        <v>122</v>
      </c>
      <c r="B59" s="1047"/>
      <c r="C59" s="1039"/>
      <c r="D59" s="402" t="s">
        <v>73</v>
      </c>
      <c r="E59" s="420"/>
      <c r="F59" s="544"/>
      <c r="G59" s="391"/>
      <c r="H59" s="1005" t="s">
        <v>4925</v>
      </c>
      <c r="I59" s="720">
        <f t="shared" ref="I59" si="10">8.64/1000</f>
        <v>8.6400000000000001E-3</v>
      </c>
      <c r="J59" s="707"/>
      <c r="K59" s="708" t="str">
        <f t="shared" ref="K59:K60" si="11">IF(J59="","",J59)</f>
        <v/>
      </c>
      <c r="L59" s="381" t="s">
        <v>835</v>
      </c>
      <c r="M59" s="543">
        <f t="shared" si="2"/>
        <v>0</v>
      </c>
      <c r="N59" s="2"/>
      <c r="O59" s="2"/>
      <c r="AD59" s="394"/>
      <c r="AG59" s="323" t="s">
        <v>4875</v>
      </c>
      <c r="AH59" s="395"/>
      <c r="AI59" s="332"/>
    </row>
    <row r="60" spans="1:35" ht="20.100000000000001" hidden="1" customHeight="1">
      <c r="A60" s="374" t="s">
        <v>122</v>
      </c>
      <c r="B60" s="1047"/>
      <c r="C60" s="1039"/>
      <c r="D60" s="405" t="s">
        <v>74</v>
      </c>
      <c r="E60" s="420"/>
      <c r="F60" s="544"/>
      <c r="G60" s="391"/>
      <c r="H60" s="1005" t="s">
        <v>4925</v>
      </c>
      <c r="I60" s="721">
        <f>8.64/1000</f>
        <v>8.6400000000000001E-3</v>
      </c>
      <c r="J60" s="707"/>
      <c r="K60" s="708" t="str">
        <f t="shared" si="11"/>
        <v/>
      </c>
      <c r="L60" s="381" t="s">
        <v>835</v>
      </c>
      <c r="M60" s="543">
        <f t="shared" si="2"/>
        <v>0</v>
      </c>
      <c r="N60" s="2"/>
      <c r="O60" s="2"/>
      <c r="AD60" s="394"/>
      <c r="AG60" s="323" t="s">
        <v>4882</v>
      </c>
      <c r="AH60" s="395"/>
      <c r="AI60" s="332"/>
    </row>
    <row r="61" spans="1:35" ht="20.100000000000001" customHeight="1">
      <c r="A61" s="368" t="s">
        <v>4</v>
      </c>
      <c r="B61" s="1047"/>
      <c r="C61" s="1039" t="s">
        <v>75</v>
      </c>
      <c r="D61" s="406" t="s">
        <v>2241</v>
      </c>
      <c r="E61" s="407"/>
      <c r="F61" s="407"/>
      <c r="G61" s="408"/>
      <c r="H61" s="1005" t="s">
        <v>142</v>
      </c>
      <c r="I61" s="720">
        <f>3.6/1000</f>
        <v>3.5999999999999999E-3</v>
      </c>
      <c r="J61" s="706"/>
      <c r="K61" s="706"/>
      <c r="L61" s="381" t="s">
        <v>5086</v>
      </c>
      <c r="M61" s="543">
        <f t="shared" si="2"/>
        <v>0</v>
      </c>
      <c r="N61" s="2"/>
      <c r="O61" s="2"/>
      <c r="AD61" s="394"/>
      <c r="AH61" s="395"/>
      <c r="AI61" s="332"/>
    </row>
    <row r="62" spans="1:35" ht="20.100000000000001" hidden="1" customHeight="1">
      <c r="A62" s="374" t="s">
        <v>123</v>
      </c>
      <c r="B62" s="1047"/>
      <c r="C62" s="1039"/>
      <c r="D62" s="409"/>
      <c r="E62" s="410"/>
      <c r="F62" s="410"/>
      <c r="G62" s="411"/>
      <c r="H62" s="1006" t="s">
        <v>740</v>
      </c>
      <c r="I62" s="722"/>
      <c r="J62" s="371"/>
      <c r="K62" s="371"/>
      <c r="L62" s="371"/>
      <c r="M62" s="371"/>
      <c r="N62" s="371"/>
      <c r="O62" s="371"/>
      <c r="AD62" s="394"/>
      <c r="AH62" s="395"/>
      <c r="AI62" s="332"/>
    </row>
    <row r="63" spans="1:35" ht="20.100000000000001" hidden="1" customHeight="1">
      <c r="A63" s="374" t="s">
        <v>123</v>
      </c>
      <c r="B63" s="1047"/>
      <c r="C63" s="1039"/>
      <c r="D63" s="406" t="s">
        <v>2242</v>
      </c>
      <c r="E63" s="407"/>
      <c r="F63" s="407"/>
      <c r="G63" s="408"/>
      <c r="H63" s="1005" t="s">
        <v>4925</v>
      </c>
      <c r="I63" s="720">
        <f>3.6/1000</f>
        <v>3.5999999999999999E-3</v>
      </c>
      <c r="J63" s="706"/>
      <c r="K63" s="706"/>
      <c r="L63" s="381" t="s">
        <v>835</v>
      </c>
      <c r="M63" s="543">
        <f t="shared" si="2"/>
        <v>0</v>
      </c>
      <c r="N63" s="2"/>
      <c r="O63" s="2"/>
      <c r="AD63" s="394"/>
      <c r="AH63" s="395"/>
      <c r="AI63" s="332"/>
    </row>
    <row r="64" spans="1:35" ht="20.100000000000001" hidden="1" customHeight="1">
      <c r="A64" s="374" t="s">
        <v>123</v>
      </c>
      <c r="B64" s="1047"/>
      <c r="C64" s="1039"/>
      <c r="D64" s="409"/>
      <c r="E64" s="410"/>
      <c r="F64" s="410"/>
      <c r="G64" s="411"/>
      <c r="H64" s="1006" t="s">
        <v>740</v>
      </c>
      <c r="I64" s="722"/>
      <c r="J64" s="371"/>
      <c r="K64" s="371"/>
      <c r="L64" s="371"/>
      <c r="M64" s="371"/>
      <c r="N64" s="371"/>
      <c r="O64" s="371"/>
      <c r="AD64" s="394"/>
      <c r="AH64" s="395"/>
      <c r="AI64" s="332"/>
    </row>
    <row r="65" spans="1:35" ht="20.100000000000001" hidden="1" customHeight="1">
      <c r="A65" s="374" t="s">
        <v>123</v>
      </c>
      <c r="B65" s="1047"/>
      <c r="C65" s="1039"/>
      <c r="D65" s="406" t="s">
        <v>63</v>
      </c>
      <c r="E65" s="407"/>
      <c r="F65" s="407"/>
      <c r="G65" s="408"/>
      <c r="H65" s="1005" t="s">
        <v>4925</v>
      </c>
      <c r="I65" s="720">
        <f>3.6/1000</f>
        <v>3.5999999999999999E-3</v>
      </c>
      <c r="J65" s="706"/>
      <c r="K65" s="706"/>
      <c r="L65" s="381" t="s">
        <v>835</v>
      </c>
      <c r="M65" s="543">
        <f t="shared" si="2"/>
        <v>0</v>
      </c>
      <c r="N65" s="2"/>
      <c r="O65" s="2"/>
      <c r="AD65" s="394"/>
      <c r="AH65" s="395"/>
      <c r="AI65" s="332"/>
    </row>
    <row r="66" spans="1:35" ht="20.100000000000001" hidden="1" customHeight="1">
      <c r="A66" s="374" t="s">
        <v>123</v>
      </c>
      <c r="B66" s="1047"/>
      <c r="C66" s="1039"/>
      <c r="D66" s="409"/>
      <c r="E66" s="410"/>
      <c r="F66" s="410"/>
      <c r="G66" s="411"/>
      <c r="H66" s="1006" t="s">
        <v>740</v>
      </c>
      <c r="I66" s="718"/>
      <c r="J66" s="371"/>
      <c r="K66" s="371"/>
      <c r="L66" s="371"/>
      <c r="M66" s="371"/>
      <c r="N66" s="371"/>
      <c r="O66" s="371"/>
      <c r="AD66" s="394"/>
      <c r="AH66" s="395"/>
      <c r="AI66" s="332"/>
    </row>
    <row r="67" spans="1:35" ht="20.100000000000001" hidden="1" customHeight="1">
      <c r="A67" s="374" t="s">
        <v>123</v>
      </c>
      <c r="B67" s="1047"/>
      <c r="C67" s="1039"/>
      <c r="D67" s="406" t="s">
        <v>2243</v>
      </c>
      <c r="E67" s="407"/>
      <c r="F67" s="407"/>
      <c r="G67" s="408"/>
      <c r="H67" s="1005" t="s">
        <v>4925</v>
      </c>
      <c r="I67" s="720">
        <f>3.6/1000</f>
        <v>3.5999999999999999E-3</v>
      </c>
      <c r="J67" s="706"/>
      <c r="K67" s="706"/>
      <c r="L67" s="381" t="s">
        <v>835</v>
      </c>
      <c r="M67" s="543">
        <f t="shared" si="2"/>
        <v>0</v>
      </c>
      <c r="N67" s="2"/>
      <c r="O67" s="2"/>
      <c r="AD67" s="394"/>
      <c r="AH67" s="395"/>
      <c r="AI67" s="332"/>
    </row>
    <row r="68" spans="1:35" ht="20.100000000000001" hidden="1" customHeight="1">
      <c r="A68" s="374" t="s">
        <v>123</v>
      </c>
      <c r="B68" s="1047"/>
      <c r="C68" s="1039"/>
      <c r="D68" s="409"/>
      <c r="E68" s="410"/>
      <c r="F68" s="410"/>
      <c r="G68" s="411"/>
      <c r="H68" s="1006" t="s">
        <v>740</v>
      </c>
      <c r="I68" s="718"/>
      <c r="J68" s="371"/>
      <c r="K68" s="371"/>
      <c r="L68" s="371"/>
      <c r="M68" s="371"/>
      <c r="N68" s="371"/>
      <c r="O68" s="371"/>
      <c r="AD68" s="394"/>
      <c r="AH68" s="395"/>
      <c r="AI68" s="332"/>
    </row>
    <row r="69" spans="1:35" ht="20.100000000000001" hidden="1" customHeight="1">
      <c r="A69" s="374" t="s">
        <v>123</v>
      </c>
      <c r="B69" s="1047"/>
      <c r="C69" s="1039"/>
      <c r="D69" s="1048" t="s">
        <v>174</v>
      </c>
      <c r="E69" s="1049"/>
      <c r="F69" s="545"/>
      <c r="G69" s="408"/>
      <c r="H69" s="1005" t="s">
        <v>4925</v>
      </c>
      <c r="I69" s="781">
        <f>3.6/1000</f>
        <v>3.5999999999999999E-3</v>
      </c>
      <c r="J69" s="707"/>
      <c r="K69" s="708" t="str">
        <f>IF(J69="","",J69)</f>
        <v/>
      </c>
      <c r="L69" s="381" t="s">
        <v>835</v>
      </c>
      <c r="M69" s="543">
        <f t="shared" si="2"/>
        <v>0</v>
      </c>
      <c r="N69" s="2"/>
      <c r="O69" s="2"/>
      <c r="AD69" s="394"/>
      <c r="AG69" s="323" t="s">
        <v>4877</v>
      </c>
      <c r="AH69" s="395"/>
      <c r="AI69" s="332"/>
    </row>
    <row r="70" spans="1:35" ht="20.100000000000001" hidden="1" customHeight="1">
      <c r="A70" s="374" t="s">
        <v>123</v>
      </c>
      <c r="B70" s="1047"/>
      <c r="C70" s="1039"/>
      <c r="D70" s="1048"/>
      <c r="E70" s="1050"/>
      <c r="F70" s="546"/>
      <c r="G70" s="411"/>
      <c r="H70" s="1006" t="s">
        <v>740</v>
      </c>
      <c r="I70" s="718"/>
      <c r="J70" s="371"/>
      <c r="K70" s="371"/>
      <c r="L70" s="371"/>
      <c r="M70" s="371"/>
      <c r="N70" s="371"/>
      <c r="O70" s="371"/>
      <c r="AD70" s="394"/>
      <c r="AH70" s="395"/>
      <c r="AI70" s="332"/>
    </row>
    <row r="71" spans="1:35" ht="20.100000000000001" hidden="1" customHeight="1">
      <c r="A71" s="374" t="s">
        <v>123</v>
      </c>
      <c r="B71" s="1047"/>
      <c r="C71" s="1039"/>
      <c r="D71" s="1048" t="s">
        <v>175</v>
      </c>
      <c r="E71" s="1049"/>
      <c r="F71" s="545"/>
      <c r="G71" s="408"/>
      <c r="H71" s="1005" t="s">
        <v>4925</v>
      </c>
      <c r="I71" s="781">
        <f>3.6/1000</f>
        <v>3.5999999999999999E-3</v>
      </c>
      <c r="J71" s="707"/>
      <c r="K71" s="708" t="str">
        <f>IF(J71="","",J71)</f>
        <v/>
      </c>
      <c r="L71" s="381" t="s">
        <v>835</v>
      </c>
      <c r="M71" s="543">
        <f t="shared" si="2"/>
        <v>0</v>
      </c>
      <c r="N71" s="2"/>
      <c r="O71" s="2"/>
      <c r="AD71" s="394"/>
      <c r="AG71" s="323" t="s">
        <v>4877</v>
      </c>
      <c r="AH71" s="395"/>
      <c r="AI71" s="332"/>
    </row>
    <row r="72" spans="1:35" ht="20.100000000000001" hidden="1" customHeight="1">
      <c r="A72" s="374" t="s">
        <v>123</v>
      </c>
      <c r="B72" s="1047"/>
      <c r="C72" s="1039"/>
      <c r="D72" s="1048"/>
      <c r="E72" s="1050"/>
      <c r="F72" s="546"/>
      <c r="G72" s="411"/>
      <c r="H72" s="1006" t="s">
        <v>740</v>
      </c>
      <c r="I72" s="718"/>
      <c r="J72" s="371"/>
      <c r="K72" s="371"/>
      <c r="L72" s="371"/>
      <c r="M72" s="371"/>
      <c r="N72" s="371"/>
      <c r="O72" s="371"/>
      <c r="AD72" s="394"/>
      <c r="AH72" s="395"/>
      <c r="AI72" s="332"/>
    </row>
    <row r="73" spans="1:35" ht="20.100000000000001" hidden="1" customHeight="1">
      <c r="A73" s="374" t="s">
        <v>123</v>
      </c>
      <c r="B73" s="1047"/>
      <c r="C73" s="1039"/>
      <c r="D73" s="412" t="s">
        <v>76</v>
      </c>
      <c r="E73" s="420"/>
      <c r="F73" s="544"/>
      <c r="G73" s="414" t="s">
        <v>77</v>
      </c>
      <c r="H73" s="1005" t="s">
        <v>4925</v>
      </c>
      <c r="I73" s="720">
        <f t="shared" ref="I73:I76" si="12">8.64/1000</f>
        <v>8.6400000000000001E-3</v>
      </c>
      <c r="J73" s="707"/>
      <c r="K73" s="708" t="str">
        <f t="shared" ref="K73:K76" si="13">IF(J73="","",J73)</f>
        <v/>
      </c>
      <c r="L73" s="381" t="s">
        <v>835</v>
      </c>
      <c r="M73" s="543">
        <f t="shared" si="2"/>
        <v>0</v>
      </c>
      <c r="N73" s="2"/>
      <c r="O73" s="2"/>
      <c r="AD73" s="394"/>
      <c r="AG73" s="323" t="s">
        <v>4875</v>
      </c>
      <c r="AH73" s="395"/>
      <c r="AI73" s="332"/>
    </row>
    <row r="74" spans="1:35" ht="20.100000000000001" hidden="1" customHeight="1">
      <c r="A74" s="374" t="s">
        <v>123</v>
      </c>
      <c r="B74" s="1047"/>
      <c r="C74" s="1039"/>
      <c r="D74" s="412" t="s">
        <v>78</v>
      </c>
      <c r="E74" s="420"/>
      <c r="F74" s="544"/>
      <c r="G74" s="416" t="s">
        <v>79</v>
      </c>
      <c r="H74" s="1005" t="s">
        <v>4925</v>
      </c>
      <c r="I74" s="720">
        <f t="shared" si="12"/>
        <v>8.6400000000000001E-3</v>
      </c>
      <c r="J74" s="707"/>
      <c r="K74" s="708" t="str">
        <f t="shared" si="13"/>
        <v/>
      </c>
      <c r="L74" s="381" t="s">
        <v>835</v>
      </c>
      <c r="M74" s="543">
        <f t="shared" si="2"/>
        <v>0</v>
      </c>
      <c r="N74" s="2"/>
      <c r="O74" s="2"/>
      <c r="AD74" s="394"/>
      <c r="AG74" s="323" t="s">
        <v>4875</v>
      </c>
      <c r="AH74" s="395"/>
      <c r="AI74" s="332"/>
    </row>
    <row r="75" spans="1:35" ht="20.100000000000001" hidden="1" customHeight="1">
      <c r="A75" s="374" t="s">
        <v>123</v>
      </c>
      <c r="B75" s="1047"/>
      <c r="C75" s="1039"/>
      <c r="D75" s="412" t="s">
        <v>80</v>
      </c>
      <c r="E75" s="420"/>
      <c r="F75" s="544"/>
      <c r="G75" s="416" t="s">
        <v>81</v>
      </c>
      <c r="H75" s="1005" t="s">
        <v>4925</v>
      </c>
      <c r="I75" s="720">
        <f t="shared" si="12"/>
        <v>8.6400000000000001E-3</v>
      </c>
      <c r="J75" s="707"/>
      <c r="K75" s="708" t="str">
        <f t="shared" si="13"/>
        <v/>
      </c>
      <c r="L75" s="381" t="s">
        <v>835</v>
      </c>
      <c r="M75" s="543">
        <f t="shared" si="2"/>
        <v>0</v>
      </c>
      <c r="N75" s="2"/>
      <c r="O75" s="2"/>
      <c r="AD75" s="394"/>
      <c r="AG75" s="323" t="s">
        <v>4875</v>
      </c>
      <c r="AH75" s="395"/>
      <c r="AI75" s="332"/>
    </row>
    <row r="76" spans="1:35" ht="20.100000000000001" hidden="1" customHeight="1">
      <c r="A76" s="374" t="s">
        <v>123</v>
      </c>
      <c r="B76" s="1047"/>
      <c r="C76" s="1039"/>
      <c r="D76" s="412" t="s">
        <v>82</v>
      </c>
      <c r="E76" s="420"/>
      <c r="F76" s="544"/>
      <c r="G76" s="416" t="s">
        <v>83</v>
      </c>
      <c r="H76" s="1005" t="s">
        <v>4925</v>
      </c>
      <c r="I76" s="720">
        <f t="shared" si="12"/>
        <v>8.6400000000000001E-3</v>
      </c>
      <c r="J76" s="707"/>
      <c r="K76" s="708" t="str">
        <f t="shared" si="13"/>
        <v/>
      </c>
      <c r="L76" s="381" t="s">
        <v>835</v>
      </c>
      <c r="M76" s="543">
        <f t="shared" si="2"/>
        <v>0</v>
      </c>
      <c r="N76" s="2"/>
      <c r="O76" s="2"/>
      <c r="AD76" s="394"/>
      <c r="AG76" s="323" t="s">
        <v>4875</v>
      </c>
      <c r="AH76" s="395"/>
      <c r="AI76" s="332"/>
    </row>
    <row r="77" spans="1:35" ht="19.5" customHeight="1">
      <c r="A77" s="368" t="s">
        <v>4</v>
      </c>
      <c r="B77" s="1039" t="s">
        <v>822</v>
      </c>
      <c r="C77" s="1039"/>
      <c r="D77" s="534" t="s">
        <v>843</v>
      </c>
      <c r="E77" s="370"/>
      <c r="F77" s="549"/>
      <c r="G77" s="377"/>
      <c r="H77" s="1007"/>
      <c r="I77" s="371"/>
      <c r="J77" s="372"/>
      <c r="K77" s="372"/>
      <c r="L77" s="372"/>
      <c r="M77" s="499" t="str">
        <f>IF('1.はじめに'!$D$14="","",INDEX(非表示_前年度報告内容!$1:$1048576,MATCH('1.はじめに'!$D$14,非表示_前年度報告内容!$A:$A,0),MATCH("指標の名称1（自動車）",非表示_前年度報告内容!$4:$4,0)))</f>
        <v/>
      </c>
      <c r="N77" s="547" t="str">
        <f>IF($M77="","",$M77)</f>
        <v/>
      </c>
      <c r="O77" s="547" t="str">
        <f>IF($M77="","",$M77)</f>
        <v/>
      </c>
      <c r="AG77" s="323" t="s">
        <v>1594</v>
      </c>
    </row>
    <row r="78" spans="1:35">
      <c r="A78" s="368" t="s">
        <v>4</v>
      </c>
      <c r="B78" s="1039"/>
      <c r="C78" s="1039"/>
      <c r="D78" s="548"/>
      <c r="E78" s="370" t="s">
        <v>4964</v>
      </c>
      <c r="F78" s="549"/>
      <c r="G78" s="377"/>
      <c r="H78" s="1007"/>
      <c r="I78" s="371"/>
      <c r="J78" s="372"/>
      <c r="K78" s="372"/>
      <c r="L78" s="372"/>
      <c r="M78" s="499"/>
      <c r="N78" s="547" t="str">
        <f>IF($M$78="","",$M$78)</f>
        <v/>
      </c>
      <c r="O78" s="547" t="str">
        <f>IF($M$78="","",$M$78)</f>
        <v/>
      </c>
      <c r="AG78" s="323" t="s">
        <v>824</v>
      </c>
    </row>
    <row r="79" spans="1:35">
      <c r="A79" s="368" t="s">
        <v>4</v>
      </c>
      <c r="B79" s="1039"/>
      <c r="C79" s="1039"/>
      <c r="D79" s="331" t="s">
        <v>847</v>
      </c>
      <c r="E79" s="375"/>
      <c r="F79" s="401"/>
      <c r="G79" s="377" t="s">
        <v>848</v>
      </c>
      <c r="H79" s="1007"/>
      <c r="I79" s="371"/>
      <c r="J79" s="372"/>
      <c r="K79" s="372"/>
      <c r="L79" s="372"/>
      <c r="M79" s="543">
        <f t="shared" ref="M79" si="14">SUM(N79:O79)</f>
        <v>0</v>
      </c>
      <c r="N79" s="495"/>
      <c r="O79" s="495"/>
    </row>
    <row r="80" spans="1:35">
      <c r="A80" s="368" t="s">
        <v>4</v>
      </c>
      <c r="B80" s="1039"/>
      <c r="C80" s="1039"/>
      <c r="D80" s="550" t="s">
        <v>846</v>
      </c>
      <c r="E80" s="370"/>
      <c r="F80" s="549"/>
      <c r="G80" s="377"/>
      <c r="H80" s="1007"/>
      <c r="I80" s="371"/>
      <c r="J80" s="372"/>
      <c r="K80" s="372"/>
      <c r="L80" s="372"/>
      <c r="M80" s="499" t="str">
        <f>IF('1.はじめに'!$D$14="","",INDEX(非表示_前年度報告内容!$1:$1048576,MATCH('1.はじめに'!$D$14,非表示_前年度報告内容!$A:$A,0),MATCH("指標の単位1（自動車）",非表示_前年度報告内容!$4:$4,0)))</f>
        <v/>
      </c>
      <c r="N80" s="547" t="str">
        <f>IF($M80="","",$M80)</f>
        <v/>
      </c>
      <c r="O80" s="547" t="str">
        <f>IF($M80="","",$M80)</f>
        <v/>
      </c>
      <c r="AG80" s="323" t="s">
        <v>1642</v>
      </c>
    </row>
    <row r="81" spans="1:33">
      <c r="A81" s="368" t="s">
        <v>4</v>
      </c>
      <c r="B81" s="1039"/>
      <c r="C81" s="1039"/>
      <c r="D81" s="548"/>
      <c r="E81" s="370" t="s">
        <v>4964</v>
      </c>
      <c r="F81" s="549"/>
      <c r="G81" s="377"/>
      <c r="H81" s="1007"/>
      <c r="I81" s="371"/>
      <c r="J81" s="372"/>
      <c r="K81" s="372"/>
      <c r="L81" s="372"/>
      <c r="M81" s="499"/>
      <c r="N81" s="547" t="str">
        <f>IF($M81="","",$M81)</f>
        <v/>
      </c>
      <c r="O81" s="547" t="str">
        <f>IF($M81="","",$M81)</f>
        <v/>
      </c>
      <c r="AG81" s="323" t="s">
        <v>824</v>
      </c>
    </row>
    <row r="83" spans="1:33">
      <c r="I83" s="316"/>
    </row>
  </sheetData>
  <sheetProtection algorithmName="SHA-512" hashValue="FH4F6Y/ix5otb0f73WoMU51IYcy/1Fn9ZwNklphP6jog8ah6dhLV+05pNEzKHU7Nnfo+UOI12zJUmAobdxWOng==" saltValue="UDKLPeJH+k1mDpM8fapcjA==" spinCount="100000" sheet="1" formatCells="0" autoFilter="0"/>
  <autoFilter ref="A28:A81" xr:uid="{00000000-0009-0000-0000-000007000000}">
    <filterColumn colId="0">
      <filters>
        <filter val="初期表示"/>
      </filters>
    </filterColumn>
  </autoFilter>
  <mergeCells count="23">
    <mergeCell ref="N27:N28"/>
    <mergeCell ref="O27:O28"/>
    <mergeCell ref="A2:C2"/>
    <mergeCell ref="R6:R7"/>
    <mergeCell ref="R8:R9"/>
    <mergeCell ref="R19:R21"/>
    <mergeCell ref="C18:D22"/>
    <mergeCell ref="C12:D16"/>
    <mergeCell ref="B77:C81"/>
    <mergeCell ref="J26:L26"/>
    <mergeCell ref="D69:D70"/>
    <mergeCell ref="B28:G28"/>
    <mergeCell ref="B47:B76"/>
    <mergeCell ref="C47:C56"/>
    <mergeCell ref="C57:C60"/>
    <mergeCell ref="C61:C76"/>
    <mergeCell ref="B29:B46"/>
    <mergeCell ref="C42:C46"/>
    <mergeCell ref="C29:C41"/>
    <mergeCell ref="E69:E70"/>
    <mergeCell ref="D71:D72"/>
    <mergeCell ref="E71:E72"/>
    <mergeCell ref="H27:H28"/>
  </mergeCells>
  <phoneticPr fontId="3"/>
  <conditionalFormatting sqref="A2">
    <cfRule type="cellIs" dxfId="36" priority="30" operator="equal">
      <formula>"要入力"</formula>
    </cfRule>
  </conditionalFormatting>
  <conditionalFormatting sqref="E36:E40">
    <cfRule type="expression" dxfId="35" priority="16">
      <formula>AND($E36="ガス事業者名を選択",$M36&gt;0)</formula>
    </cfRule>
    <cfRule type="expression" dxfId="34" priority="22">
      <formula>$E47="99999_代替値"</formula>
    </cfRule>
  </conditionalFormatting>
  <conditionalFormatting sqref="E36:E41 E46:E56 E59:E60 J59:J60 E69:E76 J69:J76">
    <cfRule type="expression" dxfId="33" priority="6">
      <formula>$A$2="（入力不要）"</formula>
    </cfRule>
  </conditionalFormatting>
  <conditionalFormatting sqref="E41 E46 E59:E60 E69:E76">
    <cfRule type="expression" dxfId="32" priority="15">
      <formula>AND($E41="",$M41&gt;0)</formula>
    </cfRule>
  </conditionalFormatting>
  <conditionalFormatting sqref="E47:E56">
    <cfRule type="expression" dxfId="31" priority="10">
      <formula>AND($E47="電気事業者名を選択",$M47&gt;0)</formula>
    </cfRule>
    <cfRule type="expression" dxfId="30" priority="29">
      <formula>$E47="99999_代替値"</formula>
    </cfRule>
  </conditionalFormatting>
  <conditionalFormatting sqref="F36:F40">
    <cfRule type="expression" dxfId="29" priority="21">
      <formula>AND($F36="メニュー選択→",$G36="")</formula>
    </cfRule>
  </conditionalFormatting>
  <conditionalFormatting sqref="F47:F56">
    <cfRule type="expression" dxfId="28" priority="28">
      <formula>AND($F47="メニュー選択→",$G47="")</formula>
    </cfRule>
  </conditionalFormatting>
  <conditionalFormatting sqref="G36:G40">
    <cfRule type="expression" dxfId="27" priority="20">
      <formula>$E36="ガス事業者名を選択"</formula>
    </cfRule>
    <cfRule type="expression" dxfId="26" priority="19">
      <formula>$F36="メニュー無し"</formula>
    </cfRule>
    <cfRule type="expression" dxfId="25" priority="18">
      <formula>$G36="(参考値)事業者全体"</formula>
    </cfRule>
  </conditionalFormatting>
  <conditionalFormatting sqref="G47:G56">
    <cfRule type="expression" dxfId="24" priority="25">
      <formula>$G47="(参考値)事業者全体"</formula>
    </cfRule>
    <cfRule type="expression" dxfId="23" priority="26">
      <formula>$F47="メニュー無し"</formula>
    </cfRule>
    <cfRule type="expression" dxfId="22" priority="27">
      <formula>$E47="電気事業者名を選択"</formula>
    </cfRule>
  </conditionalFormatting>
  <conditionalFormatting sqref="I36:I40 I60 I69 I71">
    <cfRule type="expression" dxfId="21" priority="12">
      <formula>AND($I36="",$M36&gt;0)</formula>
    </cfRule>
  </conditionalFormatting>
  <conditionalFormatting sqref="I36:I40">
    <cfRule type="cellIs" dxfId="20" priority="17" operator="notEqual">
      <formula>0.045</formula>
    </cfRule>
  </conditionalFormatting>
  <conditionalFormatting sqref="I60">
    <cfRule type="cellIs" dxfId="19" priority="14" operator="notEqual">
      <formula>0.00864</formula>
    </cfRule>
  </conditionalFormatting>
  <conditionalFormatting sqref="I69 I71">
    <cfRule type="cellIs" dxfId="18" priority="13" operator="notEqual">
      <formula>0.0036</formula>
    </cfRule>
  </conditionalFormatting>
  <conditionalFormatting sqref="I41:J41">
    <cfRule type="expression" dxfId="17" priority="3">
      <formula>$A$2="（入力不要）"</formula>
    </cfRule>
    <cfRule type="expression" dxfId="16" priority="4">
      <formula>AND($E41="",$M41&gt;0)</formula>
    </cfRule>
  </conditionalFormatting>
  <conditionalFormatting sqref="I46:J46">
    <cfRule type="expression" dxfId="15" priority="2">
      <formula>AND($E46="",$M46&gt;0)</formula>
    </cfRule>
    <cfRule type="expression" dxfId="14" priority="1">
      <formula>$A$2="（入力不要）"</formula>
    </cfRule>
  </conditionalFormatting>
  <conditionalFormatting sqref="J59:J60">
    <cfRule type="expression" dxfId="13" priority="8">
      <formula>AND($E59="",$M59&gt;0)</formula>
    </cfRule>
  </conditionalFormatting>
  <conditionalFormatting sqref="J69 J71">
    <cfRule type="expression" dxfId="12" priority="11">
      <formula>AND($E69="",$M69&gt;0)</formula>
    </cfRule>
  </conditionalFormatting>
  <conditionalFormatting sqref="J73:J76">
    <cfRule type="expression" dxfId="11" priority="9">
      <formula>AND($E73="",$M73&gt;0)</formula>
    </cfRule>
  </conditionalFormatting>
  <conditionalFormatting sqref="J36:K40">
    <cfRule type="containsErrors" dxfId="10" priority="23">
      <formula>ISERROR(J36)</formula>
    </cfRule>
  </conditionalFormatting>
  <conditionalFormatting sqref="J47:K56">
    <cfRule type="containsErrors" dxfId="9" priority="42">
      <formula>ISERROR(J47)</formula>
    </cfRule>
  </conditionalFormatting>
  <conditionalFormatting sqref="M6:O23 M29:O81">
    <cfRule type="expression" dxfId="7" priority="5">
      <formula>$A$2="（入力不要）"</formula>
    </cfRule>
  </conditionalFormatting>
  <conditionalFormatting sqref="M78:O78">
    <cfRule type="expression" dxfId="6" priority="40">
      <formula>NOT(M$77="その他")</formula>
    </cfRule>
  </conditionalFormatting>
  <conditionalFormatting sqref="M81:O81">
    <cfRule type="expression" dxfId="5" priority="41">
      <formula>NOT(M$80="その他")</formula>
    </cfRule>
  </conditionalFormatting>
  <conditionalFormatting sqref="N6:O6 N10:O10 N16:O16 N22:O23">
    <cfRule type="cellIs" dxfId="4" priority="31" operator="lessThan">
      <formula>0</formula>
    </cfRule>
  </conditionalFormatting>
  <hyperlinks>
    <hyperlink ref="L2" location="シート一覧" display="シート一覧に戻る" xr:uid="{00000000-0004-0000-0700-000000000000}"/>
    <hyperlink ref="Q2" location="'参考3_排出係数(電気)'!A1" display="排出係数一覧表（電気）へ" xr:uid="{00000000-0004-0000-0700-000001000000}"/>
    <hyperlink ref="N2" location="'参考1_排出係数(ガス)'!A1" display="排出係数一覧表（ガス）へ" xr:uid="{00000000-0004-0000-0700-000002000000}"/>
  </hyperlinks>
  <pageMargins left="0.7" right="0.7" top="0.75" bottom="0.75" header="0.3" footer="0.3"/>
  <pageSetup paperSize="9" scale="45"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25C4414C-1F53-4DF3-BB06-8F557F5CF888}">
            <xm:f>'1.はじめに'!$B$11="新規"</xm:f>
            <x14:dxf>
              <fill>
                <patternFill>
                  <bgColor theme="9" tint="0.79998168889431442"/>
                </patternFill>
              </fill>
            </x14:dxf>
          </x14:cfRule>
          <xm:sqref>M6:O6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0000000}">
          <x14:formula1>
            <xm:f>OFFSET('参考3_排出係数(電気)'!$K$29,0,0,'参考3_排出係数(電気)'!$L$29+1,1)</xm:f>
          </x14:formula1>
          <xm:sqref>E47:E56</xm:sqref>
        </x14:dataValidation>
        <x14:dataValidation type="list" allowBlank="1" showInputMessage="1" showErrorMessage="1" xr:uid="{00000000-0002-0000-0700-000001000000}">
          <x14:formula1>
            <xm:f>OFFSET('参考3_排出係数(電気)'!$B$29,MATCH(LEFT($E47,5),'参考3_排出係数(電気)'!$A$30:$A$3024,0),1,VLOOKUP($E47,'参考3_排出係数(電気)'!$K$29:$M$3024,3),1)</xm:f>
          </x14:formula1>
          <xm:sqref>G47:G56</xm:sqref>
        </x14:dataValidation>
        <x14:dataValidation type="list" allowBlank="1" showInputMessage="1" showErrorMessage="1" xr:uid="{00000000-0002-0000-0700-000002000000}">
          <x14:formula1>
            <xm:f>OFFSET('参考1_排出係数(ガス)'!$K$28,0,0,'参考1_排出係数(ガス)'!$L$28+1,1)</xm:f>
          </x14:formula1>
          <xm:sqref>E36:E40</xm:sqref>
        </x14:dataValidation>
        <x14:dataValidation type="list" allowBlank="1" showInputMessage="1" showErrorMessage="1" xr:uid="{00000000-0002-0000-0700-000003000000}">
          <x14:formula1>
            <xm:f>非表示_リスト!$G$20:$J$20</xm:f>
          </x14:formula1>
          <xm:sqref>M77</xm:sqref>
        </x14:dataValidation>
        <x14:dataValidation type="list" allowBlank="1" showInputMessage="1" showErrorMessage="1" xr:uid="{00000000-0002-0000-0700-000004000000}">
          <x14:formula1>
            <xm:f>INDIRECT(非表示_リスト!$F$21)</xm:f>
          </x14:formula1>
          <xm:sqref>M80</xm:sqref>
        </x14:dataValidation>
        <x14:dataValidation type="list" allowBlank="1" showInputMessage="1" showErrorMessage="1" xr:uid="{00000000-0002-0000-0700-000005000000}">
          <x14:formula1>
            <xm:f>OFFSET('参考1_排出係数(ガス)'!$B$28,MATCH(LEFT($E36,5),'参考1_排出係数(ガス)'!$A$29:$A$3023,0),1,VLOOKUP($E36,'参考1_排出係数(ガス)'!$K$28:$M$3023,3),1)</xm:f>
          </x14:formula1>
          <xm:sqref>G36:G40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CC"/>
    <pageSetUpPr fitToPage="1"/>
  </sheetPr>
  <dimension ref="A1:O27"/>
  <sheetViews>
    <sheetView showGridLines="0" zoomScale="85" zoomScaleNormal="85" workbookViewId="0">
      <selection activeCell="H6" sqref="H6"/>
    </sheetView>
  </sheetViews>
  <sheetFormatPr defaultColWidth="9" defaultRowHeight="19.8" outlineLevelCol="1"/>
  <cols>
    <col min="1" max="1" width="22.09765625" style="308" customWidth="1"/>
    <col min="2" max="2" width="20.09765625" style="308" customWidth="1"/>
    <col min="3" max="3" width="19.19921875" style="308" bestFit="1" customWidth="1"/>
    <col min="4" max="4" width="8.09765625" style="308" customWidth="1"/>
    <col min="5" max="12" width="10.59765625" style="308" customWidth="1"/>
    <col min="13" max="13" width="3.69921875" style="308" customWidth="1"/>
    <col min="14" max="14" width="32.09765625" style="784" hidden="1" customWidth="1" outlineLevel="1"/>
    <col min="15" max="15" width="9" style="308" collapsed="1"/>
    <col min="16" max="16384" width="9" style="308"/>
  </cols>
  <sheetData>
    <row r="1" spans="1:14" ht="30" customHeight="1" thickBot="1">
      <c r="A1" s="306" t="s">
        <v>2256</v>
      </c>
      <c r="B1" s="307"/>
      <c r="C1" s="307"/>
      <c r="D1" s="309" t="s">
        <v>4041</v>
      </c>
      <c r="E1" s="310" t="s">
        <v>4042</v>
      </c>
      <c r="F1" s="311" t="s">
        <v>4044</v>
      </c>
      <c r="G1" s="312" t="s">
        <v>4043</v>
      </c>
      <c r="I1" s="776" t="s">
        <v>4968</v>
      </c>
      <c r="J1" s="316" t="str">
        <f>IF('1.はじめに'!$E$15="",'1.はじめに'!$D$15,'1.はじめに'!$E$15)</f>
        <v/>
      </c>
      <c r="L1" s="317"/>
      <c r="M1" s="317"/>
      <c r="N1" s="426" t="s">
        <v>776</v>
      </c>
    </row>
    <row r="2" spans="1:14" ht="30" customHeight="1" thickBot="1">
      <c r="A2" s="782" t="str">
        <f>IF('1.はじめに'!F44="要","要入力","（入力不要）")</f>
        <v>（入力不要）</v>
      </c>
      <c r="B2" s="783" t="str">
        <f>IF(A2="要入力","※排出量削減のために自ら取得したクレジット等（環境価値）について入力してください。","※排出量削減のために自ら取得したクレジット等（環境価値）が無い場合、このシートは入力不要です。")</f>
        <v>※排出量削減のために自ら取得したクレジット等（環境価値）が無い場合、このシートは入力不要です。</v>
      </c>
      <c r="K2" s="313" t="s">
        <v>818</v>
      </c>
      <c r="N2" s="784" t="s">
        <v>5017</v>
      </c>
    </row>
    <row r="3" spans="1:14" ht="20.100000000000001" customHeight="1">
      <c r="E3" s="1106" t="s">
        <v>4072</v>
      </c>
      <c r="F3" s="1106"/>
      <c r="G3" s="1106"/>
      <c r="H3" s="1107"/>
      <c r="I3" s="1108" t="s">
        <v>2244</v>
      </c>
      <c r="J3" s="1106"/>
      <c r="K3" s="1106"/>
      <c r="L3" s="1109"/>
    </row>
    <row r="4" spans="1:14" ht="20.100000000000001" customHeight="1">
      <c r="A4" s="333" t="s">
        <v>89</v>
      </c>
      <c r="B4" s="334"/>
      <c r="C4" s="334"/>
      <c r="D4" s="337" t="s">
        <v>3</v>
      </c>
      <c r="E4" s="506" t="s">
        <v>124</v>
      </c>
      <c r="F4" s="1014" t="s">
        <v>624</v>
      </c>
      <c r="G4" s="1014"/>
      <c r="H4" s="506" t="s">
        <v>625</v>
      </c>
      <c r="I4" s="506" t="s">
        <v>124</v>
      </c>
      <c r="J4" s="1014" t="s">
        <v>624</v>
      </c>
      <c r="K4" s="1014"/>
      <c r="L4" s="506" t="s">
        <v>625</v>
      </c>
      <c r="M4" s="317"/>
    </row>
    <row r="5" spans="1:14" ht="20.100000000000001" customHeight="1">
      <c r="A5" s="785"/>
      <c r="B5" s="346"/>
      <c r="C5" s="346"/>
      <c r="D5" s="751"/>
      <c r="E5" s="786"/>
      <c r="F5" s="362" t="s">
        <v>803</v>
      </c>
      <c r="G5" s="362" t="s">
        <v>804</v>
      </c>
      <c r="H5" s="787"/>
      <c r="I5" s="787"/>
      <c r="J5" s="362" t="s">
        <v>803</v>
      </c>
      <c r="K5" s="362" t="s">
        <v>804</v>
      </c>
      <c r="L5" s="787"/>
      <c r="M5" s="359"/>
    </row>
    <row r="6" spans="1:14" ht="20.100000000000001" customHeight="1">
      <c r="A6" s="1094" t="s">
        <v>131</v>
      </c>
      <c r="B6" s="788" t="s">
        <v>137</v>
      </c>
      <c r="C6" s="764"/>
      <c r="D6" s="378" t="s">
        <v>141</v>
      </c>
      <c r="E6" s="543">
        <f t="shared" ref="E6:E21" si="0">SUM(F6:H6)</f>
        <v>0</v>
      </c>
      <c r="F6" s="495"/>
      <c r="G6" s="495"/>
      <c r="H6" s="495"/>
      <c r="I6" s="543">
        <f t="shared" ref="I6:I21" si="1">SUM(J6:L6)</f>
        <v>0</v>
      </c>
      <c r="J6" s="495"/>
      <c r="K6" s="495"/>
      <c r="L6" s="495"/>
      <c r="N6" s="432" t="s">
        <v>4910</v>
      </c>
    </row>
    <row r="7" spans="1:14" ht="20.100000000000001" customHeight="1">
      <c r="A7" s="1095"/>
      <c r="B7" s="789" t="s">
        <v>138</v>
      </c>
      <c r="C7" s="790"/>
      <c r="D7" s="378" t="s">
        <v>141</v>
      </c>
      <c r="E7" s="543">
        <f t="shared" si="0"/>
        <v>0</v>
      </c>
      <c r="F7" s="495"/>
      <c r="G7" s="495"/>
      <c r="H7" s="495"/>
      <c r="I7" s="543">
        <f t="shared" si="1"/>
        <v>0</v>
      </c>
      <c r="J7" s="495"/>
      <c r="K7" s="495"/>
      <c r="L7" s="495"/>
      <c r="N7" s="432" t="s">
        <v>4911</v>
      </c>
    </row>
    <row r="8" spans="1:14" ht="20.100000000000001" customHeight="1">
      <c r="A8" s="791"/>
      <c r="B8" s="789" t="s">
        <v>139</v>
      </c>
      <c r="C8" s="792" t="s">
        <v>1559</v>
      </c>
      <c r="D8" s="378" t="s">
        <v>141</v>
      </c>
      <c r="E8" s="543">
        <f t="shared" si="0"/>
        <v>0</v>
      </c>
      <c r="F8" s="495"/>
      <c r="G8" s="495"/>
      <c r="H8" s="495"/>
      <c r="I8" s="543">
        <f t="shared" si="1"/>
        <v>0</v>
      </c>
      <c r="J8" s="495"/>
      <c r="K8" s="495"/>
      <c r="L8" s="495"/>
      <c r="N8" s="432" t="s">
        <v>4912</v>
      </c>
    </row>
    <row r="9" spans="1:14" ht="20.100000000000001" customHeight="1">
      <c r="A9" s="791"/>
      <c r="B9" s="793"/>
      <c r="C9" s="535"/>
      <c r="D9" s="378" t="s">
        <v>142</v>
      </c>
      <c r="E9" s="543">
        <f t="shared" si="0"/>
        <v>0</v>
      </c>
      <c r="F9" s="495"/>
      <c r="G9" s="495"/>
      <c r="H9" s="495"/>
      <c r="I9" s="543">
        <f t="shared" si="1"/>
        <v>0</v>
      </c>
      <c r="J9" s="495"/>
      <c r="K9" s="495"/>
      <c r="L9" s="495"/>
    </row>
    <row r="10" spans="1:14" ht="20.100000000000001" customHeight="1">
      <c r="A10" s="791"/>
      <c r="B10" s="793"/>
      <c r="C10" s="792" t="s">
        <v>1560</v>
      </c>
      <c r="D10" s="378" t="s">
        <v>141</v>
      </c>
      <c r="E10" s="543">
        <f t="shared" si="0"/>
        <v>0</v>
      </c>
      <c r="F10" s="495"/>
      <c r="G10" s="495"/>
      <c r="H10" s="495"/>
      <c r="I10" s="543">
        <f t="shared" si="1"/>
        <v>0</v>
      </c>
      <c r="J10" s="816"/>
      <c r="K10" s="816"/>
      <c r="L10" s="816"/>
      <c r="N10" s="784" t="s">
        <v>5010</v>
      </c>
    </row>
    <row r="11" spans="1:14" ht="20.100000000000001" customHeight="1">
      <c r="A11" s="791"/>
      <c r="B11" s="793"/>
      <c r="C11" s="535"/>
      <c r="D11" s="378" t="s">
        <v>6060</v>
      </c>
      <c r="E11" s="543">
        <f t="shared" si="0"/>
        <v>0</v>
      </c>
      <c r="F11" s="495"/>
      <c r="G11" s="495"/>
      <c r="H11" s="495"/>
      <c r="I11" s="543">
        <f t="shared" si="1"/>
        <v>0</v>
      </c>
      <c r="J11" s="816"/>
      <c r="K11" s="816"/>
      <c r="L11" s="816"/>
    </row>
    <row r="12" spans="1:14" ht="20.100000000000001" customHeight="1">
      <c r="A12" s="791"/>
      <c r="B12" s="794"/>
      <c r="C12" s="790" t="s">
        <v>1561</v>
      </c>
      <c r="D12" s="378" t="s">
        <v>141</v>
      </c>
      <c r="E12" s="543">
        <f t="shared" si="0"/>
        <v>0</v>
      </c>
      <c r="F12" s="495"/>
      <c r="G12" s="495"/>
      <c r="H12" s="495"/>
      <c r="I12" s="543">
        <f t="shared" si="1"/>
        <v>0</v>
      </c>
      <c r="J12" s="495"/>
      <c r="K12" s="495"/>
      <c r="L12" s="495"/>
    </row>
    <row r="13" spans="1:14" ht="20.100000000000001" customHeight="1">
      <c r="A13" s="791"/>
      <c r="B13" s="1094" t="s">
        <v>132</v>
      </c>
      <c r="C13" s="795" t="s">
        <v>133</v>
      </c>
      <c r="D13" s="378" t="s">
        <v>141</v>
      </c>
      <c r="E13" s="543">
        <f t="shared" si="0"/>
        <v>0</v>
      </c>
      <c r="F13" s="495"/>
      <c r="G13" s="495"/>
      <c r="H13" s="495"/>
      <c r="I13" s="543">
        <f t="shared" si="1"/>
        <v>0</v>
      </c>
      <c r="J13" s="495"/>
      <c r="K13" s="495"/>
      <c r="L13" s="495"/>
    </row>
    <row r="14" spans="1:14" ht="20.100000000000001" customHeight="1">
      <c r="A14" s="791"/>
      <c r="B14" s="1095"/>
      <c r="C14" s="535"/>
      <c r="D14" s="378" t="s">
        <v>142</v>
      </c>
      <c r="E14" s="543">
        <f t="shared" si="0"/>
        <v>0</v>
      </c>
      <c r="F14" s="495"/>
      <c r="G14" s="495"/>
      <c r="H14" s="495"/>
      <c r="I14" s="543">
        <f t="shared" si="1"/>
        <v>0</v>
      </c>
      <c r="J14" s="495"/>
      <c r="K14" s="495"/>
      <c r="L14" s="495"/>
    </row>
    <row r="15" spans="1:14" ht="20.100000000000001" customHeight="1">
      <c r="A15" s="791"/>
      <c r="B15" s="796"/>
      <c r="C15" s="795" t="s">
        <v>134</v>
      </c>
      <c r="D15" s="378" t="s">
        <v>141</v>
      </c>
      <c r="E15" s="543">
        <f t="shared" si="0"/>
        <v>0</v>
      </c>
      <c r="F15" s="495"/>
      <c r="G15" s="495"/>
      <c r="H15" s="495"/>
      <c r="I15" s="543">
        <f t="shared" si="1"/>
        <v>0</v>
      </c>
      <c r="J15" s="816"/>
      <c r="K15" s="816"/>
      <c r="L15" s="816"/>
    </row>
    <row r="16" spans="1:14" ht="20.100000000000001" customHeight="1">
      <c r="A16" s="791"/>
      <c r="B16" s="797"/>
      <c r="C16" s="535"/>
      <c r="D16" s="378" t="s">
        <v>6060</v>
      </c>
      <c r="E16" s="543">
        <f t="shared" si="0"/>
        <v>0</v>
      </c>
      <c r="F16" s="495"/>
      <c r="G16" s="495"/>
      <c r="H16" s="495"/>
      <c r="I16" s="543">
        <f t="shared" si="1"/>
        <v>0</v>
      </c>
      <c r="J16" s="816"/>
      <c r="K16" s="816"/>
      <c r="L16" s="816"/>
    </row>
    <row r="17" spans="1:12" ht="20.100000000000001" customHeight="1">
      <c r="A17" s="798"/>
      <c r="B17" s="799" t="s">
        <v>140</v>
      </c>
      <c r="C17" s="496"/>
      <c r="D17" s="378" t="s">
        <v>141</v>
      </c>
      <c r="E17" s="543">
        <f t="shared" si="0"/>
        <v>0</v>
      </c>
      <c r="F17" s="495"/>
      <c r="G17" s="495"/>
      <c r="H17" s="495"/>
      <c r="I17" s="543">
        <f t="shared" si="1"/>
        <v>0</v>
      </c>
      <c r="J17" s="495"/>
      <c r="K17" s="495"/>
      <c r="L17" s="495"/>
    </row>
    <row r="18" spans="1:12" ht="20.100000000000001" customHeight="1">
      <c r="A18" s="800" t="s">
        <v>135</v>
      </c>
      <c r="B18" s="527"/>
      <c r="C18" s="375"/>
      <c r="D18" s="378" t="s">
        <v>141</v>
      </c>
      <c r="E18" s="543">
        <f t="shared" si="0"/>
        <v>0</v>
      </c>
      <c r="F18" s="495"/>
      <c r="G18" s="495"/>
      <c r="H18" s="495"/>
      <c r="I18" s="543">
        <f t="shared" si="1"/>
        <v>0</v>
      </c>
      <c r="J18" s="495"/>
      <c r="K18" s="495"/>
      <c r="L18" s="495"/>
    </row>
    <row r="19" spans="1:12" ht="20.100000000000001" customHeight="1">
      <c r="A19" s="1094" t="s">
        <v>136</v>
      </c>
      <c r="B19" s="801" t="s">
        <v>1664</v>
      </c>
      <c r="C19" s="802"/>
      <c r="D19" s="378" t="s">
        <v>142</v>
      </c>
      <c r="E19" s="543">
        <f t="shared" si="0"/>
        <v>0</v>
      </c>
      <c r="F19" s="495"/>
      <c r="G19" s="495"/>
      <c r="H19" s="495"/>
      <c r="I19" s="543">
        <f t="shared" si="1"/>
        <v>0</v>
      </c>
      <c r="J19" s="495"/>
      <c r="K19" s="495"/>
      <c r="L19" s="495"/>
    </row>
    <row r="20" spans="1:12" ht="20.100000000000001" customHeight="1">
      <c r="A20" s="1095"/>
      <c r="B20" s="803" t="s">
        <v>1666</v>
      </c>
      <c r="C20" s="802"/>
      <c r="D20" s="378" t="s">
        <v>142</v>
      </c>
      <c r="E20" s="543">
        <f t="shared" si="0"/>
        <v>0</v>
      </c>
      <c r="F20" s="495"/>
      <c r="G20" s="495"/>
      <c r="H20" s="495"/>
      <c r="I20" s="543">
        <f t="shared" si="1"/>
        <v>0</v>
      </c>
      <c r="J20" s="495"/>
      <c r="K20" s="495"/>
      <c r="L20" s="495"/>
    </row>
    <row r="21" spans="1:12" ht="20.100000000000001" customHeight="1">
      <c r="A21" s="798"/>
      <c r="B21" s="804" t="s">
        <v>1668</v>
      </c>
      <c r="C21" s="802"/>
      <c r="D21" s="378" t="s">
        <v>142</v>
      </c>
      <c r="E21" s="543">
        <f t="shared" si="0"/>
        <v>0</v>
      </c>
      <c r="F21" s="495"/>
      <c r="G21" s="495"/>
      <c r="H21" s="495"/>
      <c r="I21" s="543">
        <f t="shared" si="1"/>
        <v>0</v>
      </c>
      <c r="J21" s="495"/>
      <c r="K21" s="495"/>
      <c r="L21" s="495"/>
    </row>
    <row r="22" spans="1:12" ht="20.100000000000001" customHeight="1">
      <c r="E22" s="1008" t="s">
        <v>6890</v>
      </c>
    </row>
    <row r="23" spans="1:12" ht="20.100000000000001" customHeight="1">
      <c r="A23" s="805" t="s">
        <v>4258</v>
      </c>
      <c r="B23" s="805"/>
      <c r="C23" s="805"/>
      <c r="D23" s="805"/>
      <c r="E23" s="768" t="s">
        <v>6886</v>
      </c>
      <c r="G23" s="805"/>
    </row>
    <row r="24" spans="1:12" ht="20.100000000000001" customHeight="1">
      <c r="A24" s="213">
        <v>46226</v>
      </c>
      <c r="B24" s="806" t="s">
        <v>2185</v>
      </c>
      <c r="C24" s="807"/>
      <c r="D24" s="807"/>
      <c r="E24" s="768"/>
      <c r="F24" s="807"/>
      <c r="G24" s="807"/>
    </row>
    <row r="25" spans="1:12" ht="20.100000000000001" customHeight="1">
      <c r="A25" s="808" t="s">
        <v>4765</v>
      </c>
      <c r="B25" s="809"/>
      <c r="C25" s="810">
        <v>4.2299999999999998E-4</v>
      </c>
      <c r="D25" s="811"/>
      <c r="E25" s="812"/>
      <c r="F25" s="813"/>
      <c r="G25" s="813"/>
    </row>
    <row r="26" spans="1:12" ht="20.100000000000001" customHeight="1">
      <c r="A26" s="808" t="s">
        <v>4766</v>
      </c>
      <c r="B26" s="809"/>
      <c r="C26" s="1131">
        <v>1.02</v>
      </c>
      <c r="D26" s="811"/>
      <c r="E26" s="812"/>
      <c r="F26" s="813"/>
      <c r="G26" s="813"/>
    </row>
    <row r="27" spans="1:12">
      <c r="A27" s="814" t="s">
        <v>4767</v>
      </c>
      <c r="B27" s="809"/>
      <c r="C27" s="1131">
        <v>1</v>
      </c>
      <c r="D27" s="811"/>
      <c r="E27" s="812"/>
      <c r="F27" s="813"/>
      <c r="G27" s="813"/>
    </row>
  </sheetData>
  <sheetProtection algorithmName="SHA-512" hashValue="MGv+o5JvN8CXG38dVKLgiQ5EG5Rdvc9Tw6rOvNVNHDZqSrFjzF0xfP+fQEffAWUiWIA6iyVIyu5jap95Y3qESA==" saltValue="dGwuvb8G5mktCcgQDrsamw==" spinCount="100000" sheet="1" formatCells="0"/>
  <mergeCells count="7">
    <mergeCell ref="E3:H3"/>
    <mergeCell ref="I3:L3"/>
    <mergeCell ref="B13:B14"/>
    <mergeCell ref="A19:A20"/>
    <mergeCell ref="A6:A7"/>
    <mergeCell ref="F4:G4"/>
    <mergeCell ref="J4:K4"/>
  </mergeCells>
  <phoneticPr fontId="3"/>
  <conditionalFormatting sqref="A2">
    <cfRule type="cellIs" dxfId="3" priority="1" operator="equal">
      <formula>"要入力"</formula>
    </cfRule>
  </conditionalFormatting>
  <conditionalFormatting sqref="C17">
    <cfRule type="expression" dxfId="2" priority="4">
      <formula>$A$2="（入力不要）"</formula>
    </cfRule>
  </conditionalFormatting>
  <hyperlinks>
    <hyperlink ref="K2" location="シート一覧" display="シート一覧に戻る" xr:uid="{00000000-0004-0000-0800-000000000000}"/>
  </hyperlinks>
  <pageMargins left="0.7" right="0.7" top="0.75" bottom="0.75" header="0.3" footer="0.3"/>
  <pageSetup paperSize="9" scale="7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92D5C92C-FA1B-4861-BB4D-D928210BEA0A}">
            <xm:f>'1.はじめに'!$B$32="無し"</xm:f>
            <x14:dxf>
              <fill>
                <patternFill>
                  <bgColor theme="0" tint="-0.14996795556505021"/>
                </patternFill>
              </fill>
            </x14:dxf>
          </x14:cfRule>
          <xm:sqref>F6:H21</xm:sqref>
        </x14:conditionalFormatting>
        <x14:conditionalFormatting xmlns:xm="http://schemas.microsoft.com/office/excel/2006/main">
          <x14:cfRule type="expression" priority="2" id="{F3EC4944-598B-456E-A916-A89AB17B3D1C}">
            <xm:f>'1.はじめに'!$C$32="無し"</xm:f>
            <x14:dxf>
              <fill>
                <patternFill>
                  <bgColor theme="0" tint="-0.14996795556505021"/>
                </patternFill>
              </fill>
            </x14:dxf>
          </x14:cfRule>
          <xm:sqref>J6:L21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21</vt:i4>
      </vt:variant>
    </vt:vector>
  </HeadingPairs>
  <TitlesOfParts>
    <vt:vector size="34" baseType="lpstr">
      <vt:lpstr>非表示_作業履歴</vt:lpstr>
      <vt:lpstr>非表示_前年度報告内容</vt:lpstr>
      <vt:lpstr>非表示_リスト</vt:lpstr>
      <vt:lpstr>非表示_備忘メモ</vt:lpstr>
      <vt:lpstr>1.はじめに</vt:lpstr>
      <vt:lpstr>2.入力_使用量(1,2号)</vt:lpstr>
      <vt:lpstr>3.入力_外部供給等(1,2号)</vt:lpstr>
      <vt:lpstr>4.入力_使用量(3号)</vt:lpstr>
      <vt:lpstr>5.入力_クレジット等</vt:lpstr>
      <vt:lpstr>6.コピー用</vt:lpstr>
      <vt:lpstr>参考1_排出係数(ガス)</vt:lpstr>
      <vt:lpstr>参考2_排出係数(熱)</vt:lpstr>
      <vt:lpstr>参考3_排出係数(電気)</vt:lpstr>
      <vt:lpstr>'参考1_排出係数(ガス)'!Criteria</vt:lpstr>
      <vt:lpstr>'参考2_排出係数(熱)'!Criteria</vt:lpstr>
      <vt:lpstr>'参考3_排出係数(電気)'!Criteria</vt:lpstr>
      <vt:lpstr>'参考1_排出係数(ガス)'!Extract</vt:lpstr>
      <vt:lpstr>'参考2_排出係数(熱)'!Extract</vt:lpstr>
      <vt:lpstr>'参考3_排出係数(電気)'!Extract</vt:lpstr>
      <vt:lpstr>シート一覧</vt:lpstr>
      <vt:lpstr>その他</vt:lpstr>
      <vt:lpstr>その他２</vt:lpstr>
      <vt:lpstr>延床面積</vt:lpstr>
      <vt:lpstr>稼動時間</vt:lpstr>
      <vt:lpstr>作業時間</vt:lpstr>
      <vt:lpstr>事業者ＩＤ一覧</vt:lpstr>
      <vt:lpstr>事業者基礎情報</vt:lpstr>
      <vt:lpstr>従業員時間</vt:lpstr>
      <vt:lpstr>従業員数</vt:lpstr>
      <vt:lpstr>生産数量</vt:lpstr>
      <vt:lpstr>走行距離</vt:lpstr>
      <vt:lpstr>店舗数</vt:lpstr>
      <vt:lpstr>売上高</vt:lpstr>
      <vt:lpstr>輸送トンキロ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2025-05-21T08:33:21Z</dcterms:created>
  <dcterms:modified xsi:type="dcterms:W3CDTF">2026-07-26T23:58:46Z</dcterms:modified>
</cp:coreProperties>
</file>