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8100" activeTab="0"/>
  </bookViews>
  <sheets>
    <sheet name="チェック表A" sheetId="1" r:id="rId1"/>
    <sheet name="チェック表B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9"/>
            <rFont val="ＭＳ Ｐゴシック"/>
            <family val="3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みなし樹幹を利用する場合は、上のQ3/1欄の表を使用してください。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<sst xmlns="http://schemas.openxmlformats.org/spreadsheetml/2006/main" count="309" uniqueCount="153">
  <si>
    <t>建ぺい率</t>
  </si>
  <si>
    <t>空地率</t>
  </si>
  <si>
    <t>外構緑化指数</t>
  </si>
  <si>
    <t>建物緑化指数</t>
  </si>
  <si>
    <t>見付面積比</t>
  </si>
  <si>
    <t>基準容積率</t>
  </si>
  <si>
    <t>基準建ぺい率</t>
  </si>
  <si>
    <t>階数</t>
  </si>
  <si>
    <t>h</t>
  </si>
  <si>
    <t>g</t>
  </si>
  <si>
    <t>LR3/2.2　温熱環境悪化の改善</t>
  </si>
  <si>
    <t>Q3/3.2　敷地内温熱環境の向上</t>
  </si>
  <si>
    <t>Ⅰ　2)空地率</t>
  </si>
  <si>
    <t>　</t>
  </si>
  <si>
    <t>c=b/a</t>
  </si>
  <si>
    <t>d=1-c</t>
  </si>
  <si>
    <t>⇒</t>
  </si>
  <si>
    <t>40%以上60%未満　1ﾎﾟｲﾝﾄ</t>
  </si>
  <si>
    <t>40%以上60%未満　2ﾎﾟｲﾝﾄ</t>
  </si>
  <si>
    <t>60%以上80%未満　2ﾎﾟｲﾝﾄ</t>
  </si>
  <si>
    <t>80%以上　3ﾎﾟｲﾝﾄ</t>
  </si>
  <si>
    <t>黄色セル</t>
  </si>
  <si>
    <t>入力</t>
  </si>
  <si>
    <t>青セル</t>
  </si>
  <si>
    <t>結果表示</t>
  </si>
  <si>
    <t>Ⅱ　1)中・高木、ﾋﾟﾛﾃｨ等水平投影面積</t>
  </si>
  <si>
    <t>建築面積（㎡）</t>
  </si>
  <si>
    <t>敷地面積（仮想敷地面積）（㎡）</t>
  </si>
  <si>
    <t>中・高木の水平投影面積（㎡）</t>
  </si>
  <si>
    <t>ﾋﾟﾛﾃｨ・庇等の水平投影面積（㎡）</t>
  </si>
  <si>
    <t>みなし樹幹の場合</t>
  </si>
  <si>
    <t>（※ﾋﾟﾛﾃｨや１m以上の庇がある場合は、（敷地面積－１階床面積）／敷地面積　×100％　で計算可）</t>
  </si>
  <si>
    <t>本数</t>
  </si>
  <si>
    <t>植栽時の樹高</t>
  </si>
  <si>
    <t>4.0m以上</t>
  </si>
  <si>
    <t>2.5m以上4.0m未満</t>
  </si>
  <si>
    <t>1.0m以上2.5m未満</t>
  </si>
  <si>
    <t>１本当たりのみなし樹幹面積（㎡）</t>
  </si>
  <si>
    <t>みなし樹幹面積（㎡）</t>
  </si>
  <si>
    <t>合計</t>
  </si>
  <si>
    <t>c</t>
  </si>
  <si>
    <t>水平投影面積率</t>
  </si>
  <si>
    <t>d=(b+c)/a</t>
  </si>
  <si>
    <t>10%以上20%未満　1ﾎﾟｲﾝﾄ</t>
  </si>
  <si>
    <t>20%以上30%未満　2ﾎﾟｲﾝﾄ</t>
  </si>
  <si>
    <t>30%以上　3ﾎﾟｲﾝﾄ</t>
  </si>
  <si>
    <t>Ⅲ　1)緑被率、水被率、中・高木の水平投影面積</t>
  </si>
  <si>
    <t>緑地面積（㎡）</t>
  </si>
  <si>
    <t>水面面積（㎡）</t>
  </si>
  <si>
    <t>a（Ⅰと同じ）</t>
  </si>
  <si>
    <t>b</t>
  </si>
  <si>
    <t>a（Ⅰ、Ⅱと同じ）</t>
  </si>
  <si>
    <r>
      <t>e=(b+c×</t>
    </r>
    <r>
      <rPr>
        <sz val="10"/>
        <color indexed="10"/>
        <rFont val="ＭＳ ゴシック"/>
        <family val="3"/>
      </rPr>
      <t>2.0</t>
    </r>
    <r>
      <rPr>
        <sz val="10"/>
        <rFont val="ＭＳ ゴシック"/>
        <family val="3"/>
      </rPr>
      <t>+d×</t>
    </r>
    <r>
      <rPr>
        <sz val="10"/>
        <color indexed="10"/>
        <rFont val="ＭＳ ゴシック"/>
        <family val="3"/>
      </rPr>
      <t>1.5</t>
    </r>
    <r>
      <rPr>
        <sz val="10"/>
        <rFont val="ＭＳ ゴシック"/>
        <family val="3"/>
      </rPr>
      <t>)/a</t>
    </r>
  </si>
  <si>
    <t>c　係数2.0</t>
  </si>
  <si>
    <t>d（Ⅱと同じ）係数1.5</t>
  </si>
  <si>
    <t>Ⅱ　2)②見付面積</t>
  </si>
  <si>
    <t>a</t>
  </si>
  <si>
    <t>c=a/b</t>
  </si>
  <si>
    <t>d</t>
  </si>
  <si>
    <t>e</t>
  </si>
  <si>
    <t>f=(d/e)×c</t>
  </si>
  <si>
    <t>基準高さ(m)</t>
  </si>
  <si>
    <t>建物の高さ(m)</t>
  </si>
  <si>
    <t>階高(m)</t>
  </si>
  <si>
    <t>卓越風向に直交する最大敷地幅(m)</t>
  </si>
  <si>
    <t>見付面積(㎡)</t>
  </si>
  <si>
    <t>i=h/(f×g)</t>
  </si>
  <si>
    <t>60%以上80%未満　1ﾎﾟｲﾝﾄ</t>
  </si>
  <si>
    <t>40%未満　3ﾎﾟｲﾝﾄ</t>
  </si>
  <si>
    <t>Ⅱ　2)③　隣棟間隔指標</t>
  </si>
  <si>
    <t>c=a-b</t>
  </si>
  <si>
    <t>後退距離W1   風上（南）側（m)</t>
  </si>
  <si>
    <t>後退距離W2   風下（北）側（m)</t>
  </si>
  <si>
    <t>a</t>
  </si>
  <si>
    <t>a（②と同じ）</t>
  </si>
  <si>
    <t>隣棟間隔指標Rw</t>
  </si>
  <si>
    <t>隣棟間隔指標</t>
  </si>
  <si>
    <t>0.3以上0.4未満　1ﾎﾟｲﾝﾄ</t>
  </si>
  <si>
    <t>0.4以上0.5未満　2ﾎﾟｲﾝﾄ</t>
  </si>
  <si>
    <t>0.5以上　3ﾎﾟｲﾝﾄ</t>
  </si>
  <si>
    <t>Ⅱ　3)①　地表面対策面積率</t>
  </si>
  <si>
    <t>地表面対策面積率</t>
  </si>
  <si>
    <t>15%以上30%未満　1ﾎﾟｲﾝﾄ</t>
  </si>
  <si>
    <t>30%以上45%未満　2ﾎﾟｲﾝﾄ</t>
  </si>
  <si>
    <t>45%以上　3ﾎﾟｲﾝﾄ</t>
  </si>
  <si>
    <t>保水性対策を施した面積（㎡）</t>
  </si>
  <si>
    <t>Q3/1　生物環境の保全と創出</t>
  </si>
  <si>
    <t>Ⅲ　1)外構緑化指数</t>
  </si>
  <si>
    <t>Ⅲ　2)建物緑化指数</t>
  </si>
  <si>
    <t>外構面積（㎡）</t>
  </si>
  <si>
    <t>低木・地被等の植栽面積（㎡）</t>
  </si>
  <si>
    <t>e'</t>
  </si>
  <si>
    <t>20%以上50%未満　2ﾎﾟｲﾝﾄ</t>
  </si>
  <si>
    <t>50%以上　3ﾎﾟｲﾝﾄ</t>
  </si>
  <si>
    <t>b(Q3/1と同じ）</t>
  </si>
  <si>
    <t>屋上緑化面積（㎡）</t>
  </si>
  <si>
    <t>壁面緑化面積（㎡）</t>
  </si>
  <si>
    <t>d=(a+b)/c</t>
  </si>
  <si>
    <t>5%以上20%未満　1ﾎﾟｲﾝﾄ</t>
  </si>
  <si>
    <t>20%以上　2ﾎﾟｲﾝﾄ</t>
  </si>
  <si>
    <t>c（1)と同じ）</t>
  </si>
  <si>
    <t>a（Q3/1と同じ）</t>
  </si>
  <si>
    <t>b（Q3/1と同じ）</t>
  </si>
  <si>
    <t>d（Q3/1と同じ）  係数3.0</t>
  </si>
  <si>
    <t>b（Q3/3.2と同じ）</t>
  </si>
  <si>
    <t>c（Q3/3.2と同じ）　係数2.0</t>
  </si>
  <si>
    <t>b（Q3/1と同じ）</t>
  </si>
  <si>
    <t>a</t>
  </si>
  <si>
    <t>b</t>
  </si>
  <si>
    <t>c=a-b</t>
  </si>
  <si>
    <t>d</t>
  </si>
  <si>
    <t>e'</t>
  </si>
  <si>
    <t>f=(d+e)/a</t>
  </si>
  <si>
    <t>⇒</t>
  </si>
  <si>
    <t>a</t>
  </si>
  <si>
    <t>b</t>
  </si>
  <si>
    <t>d=(a+b)/c</t>
  </si>
  <si>
    <t>⇒</t>
  </si>
  <si>
    <t>c=b/a</t>
  </si>
  <si>
    <t>d=1-c</t>
  </si>
  <si>
    <t>（※ﾋﾟﾛﾃｨや１m以上の庇がある場合は、（敷地面積－１階床面積）／敷地面積　×100％　で計算可）</t>
  </si>
  <si>
    <t>c</t>
  </si>
  <si>
    <t>d=(b+c)/a</t>
  </si>
  <si>
    <r>
      <t>e=(b+c×</t>
    </r>
    <r>
      <rPr>
        <sz val="10"/>
        <color indexed="10"/>
        <rFont val="ＭＳ ゴシック"/>
        <family val="3"/>
      </rPr>
      <t>2.0</t>
    </r>
    <r>
      <rPr>
        <sz val="10"/>
        <rFont val="ＭＳ ゴシック"/>
        <family val="3"/>
      </rPr>
      <t>+d×</t>
    </r>
    <r>
      <rPr>
        <sz val="10"/>
        <color indexed="10"/>
        <rFont val="ＭＳ ゴシック"/>
        <family val="3"/>
      </rPr>
      <t>1.5</t>
    </r>
    <r>
      <rPr>
        <sz val="10"/>
        <rFont val="ＭＳ ゴシック"/>
        <family val="3"/>
      </rPr>
      <t>)/a</t>
    </r>
  </si>
  <si>
    <t>　</t>
  </si>
  <si>
    <t>b</t>
  </si>
  <si>
    <t>c=a/b</t>
  </si>
  <si>
    <t>d</t>
  </si>
  <si>
    <t>e</t>
  </si>
  <si>
    <t>g</t>
  </si>
  <si>
    <t>h</t>
  </si>
  <si>
    <t>i=h/(f×g)</t>
  </si>
  <si>
    <t>b</t>
  </si>
  <si>
    <t>隣棟間隔指標</t>
  </si>
  <si>
    <t>c</t>
  </si>
  <si>
    <t>隣棟間隔指標Rw</t>
  </si>
  <si>
    <t>d=(b+c)/a</t>
  </si>
  <si>
    <t>e</t>
  </si>
  <si>
    <r>
      <t>e=(b+c×</t>
    </r>
    <r>
      <rPr>
        <sz val="10"/>
        <color indexed="10"/>
        <rFont val="ＭＳ ゴシック"/>
        <family val="3"/>
      </rPr>
      <t>2.0</t>
    </r>
    <r>
      <rPr>
        <sz val="10"/>
        <rFont val="ＭＳ ゴシック"/>
        <family val="3"/>
      </rPr>
      <t>+d×</t>
    </r>
    <r>
      <rPr>
        <sz val="10"/>
        <color indexed="10"/>
        <rFont val="ＭＳ ゴシック"/>
        <family val="3"/>
      </rPr>
      <t>3.0</t>
    </r>
    <r>
      <rPr>
        <sz val="10"/>
        <rFont val="ＭＳ ゴシック"/>
        <family val="3"/>
      </rPr>
      <t>+e)/a</t>
    </r>
  </si>
  <si>
    <t>チェック表A</t>
  </si>
  <si>
    <t>チェック表B</t>
  </si>
  <si>
    <t>e（←みなし樹幹を利用する場合はe'の値を転記）</t>
  </si>
  <si>
    <r>
      <t>【ご利用上の注意】
チェック表Ａと同じ内容の計算表ですが、</t>
    </r>
    <r>
      <rPr>
        <sz val="10"/>
        <color indexed="10"/>
        <rFont val="ＭＳ ゴシック"/>
        <family val="3"/>
      </rPr>
      <t>ピンポイントである項目のポイントだけを確認したい場合</t>
    </r>
    <r>
      <rPr>
        <sz val="10"/>
        <rFont val="ＭＳ ゴシック"/>
        <family val="3"/>
      </rPr>
      <t>はこちら（チェック表Ｂ）が便利です。（例：LR3/2.2の「見付面積比」だけ確認したい等）
チェック表Ｂは評価者の</t>
    </r>
    <r>
      <rPr>
        <sz val="10"/>
        <color indexed="10"/>
        <rFont val="ＭＳ ゴシック"/>
        <family val="3"/>
      </rPr>
      <t>一時作業用</t>
    </r>
    <r>
      <rPr>
        <sz val="10"/>
        <rFont val="ＭＳ ゴシック"/>
        <family val="3"/>
      </rPr>
      <t>なので、複数項目の確認や計画書へ添付する場合は、チェック表Ａをご利用ください。</t>
    </r>
  </si>
  <si>
    <t>d　係数1.5</t>
  </si>
  <si>
    <t>a</t>
  </si>
  <si>
    <t>d  係数3.0</t>
  </si>
  <si>
    <t>f=(d+e)/c</t>
  </si>
  <si>
    <r>
      <t>f=(b+c×</t>
    </r>
    <r>
      <rPr>
        <sz val="10"/>
        <color indexed="10"/>
        <rFont val="ＭＳ ゴシック"/>
        <family val="3"/>
      </rPr>
      <t>2.0</t>
    </r>
    <r>
      <rPr>
        <sz val="10"/>
        <rFont val="ＭＳ ゴシック"/>
        <family val="3"/>
      </rPr>
      <t>+d×</t>
    </r>
    <r>
      <rPr>
        <sz val="10"/>
        <color indexed="10"/>
        <rFont val="ＭＳ ゴシック"/>
        <family val="3"/>
      </rPr>
      <t>3.0</t>
    </r>
    <r>
      <rPr>
        <sz val="10"/>
        <rFont val="ＭＳ ゴシック"/>
        <family val="3"/>
      </rPr>
      <t>+e)/a</t>
    </r>
  </si>
  <si>
    <t>10%以上20%未満かつ中高木あり　1ﾎﾟｲﾝﾄ</t>
  </si>
  <si>
    <t>※セットバックのある建物の計算には対応していません。</t>
  </si>
  <si>
    <t>CASBEE対応　　緑の計算チェック表</t>
  </si>
  <si>
    <t>ver1.3</t>
  </si>
  <si>
    <r>
      <t>【ご利用上の注意】
このチェック表は、CASBEEの入力補助用に神奈川県地球温暖化対策課が作成したものです。</t>
    </r>
    <r>
      <rPr>
        <sz val="10"/>
        <color indexed="10"/>
        <rFont val="ＭＳ ゴシック"/>
        <family val="3"/>
      </rPr>
      <t>黄色セルに入力</t>
    </r>
    <r>
      <rPr>
        <sz val="10"/>
        <rFont val="ＭＳ ゴシック"/>
        <family val="3"/>
      </rPr>
      <t>すると、</t>
    </r>
    <r>
      <rPr>
        <sz val="10"/>
        <color indexed="10"/>
        <rFont val="ＭＳ ゴシック"/>
        <family val="3"/>
      </rPr>
      <t>青セルに結果が表示</t>
    </r>
    <r>
      <rPr>
        <sz val="10"/>
        <rFont val="ＭＳ ゴシック"/>
        <family val="3"/>
      </rPr>
      <t>されます。</t>
    </r>
    <r>
      <rPr>
        <sz val="10"/>
        <color indexed="10"/>
        <rFont val="ＭＳ ゴシック"/>
        <family val="3"/>
      </rPr>
      <t>使用は任意</t>
    </r>
    <r>
      <rPr>
        <sz val="10"/>
        <rFont val="ＭＳ ゴシック"/>
        <family val="3"/>
      </rPr>
      <t>ですが、使用した場合は県への計画書提出時に緑化関係図面（外構図、緑化計画図、緑地求積図等）と併せて本チェック表の添付を推奨します。項目名の前の記号番号は、CASBEEの採点（解説）シート（及び評価マニュアル）に対応しています。（なお、本チェック表による評価結果を県が保証するものではありません。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</si>
</sst>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0.00_ "/>
    <numFmt numFmtId="183" formatCode="#,##0.00_ "/>
    <numFmt numFmtId="184" formatCode="#,##0.0_ "/>
  </numFmts>
  <fonts count="50"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0"/>
      <color indexed="23"/>
      <name val="ＭＳ 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0" fontId="2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shrinkToFit="1"/>
    </xf>
    <xf numFmtId="180" fontId="2" fillId="0" borderId="18" xfId="0" applyNumberFormat="1" applyFont="1" applyFill="1" applyBorder="1" applyAlignment="1">
      <alignment vertical="center"/>
    </xf>
    <xf numFmtId="180" fontId="10" fillId="0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 wrapText="1"/>
    </xf>
    <xf numFmtId="181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3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Border="1" applyAlignment="1">
      <alignment vertical="center" wrapText="1"/>
    </xf>
    <xf numFmtId="183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8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183" fontId="2" fillId="34" borderId="10" xfId="0" applyNumberFormat="1" applyFont="1" applyFill="1" applyBorder="1" applyAlignment="1" applyProtection="1">
      <alignment vertical="center" wrapText="1"/>
      <protection locked="0"/>
    </xf>
    <xf numFmtId="182" fontId="2" fillId="34" borderId="10" xfId="0" applyNumberFormat="1" applyFont="1" applyFill="1" applyBorder="1" applyAlignment="1" applyProtection="1">
      <alignment vertical="center"/>
      <protection locked="0"/>
    </xf>
    <xf numFmtId="180" fontId="2" fillId="34" borderId="10" xfId="0" applyNumberFormat="1" applyFont="1" applyFill="1" applyBorder="1" applyAlignment="1" applyProtection="1">
      <alignment vertical="center"/>
      <protection locked="0"/>
    </xf>
    <xf numFmtId="9" fontId="2" fillId="34" borderId="10" xfId="0" applyNumberFormat="1" applyFont="1" applyFill="1" applyBorder="1" applyAlignment="1" applyProtection="1">
      <alignment vertical="center"/>
      <protection locked="0"/>
    </xf>
    <xf numFmtId="183" fontId="2" fillId="34" borderId="22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796875" defaultRowHeight="19.5" customHeight="1"/>
  <cols>
    <col min="1" max="1" width="3.5" style="1" customWidth="1"/>
    <col min="2" max="2" width="23.8984375" style="1" customWidth="1"/>
    <col min="3" max="3" width="9.3984375" style="7" customWidth="1"/>
    <col min="4" max="4" width="6" style="1" customWidth="1"/>
    <col min="5" max="5" width="7.09765625" style="1" customWidth="1"/>
    <col min="6" max="6" width="9" style="1" customWidth="1"/>
    <col min="7" max="7" width="3.5" style="1" customWidth="1"/>
    <col min="8" max="8" width="9" style="1" customWidth="1"/>
    <col min="9" max="9" width="10.5" style="1" customWidth="1"/>
    <col min="10" max="16384" width="9" style="1" customWidth="1"/>
  </cols>
  <sheetData>
    <row r="1" spans="1:9" ht="21" customHeight="1">
      <c r="A1" s="2" t="s">
        <v>150</v>
      </c>
      <c r="G1" s="1" t="s">
        <v>151</v>
      </c>
      <c r="I1" s="1" t="s">
        <v>139</v>
      </c>
    </row>
    <row r="2" ht="15.75" customHeight="1" thickBot="1">
      <c r="B2" s="2"/>
    </row>
    <row r="3" spans="1:10" ht="90" customHeight="1" thickBot="1" thickTop="1">
      <c r="A3" s="63" t="s">
        <v>152</v>
      </c>
      <c r="B3" s="64"/>
      <c r="C3" s="64"/>
      <c r="D3" s="64"/>
      <c r="E3" s="64"/>
      <c r="F3" s="64"/>
      <c r="G3" s="64"/>
      <c r="H3" s="64"/>
      <c r="I3" s="65"/>
      <c r="J3" s="4"/>
    </row>
    <row r="4" spans="1:10" ht="13.5" customHeight="1" thickTop="1">
      <c r="A4" s="4"/>
      <c r="B4" s="53"/>
      <c r="C4" s="53"/>
      <c r="D4" s="53"/>
      <c r="E4" s="53"/>
      <c r="F4" s="53"/>
      <c r="G4" s="53"/>
      <c r="H4" s="53"/>
      <c r="I4" s="53"/>
      <c r="J4" s="4"/>
    </row>
    <row r="5" spans="2:10" ht="15" customHeight="1">
      <c r="B5" s="4"/>
      <c r="C5" s="21" t="s">
        <v>21</v>
      </c>
      <c r="D5" s="4" t="s">
        <v>22</v>
      </c>
      <c r="E5" s="4"/>
      <c r="F5" s="22" t="s">
        <v>23</v>
      </c>
      <c r="G5" s="6" t="s">
        <v>24</v>
      </c>
      <c r="H5" s="4"/>
      <c r="I5" s="4"/>
      <c r="J5" s="4"/>
    </row>
    <row r="6" spans="2:10" ht="14.25" customHeight="1">
      <c r="B6" s="4"/>
      <c r="C6" s="8"/>
      <c r="D6" s="4"/>
      <c r="E6" s="4"/>
      <c r="F6" s="4"/>
      <c r="G6" s="4"/>
      <c r="H6" s="4"/>
      <c r="I6" s="4"/>
      <c r="J6" s="4"/>
    </row>
    <row r="7" spans="1:10" ht="14.25" customHeight="1">
      <c r="A7" s="6" t="s">
        <v>86</v>
      </c>
      <c r="C7" s="8"/>
      <c r="D7" s="4"/>
      <c r="E7" s="4"/>
      <c r="F7" s="4"/>
      <c r="G7" s="4"/>
      <c r="H7" s="4"/>
      <c r="I7" s="4"/>
      <c r="J7" s="6"/>
    </row>
    <row r="8" spans="2:10" ht="14.25" customHeight="1">
      <c r="B8" s="6"/>
      <c r="C8" s="8"/>
      <c r="D8" s="4"/>
      <c r="E8" s="4"/>
      <c r="F8" s="4"/>
      <c r="G8" s="4"/>
      <c r="H8" s="4"/>
      <c r="I8" s="4"/>
      <c r="J8" s="6"/>
    </row>
    <row r="9" spans="2:10" ht="14.25" customHeight="1">
      <c r="B9" s="6" t="s">
        <v>87</v>
      </c>
      <c r="C9" s="8"/>
      <c r="D9" s="4"/>
      <c r="E9" s="4"/>
      <c r="F9" s="4"/>
      <c r="G9" s="4"/>
      <c r="H9" s="4"/>
      <c r="I9" s="4"/>
      <c r="J9" s="6"/>
    </row>
    <row r="10" spans="2:10" ht="14.25" customHeight="1">
      <c r="B10" s="5" t="s">
        <v>27</v>
      </c>
      <c r="C10" s="55">
        <v>10000</v>
      </c>
      <c r="D10" s="4" t="s">
        <v>56</v>
      </c>
      <c r="E10" s="4"/>
      <c r="F10" s="4"/>
      <c r="G10" s="4"/>
      <c r="H10" s="4"/>
      <c r="I10" s="4"/>
      <c r="J10" s="6"/>
    </row>
    <row r="11" spans="2:10" ht="14.25" customHeight="1">
      <c r="B11" s="1" t="s">
        <v>26</v>
      </c>
      <c r="C11" s="55">
        <v>6000</v>
      </c>
      <c r="D11" s="4" t="s">
        <v>50</v>
      </c>
      <c r="E11" s="4"/>
      <c r="F11" s="4"/>
      <c r="G11" s="4"/>
      <c r="H11" s="4"/>
      <c r="I11" s="4"/>
      <c r="J11" s="6"/>
    </row>
    <row r="12" spans="2:10" ht="14.25" customHeight="1">
      <c r="B12" s="1" t="s">
        <v>89</v>
      </c>
      <c r="C12" s="38">
        <f>C10-C11</f>
        <v>4000</v>
      </c>
      <c r="D12" s="4" t="s">
        <v>70</v>
      </c>
      <c r="E12" s="4"/>
      <c r="F12" s="4"/>
      <c r="G12" s="4"/>
      <c r="H12" s="4"/>
      <c r="I12" s="4"/>
      <c r="J12" s="6"/>
    </row>
    <row r="13" spans="2:10" ht="14.25" customHeight="1">
      <c r="B13" s="1" t="s">
        <v>90</v>
      </c>
      <c r="C13" s="55">
        <v>500</v>
      </c>
      <c r="D13" s="4" t="s">
        <v>58</v>
      </c>
      <c r="E13" s="4"/>
      <c r="F13" s="4"/>
      <c r="G13" s="4"/>
      <c r="H13" s="4"/>
      <c r="I13" s="4"/>
      <c r="J13" s="6"/>
    </row>
    <row r="14" spans="2:10" ht="14.25" customHeight="1">
      <c r="B14" s="5" t="s">
        <v>28</v>
      </c>
      <c r="C14" s="55">
        <v>300</v>
      </c>
      <c r="D14" s="1" t="s">
        <v>141</v>
      </c>
      <c r="E14" s="4"/>
      <c r="F14" s="4"/>
      <c r="G14" s="4"/>
      <c r="H14" s="4"/>
      <c r="I14" s="4"/>
      <c r="J14" s="6"/>
    </row>
    <row r="15" spans="2:10" ht="22.5" customHeight="1">
      <c r="B15" s="23" t="s">
        <v>30</v>
      </c>
      <c r="C15" s="25" t="s">
        <v>33</v>
      </c>
      <c r="D15" s="26"/>
      <c r="E15" s="27" t="s">
        <v>32</v>
      </c>
      <c r="F15" s="28" t="s">
        <v>37</v>
      </c>
      <c r="G15" s="29" t="s">
        <v>38</v>
      </c>
      <c r="H15" s="27"/>
      <c r="I15" s="4"/>
      <c r="J15" s="6"/>
    </row>
    <row r="16" spans="2:10" ht="14.25" customHeight="1">
      <c r="B16" s="23"/>
      <c r="C16" s="24" t="s">
        <v>34</v>
      </c>
      <c r="D16" s="26"/>
      <c r="E16" s="56"/>
      <c r="F16" s="30">
        <v>13.8</v>
      </c>
      <c r="G16" s="32"/>
      <c r="H16" s="33">
        <f>E16*F16</f>
        <v>0</v>
      </c>
      <c r="I16" s="4"/>
      <c r="J16" s="6"/>
    </row>
    <row r="17" spans="2:10" ht="14.25" customHeight="1">
      <c r="B17" s="5"/>
      <c r="C17" s="24" t="s">
        <v>35</v>
      </c>
      <c r="D17" s="26"/>
      <c r="E17" s="56"/>
      <c r="F17" s="30">
        <v>8</v>
      </c>
      <c r="G17" s="32"/>
      <c r="H17" s="33">
        <f>E17*F17</f>
        <v>0</v>
      </c>
      <c r="I17" s="4"/>
      <c r="J17" s="6"/>
    </row>
    <row r="18" spans="2:10" ht="14.25" customHeight="1">
      <c r="B18" s="5"/>
      <c r="C18" s="24" t="s">
        <v>36</v>
      </c>
      <c r="D18" s="26"/>
      <c r="E18" s="56"/>
      <c r="F18" s="30">
        <v>3.8</v>
      </c>
      <c r="G18" s="32"/>
      <c r="H18" s="33">
        <f>E18*F18</f>
        <v>0</v>
      </c>
      <c r="I18" s="4"/>
      <c r="J18" s="6"/>
    </row>
    <row r="19" spans="2:10" ht="14.25" customHeight="1">
      <c r="B19" s="5"/>
      <c r="C19" s="24"/>
      <c r="D19" s="34"/>
      <c r="E19" s="33"/>
      <c r="F19" s="31" t="s">
        <v>39</v>
      </c>
      <c r="G19" s="66">
        <f>SUM(H16:H18)</f>
        <v>0</v>
      </c>
      <c r="H19" s="67"/>
      <c r="I19" s="4" t="s">
        <v>91</v>
      </c>
      <c r="J19" s="6"/>
    </row>
    <row r="20" spans="2:10" ht="14.25" customHeight="1">
      <c r="B20" s="5"/>
      <c r="C20" s="43"/>
      <c r="D20" s="44"/>
      <c r="E20" s="45"/>
      <c r="F20" s="46"/>
      <c r="G20" s="45"/>
      <c r="H20" s="47"/>
      <c r="I20" s="4"/>
      <c r="J20" s="6"/>
    </row>
    <row r="21" spans="2:10" ht="14.25" customHeight="1" thickBot="1">
      <c r="B21" s="5" t="s">
        <v>2</v>
      </c>
      <c r="C21" s="50">
        <f>(C13+C14)/C12</f>
        <v>0.2</v>
      </c>
      <c r="D21" s="44" t="s">
        <v>146</v>
      </c>
      <c r="E21" s="45"/>
      <c r="F21" s="46"/>
      <c r="G21" s="45"/>
      <c r="H21" s="15" t="s">
        <v>2</v>
      </c>
      <c r="I21" s="16"/>
      <c r="J21" s="6"/>
    </row>
    <row r="22" spans="2:10" ht="27" customHeight="1" thickBot="1">
      <c r="B22" s="5"/>
      <c r="C22" s="49"/>
      <c r="D22" s="44"/>
      <c r="E22" s="9" t="s">
        <v>16</v>
      </c>
      <c r="F22" s="11" t="str">
        <f>IF(C21&gt;=0.5,"3ポイント",IF(C21&gt;=0.2,"2ポイント",IF(AND(C21&gt;=0.1,C14&gt;0),"1ポイント","0ポイント")))</f>
        <v>2ポイント</v>
      </c>
      <c r="G22" s="45"/>
      <c r="H22" s="68" t="s">
        <v>148</v>
      </c>
      <c r="I22" s="69"/>
      <c r="J22" s="6"/>
    </row>
    <row r="23" spans="2:10" ht="14.25" customHeight="1">
      <c r="B23" s="5"/>
      <c r="C23" s="49"/>
      <c r="D23" s="44"/>
      <c r="E23" s="45"/>
      <c r="F23" s="46"/>
      <c r="G23" s="45"/>
      <c r="H23" s="17" t="s">
        <v>92</v>
      </c>
      <c r="I23" s="18"/>
      <c r="J23" s="6"/>
    </row>
    <row r="24" spans="2:10" ht="14.25" customHeight="1">
      <c r="B24" s="5"/>
      <c r="C24" s="49"/>
      <c r="D24" s="44"/>
      <c r="E24" s="45"/>
      <c r="F24" s="46"/>
      <c r="G24" s="45"/>
      <c r="H24" s="19" t="s">
        <v>93</v>
      </c>
      <c r="I24" s="20"/>
      <c r="J24" s="6"/>
    </row>
    <row r="25" spans="3:10" ht="14.25" customHeight="1">
      <c r="C25" s="48"/>
      <c r="D25" s="4"/>
      <c r="E25" s="4"/>
      <c r="F25" s="4"/>
      <c r="G25" s="4"/>
      <c r="H25" s="4"/>
      <c r="I25" s="4"/>
      <c r="J25" s="4"/>
    </row>
    <row r="26" spans="2:10" ht="14.25" customHeight="1">
      <c r="B26" s="6" t="s">
        <v>88</v>
      </c>
      <c r="C26" s="8"/>
      <c r="D26" s="4"/>
      <c r="E26" s="4"/>
      <c r="F26" s="4"/>
      <c r="G26" s="4"/>
      <c r="H26" s="4"/>
      <c r="I26" s="4"/>
      <c r="J26" s="4"/>
    </row>
    <row r="27" spans="2:10" ht="14.25" customHeight="1">
      <c r="B27" s="6" t="s">
        <v>95</v>
      </c>
      <c r="C27" s="57">
        <v>100</v>
      </c>
      <c r="D27" s="4" t="s">
        <v>56</v>
      </c>
      <c r="E27" s="4"/>
      <c r="F27" s="4"/>
      <c r="G27" s="4"/>
      <c r="H27" s="4"/>
      <c r="I27" s="4"/>
      <c r="J27" s="4"/>
    </row>
    <row r="28" spans="2:10" ht="14.25" customHeight="1">
      <c r="B28" s="6" t="s">
        <v>96</v>
      </c>
      <c r="C28" s="57">
        <v>0</v>
      </c>
      <c r="D28" s="4" t="s">
        <v>50</v>
      </c>
      <c r="E28" s="4"/>
      <c r="F28" s="4"/>
      <c r="G28" s="4"/>
      <c r="H28" s="4"/>
      <c r="I28" s="4"/>
      <c r="J28" s="4"/>
    </row>
    <row r="29" spans="2:9" ht="13.5" customHeight="1">
      <c r="B29" s="6" t="s">
        <v>26</v>
      </c>
      <c r="C29" s="52">
        <f>C11</f>
        <v>6000</v>
      </c>
      <c r="D29" s="6" t="s">
        <v>100</v>
      </c>
      <c r="E29" s="4"/>
      <c r="F29" s="4"/>
      <c r="G29" s="4"/>
      <c r="H29" s="15" t="s">
        <v>3</v>
      </c>
      <c r="I29" s="16"/>
    </row>
    <row r="30" spans="2:9" ht="15" customHeight="1" thickBot="1">
      <c r="B30" s="6" t="s">
        <v>3</v>
      </c>
      <c r="C30" s="51">
        <f>(C27+C28)/C29</f>
        <v>0.016666666666666666</v>
      </c>
      <c r="D30" s="6" t="s">
        <v>97</v>
      </c>
      <c r="E30" s="4"/>
      <c r="F30" s="4"/>
      <c r="G30" s="4"/>
      <c r="H30" s="17" t="s">
        <v>98</v>
      </c>
      <c r="I30" s="18"/>
    </row>
    <row r="31" spans="2:9" ht="15" customHeight="1" thickBot="1">
      <c r="B31" s="6"/>
      <c r="C31" s="8"/>
      <c r="D31" s="4"/>
      <c r="E31" s="9" t="s">
        <v>16</v>
      </c>
      <c r="F31" s="11" t="str">
        <f>IF(C30&gt;=0.2,"2ポイント",IF(C30&gt;=0.05,"1ポイント","0ポイント"))</f>
        <v>0ポイント</v>
      </c>
      <c r="G31" s="4"/>
      <c r="H31" s="19" t="s">
        <v>99</v>
      </c>
      <c r="I31" s="20"/>
    </row>
    <row r="32" spans="2:9" ht="15" customHeight="1">
      <c r="B32" s="6"/>
      <c r="C32" s="8"/>
      <c r="D32" s="4"/>
      <c r="E32" s="9"/>
      <c r="F32" s="13"/>
      <c r="G32" s="4"/>
      <c r="H32" s="36"/>
      <c r="I32" s="36"/>
    </row>
    <row r="33" spans="1:9" ht="15" customHeight="1">
      <c r="A33" s="6" t="s">
        <v>11</v>
      </c>
      <c r="C33" s="8"/>
      <c r="D33" s="4"/>
      <c r="E33" s="4"/>
      <c r="F33" s="4"/>
      <c r="G33" s="4"/>
      <c r="H33" s="4"/>
      <c r="I33" s="4"/>
    </row>
    <row r="34" spans="2:9" ht="15" customHeight="1">
      <c r="B34" s="6"/>
      <c r="C34" s="8"/>
      <c r="D34" s="4"/>
      <c r="E34" s="4"/>
      <c r="F34" s="4"/>
      <c r="G34" s="4"/>
      <c r="H34" s="4"/>
      <c r="I34" s="4"/>
    </row>
    <row r="35" spans="2:10" ht="14.25" customHeight="1">
      <c r="B35" s="6" t="s">
        <v>12</v>
      </c>
      <c r="C35" s="8"/>
      <c r="D35" s="4"/>
      <c r="E35" s="4"/>
      <c r="F35" s="4"/>
      <c r="G35" s="4"/>
      <c r="H35" s="4"/>
      <c r="I35" s="4"/>
      <c r="J35" s="4"/>
    </row>
    <row r="36" spans="2:10" ht="14.25" customHeight="1">
      <c r="B36" s="5" t="s">
        <v>27</v>
      </c>
      <c r="C36" s="38">
        <f>C10</f>
        <v>10000</v>
      </c>
      <c r="D36" s="1" t="s">
        <v>101</v>
      </c>
      <c r="H36" s="15" t="s">
        <v>1</v>
      </c>
      <c r="I36" s="16"/>
      <c r="J36" s="4"/>
    </row>
    <row r="37" spans="2:10" ht="14.25" customHeight="1">
      <c r="B37" s="1" t="s">
        <v>26</v>
      </c>
      <c r="C37" s="38">
        <f>C11</f>
        <v>6000</v>
      </c>
      <c r="D37" s="1" t="s">
        <v>102</v>
      </c>
      <c r="H37" s="17" t="s">
        <v>17</v>
      </c>
      <c r="I37" s="18"/>
      <c r="J37" s="4"/>
    </row>
    <row r="38" spans="2:10" ht="14.25" customHeight="1" thickBot="1">
      <c r="B38" s="1" t="s">
        <v>0</v>
      </c>
      <c r="C38" s="10">
        <f>C37/C36</f>
        <v>0.6</v>
      </c>
      <c r="D38" s="1" t="s">
        <v>14</v>
      </c>
      <c r="H38" s="17" t="s">
        <v>19</v>
      </c>
      <c r="I38" s="18"/>
      <c r="J38" s="4"/>
    </row>
    <row r="39" spans="2:10" ht="14.25" customHeight="1" thickBot="1">
      <c r="B39" s="1" t="s">
        <v>1</v>
      </c>
      <c r="C39" s="10">
        <f>1-C38</f>
        <v>0.4</v>
      </c>
      <c r="D39" s="1" t="s">
        <v>15</v>
      </c>
      <c r="E39" s="9" t="s">
        <v>16</v>
      </c>
      <c r="F39" s="11" t="str">
        <f>IF(C39&gt;=0.8,"3ポイント",IF(C39&gt;=0.6,"2ポイント",IF(C39&gt;=0.4,"1ポイント","0ポイント")))</f>
        <v>1ポイント</v>
      </c>
      <c r="G39" s="13"/>
      <c r="H39" s="19" t="s">
        <v>20</v>
      </c>
      <c r="I39" s="20"/>
      <c r="J39" s="4"/>
    </row>
    <row r="40" ht="18.75" customHeight="1">
      <c r="J40" s="4"/>
    </row>
    <row r="41" spans="2:10" ht="14.25" customHeight="1">
      <c r="B41" s="12" t="s">
        <v>31</v>
      </c>
      <c r="C41" s="8"/>
      <c r="D41" s="4"/>
      <c r="E41" s="4"/>
      <c r="F41" s="4"/>
      <c r="G41" s="4"/>
      <c r="H41" s="4"/>
      <c r="I41" s="4"/>
      <c r="J41" s="4"/>
    </row>
    <row r="42" spans="2:10" ht="14.25" customHeight="1">
      <c r="B42" s="12"/>
      <c r="C42" s="8"/>
      <c r="D42" s="4"/>
      <c r="E42" s="4"/>
      <c r="F42" s="4"/>
      <c r="G42" s="4"/>
      <c r="H42" s="4"/>
      <c r="I42" s="4"/>
      <c r="J42" s="4"/>
    </row>
    <row r="43" spans="2:10" ht="14.25" customHeight="1">
      <c r="B43" s="6"/>
      <c r="C43" s="8"/>
      <c r="D43" s="4"/>
      <c r="E43" s="4"/>
      <c r="F43" s="4"/>
      <c r="G43" s="4"/>
      <c r="H43" s="4"/>
      <c r="I43" s="4"/>
      <c r="J43" s="4"/>
    </row>
    <row r="44" spans="2:10" ht="14.25" customHeight="1">
      <c r="B44" s="6" t="s">
        <v>25</v>
      </c>
      <c r="C44" s="8"/>
      <c r="D44" s="4"/>
      <c r="E44" s="4"/>
      <c r="F44" s="4"/>
      <c r="G44" s="4"/>
      <c r="H44" s="4"/>
      <c r="I44" s="4"/>
      <c r="J44" s="4"/>
    </row>
    <row r="45" spans="2:10" ht="14.25" customHeight="1">
      <c r="B45" s="5" t="s">
        <v>27</v>
      </c>
      <c r="C45" s="38">
        <f>C36</f>
        <v>10000</v>
      </c>
      <c r="D45" s="1" t="s">
        <v>49</v>
      </c>
      <c r="E45" s="4"/>
      <c r="F45" s="4"/>
      <c r="G45" s="4"/>
      <c r="H45" s="4"/>
      <c r="I45" s="4"/>
      <c r="J45" s="4"/>
    </row>
    <row r="46" spans="2:10" ht="14.25" customHeight="1">
      <c r="B46" s="5" t="s">
        <v>28</v>
      </c>
      <c r="C46" s="42">
        <f>C14</f>
        <v>300</v>
      </c>
      <c r="D46" s="1" t="s">
        <v>94</v>
      </c>
      <c r="E46" s="4"/>
      <c r="F46" s="4"/>
      <c r="G46" s="4"/>
      <c r="H46" s="4"/>
      <c r="I46" s="4"/>
      <c r="J46" s="4"/>
    </row>
    <row r="47" spans="2:10" ht="14.25" customHeight="1">
      <c r="B47" s="5" t="s">
        <v>29</v>
      </c>
      <c r="C47" s="58">
        <v>200</v>
      </c>
      <c r="D47" s="1" t="s">
        <v>40</v>
      </c>
      <c r="E47" s="4"/>
      <c r="F47" s="4"/>
      <c r="G47" s="4"/>
      <c r="H47" s="15" t="s">
        <v>41</v>
      </c>
      <c r="I47" s="16"/>
      <c r="J47" s="4"/>
    </row>
    <row r="48" spans="2:10" ht="14.25" customHeight="1" thickBot="1">
      <c r="B48" s="5" t="s">
        <v>41</v>
      </c>
      <c r="C48" s="10">
        <f>(C46+C47)/C45</f>
        <v>0.05</v>
      </c>
      <c r="D48" s="1" t="s">
        <v>42</v>
      </c>
      <c r="E48" s="4"/>
      <c r="F48" s="4"/>
      <c r="G48" s="4"/>
      <c r="H48" s="17" t="s">
        <v>43</v>
      </c>
      <c r="I48" s="18"/>
      <c r="J48" s="4"/>
    </row>
    <row r="49" spans="2:10" ht="14.25" customHeight="1" thickBot="1">
      <c r="B49" s="6"/>
      <c r="C49" s="8"/>
      <c r="D49" s="4"/>
      <c r="E49" s="35" t="s">
        <v>16</v>
      </c>
      <c r="F49" s="11" t="str">
        <f>IF(C48&gt;=0.3,"3ポイント",IF(C48&gt;=0.2,"2ポイント",IF(C48&gt;=0.1,"1ポイント","0ポイント")))</f>
        <v>0ポイント</v>
      </c>
      <c r="G49" s="4"/>
      <c r="H49" s="17" t="s">
        <v>44</v>
      </c>
      <c r="I49" s="18"/>
      <c r="J49" s="4"/>
    </row>
    <row r="50" spans="2:10" ht="14.25" customHeight="1">
      <c r="B50" s="4"/>
      <c r="C50" s="8"/>
      <c r="D50" s="4"/>
      <c r="E50" s="4"/>
      <c r="F50" s="4"/>
      <c r="G50" s="4"/>
      <c r="H50" s="19" t="s">
        <v>45</v>
      </c>
      <c r="I50" s="20"/>
      <c r="J50" s="4"/>
    </row>
    <row r="51" spans="2:10" ht="14.25" customHeight="1">
      <c r="B51" s="4"/>
      <c r="C51" s="8"/>
      <c r="D51" s="4"/>
      <c r="E51" s="4"/>
      <c r="F51" s="4"/>
      <c r="G51" s="4"/>
      <c r="H51" s="36"/>
      <c r="I51" s="36"/>
      <c r="J51" s="4"/>
    </row>
    <row r="52" spans="2:10" ht="14.25" customHeight="1">
      <c r="B52" s="4"/>
      <c r="C52" s="8"/>
      <c r="D52" s="4"/>
      <c r="E52" s="4"/>
      <c r="F52" s="4"/>
      <c r="G52" s="4"/>
      <c r="H52" s="36"/>
      <c r="I52" s="36"/>
      <c r="J52" s="4"/>
    </row>
    <row r="53" spans="2:10" ht="14.25" customHeight="1">
      <c r="B53" s="6" t="s">
        <v>46</v>
      </c>
      <c r="C53" s="8"/>
      <c r="D53" s="4"/>
      <c r="E53" s="4"/>
      <c r="F53" s="4"/>
      <c r="G53" s="4"/>
      <c r="H53" s="36"/>
      <c r="I53" s="36"/>
      <c r="J53" s="4"/>
    </row>
    <row r="54" spans="2:10" ht="14.25" customHeight="1">
      <c r="B54" s="5" t="s">
        <v>27</v>
      </c>
      <c r="C54" s="38">
        <f>C36</f>
        <v>10000</v>
      </c>
      <c r="D54" s="6" t="s">
        <v>51</v>
      </c>
      <c r="E54" s="4"/>
      <c r="F54" s="4"/>
      <c r="G54" s="4"/>
      <c r="H54" s="36"/>
      <c r="I54" s="36"/>
      <c r="J54" s="4"/>
    </row>
    <row r="55" spans="2:10" ht="14.25" customHeight="1">
      <c r="B55" s="5" t="s">
        <v>47</v>
      </c>
      <c r="C55" s="42">
        <f>C13</f>
        <v>500</v>
      </c>
      <c r="D55" s="6" t="s">
        <v>106</v>
      </c>
      <c r="E55" s="4"/>
      <c r="F55" s="4"/>
      <c r="G55" s="4"/>
      <c r="H55" s="36"/>
      <c r="I55" s="36"/>
      <c r="J55" s="4"/>
    </row>
    <row r="56" spans="2:10" ht="14.25" customHeight="1">
      <c r="B56" s="5" t="s">
        <v>48</v>
      </c>
      <c r="C56" s="55">
        <v>0</v>
      </c>
      <c r="D56" s="6" t="s">
        <v>53</v>
      </c>
      <c r="E56" s="4"/>
      <c r="F56" s="4"/>
      <c r="G56" s="4"/>
      <c r="H56" s="36"/>
      <c r="I56" s="36"/>
      <c r="J56" s="4"/>
    </row>
    <row r="57" spans="2:10" ht="14.25" customHeight="1">
      <c r="B57" s="5" t="s">
        <v>28</v>
      </c>
      <c r="C57" s="38">
        <f>C46</f>
        <v>300</v>
      </c>
      <c r="D57" s="6" t="s">
        <v>54</v>
      </c>
      <c r="E57" s="4"/>
      <c r="F57" s="4"/>
      <c r="G57" s="4"/>
      <c r="H57" s="15" t="s">
        <v>39</v>
      </c>
      <c r="I57" s="16"/>
      <c r="J57" s="4"/>
    </row>
    <row r="58" spans="2:10" ht="14.25" customHeight="1">
      <c r="B58" s="4" t="s">
        <v>39</v>
      </c>
      <c r="C58" s="39">
        <f>(C55+C56*2+C57*1.5)/C54</f>
        <v>0.095</v>
      </c>
      <c r="D58" s="6" t="s">
        <v>52</v>
      </c>
      <c r="E58" s="4"/>
      <c r="F58" s="4"/>
      <c r="G58" s="4"/>
      <c r="H58" s="17" t="s">
        <v>43</v>
      </c>
      <c r="I58" s="18"/>
      <c r="J58" s="4"/>
    </row>
    <row r="59" spans="2:10" ht="14.25" customHeight="1" thickBot="1">
      <c r="B59" s="4"/>
      <c r="C59" s="8"/>
      <c r="D59" s="4"/>
      <c r="E59" s="4"/>
      <c r="F59" s="4"/>
      <c r="G59" s="4"/>
      <c r="H59" s="17" t="s">
        <v>44</v>
      </c>
      <c r="I59" s="18"/>
      <c r="J59" s="4"/>
    </row>
    <row r="60" spans="2:9" ht="15" customHeight="1" thickBot="1">
      <c r="B60" s="4"/>
      <c r="C60" s="8"/>
      <c r="D60" s="4"/>
      <c r="E60" s="35" t="s">
        <v>16</v>
      </c>
      <c r="F60" s="11" t="str">
        <f>IF(C58&gt;=0.3,"3ポイント",IF(C58&gt;=0.2,"2ポイント",IF(C58&gt;=0.1,"1ポイント","0ポイント")))</f>
        <v>0ポイント</v>
      </c>
      <c r="G60" s="4"/>
      <c r="H60" s="19" t="s">
        <v>45</v>
      </c>
      <c r="I60" s="20"/>
    </row>
    <row r="61" spans="2:9" ht="15" customHeight="1">
      <c r="B61" s="4"/>
      <c r="C61" s="8"/>
      <c r="D61" s="4"/>
      <c r="E61" s="4"/>
      <c r="F61" s="4"/>
      <c r="G61" s="4"/>
      <c r="H61" s="36"/>
      <c r="I61" s="36"/>
    </row>
    <row r="62" spans="2:9" ht="15" customHeight="1">
      <c r="B62" s="4"/>
      <c r="C62" s="8" t="s">
        <v>13</v>
      </c>
      <c r="D62" s="4"/>
      <c r="E62" s="4"/>
      <c r="F62" s="4"/>
      <c r="G62" s="4"/>
      <c r="H62" s="4"/>
      <c r="I62" s="4"/>
    </row>
    <row r="63" spans="1:9" ht="15" customHeight="1">
      <c r="A63" s="6" t="s">
        <v>10</v>
      </c>
      <c r="C63" s="8"/>
      <c r="D63" s="4"/>
      <c r="E63" s="4"/>
      <c r="F63" s="4"/>
      <c r="G63" s="4"/>
      <c r="H63" s="4"/>
      <c r="I63" s="4"/>
    </row>
    <row r="64" spans="2:9" ht="15" customHeight="1">
      <c r="B64" s="6"/>
      <c r="C64" s="8"/>
      <c r="D64" s="4"/>
      <c r="E64" s="4"/>
      <c r="F64" s="4"/>
      <c r="G64" s="4"/>
      <c r="H64" s="4"/>
      <c r="I64" s="4"/>
    </row>
    <row r="65" spans="2:9" ht="15" customHeight="1">
      <c r="B65" s="6" t="s">
        <v>55</v>
      </c>
      <c r="C65" s="8"/>
      <c r="D65" s="4"/>
      <c r="E65" s="4"/>
      <c r="F65" s="4"/>
      <c r="G65" s="4"/>
      <c r="H65" s="4"/>
      <c r="I65" s="4"/>
    </row>
    <row r="66" spans="2:4" ht="15" customHeight="1">
      <c r="B66" s="1" t="s">
        <v>62</v>
      </c>
      <c r="C66" s="55">
        <v>15</v>
      </c>
      <c r="D66" s="1" t="s">
        <v>73</v>
      </c>
    </row>
    <row r="67" spans="2:4" ht="15" customHeight="1">
      <c r="B67" s="1" t="s">
        <v>7</v>
      </c>
      <c r="C67" s="59">
        <v>5</v>
      </c>
      <c r="D67" s="1" t="s">
        <v>50</v>
      </c>
    </row>
    <row r="68" spans="2:4" ht="15" customHeight="1">
      <c r="B68" s="1" t="s">
        <v>63</v>
      </c>
      <c r="C68" s="41">
        <f>C66/C67</f>
        <v>3</v>
      </c>
      <c r="D68" s="1" t="s">
        <v>57</v>
      </c>
    </row>
    <row r="69" spans="2:4" ht="15" customHeight="1">
      <c r="B69" s="1" t="s">
        <v>5</v>
      </c>
      <c r="C69" s="60">
        <v>2</v>
      </c>
      <c r="D69" s="1" t="s">
        <v>58</v>
      </c>
    </row>
    <row r="70" spans="2:4" ht="15" customHeight="1">
      <c r="B70" s="1" t="s">
        <v>6</v>
      </c>
      <c r="C70" s="60">
        <v>0.6</v>
      </c>
      <c r="D70" s="1" t="s">
        <v>59</v>
      </c>
    </row>
    <row r="71" spans="2:4" ht="15" customHeight="1">
      <c r="B71" s="1" t="s">
        <v>61</v>
      </c>
      <c r="C71" s="38">
        <f>C69/C70*C68</f>
        <v>10</v>
      </c>
      <c r="D71" s="1" t="s">
        <v>60</v>
      </c>
    </row>
    <row r="72" spans="2:10" ht="14.25" customHeight="1">
      <c r="B72" s="5" t="s">
        <v>64</v>
      </c>
      <c r="C72" s="55">
        <v>34</v>
      </c>
      <c r="D72" s="1" t="s">
        <v>9</v>
      </c>
      <c r="H72" s="15" t="s">
        <v>4</v>
      </c>
      <c r="I72" s="16"/>
      <c r="J72" s="4"/>
    </row>
    <row r="73" spans="2:9" ht="15" customHeight="1">
      <c r="B73" s="1" t="s">
        <v>65</v>
      </c>
      <c r="C73" s="55">
        <v>400</v>
      </c>
      <c r="D73" s="1" t="s">
        <v>8</v>
      </c>
      <c r="H73" s="17" t="s">
        <v>67</v>
      </c>
      <c r="I73" s="18"/>
    </row>
    <row r="74" spans="2:9" ht="15" customHeight="1" thickBot="1">
      <c r="B74" s="1" t="s">
        <v>4</v>
      </c>
      <c r="C74" s="40">
        <f>C73/(C72*C71)</f>
        <v>1.1764705882352942</v>
      </c>
      <c r="D74" s="1" t="s">
        <v>66</v>
      </c>
      <c r="H74" s="17" t="s">
        <v>18</v>
      </c>
      <c r="I74" s="18"/>
    </row>
    <row r="75" spans="5:9" ht="15" customHeight="1" thickBot="1">
      <c r="E75" s="35" t="s">
        <v>16</v>
      </c>
      <c r="F75" s="11" t="str">
        <f>IF(C74&lt;0.4,"3ポイント",IF(C74&lt;0.6,"2ポイント",IF(C74&lt;0.8,"1ポイント","0ポイント")))</f>
        <v>0ポイント</v>
      </c>
      <c r="H75" s="19" t="s">
        <v>68</v>
      </c>
      <c r="I75" s="20"/>
    </row>
    <row r="76" spans="5:9" ht="15" customHeight="1">
      <c r="E76" s="35"/>
      <c r="F76" s="13"/>
      <c r="H76" s="36"/>
      <c r="I76" s="36"/>
    </row>
    <row r="77" ht="15" customHeight="1"/>
    <row r="78" spans="2:9" ht="15" customHeight="1">
      <c r="B78" s="6" t="s">
        <v>69</v>
      </c>
      <c r="C78" s="62" t="s">
        <v>149</v>
      </c>
      <c r="D78" s="4"/>
      <c r="E78" s="4"/>
      <c r="F78" s="4"/>
      <c r="G78" s="4"/>
      <c r="H78" s="4"/>
      <c r="I78" s="4"/>
    </row>
    <row r="79" spans="2:8" ht="15" customHeight="1">
      <c r="B79" s="1" t="s">
        <v>62</v>
      </c>
      <c r="C79" s="38">
        <f>C66</f>
        <v>15</v>
      </c>
      <c r="D79" s="1" t="s">
        <v>74</v>
      </c>
      <c r="H79" s="3"/>
    </row>
    <row r="80" spans="2:9" ht="15" customHeight="1">
      <c r="B80" s="14" t="s">
        <v>71</v>
      </c>
      <c r="C80" s="55">
        <v>7</v>
      </c>
      <c r="D80" s="1" t="s">
        <v>50</v>
      </c>
      <c r="H80" s="15" t="s">
        <v>76</v>
      </c>
      <c r="I80" s="16"/>
    </row>
    <row r="81" spans="2:10" ht="14.25" customHeight="1">
      <c r="B81" s="14" t="s">
        <v>72</v>
      </c>
      <c r="C81" s="55">
        <v>4</v>
      </c>
      <c r="D81" s="1" t="s">
        <v>40</v>
      </c>
      <c r="H81" s="17" t="s">
        <v>77</v>
      </c>
      <c r="I81" s="18"/>
      <c r="J81" s="4"/>
    </row>
    <row r="82" spans="2:10" ht="14.25" customHeight="1" thickBot="1">
      <c r="B82" s="1" t="s">
        <v>75</v>
      </c>
      <c r="C82" s="41">
        <f>(C80+C81)/C79</f>
        <v>0.7333333333333333</v>
      </c>
      <c r="D82" s="1" t="s">
        <v>42</v>
      </c>
      <c r="H82" s="17" t="s">
        <v>78</v>
      </c>
      <c r="I82" s="18"/>
      <c r="J82" s="4"/>
    </row>
    <row r="83" spans="5:10" ht="14.25" customHeight="1" thickBot="1">
      <c r="E83" s="35" t="s">
        <v>16</v>
      </c>
      <c r="F83" s="11" t="str">
        <f>IF(C82&gt;=0.5,"3ポイント",IF(C82&gt;=0.4,"2ポイント",IF(C82&gt;=0.3,"1ポイント","0ポイント")))</f>
        <v>3ポイント</v>
      </c>
      <c r="H83" s="19" t="s">
        <v>79</v>
      </c>
      <c r="I83" s="20"/>
      <c r="J83" s="4"/>
    </row>
    <row r="84" spans="2:10" ht="14.25" customHeight="1">
      <c r="B84" s="12"/>
      <c r="J84" s="4"/>
    </row>
    <row r="85" ht="14.25" customHeight="1">
      <c r="J85" s="4"/>
    </row>
    <row r="86" spans="2:10" ht="14.25" customHeight="1">
      <c r="B86" s="6" t="s">
        <v>80</v>
      </c>
      <c r="J86" s="4"/>
    </row>
    <row r="87" spans="2:10" ht="14.25" customHeight="1">
      <c r="B87" s="5" t="s">
        <v>27</v>
      </c>
      <c r="C87" s="38">
        <f>C36</f>
        <v>10000</v>
      </c>
      <c r="D87" s="6" t="s">
        <v>101</v>
      </c>
      <c r="E87" s="4"/>
      <c r="F87" s="4"/>
      <c r="G87" s="4"/>
      <c r="H87" s="36"/>
      <c r="I87" s="36"/>
      <c r="J87" s="4"/>
    </row>
    <row r="88" spans="2:10" ht="14.25" customHeight="1">
      <c r="B88" s="5" t="s">
        <v>47</v>
      </c>
      <c r="C88" s="42">
        <f>C55</f>
        <v>500</v>
      </c>
      <c r="D88" s="6" t="s">
        <v>104</v>
      </c>
      <c r="E88" s="4"/>
      <c r="F88" s="4"/>
      <c r="G88" s="4"/>
      <c r="H88" s="36"/>
      <c r="I88" s="36"/>
      <c r="J88" s="4"/>
    </row>
    <row r="89" spans="2:9" ht="15" customHeight="1">
      <c r="B89" s="5" t="s">
        <v>48</v>
      </c>
      <c r="C89" s="38">
        <f>C56</f>
        <v>0</v>
      </c>
      <c r="D89" s="6" t="s">
        <v>105</v>
      </c>
      <c r="E89" s="4"/>
      <c r="F89" s="4"/>
      <c r="G89" s="4"/>
      <c r="H89" s="36"/>
      <c r="I89" s="36"/>
    </row>
    <row r="90" spans="2:9" ht="15" customHeight="1">
      <c r="B90" s="5" t="s">
        <v>28</v>
      </c>
      <c r="C90" s="38">
        <f>C46</f>
        <v>300</v>
      </c>
      <c r="D90" s="6" t="s">
        <v>103</v>
      </c>
      <c r="E90" s="4"/>
      <c r="F90" s="4"/>
      <c r="G90" s="4"/>
      <c r="H90" s="37"/>
      <c r="I90" s="37"/>
    </row>
    <row r="91" spans="2:9" ht="15" customHeight="1">
      <c r="B91" s="5" t="s">
        <v>85</v>
      </c>
      <c r="C91" s="55">
        <v>0</v>
      </c>
      <c r="D91" s="6" t="s">
        <v>59</v>
      </c>
      <c r="E91" s="4"/>
      <c r="F91" s="4"/>
      <c r="G91" s="4"/>
      <c r="H91" s="15" t="s">
        <v>81</v>
      </c>
      <c r="I91" s="16"/>
    </row>
    <row r="92" spans="2:9" ht="15" customHeight="1">
      <c r="B92" s="4" t="s">
        <v>39</v>
      </c>
      <c r="C92" s="39">
        <f>(C88+C89*2+C90*3+C91)/C87</f>
        <v>0.14</v>
      </c>
      <c r="D92" s="6" t="s">
        <v>147</v>
      </c>
      <c r="E92" s="4"/>
      <c r="F92" s="4"/>
      <c r="G92" s="4"/>
      <c r="H92" s="17" t="s">
        <v>82</v>
      </c>
      <c r="I92" s="18"/>
    </row>
    <row r="93" spans="2:9" ht="15" customHeight="1" thickBot="1">
      <c r="B93" s="4"/>
      <c r="C93" s="8"/>
      <c r="D93" s="4"/>
      <c r="E93" s="4"/>
      <c r="F93" s="4"/>
      <c r="G93" s="4"/>
      <c r="H93" s="17" t="s">
        <v>83</v>
      </c>
      <c r="I93" s="18"/>
    </row>
    <row r="94" spans="2:9" ht="15" customHeight="1" thickBot="1">
      <c r="B94" s="4"/>
      <c r="C94" s="8"/>
      <c r="D94" s="4"/>
      <c r="E94" s="35" t="s">
        <v>16</v>
      </c>
      <c r="F94" s="11" t="str">
        <f>IF(C92&gt;=0.45,"3ポイント",IF(C92&gt;=0.3,"2ポイント",IF(C92&gt;=0.15,"1ポイント","0ポイント")))</f>
        <v>0ポイント</v>
      </c>
      <c r="G94" s="4"/>
      <c r="H94" s="19" t="s">
        <v>84</v>
      </c>
      <c r="I94" s="20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3">
    <mergeCell ref="A3:I3"/>
    <mergeCell ref="G19:H19"/>
    <mergeCell ref="H22:I22"/>
  </mergeCells>
  <printOptions/>
  <pageMargins left="0.5905511811023623" right="0.5905511811023623" top="0.5905511811023623" bottom="0.3937007874015748" header="0.5118110236220472" footer="0.11811023622047245"/>
  <pageSetup horizontalDpi="600" verticalDpi="600" orientation="portrait" paperSize="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zoomScalePageLayoutView="0" workbookViewId="0" topLeftCell="A1">
      <selection activeCell="L4" sqref="L4"/>
    </sheetView>
  </sheetViews>
  <sheetFormatPr defaultColWidth="8.796875" defaultRowHeight="19.5" customHeight="1"/>
  <cols>
    <col min="1" max="1" width="3.5" style="1" customWidth="1"/>
    <col min="2" max="2" width="23.8984375" style="1" customWidth="1"/>
    <col min="3" max="3" width="9.3984375" style="7" customWidth="1"/>
    <col min="4" max="4" width="6" style="1" customWidth="1"/>
    <col min="5" max="5" width="7.09765625" style="1" customWidth="1"/>
    <col min="6" max="6" width="9" style="1" customWidth="1"/>
    <col min="7" max="7" width="3.5" style="1" customWidth="1"/>
    <col min="8" max="8" width="9" style="1" customWidth="1"/>
    <col min="9" max="9" width="10.5" style="1" customWidth="1"/>
    <col min="10" max="16384" width="9" style="1" customWidth="1"/>
  </cols>
  <sheetData>
    <row r="1" spans="1:9" ht="21" customHeight="1">
      <c r="A1" s="2" t="s">
        <v>150</v>
      </c>
      <c r="I1" s="1" t="s">
        <v>140</v>
      </c>
    </row>
    <row r="2" ht="15.75" customHeight="1" thickBot="1">
      <c r="B2" s="2"/>
    </row>
    <row r="3" spans="1:10" ht="64.5" customHeight="1" thickBot="1" thickTop="1">
      <c r="A3" s="63" t="s">
        <v>142</v>
      </c>
      <c r="B3" s="70"/>
      <c r="C3" s="70"/>
      <c r="D3" s="70"/>
      <c r="E3" s="70"/>
      <c r="F3" s="70"/>
      <c r="G3" s="70"/>
      <c r="H3" s="70"/>
      <c r="I3" s="71"/>
      <c r="J3" s="4"/>
    </row>
    <row r="4" spans="1:10" ht="13.5" customHeight="1" thickTop="1">
      <c r="A4" s="4"/>
      <c r="B4" s="53"/>
      <c r="C4" s="53"/>
      <c r="D4" s="53"/>
      <c r="E4" s="53"/>
      <c r="F4" s="53"/>
      <c r="G4" s="53"/>
      <c r="H4" s="53"/>
      <c r="I4" s="53"/>
      <c r="J4" s="4"/>
    </row>
    <row r="5" spans="2:10" ht="15" customHeight="1">
      <c r="B5" s="4"/>
      <c r="C5" s="21" t="s">
        <v>21</v>
      </c>
      <c r="D5" s="4" t="s">
        <v>22</v>
      </c>
      <c r="E5" s="4"/>
      <c r="F5" s="22" t="s">
        <v>23</v>
      </c>
      <c r="G5" s="6" t="s">
        <v>24</v>
      </c>
      <c r="H5" s="4"/>
      <c r="I5" s="4"/>
      <c r="J5" s="4"/>
    </row>
    <row r="6" spans="2:10" ht="14.25" customHeight="1">
      <c r="B6" s="4"/>
      <c r="C6" s="8"/>
      <c r="D6" s="4"/>
      <c r="E6" s="4"/>
      <c r="F6" s="4"/>
      <c r="G6" s="4"/>
      <c r="H6" s="4"/>
      <c r="I6" s="4"/>
      <c r="J6" s="4"/>
    </row>
    <row r="7" spans="1:10" ht="14.25" customHeight="1">
      <c r="A7" s="6" t="s">
        <v>86</v>
      </c>
      <c r="C7" s="8"/>
      <c r="D7" s="4"/>
      <c r="E7" s="4"/>
      <c r="F7" s="4"/>
      <c r="G7" s="4"/>
      <c r="H7" s="4"/>
      <c r="I7" s="4"/>
      <c r="J7" s="6"/>
    </row>
    <row r="8" spans="2:10" ht="14.25" customHeight="1">
      <c r="B8" s="6"/>
      <c r="C8" s="8"/>
      <c r="D8" s="4"/>
      <c r="E8" s="4"/>
      <c r="F8" s="4"/>
      <c r="G8" s="4"/>
      <c r="H8" s="4"/>
      <c r="I8" s="4"/>
      <c r="J8" s="6"/>
    </row>
    <row r="9" spans="2:10" ht="14.25" customHeight="1">
      <c r="B9" s="6" t="s">
        <v>87</v>
      </c>
      <c r="C9" s="8"/>
      <c r="D9" s="4"/>
      <c r="E9" s="4"/>
      <c r="F9" s="4"/>
      <c r="G9" s="4"/>
      <c r="H9" s="4"/>
      <c r="I9" s="4"/>
      <c r="J9" s="6"/>
    </row>
    <row r="10" spans="2:10" ht="14.25" customHeight="1">
      <c r="B10" s="5" t="s">
        <v>27</v>
      </c>
      <c r="C10" s="55">
        <v>10000</v>
      </c>
      <c r="D10" s="4" t="s">
        <v>107</v>
      </c>
      <c r="E10" s="4"/>
      <c r="F10" s="4"/>
      <c r="G10" s="4"/>
      <c r="H10" s="4"/>
      <c r="I10" s="4"/>
      <c r="J10" s="6"/>
    </row>
    <row r="11" spans="2:10" ht="14.25" customHeight="1">
      <c r="B11" s="1" t="s">
        <v>26</v>
      </c>
      <c r="C11" s="55">
        <v>6000</v>
      </c>
      <c r="D11" s="4" t="s">
        <v>108</v>
      </c>
      <c r="E11" s="4"/>
      <c r="F11" s="4"/>
      <c r="G11" s="4"/>
      <c r="H11" s="4"/>
      <c r="I11" s="4"/>
      <c r="J11" s="6"/>
    </row>
    <row r="12" spans="2:10" ht="14.25" customHeight="1">
      <c r="B12" s="1" t="s">
        <v>89</v>
      </c>
      <c r="C12" s="38">
        <f>C10-C11</f>
        <v>4000</v>
      </c>
      <c r="D12" s="4" t="s">
        <v>109</v>
      </c>
      <c r="E12" s="4"/>
      <c r="F12" s="4"/>
      <c r="G12" s="4"/>
      <c r="H12" s="4"/>
      <c r="I12" s="4"/>
      <c r="J12" s="6"/>
    </row>
    <row r="13" spans="2:10" ht="14.25" customHeight="1">
      <c r="B13" s="1" t="s">
        <v>90</v>
      </c>
      <c r="C13" s="55">
        <v>500</v>
      </c>
      <c r="D13" s="4" t="s">
        <v>110</v>
      </c>
      <c r="E13" s="4"/>
      <c r="F13" s="4"/>
      <c r="G13" s="4"/>
      <c r="H13" s="4"/>
      <c r="I13" s="4"/>
      <c r="J13" s="6"/>
    </row>
    <row r="14" spans="2:10" ht="14.25" customHeight="1">
      <c r="B14" s="5" t="s">
        <v>28</v>
      </c>
      <c r="C14" s="55">
        <v>300</v>
      </c>
      <c r="D14" s="1" t="s">
        <v>141</v>
      </c>
      <c r="E14" s="4"/>
      <c r="F14" s="4"/>
      <c r="G14" s="4"/>
      <c r="H14" s="4"/>
      <c r="I14" s="4"/>
      <c r="J14" s="6"/>
    </row>
    <row r="15" spans="2:10" ht="22.5" customHeight="1">
      <c r="B15" s="23" t="s">
        <v>30</v>
      </c>
      <c r="C15" s="25" t="s">
        <v>33</v>
      </c>
      <c r="D15" s="26"/>
      <c r="E15" s="27" t="s">
        <v>32</v>
      </c>
      <c r="F15" s="28" t="s">
        <v>37</v>
      </c>
      <c r="G15" s="29" t="s">
        <v>38</v>
      </c>
      <c r="H15" s="27"/>
      <c r="I15" s="4"/>
      <c r="J15" s="6"/>
    </row>
    <row r="16" spans="2:10" ht="14.25" customHeight="1">
      <c r="B16" s="23"/>
      <c r="C16" s="24" t="s">
        <v>34</v>
      </c>
      <c r="D16" s="26"/>
      <c r="E16" s="56"/>
      <c r="F16" s="30">
        <v>13.8</v>
      </c>
      <c r="G16" s="32"/>
      <c r="H16" s="33">
        <f>E16*F16</f>
        <v>0</v>
      </c>
      <c r="I16" s="4"/>
      <c r="J16" s="6"/>
    </row>
    <row r="17" spans="2:10" ht="14.25" customHeight="1">
      <c r="B17" s="5"/>
      <c r="C17" s="24" t="s">
        <v>35</v>
      </c>
      <c r="D17" s="26"/>
      <c r="E17" s="56"/>
      <c r="F17" s="30">
        <v>8</v>
      </c>
      <c r="G17" s="32"/>
      <c r="H17" s="33">
        <f>E17*F17</f>
        <v>0</v>
      </c>
      <c r="I17" s="4"/>
      <c r="J17" s="6"/>
    </row>
    <row r="18" spans="2:10" ht="14.25" customHeight="1">
      <c r="B18" s="5"/>
      <c r="C18" s="24" t="s">
        <v>36</v>
      </c>
      <c r="D18" s="26"/>
      <c r="E18" s="56"/>
      <c r="F18" s="30">
        <v>3.8</v>
      </c>
      <c r="G18" s="32"/>
      <c r="H18" s="33">
        <f>E18*F18</f>
        <v>0</v>
      </c>
      <c r="I18" s="4"/>
      <c r="J18" s="6"/>
    </row>
    <row r="19" spans="2:10" ht="14.25" customHeight="1">
      <c r="B19" s="5"/>
      <c r="C19" s="24"/>
      <c r="D19" s="34"/>
      <c r="E19" s="33"/>
      <c r="F19" s="31" t="s">
        <v>39</v>
      </c>
      <c r="G19" s="66">
        <f>SUM(H16:H18)</f>
        <v>0</v>
      </c>
      <c r="H19" s="67"/>
      <c r="I19" s="4" t="s">
        <v>111</v>
      </c>
      <c r="J19" s="6"/>
    </row>
    <row r="20" spans="2:10" ht="14.25" customHeight="1">
      <c r="B20" s="5"/>
      <c r="C20" s="43"/>
      <c r="D20" s="44"/>
      <c r="E20" s="45"/>
      <c r="F20" s="46"/>
      <c r="G20" s="45"/>
      <c r="H20" s="47"/>
      <c r="I20" s="4"/>
      <c r="J20" s="6"/>
    </row>
    <row r="21" spans="2:10" ht="14.25" customHeight="1" thickBot="1">
      <c r="B21" s="5" t="s">
        <v>2</v>
      </c>
      <c r="C21" s="50">
        <f>(C13+C14)/C12</f>
        <v>0.2</v>
      </c>
      <c r="D21" s="44" t="s">
        <v>112</v>
      </c>
      <c r="E21" s="45"/>
      <c r="F21" s="46"/>
      <c r="G21" s="45"/>
      <c r="H21" s="15" t="s">
        <v>2</v>
      </c>
      <c r="I21" s="16"/>
      <c r="J21" s="6"/>
    </row>
    <row r="22" spans="2:10" ht="27.75" customHeight="1" thickBot="1">
      <c r="B22" s="5"/>
      <c r="C22" s="49"/>
      <c r="D22" s="44"/>
      <c r="E22" s="9" t="s">
        <v>113</v>
      </c>
      <c r="F22" s="11" t="str">
        <f>IF(C21&gt;=0.5,"3ポイント",IF(C21&gt;=0.2,"2ポイント",IF(AND(C21&gt;=0.1,C14&gt;0),"1ポイント","0ポイント")))</f>
        <v>2ポイント</v>
      </c>
      <c r="G22" s="45"/>
      <c r="H22" s="68" t="s">
        <v>148</v>
      </c>
      <c r="I22" s="69"/>
      <c r="J22" s="6"/>
    </row>
    <row r="23" spans="2:10" ht="14.25" customHeight="1">
      <c r="B23" s="5"/>
      <c r="C23" s="49"/>
      <c r="D23" s="44"/>
      <c r="E23" s="45"/>
      <c r="F23" s="46"/>
      <c r="G23" s="45"/>
      <c r="H23" s="17" t="s">
        <v>92</v>
      </c>
      <c r="I23" s="18"/>
      <c r="J23" s="6"/>
    </row>
    <row r="24" spans="2:10" ht="14.25" customHeight="1">
      <c r="B24" s="5"/>
      <c r="C24" s="49"/>
      <c r="D24" s="44"/>
      <c r="E24" s="45"/>
      <c r="F24" s="46"/>
      <c r="G24" s="45"/>
      <c r="H24" s="19" t="s">
        <v>93</v>
      </c>
      <c r="I24" s="20"/>
      <c r="J24" s="6"/>
    </row>
    <row r="25" spans="3:10" ht="14.25" customHeight="1">
      <c r="C25" s="48"/>
      <c r="D25" s="4"/>
      <c r="E25" s="4"/>
      <c r="F25" s="4"/>
      <c r="G25" s="4"/>
      <c r="H25" s="4"/>
      <c r="I25" s="4"/>
      <c r="J25" s="4"/>
    </row>
    <row r="26" spans="2:10" ht="14.25" customHeight="1">
      <c r="B26" s="6" t="s">
        <v>88</v>
      </c>
      <c r="C26" s="8"/>
      <c r="D26" s="4"/>
      <c r="E26" s="4"/>
      <c r="F26" s="4"/>
      <c r="G26" s="4"/>
      <c r="H26" s="4"/>
      <c r="I26" s="4"/>
      <c r="J26" s="4"/>
    </row>
    <row r="27" spans="2:10" ht="14.25" customHeight="1">
      <c r="B27" s="6" t="s">
        <v>95</v>
      </c>
      <c r="C27" s="57">
        <v>100</v>
      </c>
      <c r="D27" s="4" t="s">
        <v>114</v>
      </c>
      <c r="E27" s="4"/>
      <c r="F27" s="4"/>
      <c r="G27" s="4"/>
      <c r="H27" s="4"/>
      <c r="I27" s="4"/>
      <c r="J27" s="4"/>
    </row>
    <row r="28" spans="2:10" ht="14.25" customHeight="1">
      <c r="B28" s="6" t="s">
        <v>96</v>
      </c>
      <c r="C28" s="57">
        <v>0</v>
      </c>
      <c r="D28" s="4" t="s">
        <v>115</v>
      </c>
      <c r="E28" s="4"/>
      <c r="F28" s="4"/>
      <c r="G28" s="4"/>
      <c r="H28" s="4"/>
      <c r="I28" s="4"/>
      <c r="J28" s="4"/>
    </row>
    <row r="29" spans="2:9" ht="13.5" customHeight="1">
      <c r="B29" s="6" t="s">
        <v>26</v>
      </c>
      <c r="C29" s="57">
        <v>6000</v>
      </c>
      <c r="D29" s="6" t="s">
        <v>40</v>
      </c>
      <c r="E29" s="4"/>
      <c r="F29" s="4"/>
      <c r="G29" s="4"/>
      <c r="H29" s="15" t="s">
        <v>3</v>
      </c>
      <c r="I29" s="16"/>
    </row>
    <row r="30" spans="2:9" ht="15" customHeight="1" thickBot="1">
      <c r="B30" s="6" t="s">
        <v>3</v>
      </c>
      <c r="C30" s="51">
        <f>(C27+C28)/C29</f>
        <v>0.016666666666666666</v>
      </c>
      <c r="D30" s="6" t="s">
        <v>116</v>
      </c>
      <c r="E30" s="4"/>
      <c r="F30" s="4"/>
      <c r="G30" s="4"/>
      <c r="H30" s="17" t="s">
        <v>98</v>
      </c>
      <c r="I30" s="18"/>
    </row>
    <row r="31" spans="2:9" ht="15" customHeight="1" thickBot="1">
      <c r="B31" s="6"/>
      <c r="C31" s="8"/>
      <c r="D31" s="4"/>
      <c r="E31" s="9" t="s">
        <v>117</v>
      </c>
      <c r="F31" s="11" t="str">
        <f>IF(C30&gt;=0.2,"2ポイント",IF(C30&gt;=0.05,"1ポイント","0ポイント"))</f>
        <v>0ポイント</v>
      </c>
      <c r="G31" s="4"/>
      <c r="H31" s="19" t="s">
        <v>99</v>
      </c>
      <c r="I31" s="20"/>
    </row>
    <row r="32" spans="2:9" ht="15" customHeight="1">
      <c r="B32" s="6"/>
      <c r="C32" s="54"/>
      <c r="D32" s="4"/>
      <c r="E32" s="9"/>
      <c r="F32" s="13"/>
      <c r="G32" s="4"/>
      <c r="H32" s="36"/>
      <c r="I32" s="36"/>
    </row>
    <row r="33" spans="2:9" ht="15" customHeight="1">
      <c r="B33" s="6"/>
      <c r="C33" s="8"/>
      <c r="D33" s="4"/>
      <c r="E33" s="9"/>
      <c r="F33" s="13"/>
      <c r="G33" s="4"/>
      <c r="H33" s="36"/>
      <c r="I33" s="36"/>
    </row>
    <row r="34" spans="1:9" ht="15" customHeight="1">
      <c r="A34" s="6" t="s">
        <v>11</v>
      </c>
      <c r="C34" s="8"/>
      <c r="D34" s="4"/>
      <c r="E34" s="4"/>
      <c r="F34" s="4"/>
      <c r="G34" s="4"/>
      <c r="H34" s="4"/>
      <c r="I34" s="4"/>
    </row>
    <row r="35" spans="2:9" ht="15" customHeight="1">
      <c r="B35" s="6"/>
      <c r="C35" s="8"/>
      <c r="D35" s="4"/>
      <c r="E35" s="4"/>
      <c r="F35" s="4"/>
      <c r="G35" s="4"/>
      <c r="H35" s="4"/>
      <c r="I35" s="4"/>
    </row>
    <row r="36" spans="2:10" ht="14.25" customHeight="1">
      <c r="B36" s="6" t="s">
        <v>12</v>
      </c>
      <c r="C36" s="8"/>
      <c r="D36" s="4"/>
      <c r="E36" s="4"/>
      <c r="F36" s="4"/>
      <c r="G36" s="4"/>
      <c r="H36" s="4"/>
      <c r="I36" s="4"/>
      <c r="J36" s="4"/>
    </row>
    <row r="37" spans="2:10" ht="14.25" customHeight="1">
      <c r="B37" s="5" t="s">
        <v>27</v>
      </c>
      <c r="C37" s="55">
        <v>10000</v>
      </c>
      <c r="D37" s="1" t="s">
        <v>56</v>
      </c>
      <c r="H37" s="15" t="s">
        <v>1</v>
      </c>
      <c r="I37" s="16"/>
      <c r="J37" s="4"/>
    </row>
    <row r="38" spans="2:10" ht="14.25" customHeight="1">
      <c r="B38" s="1" t="s">
        <v>26</v>
      </c>
      <c r="C38" s="55">
        <v>6000</v>
      </c>
      <c r="D38" s="1" t="s">
        <v>50</v>
      </c>
      <c r="H38" s="17" t="s">
        <v>17</v>
      </c>
      <c r="I38" s="18"/>
      <c r="J38" s="4"/>
    </row>
    <row r="39" spans="2:10" ht="14.25" customHeight="1" thickBot="1">
      <c r="B39" s="1" t="s">
        <v>0</v>
      </c>
      <c r="C39" s="10">
        <f>C38/C37</f>
        <v>0.6</v>
      </c>
      <c r="D39" s="1" t="s">
        <v>118</v>
      </c>
      <c r="H39" s="17" t="s">
        <v>19</v>
      </c>
      <c r="I39" s="18"/>
      <c r="J39" s="4"/>
    </row>
    <row r="40" spans="2:10" ht="14.25" customHeight="1" thickBot="1">
      <c r="B40" s="1" t="s">
        <v>1</v>
      </c>
      <c r="C40" s="10">
        <f>1-C39</f>
        <v>0.4</v>
      </c>
      <c r="D40" s="1" t="s">
        <v>119</v>
      </c>
      <c r="E40" s="9" t="s">
        <v>16</v>
      </c>
      <c r="F40" s="11" t="str">
        <f>IF(C40&gt;=0.8,"3ポイント",IF(C40&gt;=0.6,"2ポイント",IF(C40&gt;=0.4,"1ポイント","0ポイント")))</f>
        <v>1ポイント</v>
      </c>
      <c r="G40" s="13"/>
      <c r="H40" s="19" t="s">
        <v>20</v>
      </c>
      <c r="I40" s="20"/>
      <c r="J40" s="4"/>
    </row>
    <row r="41" ht="18.75" customHeight="1">
      <c r="J41" s="4"/>
    </row>
    <row r="42" spans="2:10" ht="14.25" customHeight="1">
      <c r="B42" s="12" t="s">
        <v>120</v>
      </c>
      <c r="C42" s="8"/>
      <c r="D42" s="4"/>
      <c r="E42" s="4"/>
      <c r="F42" s="4"/>
      <c r="G42" s="4"/>
      <c r="H42" s="4"/>
      <c r="I42" s="4"/>
      <c r="J42" s="4"/>
    </row>
    <row r="43" spans="2:10" ht="14.25" customHeight="1">
      <c r="B43" s="12"/>
      <c r="C43" s="8"/>
      <c r="D43" s="4"/>
      <c r="E43" s="4"/>
      <c r="F43" s="4"/>
      <c r="G43" s="4"/>
      <c r="H43" s="4"/>
      <c r="I43" s="4"/>
      <c r="J43" s="4"/>
    </row>
    <row r="44" spans="2:10" ht="14.25" customHeight="1">
      <c r="B44" s="6"/>
      <c r="C44" s="8"/>
      <c r="D44" s="4"/>
      <c r="E44" s="4"/>
      <c r="F44" s="4"/>
      <c r="G44" s="4"/>
      <c r="H44" s="4"/>
      <c r="I44" s="4"/>
      <c r="J44" s="4"/>
    </row>
    <row r="45" spans="2:10" ht="14.25" customHeight="1">
      <c r="B45" s="6" t="s">
        <v>25</v>
      </c>
      <c r="C45" s="8"/>
      <c r="D45" s="4"/>
      <c r="E45" s="4"/>
      <c r="F45" s="4"/>
      <c r="G45" s="4"/>
      <c r="H45" s="4"/>
      <c r="I45" s="4"/>
      <c r="J45" s="4"/>
    </row>
    <row r="46" spans="2:10" ht="14.25" customHeight="1">
      <c r="B46" s="5" t="s">
        <v>27</v>
      </c>
      <c r="C46" s="55">
        <v>10000</v>
      </c>
      <c r="D46" s="1" t="s">
        <v>56</v>
      </c>
      <c r="E46" s="4"/>
      <c r="F46" s="4"/>
      <c r="G46" s="4"/>
      <c r="H46" s="4"/>
      <c r="I46" s="4"/>
      <c r="J46" s="4"/>
    </row>
    <row r="47" spans="2:10" ht="14.25" customHeight="1">
      <c r="B47" s="5" t="s">
        <v>28</v>
      </c>
      <c r="C47" s="61">
        <v>300</v>
      </c>
      <c r="D47" s="1" t="s">
        <v>50</v>
      </c>
      <c r="E47" s="4"/>
      <c r="F47" s="4"/>
      <c r="G47" s="4"/>
      <c r="H47" s="4"/>
      <c r="I47" s="4"/>
      <c r="J47" s="4"/>
    </row>
    <row r="48" spans="2:10" ht="14.25" customHeight="1">
      <c r="B48" s="5" t="s">
        <v>29</v>
      </c>
      <c r="C48" s="58">
        <v>200</v>
      </c>
      <c r="D48" s="1" t="s">
        <v>121</v>
      </c>
      <c r="E48" s="4"/>
      <c r="F48" s="4"/>
      <c r="G48" s="4"/>
      <c r="H48" s="15" t="s">
        <v>41</v>
      </c>
      <c r="I48" s="16"/>
      <c r="J48" s="4"/>
    </row>
    <row r="49" spans="2:10" ht="14.25" customHeight="1" thickBot="1">
      <c r="B49" s="5" t="s">
        <v>41</v>
      </c>
      <c r="C49" s="10">
        <f>(C47+C48)/C46</f>
        <v>0.05</v>
      </c>
      <c r="D49" s="1" t="s">
        <v>122</v>
      </c>
      <c r="E49" s="4"/>
      <c r="F49" s="4"/>
      <c r="G49" s="4"/>
      <c r="H49" s="17" t="s">
        <v>43</v>
      </c>
      <c r="I49" s="18"/>
      <c r="J49" s="4"/>
    </row>
    <row r="50" spans="2:10" ht="14.25" customHeight="1" thickBot="1">
      <c r="B50" s="6"/>
      <c r="C50" s="8"/>
      <c r="D50" s="4"/>
      <c r="E50" s="35" t="s">
        <v>117</v>
      </c>
      <c r="F50" s="11" t="str">
        <f>IF(C49&gt;=0.3,"3ポイント",IF(C49&gt;=0.2,"2ポイント",IF(C49&gt;=0.1,"1ポイント","0ポイント")))</f>
        <v>0ポイント</v>
      </c>
      <c r="G50" s="4"/>
      <c r="H50" s="17" t="s">
        <v>44</v>
      </c>
      <c r="I50" s="18"/>
      <c r="J50" s="4"/>
    </row>
    <row r="51" spans="2:10" ht="14.25" customHeight="1">
      <c r="B51" s="4"/>
      <c r="C51" s="8"/>
      <c r="D51" s="4"/>
      <c r="E51" s="4"/>
      <c r="F51" s="4"/>
      <c r="G51" s="4"/>
      <c r="H51" s="19" t="s">
        <v>45</v>
      </c>
      <c r="I51" s="20"/>
      <c r="J51" s="4"/>
    </row>
    <row r="52" spans="2:10" ht="14.25" customHeight="1">
      <c r="B52" s="4"/>
      <c r="C52" s="8"/>
      <c r="D52" s="4"/>
      <c r="E52" s="4"/>
      <c r="F52" s="4"/>
      <c r="G52" s="4"/>
      <c r="H52" s="36"/>
      <c r="I52" s="36"/>
      <c r="J52" s="4"/>
    </row>
    <row r="53" spans="2:10" ht="14.25" customHeight="1">
      <c r="B53" s="4"/>
      <c r="C53" s="8"/>
      <c r="D53" s="4"/>
      <c r="E53" s="4"/>
      <c r="F53" s="4"/>
      <c r="G53" s="4"/>
      <c r="H53" s="36"/>
      <c r="I53" s="36"/>
      <c r="J53" s="4"/>
    </row>
    <row r="54" spans="2:10" ht="14.25" customHeight="1">
      <c r="B54" s="6" t="s">
        <v>46</v>
      </c>
      <c r="C54" s="8"/>
      <c r="D54" s="4"/>
      <c r="E54" s="4"/>
      <c r="F54" s="4"/>
      <c r="G54" s="4"/>
      <c r="H54" s="36"/>
      <c r="I54" s="36"/>
      <c r="J54" s="4"/>
    </row>
    <row r="55" spans="2:10" ht="14.25" customHeight="1">
      <c r="B55" s="5" t="s">
        <v>27</v>
      </c>
      <c r="C55" s="55">
        <v>10000</v>
      </c>
      <c r="D55" s="6" t="s">
        <v>56</v>
      </c>
      <c r="E55" s="4"/>
      <c r="F55" s="4"/>
      <c r="G55" s="4"/>
      <c r="H55" s="36"/>
      <c r="I55" s="36"/>
      <c r="J55" s="4"/>
    </row>
    <row r="56" spans="2:10" ht="14.25" customHeight="1">
      <c r="B56" s="5" t="s">
        <v>47</v>
      </c>
      <c r="C56" s="61">
        <v>500</v>
      </c>
      <c r="D56" s="6" t="s">
        <v>50</v>
      </c>
      <c r="E56" s="4"/>
      <c r="F56" s="4"/>
      <c r="G56" s="4"/>
      <c r="H56" s="36"/>
      <c r="I56" s="36"/>
      <c r="J56" s="4"/>
    </row>
    <row r="57" spans="2:10" ht="14.25" customHeight="1">
      <c r="B57" s="5" t="s">
        <v>48</v>
      </c>
      <c r="C57" s="55">
        <v>0</v>
      </c>
      <c r="D57" s="6" t="s">
        <v>53</v>
      </c>
      <c r="E57" s="4"/>
      <c r="F57" s="4"/>
      <c r="G57" s="4"/>
      <c r="H57" s="36"/>
      <c r="I57" s="36"/>
      <c r="J57" s="4"/>
    </row>
    <row r="58" spans="2:10" ht="14.25" customHeight="1">
      <c r="B58" s="5" t="s">
        <v>28</v>
      </c>
      <c r="C58" s="55">
        <v>300</v>
      </c>
      <c r="D58" s="6" t="s">
        <v>143</v>
      </c>
      <c r="E58" s="4"/>
      <c r="F58" s="4"/>
      <c r="G58" s="4"/>
      <c r="H58" s="15" t="s">
        <v>39</v>
      </c>
      <c r="I58" s="16"/>
      <c r="J58" s="4"/>
    </row>
    <row r="59" spans="2:10" ht="14.25" customHeight="1">
      <c r="B59" s="4" t="s">
        <v>39</v>
      </c>
      <c r="C59" s="39">
        <f>(C56+C57*2+C58*1.5)/C55</f>
        <v>0.095</v>
      </c>
      <c r="D59" s="6" t="s">
        <v>123</v>
      </c>
      <c r="E59" s="4"/>
      <c r="F59" s="4"/>
      <c r="G59" s="4"/>
      <c r="H59" s="17" t="s">
        <v>43</v>
      </c>
      <c r="I59" s="18"/>
      <c r="J59" s="4"/>
    </row>
    <row r="60" spans="2:10" ht="14.25" customHeight="1" thickBot="1">
      <c r="B60" s="4"/>
      <c r="C60" s="8"/>
      <c r="D60" s="4"/>
      <c r="E60" s="4"/>
      <c r="F60" s="4"/>
      <c r="G60" s="4"/>
      <c r="H60" s="17" t="s">
        <v>44</v>
      </c>
      <c r="I60" s="18"/>
      <c r="J60" s="4"/>
    </row>
    <row r="61" spans="2:9" ht="15" customHeight="1" thickBot="1">
      <c r="B61" s="4"/>
      <c r="C61" s="8"/>
      <c r="D61" s="4"/>
      <c r="E61" s="35" t="s">
        <v>117</v>
      </c>
      <c r="F61" s="11" t="str">
        <f>IF(C59&gt;=0.3,"3ポイント",IF(C59&gt;=0.2,"2ポイント",IF(C59&gt;=0.1,"1ポイント","0ポイント")))</f>
        <v>0ポイント</v>
      </c>
      <c r="G61" s="4"/>
      <c r="H61" s="19" t="s">
        <v>45</v>
      </c>
      <c r="I61" s="20"/>
    </row>
    <row r="62" spans="2:9" ht="15" customHeight="1">
      <c r="B62" s="4"/>
      <c r="C62" s="8"/>
      <c r="D62" s="4"/>
      <c r="E62" s="4"/>
      <c r="F62" s="4"/>
      <c r="G62" s="4"/>
      <c r="H62" s="36"/>
      <c r="I62" s="36"/>
    </row>
    <row r="63" spans="2:9" ht="15" customHeight="1">
      <c r="B63" s="4"/>
      <c r="C63" s="8" t="s">
        <v>124</v>
      </c>
      <c r="D63" s="4"/>
      <c r="E63" s="4"/>
      <c r="F63" s="4"/>
      <c r="G63" s="4"/>
      <c r="H63" s="4"/>
      <c r="I63" s="4"/>
    </row>
    <row r="64" spans="1:9" ht="15" customHeight="1">
      <c r="A64" s="6" t="s">
        <v>10</v>
      </c>
      <c r="C64" s="8"/>
      <c r="D64" s="4"/>
      <c r="E64" s="4"/>
      <c r="F64" s="4"/>
      <c r="G64" s="4"/>
      <c r="H64" s="4"/>
      <c r="I64" s="4"/>
    </row>
    <row r="65" spans="2:9" ht="15" customHeight="1">
      <c r="B65" s="6"/>
      <c r="C65" s="8"/>
      <c r="D65" s="4"/>
      <c r="E65" s="4"/>
      <c r="F65" s="4"/>
      <c r="G65" s="4"/>
      <c r="H65" s="4"/>
      <c r="I65" s="4"/>
    </row>
    <row r="66" spans="2:9" ht="15" customHeight="1">
      <c r="B66" s="6" t="s">
        <v>55</v>
      </c>
      <c r="C66" s="8"/>
      <c r="D66" s="4"/>
      <c r="E66" s="4"/>
      <c r="F66" s="4"/>
      <c r="G66" s="4"/>
      <c r="H66" s="4"/>
      <c r="I66" s="4"/>
    </row>
    <row r="67" spans="2:4" ht="15" customHeight="1">
      <c r="B67" s="1" t="s">
        <v>62</v>
      </c>
      <c r="C67" s="55">
        <v>15</v>
      </c>
      <c r="D67" s="1" t="s">
        <v>56</v>
      </c>
    </row>
    <row r="68" spans="2:4" ht="15" customHeight="1">
      <c r="B68" s="1" t="s">
        <v>7</v>
      </c>
      <c r="C68" s="59">
        <v>5</v>
      </c>
      <c r="D68" s="1" t="s">
        <v>125</v>
      </c>
    </row>
    <row r="69" spans="2:4" ht="15" customHeight="1">
      <c r="B69" s="1" t="s">
        <v>63</v>
      </c>
      <c r="C69" s="41">
        <f>C67/C68</f>
        <v>3</v>
      </c>
      <c r="D69" s="1" t="s">
        <v>126</v>
      </c>
    </row>
    <row r="70" spans="2:4" ht="15" customHeight="1">
      <c r="B70" s="1" t="s">
        <v>5</v>
      </c>
      <c r="C70" s="60">
        <v>2</v>
      </c>
      <c r="D70" s="1" t="s">
        <v>127</v>
      </c>
    </row>
    <row r="71" spans="2:4" ht="15" customHeight="1">
      <c r="B71" s="1" t="s">
        <v>6</v>
      </c>
      <c r="C71" s="60">
        <v>0.6</v>
      </c>
      <c r="D71" s="1" t="s">
        <v>128</v>
      </c>
    </row>
    <row r="72" spans="2:4" ht="15" customHeight="1">
      <c r="B72" s="1" t="s">
        <v>61</v>
      </c>
      <c r="C72" s="38">
        <f>C70/C71*C69</f>
        <v>10</v>
      </c>
      <c r="D72" s="1" t="s">
        <v>60</v>
      </c>
    </row>
    <row r="73" spans="2:10" ht="14.25" customHeight="1">
      <c r="B73" s="5" t="s">
        <v>64</v>
      </c>
      <c r="C73" s="55">
        <v>34</v>
      </c>
      <c r="D73" s="1" t="s">
        <v>129</v>
      </c>
      <c r="H73" s="15" t="s">
        <v>4</v>
      </c>
      <c r="I73" s="16"/>
      <c r="J73" s="4"/>
    </row>
    <row r="74" spans="2:9" ht="15" customHeight="1">
      <c r="B74" s="1" t="s">
        <v>65</v>
      </c>
      <c r="C74" s="55">
        <v>400</v>
      </c>
      <c r="D74" s="1" t="s">
        <v>130</v>
      </c>
      <c r="H74" s="17" t="s">
        <v>67</v>
      </c>
      <c r="I74" s="18"/>
    </row>
    <row r="75" spans="2:9" ht="15" customHeight="1" thickBot="1">
      <c r="B75" s="1" t="s">
        <v>4</v>
      </c>
      <c r="C75" s="40">
        <f>C74/(C73*C72)</f>
        <v>1.1764705882352942</v>
      </c>
      <c r="D75" s="1" t="s">
        <v>131</v>
      </c>
      <c r="H75" s="17" t="s">
        <v>18</v>
      </c>
      <c r="I75" s="18"/>
    </row>
    <row r="76" spans="5:9" ht="15" customHeight="1" thickBot="1">
      <c r="E76" s="35" t="s">
        <v>117</v>
      </c>
      <c r="F76" s="11" t="str">
        <f>IF(C75&lt;0.4,"3ポイント",IF(C75&lt;0.6,"2ポイント",IF(C75&lt;0.8,"1ポイント","0ポイント")))</f>
        <v>0ポイント</v>
      </c>
      <c r="H76" s="19" t="s">
        <v>68</v>
      </c>
      <c r="I76" s="20"/>
    </row>
    <row r="77" spans="5:9" ht="15" customHeight="1">
      <c r="E77" s="35"/>
      <c r="F77" s="13"/>
      <c r="H77" s="36"/>
      <c r="I77" s="36"/>
    </row>
    <row r="78" ht="15" customHeight="1"/>
    <row r="79" spans="2:9" ht="15" customHeight="1">
      <c r="B79" s="6" t="s">
        <v>69</v>
      </c>
      <c r="C79" s="62" t="s">
        <v>149</v>
      </c>
      <c r="D79" s="4"/>
      <c r="E79" s="4"/>
      <c r="F79" s="4"/>
      <c r="G79" s="4"/>
      <c r="H79" s="4"/>
      <c r="I79" s="4"/>
    </row>
    <row r="80" spans="2:8" ht="15" customHeight="1">
      <c r="B80" s="1" t="s">
        <v>62</v>
      </c>
      <c r="C80" s="55">
        <v>15</v>
      </c>
      <c r="D80" s="1" t="s">
        <v>144</v>
      </c>
      <c r="H80" s="3"/>
    </row>
    <row r="81" spans="2:9" ht="15" customHeight="1">
      <c r="B81" s="14" t="s">
        <v>71</v>
      </c>
      <c r="C81" s="55">
        <v>7</v>
      </c>
      <c r="D81" s="1" t="s">
        <v>132</v>
      </c>
      <c r="H81" s="15" t="s">
        <v>133</v>
      </c>
      <c r="I81" s="16"/>
    </row>
    <row r="82" spans="2:10" ht="14.25" customHeight="1">
      <c r="B82" s="14" t="s">
        <v>72</v>
      </c>
      <c r="C82" s="55">
        <v>4</v>
      </c>
      <c r="D82" s="1" t="s">
        <v>134</v>
      </c>
      <c r="H82" s="17" t="s">
        <v>77</v>
      </c>
      <c r="I82" s="18"/>
      <c r="J82" s="4"/>
    </row>
    <row r="83" spans="2:10" ht="14.25" customHeight="1" thickBot="1">
      <c r="B83" s="1" t="s">
        <v>135</v>
      </c>
      <c r="C83" s="41">
        <f>(C81+C82)/C80</f>
        <v>0.7333333333333333</v>
      </c>
      <c r="D83" s="1" t="s">
        <v>136</v>
      </c>
      <c r="H83" s="17" t="s">
        <v>78</v>
      </c>
      <c r="I83" s="18"/>
      <c r="J83" s="4"/>
    </row>
    <row r="84" spans="5:10" ht="14.25" customHeight="1" thickBot="1">
      <c r="E84" s="35" t="s">
        <v>117</v>
      </c>
      <c r="F84" s="11" t="str">
        <f>IF(C83&gt;=0.5,"3ポイント",IF(C83&gt;=0.4,"2ポイント",IF(C83&gt;=0.3,"1ポイント","0ポイント")))</f>
        <v>3ポイント</v>
      </c>
      <c r="H84" s="19" t="s">
        <v>79</v>
      </c>
      <c r="I84" s="20"/>
      <c r="J84" s="4"/>
    </row>
    <row r="85" spans="2:10" ht="14.25" customHeight="1">
      <c r="B85" s="12"/>
      <c r="J85" s="4"/>
    </row>
    <row r="86" ht="14.25" customHeight="1">
      <c r="J86" s="4"/>
    </row>
    <row r="87" spans="2:10" ht="14.25" customHeight="1">
      <c r="B87" s="6" t="s">
        <v>80</v>
      </c>
      <c r="J87" s="4"/>
    </row>
    <row r="88" spans="2:10" ht="14.25" customHeight="1">
      <c r="B88" s="5" t="s">
        <v>27</v>
      </c>
      <c r="C88" s="55">
        <v>10000</v>
      </c>
      <c r="D88" s="6" t="s">
        <v>56</v>
      </c>
      <c r="E88" s="4"/>
      <c r="F88" s="4"/>
      <c r="G88" s="4"/>
      <c r="H88" s="36"/>
      <c r="I88" s="36"/>
      <c r="J88" s="4"/>
    </row>
    <row r="89" spans="2:10" ht="14.25" customHeight="1">
      <c r="B89" s="5" t="s">
        <v>47</v>
      </c>
      <c r="C89" s="61">
        <v>500</v>
      </c>
      <c r="D89" s="6" t="s">
        <v>50</v>
      </c>
      <c r="E89" s="4"/>
      <c r="F89" s="4"/>
      <c r="G89" s="4"/>
      <c r="H89" s="36"/>
      <c r="I89" s="36"/>
      <c r="J89" s="4"/>
    </row>
    <row r="90" spans="2:9" ht="15" customHeight="1">
      <c r="B90" s="5" t="s">
        <v>48</v>
      </c>
      <c r="C90" s="55">
        <v>0</v>
      </c>
      <c r="D90" s="6" t="s">
        <v>53</v>
      </c>
      <c r="E90" s="4"/>
      <c r="F90" s="4"/>
      <c r="G90" s="4"/>
      <c r="H90" s="36"/>
      <c r="I90" s="36"/>
    </row>
    <row r="91" spans="2:9" ht="15" customHeight="1">
      <c r="B91" s="5" t="s">
        <v>28</v>
      </c>
      <c r="C91" s="55">
        <v>300</v>
      </c>
      <c r="D91" s="6" t="s">
        <v>145</v>
      </c>
      <c r="E91" s="4"/>
      <c r="F91" s="4"/>
      <c r="G91" s="4"/>
      <c r="H91" s="37"/>
      <c r="I91" s="37"/>
    </row>
    <row r="92" spans="2:9" ht="15" customHeight="1">
      <c r="B92" s="5" t="s">
        <v>85</v>
      </c>
      <c r="C92" s="55">
        <v>0</v>
      </c>
      <c r="D92" s="6" t="s">
        <v>137</v>
      </c>
      <c r="E92" s="4"/>
      <c r="F92" s="4"/>
      <c r="G92" s="4"/>
      <c r="H92" s="15" t="s">
        <v>81</v>
      </c>
      <c r="I92" s="16"/>
    </row>
    <row r="93" spans="2:9" ht="15" customHeight="1">
      <c r="B93" s="4" t="s">
        <v>39</v>
      </c>
      <c r="C93" s="39">
        <f>(C89+C90*2+C91*3+C92)/C88</f>
        <v>0.14</v>
      </c>
      <c r="D93" s="6" t="s">
        <v>138</v>
      </c>
      <c r="E93" s="4"/>
      <c r="F93" s="4"/>
      <c r="G93" s="4"/>
      <c r="H93" s="17" t="s">
        <v>82</v>
      </c>
      <c r="I93" s="18"/>
    </row>
    <row r="94" spans="2:9" ht="15" customHeight="1" thickBot="1">
      <c r="B94" s="4"/>
      <c r="C94" s="8"/>
      <c r="D94" s="4"/>
      <c r="E94" s="4"/>
      <c r="F94" s="4"/>
      <c r="G94" s="4"/>
      <c r="H94" s="17" t="s">
        <v>83</v>
      </c>
      <c r="I94" s="18"/>
    </row>
    <row r="95" spans="2:9" ht="15" customHeight="1" thickBot="1">
      <c r="B95" s="4"/>
      <c r="C95" s="8"/>
      <c r="D95" s="4"/>
      <c r="E95" s="35" t="s">
        <v>117</v>
      </c>
      <c r="F95" s="11" t="str">
        <f>IF(C93&gt;=0.45,"3ポイント",IF(C93&gt;=0.3,"2ポイント",IF(C93&gt;=0.15,"1ポイント","0ポイント")))</f>
        <v>0ポイント</v>
      </c>
      <c r="G95" s="4"/>
      <c r="H95" s="19" t="s">
        <v>84</v>
      </c>
      <c r="I95" s="20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/>
  <mergeCells count="3">
    <mergeCell ref="A3:I3"/>
    <mergeCell ref="G19:H19"/>
    <mergeCell ref="H22:I22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3"/>
  <headerFooter alignWithMargins="0">
    <oddFooter>&amp;C&amp;10&amp;P/&amp;N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user</cp:lastModifiedBy>
  <cp:lastPrinted>2014-12-18T02:57:24Z</cp:lastPrinted>
  <dcterms:created xsi:type="dcterms:W3CDTF">2010-10-22T06:35:41Z</dcterms:created>
  <dcterms:modified xsi:type="dcterms:W3CDTF">2014-12-19T00:24:18Z</dcterms:modified>
  <cp:category/>
  <cp:version/>
  <cp:contentType/>
  <cp:contentStatus/>
</cp:coreProperties>
</file>