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1_事務\2025_R07\03_募集案内\救命士\"/>
    </mc:Choice>
  </mc:AlternateContent>
  <workbookProtection workbookPassword="C18B" lockStructure="1"/>
  <bookViews>
    <workbookView xWindow="0" yWindow="0" windowWidth="28800" windowHeight="1230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6" l="1"/>
  <c r="H5" i="16" s="1"/>
  <c r="H2" i="16" l="1"/>
  <c r="H3" i="16"/>
  <c r="F4" i="16"/>
  <c r="H4" i="16"/>
  <c r="H6" i="16"/>
  <c r="F7" i="16"/>
  <c r="F5" i="16"/>
  <c r="F6" i="16"/>
  <c r="F3" i="16"/>
  <c r="H7" i="16"/>
  <c r="I6" i="6" l="1"/>
  <c r="W101" i="19" l="1"/>
  <c r="N101" i="19"/>
  <c r="P101" i="19" s="1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P97" i="19" s="1"/>
  <c r="M97" i="19"/>
  <c r="O97" i="19" s="1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O93" i="19"/>
  <c r="X93" i="19" s="1"/>
  <c r="N93" i="19"/>
  <c r="P93" i="19" s="1"/>
  <c r="Y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O89" i="19"/>
  <c r="N89" i="19"/>
  <c r="M89" i="19"/>
  <c r="A89" i="19"/>
  <c r="W88" i="19"/>
  <c r="N88" i="19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P82" i="19"/>
  <c r="Y82" i="19" s="1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N78" i="19"/>
  <c r="M78" i="19"/>
  <c r="P78" i="19" s="1"/>
  <c r="Y78" i="19" s="1"/>
  <c r="A78" i="19"/>
  <c r="W77" i="19"/>
  <c r="N77" i="19"/>
  <c r="M77" i="19"/>
  <c r="O77" i="19" s="1"/>
  <c r="X77" i="19" s="1"/>
  <c r="A77" i="19"/>
  <c r="W76" i="19"/>
  <c r="N76" i="19"/>
  <c r="M76" i="19"/>
  <c r="O76" i="19" s="1"/>
  <c r="A76" i="19"/>
  <c r="W75" i="19"/>
  <c r="N75" i="19"/>
  <c r="M75" i="19"/>
  <c r="A75" i="19"/>
  <c r="W74" i="19"/>
  <c r="P74" i="19"/>
  <c r="Y74" i="19" s="1"/>
  <c r="N74" i="19"/>
  <c r="M74" i="19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N70" i="19"/>
  <c r="O70" i="19" s="1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P66" i="19" s="1"/>
  <c r="Y66" i="19" s="1"/>
  <c r="A66" i="19"/>
  <c r="W65" i="19"/>
  <c r="O65" i="19"/>
  <c r="X65" i="19" s="1"/>
  <c r="AA65" i="19" s="1"/>
  <c r="N65" i="19"/>
  <c r="M65" i="19"/>
  <c r="A65" i="19"/>
  <c r="W64" i="19"/>
  <c r="N64" i="19"/>
  <c r="M64" i="19"/>
  <c r="A64" i="19"/>
  <c r="W63" i="19"/>
  <c r="N63" i="19"/>
  <c r="P63" i="19" s="1"/>
  <c r="M63" i="19"/>
  <c r="A63" i="19"/>
  <c r="W62" i="19"/>
  <c r="O62" i="19"/>
  <c r="X62" i="19" s="1"/>
  <c r="N62" i="19"/>
  <c r="P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O60" i="19" s="1"/>
  <c r="X60" i="19" s="1"/>
  <c r="AA60" i="19" s="1"/>
  <c r="A60" i="19"/>
  <c r="W59" i="19"/>
  <c r="N59" i="19"/>
  <c r="M59" i="19"/>
  <c r="A59" i="19"/>
  <c r="W58" i="19"/>
  <c r="P58" i="19"/>
  <c r="N58" i="19"/>
  <c r="M58" i="19"/>
  <c r="A58" i="19"/>
  <c r="W57" i="19"/>
  <c r="N57" i="19"/>
  <c r="M57" i="19"/>
  <c r="O57" i="19" s="1"/>
  <c r="A57" i="19"/>
  <c r="W56" i="19"/>
  <c r="N56" i="19"/>
  <c r="M56" i="19"/>
  <c r="O56" i="19" s="1"/>
  <c r="A56" i="19"/>
  <c r="W55" i="19"/>
  <c r="N55" i="19"/>
  <c r="M55" i="19"/>
  <c r="O55" i="19" s="1"/>
  <c r="A55" i="19"/>
  <c r="W54" i="19"/>
  <c r="O54" i="19"/>
  <c r="N54" i="19"/>
  <c r="P54" i="19" s="1"/>
  <c r="M54" i="19"/>
  <c r="A54" i="19"/>
  <c r="W53" i="19"/>
  <c r="N53" i="19"/>
  <c r="M53" i="19"/>
  <c r="A53" i="19"/>
  <c r="W52" i="19"/>
  <c r="N52" i="19"/>
  <c r="M52" i="19"/>
  <c r="A52" i="19"/>
  <c r="W51" i="19"/>
  <c r="N51" i="19"/>
  <c r="P51" i="19" s="1"/>
  <c r="Y51" i="19" s="1"/>
  <c r="M51" i="19"/>
  <c r="O51" i="19" s="1"/>
  <c r="X51" i="19" s="1"/>
  <c r="AA51" i="19" s="1"/>
  <c r="A51" i="19"/>
  <c r="W50" i="19"/>
  <c r="O50" i="19"/>
  <c r="N50" i="19"/>
  <c r="M50" i="19"/>
  <c r="A50" i="19"/>
  <c r="W49" i="19"/>
  <c r="N49" i="19"/>
  <c r="M49" i="19"/>
  <c r="A49" i="19"/>
  <c r="W48" i="19"/>
  <c r="N48" i="19"/>
  <c r="P48" i="19" s="1"/>
  <c r="Y48" i="19" s="1"/>
  <c r="M48" i="19"/>
  <c r="A48" i="19"/>
  <c r="W47" i="19"/>
  <c r="O47" i="19"/>
  <c r="N47" i="19"/>
  <c r="P47" i="19" s="1"/>
  <c r="Y47" i="19" s="1"/>
  <c r="M47" i="19"/>
  <c r="A47" i="19"/>
  <c r="W46" i="19"/>
  <c r="N46" i="19"/>
  <c r="M46" i="19"/>
  <c r="O46" i="19" s="1"/>
  <c r="A46" i="19"/>
  <c r="W45" i="19"/>
  <c r="N45" i="19"/>
  <c r="P45" i="19" s="1"/>
  <c r="M45" i="19"/>
  <c r="O45" i="19" s="1"/>
  <c r="X45" i="19" s="1"/>
  <c r="A45" i="19"/>
  <c r="W44" i="19"/>
  <c r="P44" i="19"/>
  <c r="Y44" i="19" s="1"/>
  <c r="N44" i="19"/>
  <c r="M44" i="19"/>
  <c r="A44" i="19"/>
  <c r="W43" i="19"/>
  <c r="N43" i="19"/>
  <c r="M43" i="19"/>
  <c r="O43" i="19" s="1"/>
  <c r="A43" i="19"/>
  <c r="W42" i="19"/>
  <c r="N42" i="19"/>
  <c r="M42" i="19"/>
  <c r="A42" i="19"/>
  <c r="W41" i="19"/>
  <c r="N41" i="19"/>
  <c r="M41" i="19"/>
  <c r="A41" i="19"/>
  <c r="W40" i="19"/>
  <c r="N40" i="19"/>
  <c r="M40" i="19"/>
  <c r="O40" i="19" s="1"/>
  <c r="X40" i="19" s="1"/>
  <c r="A40" i="19"/>
  <c r="W39" i="19"/>
  <c r="N39" i="19"/>
  <c r="M39" i="19"/>
  <c r="O39" i="19" s="1"/>
  <c r="A39" i="19"/>
  <c r="W38" i="19"/>
  <c r="N38" i="19"/>
  <c r="P38" i="19" s="1"/>
  <c r="M38" i="19"/>
  <c r="A38" i="19"/>
  <c r="W37" i="19"/>
  <c r="P37" i="19"/>
  <c r="Y37" i="19" s="1"/>
  <c r="N37" i="19"/>
  <c r="M37" i="19"/>
  <c r="O37" i="19" s="1"/>
  <c r="A37" i="19"/>
  <c r="W36" i="19"/>
  <c r="N36" i="19"/>
  <c r="M36" i="19"/>
  <c r="O36" i="19" s="1"/>
  <c r="X36" i="19" s="1"/>
  <c r="A36" i="19"/>
  <c r="W35" i="19"/>
  <c r="N35" i="19"/>
  <c r="M35" i="19"/>
  <c r="O35" i="19" s="1"/>
  <c r="A35" i="19"/>
  <c r="W34" i="19"/>
  <c r="N34" i="19"/>
  <c r="M34" i="19"/>
  <c r="O34" i="19" s="1"/>
  <c r="A34" i="19"/>
  <c r="W33" i="19"/>
  <c r="O33" i="19"/>
  <c r="N33" i="19"/>
  <c r="P33" i="19" s="1"/>
  <c r="Y33" i="19" s="1"/>
  <c r="M33" i="19"/>
  <c r="A33" i="19"/>
  <c r="W32" i="19"/>
  <c r="N32" i="19"/>
  <c r="M32" i="19"/>
  <c r="O32" i="19" s="1"/>
  <c r="X32" i="19" s="1"/>
  <c r="A32" i="19"/>
  <c r="W31" i="19"/>
  <c r="N31" i="19"/>
  <c r="P31" i="19" s="1"/>
  <c r="M31" i="19"/>
  <c r="A31" i="19"/>
  <c r="W30" i="19"/>
  <c r="N30" i="19"/>
  <c r="P30" i="19" s="1"/>
  <c r="M30" i="19"/>
  <c r="O30" i="19" s="1"/>
  <c r="A30" i="19"/>
  <c r="W29" i="19"/>
  <c r="O29" i="19"/>
  <c r="N29" i="19"/>
  <c r="P29" i="19" s="1"/>
  <c r="Y29" i="19" s="1"/>
  <c r="M29" i="19"/>
  <c r="A29" i="19"/>
  <c r="W28" i="19"/>
  <c r="N28" i="19"/>
  <c r="P28" i="19" s="1"/>
  <c r="M28" i="19"/>
  <c r="A28" i="19"/>
  <c r="W27" i="19"/>
  <c r="N27" i="19"/>
  <c r="M27" i="19"/>
  <c r="O27" i="19" s="1"/>
  <c r="A27" i="19"/>
  <c r="W26" i="19"/>
  <c r="N26" i="19"/>
  <c r="M26" i="19"/>
  <c r="A26" i="19"/>
  <c r="W25" i="19"/>
  <c r="N25" i="19"/>
  <c r="P25" i="19" s="1"/>
  <c r="Y25" i="19" s="1"/>
  <c r="M25" i="19"/>
  <c r="O25" i="19" s="1"/>
  <c r="A25" i="19"/>
  <c r="W24" i="19"/>
  <c r="O24" i="19"/>
  <c r="X24" i="19" s="1"/>
  <c r="N24" i="19"/>
  <c r="P24" i="19" s="1"/>
  <c r="M24" i="19"/>
  <c r="A24" i="19"/>
  <c r="W23" i="19"/>
  <c r="N23" i="19"/>
  <c r="M23" i="19"/>
  <c r="O23" i="19" s="1"/>
  <c r="A23" i="19"/>
  <c r="W22" i="19"/>
  <c r="N22" i="19"/>
  <c r="P22" i="19" s="1"/>
  <c r="M22" i="19"/>
  <c r="O22" i="19" s="1"/>
  <c r="A22" i="19"/>
  <c r="W21" i="19"/>
  <c r="N21" i="19"/>
  <c r="P21" i="19" s="1"/>
  <c r="Y21" i="19" s="1"/>
  <c r="M21" i="19"/>
  <c r="O21" i="19" s="1"/>
  <c r="A21" i="19"/>
  <c r="W20" i="19"/>
  <c r="O20" i="19"/>
  <c r="X20" i="19" s="1"/>
  <c r="N20" i="19"/>
  <c r="M20" i="19"/>
  <c r="A20" i="19"/>
  <c r="W19" i="19"/>
  <c r="N19" i="19"/>
  <c r="M19" i="19"/>
  <c r="O19" i="19" s="1"/>
  <c r="A19" i="19"/>
  <c r="W18" i="19"/>
  <c r="N18" i="19"/>
  <c r="M18" i="19"/>
  <c r="O18" i="19" s="1"/>
  <c r="A18" i="19"/>
  <c r="W17" i="19"/>
  <c r="N17" i="19"/>
  <c r="P17" i="19" s="1"/>
  <c r="Y17" i="19" s="1"/>
  <c r="M17" i="19"/>
  <c r="O17" i="19" s="1"/>
  <c r="A17" i="19"/>
  <c r="W16" i="19"/>
  <c r="N16" i="19"/>
  <c r="P16" i="19" s="1"/>
  <c r="M16" i="19"/>
  <c r="O16" i="19" s="1"/>
  <c r="X16" i="19" s="1"/>
  <c r="A16" i="19"/>
  <c r="W15" i="19"/>
  <c r="N15" i="19"/>
  <c r="P15" i="19" s="1"/>
  <c r="M15" i="19"/>
  <c r="A15" i="19"/>
  <c r="A14" i="19"/>
  <c r="A13" i="19"/>
  <c r="A12" i="19"/>
  <c r="A11" i="19"/>
  <c r="A10" i="19"/>
  <c r="A9" i="19"/>
  <c r="W8" i="19"/>
  <c r="N8" i="19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8" i="19" l="1"/>
  <c r="O15" i="19"/>
  <c r="P20" i="19"/>
  <c r="P23" i="19"/>
  <c r="O28" i="19"/>
  <c r="X28" i="19" s="1"/>
  <c r="O38" i="19"/>
  <c r="P46" i="19"/>
  <c r="P49" i="19"/>
  <c r="Y49" i="19" s="1"/>
  <c r="P52" i="19"/>
  <c r="P57" i="19"/>
  <c r="Y57" i="19" s="1"/>
  <c r="P59" i="19"/>
  <c r="P65" i="19"/>
  <c r="Y65" i="19" s="1"/>
  <c r="O78" i="19"/>
  <c r="P88" i="19"/>
  <c r="O100" i="19"/>
  <c r="P85" i="19"/>
  <c r="Y85" i="19" s="1"/>
  <c r="O90" i="19"/>
  <c r="P35" i="19"/>
  <c r="P40" i="19"/>
  <c r="O59" i="19"/>
  <c r="X59" i="19" s="1"/>
  <c r="P61" i="19"/>
  <c r="Y61" i="19" s="1"/>
  <c r="P72" i="19"/>
  <c r="P77" i="19"/>
  <c r="Y77" i="19" s="1"/>
  <c r="P80" i="19"/>
  <c r="P90" i="19"/>
  <c r="Y90" i="19" s="1"/>
  <c r="P27" i="19"/>
  <c r="P32" i="19"/>
  <c r="O42" i="19"/>
  <c r="O44" i="19"/>
  <c r="X44" i="19" s="1"/>
  <c r="AA44" i="19" s="1"/>
  <c r="Y97" i="19"/>
  <c r="P19" i="19"/>
  <c r="P42" i="19"/>
  <c r="P50" i="19"/>
  <c r="P53" i="19"/>
  <c r="P56" i="19"/>
  <c r="O58" i="19"/>
  <c r="P64" i="19"/>
  <c r="O74" i="19"/>
  <c r="O84" i="19"/>
  <c r="X84" i="19" s="1"/>
  <c r="AA84" i="19" s="1"/>
  <c r="P89" i="19"/>
  <c r="Y89" i="19" s="1"/>
  <c r="O99" i="19"/>
  <c r="O26" i="19"/>
  <c r="O31" i="19"/>
  <c r="P36" i="19"/>
  <c r="P39" i="19"/>
  <c r="O41" i="19"/>
  <c r="O63" i="19"/>
  <c r="O66" i="19"/>
  <c r="O68" i="19"/>
  <c r="X68" i="19" s="1"/>
  <c r="AA68" i="19" s="1"/>
  <c r="P73" i="19"/>
  <c r="Y73" i="19" s="1"/>
  <c r="P76" i="19"/>
  <c r="P81" i="19"/>
  <c r="Y81" i="19" s="1"/>
  <c r="O86" i="19"/>
  <c r="O91" i="19"/>
  <c r="P94" i="19"/>
  <c r="Y94" i="19" s="1"/>
  <c r="O96" i="19"/>
  <c r="P55" i="19"/>
  <c r="Y55" i="19" s="1"/>
  <c r="O98" i="19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X7" i="19" s="1"/>
  <c r="P7" i="19"/>
  <c r="P6" i="19"/>
  <c r="Y6" i="19" s="1"/>
  <c r="AB44" i="19"/>
  <c r="AB65" i="19"/>
  <c r="Y5" i="19"/>
  <c r="Y3" i="19"/>
  <c r="Y8" i="19"/>
  <c r="X22" i="19"/>
  <c r="X27" i="19"/>
  <c r="Y35" i="19"/>
  <c r="Y40" i="19"/>
  <c r="AA45" i="19"/>
  <c r="Y32" i="19"/>
  <c r="O3" i="19"/>
  <c r="Y19" i="19"/>
  <c r="Y24" i="19"/>
  <c r="AA32" i="19"/>
  <c r="Y50" i="19"/>
  <c r="AA40" i="19"/>
  <c r="AA24" i="19"/>
  <c r="X34" i="19"/>
  <c r="X39" i="19"/>
  <c r="Y27" i="19"/>
  <c r="X42" i="19"/>
  <c r="Y16" i="19"/>
  <c r="O5" i="19"/>
  <c r="Y7" i="19"/>
  <c r="AA16" i="19"/>
  <c r="X26" i="19"/>
  <c r="X31" i="19"/>
  <c r="Y36" i="19"/>
  <c r="Y39" i="19"/>
  <c r="X41" i="19"/>
  <c r="AA59" i="19"/>
  <c r="O2" i="19"/>
  <c r="X18" i="19"/>
  <c r="X23" i="19"/>
  <c r="Y28" i="19"/>
  <c r="Y31" i="19"/>
  <c r="AA36" i="19"/>
  <c r="X43" i="19"/>
  <c r="X19" i="19"/>
  <c r="X15" i="19"/>
  <c r="Y20" i="19"/>
  <c r="Y23" i="19"/>
  <c r="AA28" i="19"/>
  <c r="X38" i="19"/>
  <c r="X57" i="19"/>
  <c r="Y15" i="19"/>
  <c r="AA20" i="19"/>
  <c r="X30" i="19"/>
  <c r="X35" i="19"/>
  <c r="Y52" i="19"/>
  <c r="AA81" i="19"/>
  <c r="AB81" i="19" s="1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Y76" i="19"/>
  <c r="X82" i="19"/>
  <c r="X85" i="19"/>
  <c r="O88" i="19"/>
  <c r="X99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I4" i="6"/>
  <c r="J1" i="6" s="1"/>
  <c r="I5" i="6"/>
  <c r="I3" i="6"/>
  <c r="W2" i="18" l="1"/>
  <c r="W5" i="18"/>
  <c r="W13" i="18"/>
  <c r="W21" i="18"/>
  <c r="W29" i="18"/>
  <c r="W37" i="18"/>
  <c r="W45" i="18"/>
  <c r="W53" i="18"/>
  <c r="W61" i="18"/>
  <c r="W69" i="18"/>
  <c r="W77" i="18"/>
  <c r="W85" i="18"/>
  <c r="W93" i="18"/>
  <c r="W101" i="18"/>
  <c r="W15" i="18"/>
  <c r="W31" i="18"/>
  <c r="W47" i="18"/>
  <c r="W63" i="18"/>
  <c r="W79" i="18"/>
  <c r="W95" i="18"/>
  <c r="W16" i="18"/>
  <c r="W32" i="18"/>
  <c r="W48" i="18"/>
  <c r="W64" i="18"/>
  <c r="W88" i="18"/>
  <c r="W50" i="18"/>
  <c r="W66" i="18"/>
  <c r="W82" i="18"/>
  <c r="W3" i="18"/>
  <c r="W27" i="18"/>
  <c r="W51" i="18"/>
  <c r="W75" i="18"/>
  <c r="W99" i="18"/>
  <c r="W20" i="18"/>
  <c r="W36" i="18"/>
  <c r="W60" i="18"/>
  <c r="W84" i="18"/>
  <c r="W6" i="18"/>
  <c r="W14" i="18"/>
  <c r="W22" i="18"/>
  <c r="W30" i="18"/>
  <c r="W38" i="18"/>
  <c r="W46" i="18"/>
  <c r="W54" i="18"/>
  <c r="W62" i="18"/>
  <c r="W70" i="18"/>
  <c r="W78" i="18"/>
  <c r="W86" i="18"/>
  <c r="W94" i="18"/>
  <c r="W7" i="18"/>
  <c r="W23" i="18"/>
  <c r="W39" i="18"/>
  <c r="W55" i="18"/>
  <c r="W71" i="18"/>
  <c r="W87" i="18"/>
  <c r="W8" i="18"/>
  <c r="W24" i="18"/>
  <c r="W40" i="18"/>
  <c r="W56" i="18"/>
  <c r="W72" i="18"/>
  <c r="W80" i="18"/>
  <c r="W96" i="18"/>
  <c r="W90" i="18"/>
  <c r="W11" i="18"/>
  <c r="W35" i="18"/>
  <c r="W59" i="18"/>
  <c r="W83" i="18"/>
  <c r="W4" i="18"/>
  <c r="W28" i="18"/>
  <c r="W52" i="18"/>
  <c r="W76" i="18"/>
  <c r="W100" i="18"/>
  <c r="W9" i="18"/>
  <c r="W17" i="18"/>
  <c r="W25" i="18"/>
  <c r="W33" i="18"/>
  <c r="W41" i="18"/>
  <c r="W49" i="18"/>
  <c r="W57" i="18"/>
  <c r="W65" i="18"/>
  <c r="W73" i="18"/>
  <c r="W81" i="18"/>
  <c r="W89" i="18"/>
  <c r="W97" i="18"/>
  <c r="W10" i="18"/>
  <c r="W18" i="18"/>
  <c r="W26" i="18"/>
  <c r="W34" i="18"/>
  <c r="W42" i="18"/>
  <c r="W58" i="18"/>
  <c r="W74" i="18"/>
  <c r="W98" i="18"/>
  <c r="W19" i="18"/>
  <c r="W43" i="18"/>
  <c r="W67" i="18"/>
  <c r="W91" i="18"/>
  <c r="W12" i="18"/>
  <c r="W44" i="18"/>
  <c r="W68" i="18"/>
  <c r="W92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AA35" i="19"/>
  <c r="AB35" i="19" s="1"/>
  <c r="AA7" i="19"/>
  <c r="AB7" i="19" s="1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19" i="19"/>
  <c r="AB19" i="19" s="1"/>
  <c r="AA31" i="19"/>
  <c r="AB31" i="19" s="1"/>
  <c r="AA6" i="19"/>
  <c r="AB6" i="19" s="1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91" i="19"/>
  <c r="AB91" i="19" s="1"/>
  <c r="X72" i="19"/>
  <c r="Y75" i="19"/>
  <c r="X95" i="19"/>
  <c r="AA54" i="19"/>
  <c r="AB54" i="19" s="1"/>
  <c r="AA78" i="19"/>
  <c r="AB78" i="19" s="1"/>
  <c r="AA41" i="19"/>
  <c r="AB41" i="19" s="1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X3" i="19"/>
  <c r="Q2" i="18" l="1"/>
  <c r="Q3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39" i="18"/>
  <c r="Q63" i="18"/>
  <c r="Q16" i="18"/>
  <c r="Q48" i="18"/>
  <c r="Q72" i="18"/>
  <c r="Q9" i="18"/>
  <c r="Q49" i="18"/>
  <c r="Q81" i="18"/>
  <c r="Q91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15" i="18"/>
  <c r="Q31" i="18"/>
  <c r="Q47" i="18"/>
  <c r="Q71" i="18"/>
  <c r="Q95" i="18"/>
  <c r="Q32" i="18"/>
  <c r="Q64" i="18"/>
  <c r="Q88" i="18"/>
  <c r="Q25" i="18"/>
  <c r="Q41" i="18"/>
  <c r="Q73" i="18"/>
  <c r="Q75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23" i="18"/>
  <c r="Q55" i="18"/>
  <c r="Q87" i="18"/>
  <c r="Q24" i="18"/>
  <c r="Q40" i="18"/>
  <c r="Q56" i="18"/>
  <c r="Q80" i="18"/>
  <c r="Q96" i="18"/>
  <c r="Q33" i="18"/>
  <c r="Q65" i="18"/>
  <c r="Q89" i="18"/>
  <c r="Q83" i="18"/>
  <c r="Q79" i="18"/>
  <c r="Q17" i="18"/>
  <c r="Q57" i="18"/>
  <c r="Q97" i="18"/>
  <c r="Q8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11" i="18"/>
  <c r="Q19" i="18"/>
  <c r="Q27" i="18"/>
  <c r="Q35" i="18"/>
  <c r="Q43" i="18"/>
  <c r="Q51" i="18"/>
  <c r="Q59" i="18"/>
  <c r="Q67" i="18"/>
  <c r="Q99" i="18"/>
  <c r="AB26" i="19"/>
  <c r="AB18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87" i="19"/>
  <c r="Q59" i="19"/>
  <c r="Q48" i="19"/>
  <c r="Q37" i="19"/>
  <c r="Q29" i="19"/>
  <c r="Q21" i="19"/>
  <c r="Q75" i="19"/>
  <c r="Q44" i="19"/>
  <c r="Q38" i="19"/>
  <c r="Q30" i="19"/>
  <c r="Q22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1" i="19"/>
  <c r="Q61" i="19"/>
  <c r="Q55" i="19"/>
  <c r="Q45" i="19"/>
  <c r="Q43" i="19"/>
  <c r="Q34" i="19"/>
  <c r="Q26" i="19"/>
  <c r="Q18" i="19"/>
  <c r="Q79" i="19"/>
  <c r="Q41" i="19"/>
  <c r="Q35" i="19"/>
  <c r="Q27" i="19"/>
  <c r="Q19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O72" i="18"/>
  <c r="O80" i="18"/>
  <c r="O88" i="18"/>
  <c r="O96" i="18"/>
  <c r="P69" i="18"/>
  <c r="P77" i="18"/>
  <c r="P85" i="18"/>
  <c r="P93" i="18"/>
  <c r="P101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P67" i="18" s="1"/>
  <c r="M68" i="18"/>
  <c r="O68" i="18" s="1"/>
  <c r="N68" i="18"/>
  <c r="P68" i="18" s="1"/>
  <c r="M69" i="18"/>
  <c r="O69" i="18" s="1"/>
  <c r="N69" i="18"/>
  <c r="M70" i="18"/>
  <c r="O70" i="18" s="1"/>
  <c r="N70" i="18"/>
  <c r="P70" i="18" s="1"/>
  <c r="M71" i="18"/>
  <c r="O71" i="18" s="1"/>
  <c r="N71" i="18"/>
  <c r="P71" i="18" s="1"/>
  <c r="M72" i="18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P75" i="18" s="1"/>
  <c r="M76" i="18"/>
  <c r="O76" i="18" s="1"/>
  <c r="N76" i="18"/>
  <c r="P76" i="18" s="1"/>
  <c r="M77" i="18"/>
  <c r="O77" i="18" s="1"/>
  <c r="N77" i="18"/>
  <c r="M78" i="18"/>
  <c r="O78" i="18" s="1"/>
  <c r="N78" i="18"/>
  <c r="P78" i="18" s="1"/>
  <c r="M79" i="18"/>
  <c r="O79" i="18" s="1"/>
  <c r="N79" i="18"/>
  <c r="P79" i="18" s="1"/>
  <c r="M80" i="18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P83" i="18" s="1"/>
  <c r="M84" i="18"/>
  <c r="O84" i="18" s="1"/>
  <c r="N84" i="18"/>
  <c r="P84" i="18" s="1"/>
  <c r="M85" i="18"/>
  <c r="O85" i="18" s="1"/>
  <c r="N85" i="18"/>
  <c r="M86" i="18"/>
  <c r="O86" i="18" s="1"/>
  <c r="N86" i="18"/>
  <c r="P86" i="18" s="1"/>
  <c r="M87" i="18"/>
  <c r="O87" i="18" s="1"/>
  <c r="N87" i="18"/>
  <c r="P87" i="18" s="1"/>
  <c r="M88" i="18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P91" i="18" s="1"/>
  <c r="M92" i="18"/>
  <c r="O92" i="18" s="1"/>
  <c r="N92" i="18"/>
  <c r="P92" i="18" s="1"/>
  <c r="M93" i="18"/>
  <c r="O93" i="18" s="1"/>
  <c r="N93" i="18"/>
  <c r="M94" i="18"/>
  <c r="O94" i="18" s="1"/>
  <c r="N94" i="18"/>
  <c r="P94" i="18" s="1"/>
  <c r="M95" i="18"/>
  <c r="O95" i="18" s="1"/>
  <c r="N95" i="18"/>
  <c r="P95" i="18" s="1"/>
  <c r="M96" i="18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P99" i="18" s="1"/>
  <c r="M100" i="18"/>
  <c r="O100" i="18" s="1"/>
  <c r="N100" i="18"/>
  <c r="P100" i="18" s="1"/>
  <c r="M101" i="18"/>
  <c r="O101" i="18" s="1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62" i="18"/>
  <c r="O58" i="18"/>
  <c r="O54" i="18"/>
  <c r="O50" i="18"/>
  <c r="O46" i="18"/>
  <c r="O42" i="18"/>
  <c r="X42" i="18" s="1"/>
  <c r="O38" i="18"/>
  <c r="O34" i="18"/>
  <c r="O30" i="18"/>
  <c r="O26" i="18"/>
  <c r="O22" i="18"/>
  <c r="O18" i="18"/>
  <c r="O65" i="18"/>
  <c r="O61" i="18"/>
  <c r="R61" i="18" s="1"/>
  <c r="O57" i="18"/>
  <c r="O53" i="18"/>
  <c r="O49" i="18"/>
  <c r="O45" i="18"/>
  <c r="O41" i="18"/>
  <c r="O37" i="18"/>
  <c r="O33" i="18"/>
  <c r="O29" i="18"/>
  <c r="R29" i="18" s="1"/>
  <c r="O25" i="18"/>
  <c r="O21" i="18"/>
  <c r="O17" i="18"/>
  <c r="O64" i="18"/>
  <c r="O60" i="18"/>
  <c r="O56" i="18"/>
  <c r="O52" i="18"/>
  <c r="O48" i="18"/>
  <c r="R48" i="18" s="1"/>
  <c r="O44" i="18"/>
  <c r="O40" i="18"/>
  <c r="O36" i="18"/>
  <c r="O32" i="18"/>
  <c r="O28" i="18"/>
  <c r="O24" i="18"/>
  <c r="O20" i="18"/>
  <c r="O16" i="18"/>
  <c r="R16" i="18" s="1"/>
  <c r="O63" i="18"/>
  <c r="O59" i="18"/>
  <c r="O55" i="18"/>
  <c r="O51" i="18"/>
  <c r="O47" i="18"/>
  <c r="O43" i="18"/>
  <c r="O39" i="18"/>
  <c r="O35" i="18"/>
  <c r="X35" i="18" s="1"/>
  <c r="O31" i="18"/>
  <c r="O27" i="18"/>
  <c r="O23" i="18"/>
  <c r="O19" i="18"/>
  <c r="O15" i="18"/>
  <c r="O14" i="18"/>
  <c r="X14" i="18" s="1"/>
  <c r="P14" i="18"/>
  <c r="Y14" i="18" s="1"/>
  <c r="P3" i="18"/>
  <c r="Y3" i="18" s="1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Y36" i="18"/>
  <c r="X36" i="18"/>
  <c r="Y35" i="18"/>
  <c r="Y66" i="18"/>
  <c r="X66" i="18"/>
  <c r="Y97" i="18"/>
  <c r="X97" i="18"/>
  <c r="X33" i="18"/>
  <c r="Y33" i="18"/>
  <c r="Y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S46" i="19"/>
  <c r="R46" i="19"/>
  <c r="S8" i="19"/>
  <c r="R8" i="19"/>
  <c r="S91" i="19"/>
  <c r="R91" i="19"/>
  <c r="R56" i="19"/>
  <c r="S56" i="19"/>
  <c r="S64" i="19"/>
  <c r="R64" i="19"/>
  <c r="S5" i="19"/>
  <c r="R5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R26" i="19"/>
  <c r="S26" i="19"/>
  <c r="S17" i="19"/>
  <c r="R17" i="19"/>
  <c r="R16" i="19"/>
  <c r="S16" i="19"/>
  <c r="S15" i="19"/>
  <c r="R15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X16" i="18" l="1"/>
  <c r="S3" i="18"/>
  <c r="X48" i="18"/>
  <c r="X29" i="18"/>
  <c r="AA29" i="18" s="1"/>
  <c r="AB29" i="18" s="1"/>
  <c r="X61" i="18"/>
  <c r="AA61" i="18" s="1"/>
  <c r="AB61" i="18" s="1"/>
  <c r="AA92" i="18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45" i="18"/>
  <c r="AB45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<sst xmlns="http://schemas.openxmlformats.org/spreadsheetml/2006/main" count="1033" uniqueCount="297">
  <si>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</si>
  <si>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</si>
  <si>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</si>
  <si>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</si>
  <si>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</si>
  <si>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</si>
  <si>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</si>
  <si>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</si>
  <si>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</si>
  <si>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</si>
  <si>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</si>
  <si>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</si>
  <si>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</si>
  <si>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</si>
  <si>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</si>
  <si>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</si>
  <si>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</si>
  <si>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</si>
  <si>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</si>
  <si>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</si>
  <si>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</si>
  <si>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</si>
  <si>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</si>
  <si>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</si>
  <si>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</si>
  <si>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</si>
  <si>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</si>
  <si>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</si>
  <si>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</si>
  <si>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</si>
  <si>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</si>
  <si>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</si>
  <si>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</si>
  <si>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</si>
  <si>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</si>
  <si>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</si>
  <si>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</si>
  <si>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</si>
  <si>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</si>
  <si>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</si>
  <si>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</si>
  <si>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</si>
  <si>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</si>
  <si>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</si>
  <si>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</si>
  <si>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</si>
  <si>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</si>
  <si>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</si>
  <si>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</si>
  <si>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</si>
  <si>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</si>
  <si>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</si>
  <si>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</si>
  <si>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</si>
  <si>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</si>
  <si>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</si>
  <si>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</si>
  <si>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</si>
  <si>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</si>
  <si>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</si>
  <si>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</si>
  <si>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</si>
  <si>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</si>
  <si>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</si>
  <si>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</si>
  <si>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</si>
  <si>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</si>
  <si>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</si>
  <si>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</si>
  <si>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</si>
  <si>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</si>
  <si>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</si>
  <si>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</si>
  <si>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</si>
  <si>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</si>
  <si>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</si>
  <si>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</si>
  <si>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</si>
  <si>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</si>
  <si>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</si>
  <si>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</si>
  <si>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</si>
  <si>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</si>
  <si>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</si>
  <si>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</si>
  <si>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</si>
  <si>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</si>
  <si>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</si>
  <si>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</si>
  <si>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</si>
  <si>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</si>
  <si>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</si>
  <si>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</si>
  <si>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</si>
  <si>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</si>
  <si>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</si>
  <si>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</si>
  <si>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</si>
  <si>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</si>
  <si>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</si>
  <si>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</si>
  <si>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</si>
  <si>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</si>
  <si>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</si>
  <si>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</si>
  <si>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</si>
  <si>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</si>
  <si>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</si>
  <si>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</si>
  <si>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</si>
  <si>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</si>
  <si>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</si>
  <si>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</si>
  <si>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</si>
  <si>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</si>
  <si>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</si>
  <si>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</si>
  <si>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</si>
  <si>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</si>
  <si>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</si>
  <si>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</si>
  <si>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</si>
  <si>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</si>
  <si>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</si>
  <si>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</si>
  <si>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</si>
  <si>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</si>
  <si>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</si>
  <si>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</si>
  <si>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</si>
  <si>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</si>
  <si>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</si>
  <si>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</si>
  <si>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</si>
  <si>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</si>
  <si>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</si>
  <si>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</si>
  <si>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</si>
  <si>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</si>
  <si>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</si>
  <si>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</si>
  <si>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</si>
  <si>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</si>
  <si>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</si>
  <si>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</si>
  <si>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</si>
  <si>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</si>
  <si>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</si>
  <si>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</si>
  <si>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</si>
  <si>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</si>
  <si>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</si>
  <si>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</si>
  <si>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</si>
  <si>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</si>
  <si>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</si>
  <si>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</si>
  <si>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</si>
  <si>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</si>
  <si>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</si>
  <si>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</si>
  <si>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</si>
  <si>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</si>
  <si>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</si>
  <si>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</si>
  <si>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</si>
  <si>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</si>
  <si>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</si>
  <si>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</si>
  <si>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</si>
  <si>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</si>
  <si>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</si>
  <si>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</si>
  <si>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</si>
  <si>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</si>
  <si>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</si>
  <si>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</si>
  <si>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</si>
  <si>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</si>
  <si>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</si>
  <si>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</si>
  <si>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</si>
  <si>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</si>
  <si>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</si>
  <si>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</si>
  <si>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</si>
  <si>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</si>
  <si>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</si>
  <si>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</si>
  <si>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</si>
  <si>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</si>
  <si>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</si>
  <si>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</si>
  <si>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</si>
  <si>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</si>
  <si>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</si>
  <si>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</si>
  <si>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</si>
  <si>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</si>
  <si>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</si>
  <si>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</si>
  <si>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</si>
  <si>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</si>
  <si>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</si>
  <si>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</si>
  <si>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</si>
  <si>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</si>
  <si>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</si>
  <si>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</si>
  <si>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</si>
  <si>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</si>
  <si>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</si>
  <si>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</si>
  <si>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</si>
  <si>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</si>
  <si>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</si>
  <si>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</si>
  <si>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</si>
  <si>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</si>
  <si>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</si>
  <si>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</si>
  <si>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</si>
  <si>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</si>
  <si>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</si>
  <si>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</si>
  <si>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</si>
  <si>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</si>
  <si>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</si>
  <si>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</si>
  <si>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</si>
  <si>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</si>
  <si>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</si>
  <si>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</si>
  <si>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</si>
  <si>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</si>
  <si>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</si>
  <si>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</si>
  <si>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</si>
  <si>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</si>
  <si>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</si>
  <si>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</si>
  <si>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</si>
  <si>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</si>
  <si>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</si>
  <si>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</si>
  <si>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</si>
  <si>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</si>
  <si>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</si>
  <si>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</si>
  <si>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</si>
  <si>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</si>
  <si>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</si>
  <si>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</si>
  <si>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</si>
  <si>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勤務先２</t>
    <rPh sb="0" eb="3">
      <t>キンムサキ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</si>
  <si>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</si>
  <si>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</si>
  <si>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</si>
  <si>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</si>
  <si>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</si>
  <si>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</si>
  <si>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</si>
  <si>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</si>
  <si>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</si>
  <si>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</si>
  <si>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</si>
  <si>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</si>
  <si>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</si>
  <si>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</si>
  <si>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</si>
  <si>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</si>
  <si>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</si>
  <si>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</si>
  <si>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育児休業</t>
    <rPh sb="0" eb="4">
      <t>イクジキュウギョウ</t>
    </rPh>
    <phoneticPr fontId="1"/>
  </si>
  <si>
    <t>選考区分</t>
    <rPh sb="0" eb="2">
      <t>センコウ</t>
    </rPh>
    <rPh sb="2" eb="4">
      <t>クブン</t>
    </rPh>
    <phoneticPr fontId="1"/>
  </si>
  <si>
    <t>救急救命士</t>
    <rPh sb="0" eb="2">
      <t>キュウキュウ</t>
    </rPh>
    <rPh sb="2" eb="5">
      <t>キュウメイシ</t>
    </rPh>
    <phoneticPr fontId="1"/>
  </si>
  <si>
    <t>職務経験</t>
    <rPh sb="0" eb="2">
      <t>ショクム</t>
    </rPh>
    <rPh sb="2" eb="4">
      <t>ケイケン</t>
    </rPh>
    <phoneticPr fontId="1"/>
  </si>
  <si>
    <t>総務</t>
    <rPh sb="0" eb="2">
      <t>ソウム</t>
    </rPh>
    <phoneticPr fontId="1"/>
  </si>
  <si>
    <t>人事管理</t>
    <rPh sb="0" eb="2">
      <t>ジンジ</t>
    </rPh>
    <rPh sb="2" eb="4">
      <t>カンリ</t>
    </rPh>
    <phoneticPr fontId="1"/>
  </si>
  <si>
    <t>商品企画開発</t>
    <rPh sb="0" eb="2">
      <t>ショウヒン</t>
    </rPh>
    <rPh sb="2" eb="4">
      <t>キカク</t>
    </rPh>
    <rPh sb="4" eb="6">
      <t>カイハツ</t>
    </rPh>
    <phoneticPr fontId="1"/>
  </si>
  <si>
    <t>販路開拓</t>
    <rPh sb="0" eb="2">
      <t>ハンロ</t>
    </rPh>
    <rPh sb="2" eb="4">
      <t>カイタク</t>
    </rPh>
    <phoneticPr fontId="1"/>
  </si>
  <si>
    <t>広報等の情報発信</t>
    <rPh sb="0" eb="2">
      <t>コウホウ</t>
    </rPh>
    <rPh sb="2" eb="3">
      <t>トウ</t>
    </rPh>
    <rPh sb="4" eb="6">
      <t>ジョウホウ</t>
    </rPh>
    <rPh sb="6" eb="8">
      <t>ハッシン</t>
    </rPh>
    <phoneticPr fontId="1"/>
  </si>
  <si>
    <t>経営コンサルティング</t>
    <rPh sb="0" eb="2">
      <t>ケイエイ</t>
    </rPh>
    <phoneticPr fontId="1"/>
  </si>
  <si>
    <t>調査研究・分析</t>
    <rPh sb="0" eb="2">
      <t>チョウサ</t>
    </rPh>
    <rPh sb="2" eb="4">
      <t>ケンキュウ</t>
    </rPh>
    <rPh sb="5" eb="7">
      <t>ブンセキ</t>
    </rPh>
    <phoneticPr fontId="1"/>
  </si>
  <si>
    <t>金融関連</t>
    <rPh sb="0" eb="2">
      <t>キンユウ</t>
    </rPh>
    <rPh sb="2" eb="4">
      <t>カンレン</t>
    </rPh>
    <phoneticPr fontId="1"/>
  </si>
  <si>
    <t>法人の管理運営</t>
    <rPh sb="0" eb="2">
      <t>ホウジン</t>
    </rPh>
    <rPh sb="3" eb="5">
      <t>カンリ</t>
    </rPh>
    <rPh sb="5" eb="7">
      <t>ウンエイ</t>
    </rPh>
    <phoneticPr fontId="1"/>
  </si>
  <si>
    <t>環境コンサルティング</t>
    <rPh sb="0" eb="2">
      <t>カンキョウ</t>
    </rPh>
    <phoneticPr fontId="1"/>
  </si>
  <si>
    <t>ＩＴ関連</t>
    <rPh sb="2" eb="4">
      <t>カンレン</t>
    </rPh>
    <phoneticPr fontId="1"/>
  </si>
  <si>
    <t>訴訟等法律関係</t>
    <rPh sb="0" eb="2">
      <t>ソショウ</t>
    </rPh>
    <rPh sb="2" eb="3">
      <t>トウ</t>
    </rPh>
    <rPh sb="3" eb="5">
      <t>ホウリツ</t>
    </rPh>
    <rPh sb="5" eb="7">
      <t>カンケイ</t>
    </rPh>
    <phoneticPr fontId="1"/>
  </si>
  <si>
    <t>税務関係</t>
    <rPh sb="0" eb="2">
      <t>ゼイム</t>
    </rPh>
    <rPh sb="2" eb="4">
      <t>カンケイ</t>
    </rPh>
    <phoneticPr fontId="1"/>
  </si>
  <si>
    <t>国際貢献活動</t>
    <rPh sb="0" eb="2">
      <t>コクサイ</t>
    </rPh>
    <rPh sb="2" eb="4">
      <t>コウケン</t>
    </rPh>
    <rPh sb="4" eb="6">
      <t>カツドウ</t>
    </rPh>
    <phoneticPr fontId="1"/>
  </si>
  <si>
    <t>一般事務【救急救命士】</t>
    <rPh sb="0" eb="2">
      <t>イッパン</t>
    </rPh>
    <rPh sb="2" eb="4">
      <t>ジム</t>
    </rPh>
    <phoneticPr fontId="1"/>
  </si>
  <si>
    <t>一般事務【救急救命士】</t>
    <rPh sb="0" eb="2">
      <t>イッパン</t>
    </rPh>
    <rPh sb="2" eb="4">
      <t>ジム</t>
    </rPh>
    <rPh sb="5" eb="10">
      <t>キュウキュウキュウメイシ</t>
    </rPh>
    <phoneticPr fontId="1"/>
  </si>
  <si>
    <t>Ｂ支店</t>
    <rPh sb="1" eb="3">
      <t>シテン</t>
    </rPh>
    <phoneticPr fontId="1"/>
  </si>
  <si>
    <t>販売業店舗スタッフ</t>
    <rPh sb="0" eb="3">
      <t>ハンバイギョウ</t>
    </rPh>
    <rPh sb="3" eb="5">
      <t>テンポ</t>
    </rPh>
    <phoneticPr fontId="1"/>
  </si>
  <si>
    <t>普通運転免許</t>
    <phoneticPr fontId="1"/>
  </si>
  <si>
    <t>海外留学のため休学（R●.10～R●.9）</t>
    <rPh sb="0" eb="2">
      <t>カイガイ</t>
    </rPh>
    <rPh sb="2" eb="4">
      <t>リュウガク</t>
    </rPh>
    <rPh sb="7" eb="9">
      <t>キュウガク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</si>
</sst>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  <xf numFmtId="0" fontId="5" fillId="0" borderId="0" xfId="0" applyFont="1" applyFill="1" applyProtection="1">
      <alignment vertical="center"/>
    </xf>
    <xf numFmtId="0" fontId="6" fillId="0" borderId="0" xfId="0" applyNumberFormat="1" applyFont="1" applyProtection="1">
      <alignment vertical="center"/>
    </xf>
  </cellXfs>
  <cellStyles count="2">
    <cellStyle name="標準" xfId="0" builtinId="0"/>
    <cellStyle name="標準 2" xfId="1"/>
  </cellStyles>
  <dxfs count="5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85725</xdr:rowOff>
    </xdr:from>
    <xdr:to>
      <xdr:col>31</xdr:col>
      <xdr:colOff>285750</xdr:colOff>
      <xdr:row>18</xdr:row>
      <xdr:rowOff>66675</xdr:rowOff>
    </xdr:to>
    <xdr:sp macro="" textlink="">
      <xdr:nvSpPr>
        <xdr:cNvPr id="5" name="角丸四角形吹き出し 4"/>
        <xdr:cNvSpPr/>
      </xdr:nvSpPr>
      <xdr:spPr>
        <a:xfrm>
          <a:off x="15011400" y="13525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0</xdr:rowOff>
    </xdr:from>
    <xdr:to>
      <xdr:col>28</xdr:col>
      <xdr:colOff>473323</xdr:colOff>
      <xdr:row>8</xdr:row>
      <xdr:rowOff>88471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30400" y="723900"/>
          <a:ext cx="701923" cy="812371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7</xdr:row>
      <xdr:rowOff>123827</xdr:rowOff>
    </xdr:from>
    <xdr:to>
      <xdr:col>3</xdr:col>
      <xdr:colOff>161925</xdr:colOff>
      <xdr:row>15</xdr:row>
      <xdr:rowOff>57151</xdr:rowOff>
    </xdr:to>
    <xdr:sp macro="" textlink="">
      <xdr:nvSpPr>
        <xdr:cNvPr id="18" name="角丸四角形吹き出し 17"/>
        <xdr:cNvSpPr/>
      </xdr:nvSpPr>
      <xdr:spPr>
        <a:xfrm>
          <a:off x="3648075" y="1390652"/>
          <a:ext cx="1905000" cy="138112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備考（職務経験の場合は業務内容、その他の場合は休職等の理由）を入力してください。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714375</xdr:colOff>
      <xdr:row>7</xdr:row>
      <xdr:rowOff>0</xdr:rowOff>
    </xdr:from>
    <xdr:to>
      <xdr:col>6</xdr:col>
      <xdr:colOff>3019425</xdr:colOff>
      <xdr:row>8</xdr:row>
      <xdr:rowOff>19050</xdr:rowOff>
    </xdr:to>
    <xdr:sp macro="" textlink="">
      <xdr:nvSpPr>
        <xdr:cNvPr id="20" name="正方形/長方形 19"/>
        <xdr:cNvSpPr/>
      </xdr:nvSpPr>
      <xdr:spPr>
        <a:xfrm>
          <a:off x="6105525" y="1266825"/>
          <a:ext cx="4238625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7</xdr:row>
      <xdr:rowOff>100013</xdr:rowOff>
    </xdr:from>
    <xdr:to>
      <xdr:col>3</xdr:col>
      <xdr:colOff>714375</xdr:colOff>
      <xdr:row>11</xdr:row>
      <xdr:rowOff>90489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553075" y="1366838"/>
          <a:ext cx="552450" cy="714376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11</xdr:row>
      <xdr:rowOff>66676</xdr:rowOff>
    </xdr:from>
    <xdr:to>
      <xdr:col>7</xdr:col>
      <xdr:colOff>704851</xdr:colOff>
      <xdr:row>15</xdr:row>
      <xdr:rowOff>152400</xdr:rowOff>
    </xdr:to>
    <xdr:sp macro="" textlink="">
      <xdr:nvSpPr>
        <xdr:cNvPr id="27" name="角丸四角形吹き出し 26"/>
        <xdr:cNvSpPr/>
      </xdr:nvSpPr>
      <xdr:spPr>
        <a:xfrm>
          <a:off x="10220325" y="2057401"/>
          <a:ext cx="2047876" cy="80962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最終経歴の終了日が、</a:t>
          </a:r>
          <a:r>
            <a:rPr kumimoji="1" lang="en-US" altLang="ja-JP" sz="1100"/>
            <a:t>2026/03/31</a:t>
          </a:r>
          <a:r>
            <a:rPr kumimoji="1" lang="ja-JP" altLang="en-US" sz="1100"/>
            <a:t>になるよう入力してください。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478888</xdr:colOff>
      <xdr:row>10</xdr:row>
      <xdr:rowOff>9525</xdr:rowOff>
    </xdr:from>
    <xdr:to>
      <xdr:col>8</xdr:col>
      <xdr:colOff>419100</xdr:colOff>
      <xdr:row>12</xdr:row>
      <xdr:rowOff>26964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0832563" y="1819275"/>
          <a:ext cx="740312" cy="379389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8</xdr:row>
      <xdr:rowOff>171450</xdr:rowOff>
    </xdr:from>
    <xdr:to>
      <xdr:col>9</xdr:col>
      <xdr:colOff>19050</xdr:colOff>
      <xdr:row>10</xdr:row>
      <xdr:rowOff>9525</xdr:rowOff>
    </xdr:to>
    <xdr:sp macro="" textlink="">
      <xdr:nvSpPr>
        <xdr:cNvPr id="17" name="正方形/長方形 16"/>
        <xdr:cNvSpPr/>
      </xdr:nvSpPr>
      <xdr:spPr>
        <a:xfrm>
          <a:off x="11172824" y="1619250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0</xdr:row>
      <xdr:rowOff>169545</xdr:rowOff>
    </xdr:from>
    <xdr:to>
      <xdr:col>6</xdr:col>
      <xdr:colOff>9525</xdr:colOff>
      <xdr:row>2</xdr:row>
      <xdr:rowOff>17144</xdr:rowOff>
    </xdr:to>
    <xdr:sp macro="" textlink="">
      <xdr:nvSpPr>
        <xdr:cNvPr id="14" name="正方形/長方形 13"/>
        <xdr:cNvSpPr/>
      </xdr:nvSpPr>
      <xdr:spPr>
        <a:xfrm>
          <a:off x="76200" y="169545"/>
          <a:ext cx="7256145" cy="21335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1028700</xdr:colOff>
      <xdr:row>2</xdr:row>
      <xdr:rowOff>131446</xdr:rowOff>
    </xdr:from>
    <xdr:to>
      <xdr:col>1</xdr:col>
      <xdr:colOff>2581275</xdr:colOff>
      <xdr:row>7</xdr:row>
      <xdr:rowOff>179070</xdr:rowOff>
    </xdr:to>
    <xdr:sp macro="" textlink="">
      <xdr:nvSpPr>
        <xdr:cNvPr id="15" name="角丸四角形吹き出し 14"/>
        <xdr:cNvSpPr/>
      </xdr:nvSpPr>
      <xdr:spPr>
        <a:xfrm>
          <a:off x="1363980" y="497206"/>
          <a:ext cx="1552575" cy="962024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2505308</xdr:colOff>
      <xdr:row>2</xdr:row>
      <xdr:rowOff>17144</xdr:rowOff>
    </xdr:from>
    <xdr:to>
      <xdr:col>2</xdr:col>
      <xdr:colOff>647700</xdr:colOff>
      <xdr:row>3</xdr:row>
      <xdr:rowOff>119425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840588" y="382904"/>
          <a:ext cx="862732" cy="285161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A5" sqref="A5"/>
    </sheetView>
  </sheetViews>
  <sheetFormatPr defaultRowHeight="14.25"/>
  <cols>
    <col min="1" max="1" width="20.5" bestFit="1" customWidth="1"/>
    <col min="2" max="2" width="47.125" bestFit="1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242</v>
      </c>
      <c r="B1" s="2" t="s">
        <v>274</v>
      </c>
      <c r="D1" s="1" t="s">
        <v>155</v>
      </c>
      <c r="E1" s="2" t="s">
        <v>156</v>
      </c>
      <c r="I1" s="25">
        <f ca="1">MIN(I3)</f>
        <v>45820</v>
      </c>
      <c r="J1" s="25">
        <f ca="1">MIN(I4)</f>
        <v>45820</v>
      </c>
    </row>
    <row r="2" spans="1:10">
      <c r="A2" s="30"/>
      <c r="B2" s="32" t="s">
        <v>291</v>
      </c>
      <c r="D2" s="9" t="s">
        <v>295</v>
      </c>
      <c r="E2" s="10"/>
    </row>
    <row r="3" spans="1:10">
      <c r="D3" s="57" t="s">
        <v>275</v>
      </c>
      <c r="E3" s="31"/>
      <c r="F3" s="25"/>
      <c r="I3" s="25">
        <f ca="1">IF(ISBLANK(E3),TODAY(),EOMONTH(E3,0))</f>
        <v>45820</v>
      </c>
    </row>
    <row r="4" spans="1:10">
      <c r="A4" s="1" t="s">
        <v>119</v>
      </c>
      <c r="B4" s="2" t="s">
        <v>120</v>
      </c>
      <c r="D4" s="33"/>
      <c r="E4" s="31"/>
      <c r="F4" s="25"/>
      <c r="I4" s="25">
        <f t="shared" ref="I4:I6" ca="1" si="0">IF(ISBLANK(E4),TODAY(),EOMONTH(E4,0))</f>
        <v>45820</v>
      </c>
    </row>
    <row r="5" spans="1:10">
      <c r="A5" s="4"/>
      <c r="B5" s="3"/>
      <c r="D5" s="33"/>
      <c r="E5" s="31"/>
      <c r="F5" s="25"/>
      <c r="I5" s="25">
        <f t="shared" ca="1" si="0"/>
        <v>45820</v>
      </c>
    </row>
    <row r="6" spans="1:10">
      <c r="D6" s="33"/>
      <c r="E6" s="31"/>
      <c r="I6" s="25">
        <f t="shared" ca="1" si="0"/>
        <v>45820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password="C18B" sheet="1" objects="1" scenarios="1" selectLockedCells="1"/>
  <phoneticPr fontId="1"/>
  <conditionalFormatting sqref="E2:E11">
    <cfRule type="expression" dxfId="54" priority="2">
      <formula>$D2="－"</formula>
    </cfRule>
    <cfRule type="expression" dxfId="53" priority="4">
      <formula>AND(NOT(ISBLANK($D2)),$D2&lt;&gt;"－",ISBLANK(E2))</formula>
    </cfRule>
  </conditionalFormatting>
  <conditionalFormatting sqref="D3:E5">
    <cfRule type="expression" dxfId="52" priority="1">
      <formula>AND($D$3=$D$4,$D$4=$D$5)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14" width="40.87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</row>
    <row r="6" spans="1:14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</row>
    <row r="7" spans="1:14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</row>
    <row r="8" spans="1:14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</row>
    <row r="9" spans="1:14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</row>
    <row r="10" spans="1:14">
      <c r="A10" s="12" t="s">
        <v>179</v>
      </c>
      <c r="B10" s="12" t="s">
        <v>181</v>
      </c>
      <c r="C10" s="12" t="s">
        <v>180</v>
      </c>
      <c r="D10" s="12" t="s">
        <v>205</v>
      </c>
      <c r="E10" s="12" t="s">
        <v>206</v>
      </c>
      <c r="F10" s="12" t="s">
        <v>205</v>
      </c>
      <c r="G10" s="12" t="s">
        <v>206</v>
      </c>
      <c r="H10" s="12" t="s">
        <v>180</v>
      </c>
      <c r="I10" s="12" t="s">
        <v>180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</row>
    <row r="11" spans="1:14">
      <c r="A11" s="12" t="s">
        <v>183</v>
      </c>
      <c r="B11" s="12" t="s">
        <v>199</v>
      </c>
      <c r="C11" s="12" t="s">
        <v>184</v>
      </c>
      <c r="D11" s="12" t="s">
        <v>207</v>
      </c>
      <c r="E11" s="12" t="s">
        <v>208</v>
      </c>
      <c r="F11" s="12" t="s">
        <v>207</v>
      </c>
      <c r="G11" s="12" t="s">
        <v>208</v>
      </c>
      <c r="H11" s="12" t="s">
        <v>184</v>
      </c>
      <c r="I11" s="12" t="s">
        <v>184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</row>
    <row r="12" spans="1:14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8" width="40.87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209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</row>
    <row r="6" spans="1:8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</row>
    <row r="7" spans="1:8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</row>
    <row r="8" spans="1:8">
      <c r="A8" s="12" t="s">
        <v>195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</row>
    <row r="9" spans="1:8">
      <c r="A9" s="12" t="s">
        <v>210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</row>
    <row r="10" spans="1:8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181</v>
      </c>
      <c r="G10" s="12" t="s">
        <v>180</v>
      </c>
      <c r="H10" s="12" t="s">
        <v>180</v>
      </c>
    </row>
    <row r="11" spans="1:8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199</v>
      </c>
      <c r="G11" s="12" t="s">
        <v>184</v>
      </c>
      <c r="H11" s="12" t="s">
        <v>184</v>
      </c>
    </row>
    <row r="12" spans="1:8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4"/>
  <sheetViews>
    <sheetView workbookViewId="0">
      <selection activeCell="K1" sqref="K1"/>
    </sheetView>
  </sheetViews>
  <sheetFormatPr defaultRowHeight="14.25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244</v>
      </c>
      <c r="I1">
        <v>1</v>
      </c>
      <c r="K1" s="36"/>
      <c r="M1" t="s">
        <v>265</v>
      </c>
      <c r="N1">
        <v>0</v>
      </c>
      <c r="P1" t="s">
        <v>277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266</v>
      </c>
      <c r="N2">
        <v>0</v>
      </c>
      <c r="P2" t="s">
        <v>278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276</v>
      </c>
      <c r="N3">
        <v>1</v>
      </c>
      <c r="P3" t="s">
        <v>279</v>
      </c>
      <c r="Q3">
        <v>1</v>
      </c>
    </row>
    <row r="4" spans="1:17">
      <c r="F4" t="s">
        <v>141</v>
      </c>
      <c r="G4">
        <v>1</v>
      </c>
      <c r="H4" t="s">
        <v>247</v>
      </c>
      <c r="I4">
        <v>0</v>
      </c>
      <c r="M4" t="s">
        <v>290</v>
      </c>
      <c r="N4">
        <v>1</v>
      </c>
      <c r="P4" t="s">
        <v>280</v>
      </c>
      <c r="Q4">
        <v>1</v>
      </c>
    </row>
    <row r="5" spans="1:17">
      <c r="F5" t="s">
        <v>142</v>
      </c>
      <c r="G5">
        <v>1</v>
      </c>
      <c r="H5" t="s">
        <v>240</v>
      </c>
      <c r="I5">
        <v>0</v>
      </c>
      <c r="M5" t="s">
        <v>256</v>
      </c>
      <c r="N5">
        <v>0</v>
      </c>
      <c r="P5" t="s">
        <v>281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P6" t="s">
        <v>282</v>
      </c>
      <c r="Q6">
        <v>1</v>
      </c>
    </row>
    <row r="7" spans="1:17">
      <c r="F7" t="s">
        <v>144</v>
      </c>
      <c r="G7">
        <v>3</v>
      </c>
      <c r="H7" t="s">
        <v>241</v>
      </c>
      <c r="I7">
        <v>0</v>
      </c>
      <c r="P7" t="s">
        <v>283</v>
      </c>
      <c r="Q7">
        <v>1</v>
      </c>
    </row>
    <row r="8" spans="1:17">
      <c r="F8" t="s">
        <v>145</v>
      </c>
      <c r="G8">
        <v>4</v>
      </c>
      <c r="P8" t="s">
        <v>284</v>
      </c>
      <c r="Q8">
        <v>1</v>
      </c>
    </row>
    <row r="9" spans="1:17">
      <c r="F9" t="s">
        <v>146</v>
      </c>
      <c r="G9">
        <v>1</v>
      </c>
      <c r="P9" t="s">
        <v>285</v>
      </c>
      <c r="Q9">
        <v>1</v>
      </c>
    </row>
    <row r="10" spans="1:17">
      <c r="F10" t="s">
        <v>147</v>
      </c>
      <c r="G10">
        <v>6</v>
      </c>
      <c r="P10" t="s">
        <v>286</v>
      </c>
      <c r="Q10">
        <v>1</v>
      </c>
    </row>
    <row r="11" spans="1:17">
      <c r="F11" t="s">
        <v>148</v>
      </c>
      <c r="G11">
        <v>3</v>
      </c>
      <c r="P11" t="s">
        <v>287</v>
      </c>
      <c r="Q11">
        <v>1</v>
      </c>
    </row>
    <row r="12" spans="1:17">
      <c r="F12" t="s">
        <v>149</v>
      </c>
      <c r="G12">
        <v>2</v>
      </c>
      <c r="P12" t="s">
        <v>288</v>
      </c>
      <c r="Q12">
        <v>1</v>
      </c>
    </row>
    <row r="13" spans="1:17">
      <c r="F13" t="s">
        <v>150</v>
      </c>
      <c r="G13">
        <v>3</v>
      </c>
      <c r="P13" t="s">
        <v>289</v>
      </c>
      <c r="Q13">
        <v>1</v>
      </c>
    </row>
    <row r="14" spans="1:17">
      <c r="P14" t="s">
        <v>256</v>
      </c>
      <c r="Q14">
        <v>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75" defaultRowHeight="14.25"/>
  <cols>
    <col min="1" max="1" width="20.5" style="7" bestFit="1" customWidth="1"/>
    <col min="2" max="2" width="36.125" style="7" bestFit="1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242</v>
      </c>
      <c r="B1" s="15" t="s">
        <v>274</v>
      </c>
      <c r="D1" s="14" t="s">
        <v>155</v>
      </c>
      <c r="E1" s="15" t="s">
        <v>156</v>
      </c>
    </row>
    <row r="2" spans="1:5">
      <c r="A2" s="37"/>
      <c r="B2" s="16" t="s">
        <v>292</v>
      </c>
      <c r="D2" s="17" t="s">
        <v>261</v>
      </c>
      <c r="E2" s="18"/>
    </row>
    <row r="3" spans="1:5">
      <c r="D3" s="17" t="s">
        <v>275</v>
      </c>
      <c r="E3" s="18">
        <v>43922</v>
      </c>
    </row>
    <row r="4" spans="1:5">
      <c r="A4" s="14" t="s">
        <v>119</v>
      </c>
      <c r="B4" s="15" t="s">
        <v>120</v>
      </c>
      <c r="D4" s="17"/>
      <c r="E4" s="18"/>
    </row>
    <row r="5" spans="1:5">
      <c r="A5" s="21" t="s">
        <v>211</v>
      </c>
      <c r="B5" s="16" t="s">
        <v>212</v>
      </c>
      <c r="D5" s="17"/>
      <c r="E5" s="44"/>
    </row>
    <row r="6" spans="1:5">
      <c r="D6" s="19"/>
      <c r="E6" s="20"/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213</v>
      </c>
      <c r="B8" s="16" t="s">
        <v>214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34608</v>
      </c>
      <c r="D11" s="23"/>
      <c r="E11" s="24"/>
    </row>
  </sheetData>
  <sheetProtection password="C18B" sheet="1" objects="1" scenarios="1" selectLockedCells="1" selectUnlockedCells="1"/>
  <phoneticPr fontId="1"/>
  <conditionalFormatting sqref="E2">
    <cfRule type="expression" dxfId="5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.25"/>
  <cols>
    <col min="1" max="1" width="4.375" style="7" bestFit="1" customWidth="1"/>
    <col min="2" max="5" width="35.75" style="7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algorithmName="SHA-512" hashValue="yjG+wKpzd4O1PFoQkVtst2CAXBYxY6X0sVOari7AwSWWrf7z+9hBVyu0lTUM8xZWXy6U0OYnfpMcwbX8n+tbyw==" saltValue="7cZDmY+R5Lv4he67dmeOBQ==" spinCount="100000" sheet="1" objects="1" scenarios="1" selectLockedCells="1"/>
  <phoneticPr fontId="1"/>
  <conditionalFormatting sqref="F2:I1048576">
    <cfRule type="expression" dxfId="50" priority="4">
      <formula>AND($A2&lt;&gt;"",ISBLANK(F2))</formula>
    </cfRule>
  </conditionalFormatting>
  <conditionalFormatting sqref="F3:G1048576">
    <cfRule type="expression" dxfId="49" priority="3">
      <formula>AND($A3&lt;&gt;"",VALUE($F3&amp;$G3)&lt;VALUE($H2&amp;$I2))</formula>
    </cfRule>
  </conditionalFormatting>
  <conditionalFormatting sqref="H2:I1048576">
    <cfRule type="expression" dxfId="48" priority="2">
      <formula>AND($A2&lt;&gt;"",VALUE($F2&amp;$G2)&gt;VALUE($H2&amp;$I2))</formula>
    </cfRule>
  </conditionalFormatting>
  <conditionalFormatting sqref="D2:I1048576">
    <cfRule type="expression" dxfId="4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.25"/>
  <cols>
    <col min="1" max="1" width="4.37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236</v>
      </c>
      <c r="C2" s="26" t="s">
        <v>138</v>
      </c>
      <c r="D2" s="26"/>
      <c r="E2" s="26"/>
      <c r="F2" s="62">
        <f>YEAR('入力例（基本情報）'!$B$11)+13</f>
        <v>2007</v>
      </c>
      <c r="G2" s="27" t="s">
        <v>216</v>
      </c>
      <c r="H2" s="62">
        <f>$F$2+2</f>
        <v>2009</v>
      </c>
      <c r="I2" s="27" t="s">
        <v>238</v>
      </c>
      <c r="J2" s="26" t="s">
        <v>222</v>
      </c>
    </row>
    <row r="3" spans="1:10">
      <c r="A3" s="7">
        <f t="shared" ref="A3:A66" si="0">IF(ISBLANK(B3),"",ROW()-1)</f>
        <v>2</v>
      </c>
      <c r="B3" s="26" t="s">
        <v>237</v>
      </c>
      <c r="C3" s="26" t="s">
        <v>138</v>
      </c>
      <c r="D3" s="26"/>
      <c r="E3" s="26"/>
      <c r="F3" s="62">
        <f>$F$2+2</f>
        <v>2009</v>
      </c>
      <c r="G3" s="27" t="s">
        <v>239</v>
      </c>
      <c r="H3" s="62">
        <f>$F$2+3</f>
        <v>2010</v>
      </c>
      <c r="I3" s="27" t="s">
        <v>218</v>
      </c>
      <c r="J3" s="26" t="s">
        <v>219</v>
      </c>
    </row>
    <row r="4" spans="1:10">
      <c r="A4" s="7">
        <f t="shared" si="0"/>
        <v>3</v>
      </c>
      <c r="B4" s="26" t="s">
        <v>220</v>
      </c>
      <c r="C4" s="26" t="s">
        <v>140</v>
      </c>
      <c r="D4" s="26"/>
      <c r="E4" s="26" t="s">
        <v>221</v>
      </c>
      <c r="F4" s="62">
        <f>$F$2+3</f>
        <v>2010</v>
      </c>
      <c r="G4" s="27" t="s">
        <v>215</v>
      </c>
      <c r="H4" s="62">
        <f>$F$2+6</f>
        <v>2013</v>
      </c>
      <c r="I4" s="27" t="s">
        <v>217</v>
      </c>
      <c r="J4" s="26" t="s">
        <v>219</v>
      </c>
    </row>
    <row r="5" spans="1:10">
      <c r="A5" s="7">
        <f t="shared" si="0"/>
        <v>4</v>
      </c>
      <c r="B5" s="26" t="s">
        <v>224</v>
      </c>
      <c r="C5" s="26" t="s">
        <v>145</v>
      </c>
      <c r="D5" s="26" t="s">
        <v>225</v>
      </c>
      <c r="E5" s="26" t="s">
        <v>226</v>
      </c>
      <c r="F5" s="62">
        <f>$F$2+7</f>
        <v>2014</v>
      </c>
      <c r="G5" s="27" t="s">
        <v>215</v>
      </c>
      <c r="H5" s="62">
        <f>$F$2+9</f>
        <v>2016</v>
      </c>
      <c r="I5" s="27" t="s">
        <v>217</v>
      </c>
      <c r="J5" s="26" t="s">
        <v>222</v>
      </c>
    </row>
    <row r="6" spans="1:10">
      <c r="A6" s="7">
        <f t="shared" si="0"/>
        <v>5</v>
      </c>
      <c r="B6" s="26" t="s">
        <v>223</v>
      </c>
      <c r="C6" s="26" t="s">
        <v>145</v>
      </c>
      <c r="D6" s="26" t="s">
        <v>227</v>
      </c>
      <c r="E6" s="26" t="s">
        <v>228</v>
      </c>
      <c r="F6" s="62">
        <f>$F$2+10</f>
        <v>2017</v>
      </c>
      <c r="G6" s="27" t="s">
        <v>215</v>
      </c>
      <c r="H6" s="62">
        <f>$F$2+13</f>
        <v>2020</v>
      </c>
      <c r="I6" s="27" t="s">
        <v>217</v>
      </c>
      <c r="J6" s="26" t="s">
        <v>219</v>
      </c>
    </row>
    <row r="7" spans="1:10">
      <c r="A7" s="7">
        <f t="shared" si="0"/>
        <v>6</v>
      </c>
      <c r="B7" s="26" t="s">
        <v>229</v>
      </c>
      <c r="C7" s="28" t="s">
        <v>230</v>
      </c>
      <c r="D7" s="28" t="s">
        <v>231</v>
      </c>
      <c r="E7" s="28" t="s">
        <v>232</v>
      </c>
      <c r="F7" s="62">
        <f>$F$2+13</f>
        <v>2020</v>
      </c>
      <c r="G7" s="27" t="s">
        <v>215</v>
      </c>
      <c r="H7" s="62">
        <f>$F$2+16</f>
        <v>2023</v>
      </c>
      <c r="I7" s="27" t="s">
        <v>217</v>
      </c>
      <c r="J7" s="28" t="s">
        <v>233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password="C18B" sheet="1" objects="1" scenarios="1" selectLockedCells="1"/>
  <phoneticPr fontId="1"/>
  <conditionalFormatting sqref="F8:I1048576">
    <cfRule type="expression" dxfId="46" priority="14">
      <formula>AND($A8&lt;&gt;"",ISBLANK(F8))</formula>
    </cfRule>
  </conditionalFormatting>
  <conditionalFormatting sqref="F8:G1048576">
    <cfRule type="expression" dxfId="45" priority="13">
      <formula>AND($A8&lt;&gt;"",VALUE($F8&amp;$G8)&lt;VALUE($H7&amp;$I7))</formula>
    </cfRule>
  </conditionalFormatting>
  <conditionalFormatting sqref="H8:I1048576">
    <cfRule type="expression" dxfId="44" priority="12">
      <formula>AND($A8&lt;&gt;"",VALUE($F8&amp;$G8)&gt;VALUE($H8&amp;$I8))</formula>
    </cfRule>
  </conditionalFormatting>
  <conditionalFormatting sqref="D8:I1048576 D2:E7">
    <cfRule type="expression" dxfId="43" priority="11">
      <formula>AND($A2="",NOT(ISBLANK(D2)))</formula>
    </cfRule>
  </conditionalFormatting>
  <conditionalFormatting sqref="F2:I7">
    <cfRule type="expression" dxfId="42" priority="10">
      <formula>AND($A2&lt;&gt;"",ISBLANK(F2))</formula>
    </cfRule>
  </conditionalFormatting>
  <conditionalFormatting sqref="F3:G7">
    <cfRule type="expression" dxfId="41" priority="9">
      <formula>AND($A3&lt;&gt;"",VALUE($F3&amp;$G3)&lt;VALUE($H2&amp;$I2))</formula>
    </cfRule>
  </conditionalFormatting>
  <conditionalFormatting sqref="H2:I7">
    <cfRule type="expression" dxfId="40" priority="8">
      <formula>AND($A2&lt;&gt;"",VALUE($F2&amp;$G2)&gt;VALUE($H2&amp;$I2))</formula>
    </cfRule>
  </conditionalFormatting>
  <conditionalFormatting sqref="F2:I7">
    <cfRule type="expression" dxfId="39" priority="7">
      <formula>AND($A2="",NOT(ISBLANK(F2)))</formula>
    </cfRule>
  </conditionalFormatting>
  <conditionalFormatting sqref="F3">
    <cfRule type="expression" dxfId="38" priority="6">
      <formula>AND($A3&lt;&gt;"",VALUE($F3&amp;$G3)&gt;VALUE($H3&amp;$I3))</formula>
    </cfRule>
  </conditionalFormatting>
  <conditionalFormatting sqref="H3">
    <cfRule type="expression" dxfId="37" priority="5">
      <formula>AND($A3&lt;&gt;"",VALUE($F3&amp;$G3)&lt;VALUE($H2&amp;$I2))</formula>
    </cfRule>
  </conditionalFormatting>
  <conditionalFormatting sqref="H4">
    <cfRule type="expression" dxfId="36" priority="4">
      <formula>AND($A4&lt;&gt;"",VALUE($F4&amp;$G4)&lt;VALUE($H3&amp;$I3))</formula>
    </cfRule>
  </conditionalFormatting>
  <conditionalFormatting sqref="H5">
    <cfRule type="expression" dxfId="35" priority="3">
      <formula>AND($A5&lt;&gt;"",VALUE($F5&amp;$G5)&lt;VALUE($H4&amp;$I4))</formula>
    </cfRule>
  </conditionalFormatting>
  <conditionalFormatting sqref="H6">
    <cfRule type="expression" dxfId="34" priority="2">
      <formula>AND($A6&lt;&gt;"",VALUE($F6&amp;$G6)&lt;VALUE($H5&amp;$I5))</formula>
    </cfRule>
  </conditionalFormatting>
  <conditionalFormatting sqref="H7">
    <cfRule type="expression" dxfId="33" priority="1">
      <formula>AND($A7&lt;&gt;"",VALUE($F7&amp;$G7)&lt;VALUE($H6&amp;$I6))</formula>
    </cfRule>
  </conditionalFormatting>
  <dataValidations xWindow="1115" yWindow="934"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I8:I1048576 G8:G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H8:H1048576 F8:F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15" yWindow="934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25" outlineLevelCol="1"/>
  <cols>
    <col min="1" max="1" width="4.375" style="7" bestFit="1" customWidth="1"/>
    <col min="2" max="3" width="35.75" style="38" customWidth="1"/>
    <col min="4" max="4" width="9.5" style="38" bestFit="1" customWidth="1"/>
    <col min="5" max="5" width="15.875" style="38" customWidth="1"/>
    <col min="6" max="6" width="15.875" style="38" hidden="1" customWidth="1" outlineLevel="1"/>
    <col min="7" max="7" width="42.5" style="38" customWidth="1" collapsed="1"/>
    <col min="8" max="9" width="10.5" style="38" bestFit="1" customWidth="1"/>
    <col min="10" max="10" width="22.25" style="38" customWidth="1"/>
    <col min="11" max="11" width="18.375" style="29" hidden="1" customWidth="1" outlineLevel="1"/>
    <col min="12" max="12" width="9" hidden="1" customWidth="1" outlineLevel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252</v>
      </c>
      <c r="D1" s="38" t="s">
        <v>151</v>
      </c>
      <c r="E1" s="38" t="s">
        <v>257</v>
      </c>
      <c r="F1" s="38" t="s">
        <v>264</v>
      </c>
      <c r="G1" s="38" t="s">
        <v>258</v>
      </c>
      <c r="H1" s="38" t="s">
        <v>245</v>
      </c>
      <c r="I1" s="38" t="s">
        <v>246</v>
      </c>
      <c r="J1" s="38" t="s">
        <v>251</v>
      </c>
      <c r="K1" s="40"/>
      <c r="O1" t="s">
        <v>249</v>
      </c>
      <c r="P1" t="s">
        <v>250</v>
      </c>
      <c r="Q1" t="s">
        <v>272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270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255</v>
      </c>
      <c r="F2" s="39"/>
      <c r="G2" s="39"/>
      <c r="H2" s="56"/>
      <c r="I2" s="56"/>
      <c r="J2" s="39"/>
      <c r="K2" s="42" t="s">
        <v>270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IF(I2&gt;'入力シート（基本情報）'!$J$1,1,0)*IF(OR(E2=$W$1,E2=$Q$1),1,0)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IF(I3&gt;'入力シート（基本情報）'!$J$1,1,0)*IF(OR(E3=$W$1,E3=$Q$1),1,0)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IF(I4&gt;'入力シート（基本情報）'!$J$1,1,0)*IF(OR(E4=$W$1,E4=$Q$1),1,0)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271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IF(I5&gt;'入力シート（基本情報）'!$J$1,1,0)*IF(OR(E5=$W$1,E5=$Q$1),1,0)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IF(I6&gt;'入力シート（基本情報）'!$J$1,1,0)*IF(OR(E6=$W$1,E6=$Q$1),1,0)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IF(I7&gt;'入力シート（基本情報）'!$J$1,1,0)*IF(OR(E7=$W$1,E7=$Q$1),1,0)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IF(I8&gt;'入力シート（基本情報）'!$J$1,1,0)*IF(OR(E8=$W$1,E8=$Q$1),1,0)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IF(I9&gt;'入力シート（基本情報）'!$J$1,1,0)*IF(OR(E9=$W$1,E9=$Q$1),1,0)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IF(I10&gt;'入力シート（基本情報）'!$J$1,1,0)*IF(OR(E10=$W$1,E10=$Q$1),1,0)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IF(I11&gt;'入力シート（基本情報）'!$J$1,1,0)*IF(OR(E11=$W$1,E11=$Q$1),1,0)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IF(I12&gt;'入力シート（基本情報）'!$J$1,1,0)*IF(OR(E12=$W$1,E12=$Q$1),1,0)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IF(I13&gt;'入力シート（基本情報）'!$J$1,1,0)*IF(OR(E13=$W$1,E13=$Q$1),1,0)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IF(I14&gt;'入力シート（基本情報）'!$J$1,1,0)*IF(OR(E14=$W$1,E14=$Q$1),1,0)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IF(I15&gt;'入力シート（基本情報）'!$J$1,1,0)*IF(OR(E15=$W$1,E15=$Q$1),1,0)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IF(I16&gt;'入力シート（基本情報）'!$J$1,1,0)*IF(OR(E16=$W$1,E16=$Q$1),1,0)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IF(I17&gt;'入力シート（基本情報）'!$J$1,1,0)*IF(OR(E17=$W$1,E17=$Q$1),1,0)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IF(I18&gt;'入力シート（基本情報）'!$J$1,1,0)*IF(OR(E18=$W$1,E18=$Q$1),1,0)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IF(I19&gt;'入力シート（基本情報）'!$J$1,1,0)*IF(OR(E19=$W$1,E19=$Q$1),1,0)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IF(I20&gt;'入力シート（基本情報）'!$J$1,1,0)*IF(OR(E20=$W$1,E20=$Q$1),1,0)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IF(I21&gt;'入力シート（基本情報）'!$J$1,1,0)*IF(OR(E21=$W$1,E21=$Q$1),1,0)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IF(I22&gt;'入力シート（基本情報）'!$J$1,1,0)*IF(OR(E22=$W$1,E22=$Q$1),1,0)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IF(I23&gt;'入力シート（基本情報）'!$J$1,1,0)*IF(OR(E23=$W$1,E23=$Q$1),1,0)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IF(I24&gt;'入力シート（基本情報）'!$J$1,1,0)*IF(OR(E24=$W$1,E24=$Q$1),1,0)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IF(I25&gt;'入力シート（基本情報）'!$J$1,1,0)*IF(OR(E25=$W$1,E25=$Q$1),1,0)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IF(I26&gt;'入力シート（基本情報）'!$J$1,1,0)*IF(OR(E26=$W$1,E26=$Q$1),1,0)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IF(I27&gt;'入力シート（基本情報）'!$J$1,1,0)*IF(OR(E27=$W$1,E27=$Q$1),1,0)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IF(I28&gt;'入力シート（基本情報）'!$J$1,1,0)*IF(OR(E28=$W$1,E28=$Q$1),1,0)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IF(I29&gt;'入力シート（基本情報）'!$J$1,1,0)*IF(OR(E29=$W$1,E29=$Q$1),1,0)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IF(I30&gt;'入力シート（基本情報）'!$J$1,1,0)*IF(OR(E30=$W$1,E30=$Q$1),1,0)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IF(I31&gt;'入力シート（基本情報）'!$J$1,1,0)*IF(OR(E31=$W$1,E31=$Q$1),1,0)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IF(I32&gt;'入力シート（基本情報）'!$J$1,1,0)*IF(OR(E32=$W$1,E32=$Q$1),1,0)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IF(I33&gt;'入力シート（基本情報）'!$J$1,1,0)*IF(OR(E33=$W$1,E33=$Q$1),1,0)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IF(I34&gt;'入力シート（基本情報）'!$J$1,1,0)*IF(OR(E34=$W$1,E34=$Q$1),1,0)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IF(I35&gt;'入力シート（基本情報）'!$J$1,1,0)*IF(OR(E35=$W$1,E35=$Q$1),1,0)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IF(I36&gt;'入力シート（基本情報）'!$J$1,1,0)*IF(OR(E36=$W$1,E36=$Q$1),1,0)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IF(I37&gt;'入力シート（基本情報）'!$J$1,1,0)*IF(OR(E37=$W$1,E37=$Q$1),1,0)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IF(I38&gt;'入力シート（基本情報）'!$J$1,1,0)*IF(OR(E38=$W$1,E38=$Q$1),1,0)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IF(I39&gt;'入力シート（基本情報）'!$J$1,1,0)*IF(OR(E39=$W$1,E39=$Q$1),1,0)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IF(I40&gt;'入力シート（基本情報）'!$J$1,1,0)*IF(OR(E40=$W$1,E40=$Q$1),1,0)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IF(I41&gt;'入力シート（基本情報）'!$J$1,1,0)*IF(OR(E41=$W$1,E41=$Q$1),1,0)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IF(I42&gt;'入力シート（基本情報）'!$J$1,1,0)*IF(OR(E42=$W$1,E42=$Q$1),1,0)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IF(I43&gt;'入力シート（基本情報）'!$J$1,1,0)*IF(OR(E43=$W$1,E43=$Q$1),1,0)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IF(I44&gt;'入力シート（基本情報）'!$J$1,1,0)*IF(OR(E44=$W$1,E44=$Q$1),1,0)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IF(I45&gt;'入力シート（基本情報）'!$J$1,1,0)*IF(OR(E45=$W$1,E45=$Q$1),1,0)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IF(I46&gt;'入力シート（基本情報）'!$J$1,1,0)*IF(OR(E46=$W$1,E46=$Q$1),1,0)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IF(I47&gt;'入力シート（基本情報）'!$J$1,1,0)*IF(OR(E47=$W$1,E47=$Q$1),1,0)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IF(I48&gt;'入力シート（基本情報）'!$J$1,1,0)*IF(OR(E48=$W$1,E48=$Q$1),1,0)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IF(I49&gt;'入力シート（基本情報）'!$J$1,1,0)*IF(OR(E49=$W$1,E49=$Q$1),1,0)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IF(I50&gt;'入力シート（基本情報）'!$J$1,1,0)*IF(OR(E50=$W$1,E50=$Q$1),1,0)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IF(I51&gt;'入力シート（基本情報）'!$J$1,1,0)*IF(OR(E51=$W$1,E51=$Q$1),1,0)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IF(I52&gt;'入力シート（基本情報）'!$J$1,1,0)*IF(OR(E52=$W$1,E52=$Q$1),1,0)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IF(I53&gt;'入力シート（基本情報）'!$J$1,1,0)*IF(OR(E53=$W$1,E53=$Q$1),1,0)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IF(I54&gt;'入力シート（基本情報）'!$J$1,1,0)*IF(OR(E54=$W$1,E54=$Q$1),1,0)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IF(I55&gt;'入力シート（基本情報）'!$J$1,1,0)*IF(OR(E55=$W$1,E55=$Q$1),1,0)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IF(I56&gt;'入力シート（基本情報）'!$J$1,1,0)*IF(OR(E56=$W$1,E56=$Q$1),1,0)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IF(I57&gt;'入力シート（基本情報）'!$J$1,1,0)*IF(OR(E57=$W$1,E57=$Q$1),1,0)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IF(I58&gt;'入力シート（基本情報）'!$J$1,1,0)*IF(OR(E58=$W$1,E58=$Q$1),1,0)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IF(I59&gt;'入力シート（基本情報）'!$J$1,1,0)*IF(OR(E59=$W$1,E59=$Q$1),1,0)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IF(I60&gt;'入力シート（基本情報）'!$J$1,1,0)*IF(OR(E60=$W$1,E60=$Q$1),1,0)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IF(I61&gt;'入力シート（基本情報）'!$J$1,1,0)*IF(OR(E61=$W$1,E61=$Q$1),1,0)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IF(I62&gt;'入力シート（基本情報）'!$J$1,1,0)*IF(OR(E62=$W$1,E62=$Q$1),1,0)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IF(I63&gt;'入力シート（基本情報）'!$J$1,1,0)*IF(OR(E63=$W$1,E63=$Q$1),1,0)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IF(I64&gt;'入力シート（基本情報）'!$J$1,1,0)*IF(OR(E64=$W$1,E64=$Q$1),1,0)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IF(I65&gt;'入力シート（基本情報）'!$J$1,1,0)*IF(OR(E65=$W$1,E65=$Q$1),1,0)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IF(I66&gt;'入力シート（基本情報）'!$J$1,1,0)*IF(OR(E66=$W$1,E66=$Q$1),1,0)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IF(I67&gt;'入力シート（基本情報）'!$I$1,1,0)*IF(E67=Q$1,1,0)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IF(I67&gt;'入力シート（基本情報）'!$J$1,1,0)*IF(OR(E67=$W$1,E67=$Q$1),1,0)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IF(I68&gt;'入力シート（基本情報）'!$I$1,1,0)*IF(E68=Q$1,1,0)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IF(I68&gt;'入力シート（基本情報）'!$J$1,1,0)*IF(OR(E68=$W$1,E68=$Q$1),1,0)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IF(I69&gt;'入力シート（基本情報）'!$I$1,1,0)*IF(E69=Q$1,1,0)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IF(I69&gt;'入力シート（基本情報）'!$J$1,1,0)*IF(OR(E69=$W$1,E69=$Q$1),1,0)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IF(I70&gt;'入力シート（基本情報）'!$I$1,1,0)*IF(E70=Q$1,1,0)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IF(I70&gt;'入力シート（基本情報）'!$J$1,1,0)*IF(OR(E70=$W$1,E70=$Q$1),1,0)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IF(I71&gt;'入力シート（基本情報）'!$I$1,1,0)*IF(E71=Q$1,1,0)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IF(I71&gt;'入力シート（基本情報）'!$J$1,1,0)*IF(OR(E71=$W$1,E71=$Q$1),1,0)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IF(I72&gt;'入力シート（基本情報）'!$I$1,1,0)*IF(E72=Q$1,1,0)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IF(I72&gt;'入力シート（基本情報）'!$J$1,1,0)*IF(OR(E72=$W$1,E72=$Q$1),1,0)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IF(I73&gt;'入力シート（基本情報）'!$I$1,1,0)*IF(E73=Q$1,1,0)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IF(I73&gt;'入力シート（基本情報）'!$J$1,1,0)*IF(OR(E73=$W$1,E73=$Q$1),1,0)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IF(I74&gt;'入力シート（基本情報）'!$I$1,1,0)*IF(E74=Q$1,1,0)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IF(I74&gt;'入力シート（基本情報）'!$J$1,1,0)*IF(OR(E74=$W$1,E74=$Q$1),1,0)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IF(I75&gt;'入力シート（基本情報）'!$I$1,1,0)*IF(E75=Q$1,1,0)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IF(I75&gt;'入力シート（基本情報）'!$J$1,1,0)*IF(OR(E75=$W$1,E75=$Q$1),1,0)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IF(I76&gt;'入力シート（基本情報）'!$I$1,1,0)*IF(E76=Q$1,1,0)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IF(I76&gt;'入力シート（基本情報）'!$J$1,1,0)*IF(OR(E76=$W$1,E76=$Q$1),1,0)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IF(I77&gt;'入力シート（基本情報）'!$I$1,1,0)*IF(E77=Q$1,1,0)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IF(I77&gt;'入力シート（基本情報）'!$J$1,1,0)*IF(OR(E77=$W$1,E77=$Q$1),1,0)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IF(I78&gt;'入力シート（基本情報）'!$I$1,1,0)*IF(E78=Q$1,1,0)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IF(I78&gt;'入力シート（基本情報）'!$J$1,1,0)*IF(OR(E78=$W$1,E78=$Q$1),1,0)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IF(I79&gt;'入力シート（基本情報）'!$I$1,1,0)*IF(E79=Q$1,1,0)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IF(I79&gt;'入力シート（基本情報）'!$J$1,1,0)*IF(OR(E79=$W$1,E79=$Q$1),1,0)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IF(I80&gt;'入力シート（基本情報）'!$I$1,1,0)*IF(E80=Q$1,1,0)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IF(I80&gt;'入力シート（基本情報）'!$J$1,1,0)*IF(OR(E80=$W$1,E80=$Q$1),1,0)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IF(I81&gt;'入力シート（基本情報）'!$I$1,1,0)*IF(E81=Q$1,1,0)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IF(I81&gt;'入力シート（基本情報）'!$J$1,1,0)*IF(OR(E81=$W$1,E81=$Q$1),1,0)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IF(I82&gt;'入力シート（基本情報）'!$I$1,1,0)*IF(E82=Q$1,1,0)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IF(I82&gt;'入力シート（基本情報）'!$J$1,1,0)*IF(OR(E82=$W$1,E82=$Q$1),1,0)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IF(I83&gt;'入力シート（基本情報）'!$I$1,1,0)*IF(E83=Q$1,1,0)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IF(I83&gt;'入力シート（基本情報）'!$J$1,1,0)*IF(OR(E83=$W$1,E83=$Q$1),1,0)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IF(I84&gt;'入力シート（基本情報）'!$I$1,1,0)*IF(E84=Q$1,1,0)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IF(I84&gt;'入力シート（基本情報）'!$J$1,1,0)*IF(OR(E84=$W$1,E84=$Q$1),1,0)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IF(I85&gt;'入力シート（基本情報）'!$I$1,1,0)*IF(E85=Q$1,1,0)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IF(I85&gt;'入力シート（基本情報）'!$J$1,1,0)*IF(OR(E85=$W$1,E85=$Q$1),1,0)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IF(I86&gt;'入力シート（基本情報）'!$I$1,1,0)*IF(E86=Q$1,1,0)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IF(I86&gt;'入力シート（基本情報）'!$J$1,1,0)*IF(OR(E86=$W$1,E86=$Q$1),1,0)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IF(I87&gt;'入力シート（基本情報）'!$I$1,1,0)*IF(E87=Q$1,1,0)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IF(I87&gt;'入力シート（基本情報）'!$J$1,1,0)*IF(OR(E87=$W$1,E87=$Q$1),1,0)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IF(I88&gt;'入力シート（基本情報）'!$I$1,1,0)*IF(E88=Q$1,1,0)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IF(I88&gt;'入力シート（基本情報）'!$J$1,1,0)*IF(OR(E88=$W$1,E88=$Q$1),1,0)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IF(I89&gt;'入力シート（基本情報）'!$I$1,1,0)*IF(E89=Q$1,1,0)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IF(I89&gt;'入力シート（基本情報）'!$J$1,1,0)*IF(OR(E89=$W$1,E89=$Q$1),1,0)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IF(I90&gt;'入力シート（基本情報）'!$I$1,1,0)*IF(E90=Q$1,1,0)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IF(I90&gt;'入力シート（基本情報）'!$J$1,1,0)*IF(OR(E90=$W$1,E90=$Q$1),1,0)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IF(I91&gt;'入力シート（基本情報）'!$I$1,1,0)*IF(E91=Q$1,1,0)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IF(I91&gt;'入力シート（基本情報）'!$J$1,1,0)*IF(OR(E91=$W$1,E91=$Q$1),1,0)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IF(I92&gt;'入力シート（基本情報）'!$I$1,1,0)*IF(E92=Q$1,1,0)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IF(I92&gt;'入力シート（基本情報）'!$J$1,1,0)*IF(OR(E92=$W$1,E92=$Q$1),1,0)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IF(I93&gt;'入力シート（基本情報）'!$I$1,1,0)*IF(E93=Q$1,1,0)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IF(I93&gt;'入力シート（基本情報）'!$J$1,1,0)*IF(OR(E93=$W$1,E93=$Q$1),1,0)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IF(I94&gt;'入力シート（基本情報）'!$I$1,1,0)*IF(E94=Q$1,1,0)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IF(I94&gt;'入力シート（基本情報）'!$J$1,1,0)*IF(OR(E94=$W$1,E94=$Q$1),1,0)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IF(I95&gt;'入力シート（基本情報）'!$I$1,1,0)*IF(E95=Q$1,1,0)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IF(I95&gt;'入力シート（基本情報）'!$J$1,1,0)*IF(OR(E95=$W$1,E95=$Q$1),1,0)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IF(I96&gt;'入力シート（基本情報）'!$I$1,1,0)*IF(E96=Q$1,1,0)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IF(I96&gt;'入力シート（基本情報）'!$J$1,1,0)*IF(OR(E96=$W$1,E96=$Q$1),1,0)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IF(I97&gt;'入力シート（基本情報）'!$I$1,1,0)*IF(E97=Q$1,1,0)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IF(I97&gt;'入力シート（基本情報）'!$J$1,1,0)*IF(OR(E97=$W$1,E97=$Q$1),1,0)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IF(I98&gt;'入力シート（基本情報）'!$I$1,1,0)*IF(E98=Q$1,1,0)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IF(I98&gt;'入力シート（基本情報）'!$J$1,1,0)*IF(OR(E98=$W$1,E98=$Q$1),1,0)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IF(I99&gt;'入力シート（基本情報）'!$I$1,1,0)*IF(E99=Q$1,1,0)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IF(I99&gt;'入力シート（基本情報）'!$J$1,1,0)*IF(OR(E99=$W$1,E99=$Q$1),1,0)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IF(I100&gt;'入力シート（基本情報）'!$I$1,1,0)*IF(E100=Q$1,1,0)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IF(I100&gt;'入力シート（基本情報）'!$J$1,1,0)*IF(OR(E100=$W$1,E100=$Q$1),1,0)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IF(I101&gt;'入力シート（基本情報）'!$I$1,1,0)*IF(E101=Q$1,1,0)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IF(I101&gt;'入力シート（基本情報）'!$J$1,1,0)*IF(OR(E101=$W$1,E101=$Q$1),1,0)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eiQ+bMWleuuewBprnhDutV/+SZumII8Ao8uBI1+poh42/ENUSJliLw8uaEP5A7zF57ZMMv9pmPW56DB2bUUhYA==" saltValue="sBzyi4EuDv8BqEziZkktsA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AND($E1&lt;&gt;"学生",$E1&lt;&gt;"在家庭",ISBLANK(G1),$A1&lt;&gt;"")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AND(OR(RIGHT($E1,2)="経験",$E1="国際貢献活動"),$A1&lt;&gt;"",ISBLANK($F1))</formula>
    </cfRule>
    <cfRule type="expression" dxfId="18" priority="4">
      <formula>AND(RIGHT($E1,2)&lt;&gt;"経験",$E1&lt;&gt;"国際貢献活動",$A1&lt;&gt;"",$F1&lt;&gt;"業務内容")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リスト用!$P$1:$P$14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ColWidth="9" defaultRowHeight="14.25" outlineLevelCol="1"/>
  <cols>
    <col min="1" max="1" width="4.375" style="7" bestFit="1" customWidth="1"/>
    <col min="2" max="2" width="35.75" style="7" customWidth="1"/>
    <col min="3" max="3" width="30.625" style="7" customWidth="1"/>
    <col min="4" max="4" width="9.5" style="7" bestFit="1" customWidth="1"/>
    <col min="5" max="5" width="15.875" style="45" customWidth="1"/>
    <col min="6" max="6" width="15.875" style="45" hidden="1" customWidth="1" outlineLevel="1"/>
    <col min="7" max="7" width="39.75" style="45" customWidth="1" collapsed="1"/>
    <col min="8" max="9" width="10.5" style="7" bestFit="1" customWidth="1"/>
    <col min="10" max="10" width="22.25" style="45" customWidth="1"/>
    <col min="11" max="11" width="18.37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252</v>
      </c>
      <c r="D1" s="7" t="s">
        <v>151</v>
      </c>
      <c r="E1" s="45" t="s">
        <v>257</v>
      </c>
      <c r="F1" s="7" t="s">
        <v>264</v>
      </c>
      <c r="G1" s="45" t="s">
        <v>258</v>
      </c>
      <c r="H1" s="7" t="s">
        <v>245</v>
      </c>
      <c r="I1" s="7" t="s">
        <v>246</v>
      </c>
      <c r="J1" s="45" t="s">
        <v>251</v>
      </c>
      <c r="K1" s="46"/>
      <c r="O1" s="7" t="s">
        <v>249</v>
      </c>
      <c r="P1" s="7" t="s">
        <v>250</v>
      </c>
      <c r="Q1" s="7" t="s">
        <v>259</v>
      </c>
      <c r="R1" s="7">
        <f ca="1">SUM(U2:U101)</f>
        <v>0</v>
      </c>
      <c r="S1" s="7">
        <f ca="1">SUM(V2:V101)</f>
        <v>0</v>
      </c>
      <c r="T1" s="7">
        <f ca="1">R1+INT(S1/30)+IF(MOD(S1,30)=0,0,1)</f>
        <v>0</v>
      </c>
      <c r="W1" s="7" t="s">
        <v>260</v>
      </c>
      <c r="X1" s="7">
        <f>SUM(AA2:AA101)</f>
        <v>18</v>
      </c>
      <c r="Y1" s="7">
        <f>SUM(AB2:AB101)</f>
        <v>0</v>
      </c>
      <c r="Z1" s="7">
        <f>X1+INT(Y1/30)+IF(MOD(Y1,30)=0,0,1)</f>
        <v>18</v>
      </c>
    </row>
    <row r="2" spans="1:28">
      <c r="A2" s="7">
        <f>IF(ISBLANK(B2),"",ROW()-1)</f>
        <v>1</v>
      </c>
      <c r="B2" s="26" t="s">
        <v>262</v>
      </c>
      <c r="C2" s="26"/>
      <c r="D2" s="26" t="s">
        <v>140</v>
      </c>
      <c r="E2" s="47" t="s">
        <v>255</v>
      </c>
      <c r="F2" s="59"/>
      <c r="G2" s="48"/>
      <c r="H2" s="55">
        <v>39904</v>
      </c>
      <c r="I2" s="55">
        <v>40999</v>
      </c>
      <c r="J2" s="47" t="s">
        <v>154</v>
      </c>
      <c r="K2" s="42" t="s">
        <v>267</v>
      </c>
      <c r="L2" s="49"/>
      <c r="M2" s="50">
        <f>EOMONTH(H2-1,0)+1</f>
        <v>39904</v>
      </c>
      <c r="N2" s="50">
        <f>EOMONTH(I2+1,-1)</f>
        <v>40999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235</v>
      </c>
      <c r="C3" s="26"/>
      <c r="D3" s="58"/>
      <c r="E3" s="47" t="s">
        <v>235</v>
      </c>
      <c r="F3" s="59"/>
      <c r="G3" s="48" t="s">
        <v>234</v>
      </c>
      <c r="H3" s="55">
        <v>41000</v>
      </c>
      <c r="I3" s="55">
        <v>41364</v>
      </c>
      <c r="J3" s="47" t="s">
        <v>240</v>
      </c>
      <c r="K3" s="51">
        <f>Z1</f>
        <v>18</v>
      </c>
      <c r="L3" s="49"/>
      <c r="M3" s="50">
        <f t="shared" ref="M3:M66" si="1">EOMONTH(H3-1,0)+1</f>
        <v>41000</v>
      </c>
      <c r="N3" s="50">
        <f t="shared" ref="N3:N66" si="2">EOMONTH(I3+1,-1)</f>
        <v>41364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263</v>
      </c>
      <c r="C4" s="26"/>
      <c r="D4" s="26" t="s">
        <v>145</v>
      </c>
      <c r="E4" s="47" t="s">
        <v>255</v>
      </c>
      <c r="F4" s="59"/>
      <c r="G4" s="48"/>
      <c r="H4" s="55">
        <v>41365</v>
      </c>
      <c r="I4" s="55">
        <v>42825</v>
      </c>
      <c r="J4" s="47" t="s">
        <v>154</v>
      </c>
      <c r="K4" s="52"/>
      <c r="L4" s="49"/>
      <c r="M4" s="50">
        <f t="shared" si="1"/>
        <v>41365</v>
      </c>
      <c r="N4" s="50">
        <f t="shared" si="2"/>
        <v>42825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263</v>
      </c>
      <c r="C5" s="26"/>
      <c r="D5" s="26" t="s">
        <v>145</v>
      </c>
      <c r="E5" s="47" t="s">
        <v>255</v>
      </c>
      <c r="F5" s="59"/>
      <c r="G5" s="48" t="s">
        <v>296</v>
      </c>
      <c r="H5" s="55">
        <v>42826</v>
      </c>
      <c r="I5" s="55">
        <v>43190</v>
      </c>
      <c r="J5" s="47" t="s">
        <v>241</v>
      </c>
      <c r="K5" s="42" t="s">
        <v>268</v>
      </c>
      <c r="L5" s="49"/>
      <c r="M5" s="50">
        <f t="shared" si="1"/>
        <v>42826</v>
      </c>
      <c r="N5" s="50">
        <f t="shared" si="2"/>
        <v>43190</v>
      </c>
      <c r="O5" s="7">
        <f t="shared" si="3"/>
        <v>12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248</v>
      </c>
      <c r="C6" s="26" t="s">
        <v>253</v>
      </c>
      <c r="D6" s="58"/>
      <c r="E6" s="47" t="s">
        <v>276</v>
      </c>
      <c r="F6" s="47" t="s">
        <v>277</v>
      </c>
      <c r="G6" s="53" t="s">
        <v>269</v>
      </c>
      <c r="H6" s="55">
        <v>43191</v>
      </c>
      <c r="I6" s="55">
        <v>43373</v>
      </c>
      <c r="J6" s="47" t="s">
        <v>243</v>
      </c>
      <c r="K6" s="51">
        <f ca="1">T1</f>
        <v>0</v>
      </c>
      <c r="L6" s="49"/>
      <c r="M6" s="50">
        <f t="shared" si="1"/>
        <v>43191</v>
      </c>
      <c r="N6" s="50">
        <f t="shared" si="2"/>
        <v>43373</v>
      </c>
      <c r="O6" s="7">
        <f t="shared" si="3"/>
        <v>6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6</v>
      </c>
      <c r="Y6" s="7">
        <f>IFERROR(VLOOKUP($E6,リスト用!$M:$N,2,FALSE)*VLOOKUP($J6,リスト用!$H:$I,2,FALSE)*P6*W6,0)</f>
        <v>0</v>
      </c>
      <c r="AA6" s="7">
        <f t="shared" si="8"/>
        <v>6</v>
      </c>
      <c r="AB6" s="7">
        <f t="shared" si="9"/>
        <v>0</v>
      </c>
    </row>
    <row r="7" spans="1:28">
      <c r="A7" s="7">
        <f t="shared" si="0"/>
        <v>6</v>
      </c>
      <c r="B7" s="26" t="s">
        <v>248</v>
      </c>
      <c r="C7" s="26" t="s">
        <v>253</v>
      </c>
      <c r="D7" s="58"/>
      <c r="E7" s="47" t="s">
        <v>256</v>
      </c>
      <c r="F7" s="59"/>
      <c r="G7" s="53" t="s">
        <v>273</v>
      </c>
      <c r="H7" s="55">
        <v>43374</v>
      </c>
      <c r="I7" s="55">
        <v>43921</v>
      </c>
      <c r="J7" s="47" t="s">
        <v>247</v>
      </c>
      <c r="L7" s="49"/>
      <c r="M7" s="50">
        <f t="shared" si="1"/>
        <v>43374</v>
      </c>
      <c r="N7" s="50">
        <f t="shared" si="2"/>
        <v>43921</v>
      </c>
      <c r="O7" s="7">
        <f t="shared" si="3"/>
        <v>18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248</v>
      </c>
      <c r="C8" s="26" t="s">
        <v>253</v>
      </c>
      <c r="D8" s="58"/>
      <c r="E8" s="47" t="s">
        <v>276</v>
      </c>
      <c r="F8" s="60" t="s">
        <v>278</v>
      </c>
      <c r="G8" s="54"/>
      <c r="H8" s="55">
        <v>43922</v>
      </c>
      <c r="I8" s="55">
        <v>44286</v>
      </c>
      <c r="J8" s="47" t="s">
        <v>243</v>
      </c>
      <c r="L8" s="49"/>
      <c r="M8" s="50">
        <f t="shared" si="1"/>
        <v>43922</v>
      </c>
      <c r="N8" s="50">
        <f t="shared" si="2"/>
        <v>44286</v>
      </c>
      <c r="O8" s="7">
        <f t="shared" si="3"/>
        <v>12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12</v>
      </c>
      <c r="Y8" s="7">
        <f>IFERROR(VLOOKUP($E8,リスト用!$M:$N,2,FALSE)*VLOOKUP($J8,リスト用!$H:$I,2,FALSE)*P8*W8,0)</f>
        <v>0</v>
      </c>
      <c r="AA8" s="7">
        <f t="shared" si="8"/>
        <v>12</v>
      </c>
      <c r="AB8" s="7">
        <f t="shared" si="9"/>
        <v>0</v>
      </c>
    </row>
    <row r="9" spans="1:28">
      <c r="A9" s="7">
        <f t="shared" si="0"/>
        <v>8</v>
      </c>
      <c r="B9" s="26" t="s">
        <v>235</v>
      </c>
      <c r="C9" s="26"/>
      <c r="D9" s="58"/>
      <c r="E9" s="47" t="s">
        <v>235</v>
      </c>
      <c r="F9" s="59"/>
      <c r="G9" s="53"/>
      <c r="H9" s="55">
        <v>44287</v>
      </c>
      <c r="I9" s="55">
        <v>44564</v>
      </c>
      <c r="J9" s="47" t="s">
        <v>240</v>
      </c>
      <c r="L9" s="49"/>
      <c r="M9" s="50"/>
      <c r="N9" s="50"/>
    </row>
    <row r="10" spans="1:28">
      <c r="A10" s="7">
        <f t="shared" si="0"/>
        <v>9</v>
      </c>
      <c r="B10" s="26" t="s">
        <v>254</v>
      </c>
      <c r="C10" s="26" t="s">
        <v>293</v>
      </c>
      <c r="D10" s="58"/>
      <c r="E10" s="47" t="s">
        <v>276</v>
      </c>
      <c r="F10" s="59" t="s">
        <v>280</v>
      </c>
      <c r="G10" s="48" t="s">
        <v>294</v>
      </c>
      <c r="H10" s="55">
        <v>44565</v>
      </c>
      <c r="I10" s="55">
        <v>46112</v>
      </c>
      <c r="J10" s="47" t="s">
        <v>153</v>
      </c>
      <c r="L10" s="49"/>
      <c r="M10" s="50"/>
      <c r="N10" s="50"/>
    </row>
    <row r="11" spans="1:28">
      <c r="A11" s="7" t="str">
        <f t="shared" si="0"/>
        <v/>
      </c>
      <c r="B11" s="26"/>
      <c r="C11" s="26"/>
      <c r="D11" s="58"/>
      <c r="E11" s="47"/>
      <c r="F11" s="60"/>
      <c r="G11" s="48"/>
      <c r="H11" s="55"/>
      <c r="I11" s="55"/>
      <c r="J11" s="47"/>
      <c r="L11" s="49"/>
      <c r="M11" s="50"/>
      <c r="N11" s="50"/>
    </row>
    <row r="12" spans="1:28">
      <c r="A12" s="7" t="str">
        <f t="shared" si="0"/>
        <v/>
      </c>
      <c r="B12" s="26"/>
      <c r="C12" s="26"/>
      <c r="D12" s="61"/>
      <c r="E12" s="60"/>
      <c r="F12" s="60"/>
      <c r="G12" s="53"/>
      <c r="H12" s="55"/>
      <c r="I12" s="55"/>
      <c r="J12" s="47"/>
      <c r="L12" s="49"/>
      <c r="M12" s="50"/>
      <c r="N12" s="50"/>
    </row>
    <row r="13" spans="1:28">
      <c r="A13" s="7" t="str">
        <f t="shared" si="0"/>
        <v/>
      </c>
      <c r="B13" s="26"/>
      <c r="C13" s="26"/>
      <c r="D13" s="61"/>
      <c r="E13" s="60"/>
      <c r="F13" s="60"/>
      <c r="G13" s="48"/>
      <c r="H13" s="55"/>
      <c r="I13" s="55"/>
      <c r="J13" s="47"/>
      <c r="L13" s="49"/>
      <c r="M13" s="50"/>
      <c r="N13" s="50"/>
    </row>
    <row r="14" spans="1:28">
      <c r="A14" s="7" t="str">
        <f t="shared" si="0"/>
        <v/>
      </c>
      <c r="B14" s="26"/>
      <c r="C14" s="26"/>
      <c r="E14" s="48"/>
      <c r="F14" s="48"/>
      <c r="G14" s="48"/>
      <c r="H14" s="55"/>
      <c r="I14" s="55"/>
      <c r="J14" s="48"/>
      <c r="L14" s="49"/>
      <c r="M14" s="50"/>
      <c r="N14" s="50"/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password="C18B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0.875" style="13" bestFit="1" customWidth="1"/>
    <col min="3" max="3" width="47.875" style="13" bestFit="1" customWidth="1"/>
    <col min="4" max="5" width="40.875" style="13" bestFit="1" customWidth="1"/>
    <col min="6" max="6" width="50.75" style="13" bestFit="1" customWidth="1"/>
    <col min="7" max="9" width="40.875" style="13" bestFit="1" customWidth="1"/>
    <col min="10" max="10" width="50.75" style="13" bestFit="1" customWidth="1"/>
    <col min="11" max="11" width="47.875" style="13" bestFit="1" customWidth="1"/>
    <col min="12" max="12" width="40.875" style="13" bestFit="1" customWidth="1"/>
    <col min="13" max="13" width="47.875" style="13" bestFit="1" customWidth="1"/>
    <col min="14" max="14" width="40.875" style="13" bestFit="1" customWidth="1"/>
    <col min="15" max="16" width="50.75" style="13" bestFit="1" customWidth="1"/>
    <col min="17" max="21" width="40.87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157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158</v>
      </c>
      <c r="U1" s="12" t="s">
        <v>159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160</v>
      </c>
      <c r="P2" s="12" t="s">
        <v>32</v>
      </c>
      <c r="Q2" s="12" t="s">
        <v>161</v>
      </c>
      <c r="R2" s="12" t="s">
        <v>162</v>
      </c>
      <c r="S2" s="12" t="s">
        <v>33</v>
      </c>
      <c r="T2" s="12" t="s">
        <v>163</v>
      </c>
      <c r="U2" s="12" t="s">
        <v>164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165</v>
      </c>
      <c r="B5" s="12" t="s">
        <v>166</v>
      </c>
      <c r="C5" s="12" t="s">
        <v>167</v>
      </c>
      <c r="D5" s="12" t="s">
        <v>166</v>
      </c>
      <c r="E5" s="12" t="s">
        <v>166</v>
      </c>
      <c r="F5" s="12" t="s">
        <v>168</v>
      </c>
      <c r="G5" s="12" t="s">
        <v>166</v>
      </c>
      <c r="H5" s="12" t="s">
        <v>166</v>
      </c>
      <c r="I5" s="12" t="s">
        <v>166</v>
      </c>
      <c r="J5" s="12" t="s">
        <v>168</v>
      </c>
      <c r="K5" s="12" t="s">
        <v>167</v>
      </c>
      <c r="L5" s="12" t="s">
        <v>166</v>
      </c>
      <c r="M5" s="12" t="s">
        <v>167</v>
      </c>
      <c r="N5" s="12" t="s">
        <v>166</v>
      </c>
      <c r="O5" s="12" t="s">
        <v>168</v>
      </c>
      <c r="P5" s="12" t="s">
        <v>168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170</v>
      </c>
      <c r="C6" s="12" t="s">
        <v>170</v>
      </c>
      <c r="D6" s="12" t="s">
        <v>171</v>
      </c>
      <c r="E6" s="12" t="s">
        <v>170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170</v>
      </c>
      <c r="K6" s="12" t="s">
        <v>170</v>
      </c>
      <c r="L6" s="12" t="s">
        <v>170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173</v>
      </c>
      <c r="C7" s="12" t="s">
        <v>173</v>
      </c>
      <c r="D7" s="12" t="s">
        <v>174</v>
      </c>
      <c r="E7" s="12" t="s">
        <v>173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173</v>
      </c>
      <c r="K7" s="12" t="s">
        <v>173</v>
      </c>
      <c r="L7" s="12" t="s">
        <v>173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176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178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179</v>
      </c>
      <c r="B10" s="12" t="s">
        <v>180</v>
      </c>
      <c r="C10" s="12" t="s">
        <v>180</v>
      </c>
      <c r="D10" s="12" t="s">
        <v>180</v>
      </c>
      <c r="E10" s="12" t="s">
        <v>180</v>
      </c>
      <c r="F10" s="12" t="s">
        <v>180</v>
      </c>
      <c r="G10" s="12" t="s">
        <v>180</v>
      </c>
      <c r="H10" s="12" t="s">
        <v>180</v>
      </c>
      <c r="I10" s="12" t="s">
        <v>181</v>
      </c>
      <c r="J10" s="12" t="s">
        <v>181</v>
      </c>
      <c r="K10" s="12" t="s">
        <v>180</v>
      </c>
      <c r="L10" s="12" t="s">
        <v>180</v>
      </c>
      <c r="M10" s="12" t="s">
        <v>182</v>
      </c>
      <c r="N10" s="12" t="s">
        <v>181</v>
      </c>
      <c r="O10" s="12" t="s">
        <v>181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184</v>
      </c>
      <c r="C11" s="12" t="s">
        <v>184</v>
      </c>
      <c r="D11" s="12" t="s">
        <v>184</v>
      </c>
      <c r="E11" s="12" t="s">
        <v>184</v>
      </c>
      <c r="F11" s="12" t="s">
        <v>184</v>
      </c>
      <c r="G11" s="12" t="s">
        <v>184</v>
      </c>
      <c r="H11" s="12" t="s">
        <v>184</v>
      </c>
      <c r="I11" s="12" t="s">
        <v>185</v>
      </c>
      <c r="J11" s="12" t="s">
        <v>186</v>
      </c>
      <c r="K11" s="12" t="s">
        <v>184</v>
      </c>
      <c r="L11" s="12" t="s">
        <v>184</v>
      </c>
      <c r="M11" s="12" t="s">
        <v>187</v>
      </c>
      <c r="N11" s="12" t="s">
        <v>186</v>
      </c>
      <c r="O11" s="12" t="s">
        <v>186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189</v>
      </c>
      <c r="F12" s="12" t="s">
        <v>189</v>
      </c>
      <c r="G12" s="12" t="s">
        <v>189</v>
      </c>
      <c r="H12" s="12" t="s">
        <v>189</v>
      </c>
      <c r="I12" s="12" t="s">
        <v>189</v>
      </c>
      <c r="J12" s="12" t="s">
        <v>189</v>
      </c>
      <c r="K12" s="12" t="s">
        <v>189</v>
      </c>
      <c r="L12" s="12" t="s">
        <v>189</v>
      </c>
      <c r="M12" s="12" t="s">
        <v>189</v>
      </c>
      <c r="N12" s="12" t="s">
        <v>190</v>
      </c>
      <c r="O12" s="12" t="s">
        <v>189</v>
      </c>
      <c r="P12" s="12" t="s">
        <v>189</v>
      </c>
      <c r="Q12" s="12" t="s">
        <v>190</v>
      </c>
      <c r="R12" s="12" t="s">
        <v>190</v>
      </c>
      <c r="S12" s="12" t="s">
        <v>190</v>
      </c>
      <c r="T12" s="12" t="s">
        <v>189</v>
      </c>
      <c r="U12" s="12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5" width="40.87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191</v>
      </c>
      <c r="E1" s="12" t="s">
        <v>192</v>
      </c>
    </row>
    <row r="2" spans="1:5">
      <c r="A2" s="12" t="s">
        <v>108</v>
      </c>
      <c r="B2" s="12" t="s">
        <v>53</v>
      </c>
      <c r="C2" s="12" t="s">
        <v>22</v>
      </c>
      <c r="D2" s="12" t="s">
        <v>193</v>
      </c>
      <c r="E2" s="12" t="s">
        <v>194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</row>
    <row r="6" spans="1:5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</row>
    <row r="7" spans="1:5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</row>
    <row r="8" spans="1:5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</row>
    <row r="9" spans="1:5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</row>
    <row r="10" spans="1:5">
      <c r="A10" s="12" t="s">
        <v>179</v>
      </c>
      <c r="B10" s="12" t="s">
        <v>181</v>
      </c>
      <c r="C10" s="12" t="s">
        <v>180</v>
      </c>
      <c r="D10" s="12" t="s">
        <v>180</v>
      </c>
      <c r="E10" s="12" t="s">
        <v>180</v>
      </c>
    </row>
    <row r="11" spans="1:5">
      <c r="A11" s="12" t="s">
        <v>183</v>
      </c>
      <c r="B11" s="12" t="s">
        <v>199</v>
      </c>
      <c r="C11" s="12" t="s">
        <v>184</v>
      </c>
      <c r="D11" s="12" t="s">
        <v>184</v>
      </c>
      <c r="E11" s="12" t="s">
        <v>184</v>
      </c>
    </row>
    <row r="12" spans="1:5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21" width="40.87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200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201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202</v>
      </c>
      <c r="T4" s="12" t="s">
        <v>96</v>
      </c>
      <c r="U4" s="12" t="s">
        <v>44</v>
      </c>
    </row>
    <row r="5" spans="1:21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  <c r="O5" s="12" t="s">
        <v>166</v>
      </c>
      <c r="P5" s="12" t="s">
        <v>166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205</v>
      </c>
      <c r="G10" s="12" t="s">
        <v>206</v>
      </c>
      <c r="H10" s="12" t="s">
        <v>205</v>
      </c>
      <c r="I10" s="12" t="s">
        <v>206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  <c r="O10" s="12" t="s">
        <v>180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207</v>
      </c>
      <c r="G11" s="12" t="s">
        <v>208</v>
      </c>
      <c r="H11" s="12" t="s">
        <v>207</v>
      </c>
      <c r="I11" s="12" t="s">
        <v>208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  <c r="O11" s="12" t="s">
        <v>184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  <c r="O12" s="12" t="s">
        <v>190</v>
      </c>
      <c r="P12" s="12" t="s">
        <v>190</v>
      </c>
      <c r="Q12" s="12" t="s">
        <v>190</v>
      </c>
      <c r="R12" s="12" t="s">
        <v>190</v>
      </c>
      <c r="S12" s="12" t="s">
        <v>190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篠原</cp:lastModifiedBy>
  <cp:lastPrinted>2021-05-12T01:34:21Z</cp:lastPrinted>
  <dcterms:created xsi:type="dcterms:W3CDTF">2019-07-04T06:25:57Z</dcterms:created>
  <dcterms:modified xsi:type="dcterms:W3CDTF">2025-06-12T10:08:22Z</dcterms:modified>
</cp:coreProperties>
</file>