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5_財政G\☆02_調査\000_データ類\04_財政状況資料集\R05決算\99-1_市町村送付用（確定版）\１回目\"/>
    </mc:Choice>
  </mc:AlternateContent>
  <bookViews>
    <workbookView xWindow="1200" yWindow="1560" windowWidth="14400" windowHeight="81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AF63" i="12"/>
  <c r="AA71" i="12" l="1"/>
  <c r="AA70" i="12"/>
  <c r="AA69" i="12"/>
  <c r="AA68" i="12"/>
  <c r="AA39" i="12"/>
  <c r="AA38" i="12"/>
  <c r="AA37" i="12"/>
  <c r="AA36" i="12"/>
  <c r="AA35" i="12"/>
  <c r="AA34" i="12"/>
  <c r="AA33" i="12"/>
  <c r="AA32" i="12"/>
  <c r="AA31" i="12"/>
  <c r="AA30" i="12"/>
  <c r="AA29" i="12"/>
  <c r="AA28" i="12"/>
  <c r="AA13" i="12"/>
  <c r="AA12" i="12"/>
  <c r="AA11" i="12"/>
  <c r="AA10" i="12"/>
  <c r="AA9" i="12"/>
  <c r="AA8" i="12"/>
  <c r="AA7" i="12"/>
  <c r="BG36" i="10" l="1"/>
  <c r="BG35" i="10"/>
  <c r="BG34" i="10"/>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W39" i="10"/>
  <c r="BE39" i="10"/>
  <c r="AM39" i="10"/>
  <c r="U39" i="10"/>
  <c r="BW38" i="10"/>
  <c r="BE38" i="10"/>
  <c r="U38" i="10"/>
  <c r="BE37"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AM34" i="10" l="1"/>
  <c r="AM35" i="10" s="1"/>
  <c r="AM36" i="10" s="1"/>
  <c r="AM37" i="10" s="1"/>
  <c r="AM38" i="10" s="1"/>
  <c r="U35" i="10"/>
  <c r="U36" i="10" s="1"/>
  <c r="U37" i="10" s="1"/>
  <c r="BE34" i="10" l="1"/>
  <c r="BE35" i="10" l="1"/>
  <c r="BE36" i="10" s="1"/>
  <c r="BW34" i="10"/>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<sst xmlns="http://schemas.openxmlformats.org/spreadsheetml/2006/main" count="997" uniqueCount="593">
  <si>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</si>
  <si>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</si>
  <si>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</si>
  <si>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</si>
  <si>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</si>
  <si>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</si>
  <si>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</si>
  <si>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</si>
  <si>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</si>
  <si>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</si>
  <si>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</si>
  <si>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</si>
  <si>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</si>
  <si>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</si>
  <si>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</si>
  <si>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</si>
  <si>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</si>
  <si>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</si>
  <si>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</si>
  <si>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</si>
  <si>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</si>
  <si>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</si>
  <si>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</si>
  <si>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</si>
  <si>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</si>
  <si>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</si>
  <si>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</si>
  <si>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</si>
  <si>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</si>
  <si>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</si>
  <si>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</si>
  <si>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</si>
  <si>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</si>
  <si>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</si>
  <si>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</si>
  <si>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</si>
  <si>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</si>
  <si>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</si>
  <si>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</si>
  <si>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</si>
  <si>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</si>
  <si>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</si>
  <si>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</si>
  <si>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</si>
  <si>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</si>
  <si>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</si>
  <si>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</si>
  <si>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</si>
  <si>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</si>
  <si>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</si>
  <si>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</si>
  <si>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</si>
  <si>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</si>
  <si>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</si>
  <si>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</si>
  <si>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</si>
  <si>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</si>
  <si>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</si>
  <si>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</si>
  <si>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</si>
  <si>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</si>
  <si>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</si>
  <si>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</si>
  <si>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</si>
  <si>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</si>
  <si>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</si>
  <si>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</si>
  <si>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</si>
  <si>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</si>
  <si>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</si>
  <si>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</si>
  <si>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</si>
  <si>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</si>
  <si>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</si>
  <si>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</si>
  <si>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</si>
  <si>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</si>
  <si>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</si>
  <si>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</si>
  <si>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</si>
  <si>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</si>
  <si>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</si>
  <si>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</si>
  <si>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</si>
  <si>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</si>
  <si>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</si>
  <si>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</si>
  <si>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</si>
  <si>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</si>
  <si>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</si>
  <si>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</si>
  <si>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</si>
  <si>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</si>
  <si>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</si>
  <si>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</si>
  <si>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</si>
  <si>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</si>
  <si>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</si>
  <si>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</si>
  <si>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</si>
  <si>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</si>
  <si>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</si>
  <si>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</si>
  <si>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</si>
  <si>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</si>
  <si>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</si>
  <si>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</si>
  <si>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</si>
  <si>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</si>
  <si>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</si>
  <si>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</si>
  <si>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</si>
  <si>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</si>
  <si>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</si>
  <si>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</si>
  <si>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</si>
  <si>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</si>
  <si>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</si>
  <si>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</si>
  <si>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</si>
  <si>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</si>
  <si>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</si>
  <si>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</si>
  <si>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</si>
  <si>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</si>
  <si>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</si>
  <si>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</si>
  <si>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</si>
  <si>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</si>
  <si>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</si>
  <si>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</si>
  <si>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</si>
  <si>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</si>
  <si>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</si>
  <si>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</si>
  <si>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</si>
  <si>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</si>
  <si>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</si>
  <si>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</si>
  <si>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</si>
  <si>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</si>
  <si>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</si>
  <si>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</si>
  <si>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</si>
  <si>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</si>
  <si>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</si>
  <si>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</si>
  <si>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</si>
  <si>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</si>
  <si>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</si>
  <si>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</si>
  <si>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</si>
  <si>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</si>
  <si>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</si>
  <si>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</si>
  <si>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</si>
  <si>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</si>
  <si>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</si>
  <si>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</si>
  <si>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</si>
  <si>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</si>
  <si>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</si>
  <si>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</si>
  <si>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</si>
  <si>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</si>
  <si>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</si>
  <si>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</si>
  <si>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</si>
  <si>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</si>
  <si>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</si>
  <si>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</si>
  <si>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</si>
  <si>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</si>
  <si>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</si>
  <si>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</si>
  <si>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</si>
  <si>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</si>
  <si>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</si>
  <si>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</si>
  <si>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</si>
  <si>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</si>
  <si>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</si>
  <si>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</si>
  <si>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</si>
  <si>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</si>
  <si>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</si>
  <si>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</si>
  <si>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</si>
  <si>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</si>
  <si>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</si>
  <si>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</si>
  <si>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</si>
  <si>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</si>
  <si>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</si>
  <si>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</si>
  <si>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</si>
  <si>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</si>
  <si>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</si>
  <si>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</si>
  <si>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</si>
  <si>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</si>
  <si>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</si>
  <si>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</si>
  <si>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神奈川県川崎市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</si>
  <si>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</si>
  <si>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</si>
  <si>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</si>
  <si>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</si>
  <si>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</si>
  <si>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</si>
  <si>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</si>
  <si>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</si>
  <si>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</si>
  <si>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</si>
  <si>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</si>
  <si>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</si>
  <si>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</si>
  <si>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</si>
  <si>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</si>
  <si>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</si>
  <si>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</si>
  <si>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</si>
  <si>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</si>
  <si>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</si>
  <si>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</si>
  <si>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</si>
  <si>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</si>
  <si>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</si>
  <si>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</si>
  <si>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</si>
  <si>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</si>
  <si>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</si>
  <si>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</si>
  <si>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</si>
  <si>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</si>
  <si>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</si>
  <si>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</si>
  <si>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</si>
  <si>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</si>
  <si>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</si>
  <si>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</si>
  <si>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</si>
  <si>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</si>
  <si>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</si>
  <si>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</si>
  <si>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</si>
  <si>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</si>
  <si>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</si>
  <si>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</si>
  <si>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</si>
  <si>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</si>
  <si>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</si>
  <si>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</si>
  <si>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</si>
  <si>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</si>
  <si>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</si>
  <si>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</si>
  <si>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</si>
  <si>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</si>
  <si>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</si>
  <si>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</si>
  <si>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</si>
  <si>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</si>
  <si>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</si>
  <si>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</si>
  <si>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</si>
  <si>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</si>
  <si>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</si>
  <si>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</si>
  <si>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</si>
  <si>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</si>
  <si>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</si>
  <si>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</si>
  <si>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</si>
  <si>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</si>
  <si>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</si>
  <si>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</si>
  <si>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</si>
  <si>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</si>
  <si>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</si>
  <si>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</si>
  <si>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</si>
  <si>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</si>
  <si>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</si>
  <si>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</si>
  <si>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</si>
  <si>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</si>
  <si>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</si>
  <si>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</si>
  <si>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</si>
  <si>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</si>
  <si>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</si>
  <si>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</si>
  <si>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</si>
  <si>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</si>
  <si>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</si>
  <si>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</si>
  <si>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</si>
  <si>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</si>
  <si>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</si>
  <si>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</si>
  <si>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</si>
  <si>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</si>
  <si>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</si>
  <si>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</si>
  <si>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</si>
  <si>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</si>
  <si>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</si>
  <si>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</si>
  <si>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</si>
  <si>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</si>
  <si>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</si>
  <si>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</si>
  <si>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</si>
  <si>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</si>
  <si>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</si>
  <si>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</si>
  <si>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</si>
  <si>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</si>
  <si>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</si>
  <si>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</si>
  <si>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</si>
  <si>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</si>
  <si>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</si>
  <si>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</si>
  <si>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</si>
  <si>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</si>
  <si>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</si>
  <si>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</si>
  <si>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</si>
  <si>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</si>
  <si>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</si>
  <si>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</si>
  <si>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</si>
  <si>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</si>
  <si>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</si>
  <si>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</si>
  <si>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</si>
  <si>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</si>
  <si>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</si>
  <si>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</si>
  <si>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</si>
  <si>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</si>
  <si>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</si>
  <si>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</si>
  <si>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</si>
  <si>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</si>
  <si>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</si>
  <si>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</si>
  <si>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</si>
  <si>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</si>
  <si>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</si>
  <si>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</si>
  <si>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</si>
  <si>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神奈川県川崎市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</si>
  <si>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</si>
  <si>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</si>
  <si>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</si>
  <si>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</si>
  <si>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</si>
  <si>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</si>
  <si>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</si>
  <si>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</si>
  <si>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</si>
  <si>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</si>
  <si>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</si>
  <si>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</si>
  <si>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</si>
  <si>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</si>
  <si>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</si>
  <si>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</si>
  <si>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</si>
  <si>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</si>
  <si>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</si>
  <si>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</si>
  <si>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</si>
  <si>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</si>
  <si>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</si>
  <si>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</si>
  <si>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</si>
  <si>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</si>
  <si>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</si>
  <si>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</si>
  <si>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</si>
  <si>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</si>
  <si>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</si>
  <si>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</si>
  <si>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</si>
  <si>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</si>
  <si>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</si>
  <si>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</si>
  <si>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</si>
  <si>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</si>
  <si>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</si>
  <si>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</si>
  <si>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</si>
  <si>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</si>
  <si>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</si>
  <si>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</si>
  <si>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</si>
  <si>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</si>
  <si>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</si>
  <si>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</si>
  <si>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</si>
  <si>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</si>
  <si>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</si>
  <si>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</si>
  <si>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</si>
  <si>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</si>
  <si>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</si>
  <si>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</si>
  <si>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</si>
  <si>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</si>
  <si>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</si>
  <si>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</si>
  <si>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</si>
  <si>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</si>
  <si>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</si>
  <si>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</si>
  <si>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</si>
  <si>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</si>
  <si>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</si>
  <si>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</si>
  <si>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</si>
  <si>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</si>
  <si>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</si>
  <si>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</si>
  <si>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</si>
  <si>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</si>
  <si>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</si>
  <si>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</si>
  <si>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</si>
  <si>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</si>
  <si>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</si>
  <si>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</si>
  <si>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</si>
  <si>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</si>
  <si>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</si>
  <si>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</si>
  <si>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</si>
  <si>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</si>
  <si>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</si>
  <si>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</si>
  <si>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</si>
  <si>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</si>
  <si>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</si>
  <si>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</si>
  <si>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</si>
  <si>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</si>
  <si>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</si>
  <si>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</si>
  <si>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</si>
  <si>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</si>
  <si>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</si>
  <si>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</si>
  <si>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</si>
  <si>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</si>
  <si>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</si>
  <si>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</si>
  <si>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</si>
  <si>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</si>
  <si>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</si>
  <si>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</si>
  <si>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</si>
  <si>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</si>
  <si>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</si>
  <si>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</si>
  <si>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</si>
  <si>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</si>
  <si>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</si>
  <si>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</si>
  <si>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</si>
  <si>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</si>
  <si>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</si>
  <si>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</si>
  <si>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</si>
  <si>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</si>
  <si>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</si>
  <si>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</si>
  <si>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</si>
  <si>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</si>
  <si>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</si>
  <si>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</si>
  <si>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</si>
  <si>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</si>
  <si>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</si>
  <si>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</si>
  <si>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</si>
  <si>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</si>
  <si>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</si>
  <si>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</si>
  <si>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</si>
  <si>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</si>
  <si>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</si>
  <si>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</si>
  <si>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</si>
  <si>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</si>
  <si>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</si>
  <si>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</si>
  <si>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</si>
  <si>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</si>
  <si>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</si>
  <si>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</si>
  <si>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</si>
  <si>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</si>
  <si>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</si>
  <si>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</si>
  <si>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</si>
  <si>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</si>
  <si>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</si>
  <si>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</si>
  <si>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</si>
  <si>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</si>
  <si>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</si>
  <si>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</si>
  <si>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</si>
  <si>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</si>
  <si>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</si>
  <si>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</si>
  <si>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</si>
  <si>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</si>
  <si>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</si>
  <si>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</si>
  <si>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</si>
  <si>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</si>
  <si>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</si>
  <si>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</si>
  <si>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</si>
  <si>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</si>
  <si>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</si>
  <si>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</si>
  <si>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</si>
  <si>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</si>
  <si>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</si>
  <si>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</si>
  <si>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</si>
  <si>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</si>
  <si>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</si>
  <si>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</si>
  <si>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</si>
  <si>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</si>
  <si>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</si>
  <si>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</si>
  <si>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0.00</t>
  </si>
  <si>
    <t>▲ 1.47</t>
  </si>
  <si>
    <t>▲ 0.16</t>
  </si>
  <si>
    <t>水道事業会計</t>
  </si>
  <si>
    <t>工業用水道事業会計</t>
  </si>
  <si>
    <t>下水道事業会計</t>
  </si>
  <si>
    <t>病院事業会計</t>
  </si>
  <si>
    <t>一般会計</t>
  </si>
  <si>
    <t>介護保険事業特別会計</t>
  </si>
  <si>
    <t>墓地整備事業特別会計</t>
  </si>
  <si>
    <t>公害健康被害補償事業特別会計</t>
  </si>
  <si>
    <t>その他会計（赤字）</t>
  </si>
  <si>
    <t>その他会計（黒字）</t>
  </si>
  <si>
    <t>R01</t>
    <phoneticPr fontId="5"/>
  </si>
  <si>
    <t>R02</t>
    <phoneticPr fontId="5"/>
  </si>
  <si>
    <t>R03</t>
    <phoneticPr fontId="5"/>
  </si>
  <si>
    <t>R04</t>
    <phoneticPr fontId="5"/>
  </si>
  <si>
    <t>R05</t>
    <phoneticPr fontId="5"/>
  </si>
  <si>
    <t>かわさき市民放送</t>
  </si>
  <si>
    <t>川崎市土地開発公社</t>
  </si>
  <si>
    <t>川崎市文化財団</t>
  </si>
  <si>
    <t>川崎市国際交流協会</t>
  </si>
  <si>
    <t>川崎市スポーツ協会</t>
  </si>
  <si>
    <t>川崎アゼリア</t>
  </si>
  <si>
    <t>川崎冷蔵</t>
  </si>
  <si>
    <t>川崎市産業振興財団</t>
  </si>
  <si>
    <t>川崎市未来エナジー株式会社</t>
  </si>
  <si>
    <t>川崎・横浜公害保健センター</t>
  </si>
  <si>
    <t>川崎市シルバー人材センター</t>
  </si>
  <si>
    <t>川崎市身体障害者協会</t>
  </si>
  <si>
    <t>川崎市母子寡婦福祉協議会</t>
  </si>
  <si>
    <t>神奈川県住宅供給公社</t>
  </si>
  <si>
    <t>川崎市まちづくり公社</t>
  </si>
  <si>
    <t>川崎市住宅供給公社</t>
  </si>
  <si>
    <t>みぞのくち新都市</t>
  </si>
  <si>
    <t>川崎市公園緑地協会</t>
  </si>
  <si>
    <t>川崎臨港倉庫埠頭</t>
  </si>
  <si>
    <t>かわさきファズ</t>
  </si>
  <si>
    <t>川崎市消防防災指導公社</t>
  </si>
  <si>
    <t>川崎市学校給食会</t>
  </si>
  <si>
    <t>川崎市生涯学習財団</t>
  </si>
  <si>
    <t>神奈川県川崎競馬組合</t>
  </si>
  <si>
    <t>神奈川県内広域水道企業団</t>
  </si>
  <si>
    <t>神奈川県後期高齢者医療広域連合
（一般会計）</t>
  </si>
  <si>
    <t>神奈川県後期高齢者医療広域連合
（後期高齢者医療特別会計）</t>
  </si>
  <si>
    <t>鉄道整備事業基金</t>
    <rPh sb="0" eb="8">
      <t>テツドウセイビジギョウキキン</t>
    </rPh>
    <phoneticPr fontId="5"/>
  </si>
  <si>
    <t>都市整備事業基金</t>
    <rPh sb="0" eb="8">
      <t>トシセイビジギョウキキン</t>
    </rPh>
    <phoneticPr fontId="2"/>
  </si>
  <si>
    <t>緑化基金</t>
    <rPh sb="0" eb="4">
      <t>リョクカキキン</t>
    </rPh>
    <phoneticPr fontId="2"/>
  </si>
  <si>
    <t>災害救助基金</t>
    <rPh sb="0" eb="6">
      <t>サイガイキュウジョキキン</t>
    </rPh>
    <phoneticPr fontId="2"/>
  </si>
  <si>
    <t>資源再生化基金</t>
    <rPh sb="0" eb="7">
      <t>シゲンサイセイカキキン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</si>
</sst>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CA6A-4ADD-99FA-E73A7739670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57934</c:v>
                </c:pt>
                <c:pt idx="1">
                  <c:v>71795</c:v>
                </c:pt>
                <c:pt idx="2">
                  <c:v>64255</c:v>
                </c:pt>
                <c:pt idx="3">
                  <c:v>68818</c:v>
                </c:pt>
                <c:pt idx="4">
                  <c:v>78777</c:v>
                </c:pt>
              </c:numCache>
            </c:numRef>
          </c:val>
          <c:smooth val="0"/>
          <c:extLst>
            <c:ext xmlns:c16="http://schemas.microsoft.com/office/drawing/2014/chart" uri="{C3380CC4-5D6E-409C-BE32-E72D297353CC}">
              <c16:uniqueId val="{00000001-CA6A-4ADD-99FA-E73A7739670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0.12</c:v>
                </c:pt>
                <c:pt idx="1">
                  <c:v>0.14000000000000001</c:v>
                </c:pt>
                <c:pt idx="2">
                  <c:v>1.63</c:v>
                </c:pt>
                <c:pt idx="3">
                  <c:v>0.55000000000000004</c:v>
                </c:pt>
                <c:pt idx="4">
                  <c:v>1.1599999999999999</c:v>
                </c:pt>
              </c:numCache>
            </c:numRef>
          </c:val>
          <c:extLst>
            <c:ext xmlns:c16="http://schemas.microsoft.com/office/drawing/2014/chart" uri="{C3380CC4-5D6E-409C-BE32-E72D297353CC}">
              <c16:uniqueId val="{00000000-7F4E-499E-A048-DCAF130169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1.71</c:v>
                </c:pt>
                <c:pt idx="1">
                  <c:v>1.7</c:v>
                </c:pt>
                <c:pt idx="2">
                  <c:v>1.97</c:v>
                </c:pt>
                <c:pt idx="3">
                  <c:v>2.2400000000000002</c:v>
                </c:pt>
                <c:pt idx="4">
                  <c:v>1.81</c:v>
                </c:pt>
              </c:numCache>
            </c:numRef>
          </c:val>
          <c:extLst>
            <c:ext xmlns:c16="http://schemas.microsoft.com/office/drawing/2014/chart" uri="{C3380CC4-5D6E-409C-BE32-E72D297353CC}">
              <c16:uniqueId val="{00000001-7F4E-499E-A048-DCAF130169F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c:v>
                </c:pt>
                <c:pt idx="1">
                  <c:v>0.04</c:v>
                </c:pt>
                <c:pt idx="2">
                  <c:v>1.73</c:v>
                </c:pt>
                <c:pt idx="3">
                  <c:v>-1.47</c:v>
                </c:pt>
                <c:pt idx="4">
                  <c:v>-0.16</c:v>
                </c:pt>
              </c:numCache>
            </c:numRef>
          </c:val>
          <c:smooth val="0"/>
          <c:extLst>
            <c:ext xmlns:c16="http://schemas.microsoft.com/office/drawing/2014/chart" uri="{C3380CC4-5D6E-409C-BE32-E72D297353CC}">
              <c16:uniqueId val="{00000002-7F4E-499E-A048-DCAF130169F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0.02</c:v>
                </c:pt>
                <c:pt idx="2">
                  <c:v>#N/A</c:v>
                </c:pt>
                <c:pt idx="3">
                  <c:v>7.0000000000000007E-2</c:v>
                </c:pt>
                <c:pt idx="4">
                  <c:v>#N/A</c:v>
                </c:pt>
                <c:pt idx="5">
                  <c:v>0.03</c:v>
                </c:pt>
                <c:pt idx="6">
                  <c:v>#N/A</c:v>
                </c:pt>
                <c:pt idx="7">
                  <c:v>0.03</c:v>
                </c:pt>
                <c:pt idx="8">
                  <c:v>#N/A</c:v>
                </c:pt>
                <c:pt idx="9">
                  <c:v>0.05</c:v>
                </c:pt>
              </c:numCache>
            </c:numRef>
          </c:val>
          <c:extLst>
            <c:ext xmlns:c16="http://schemas.microsoft.com/office/drawing/2014/chart" uri="{C3380CC4-5D6E-409C-BE32-E72D297353CC}">
              <c16:uniqueId val="{00000000-227B-4B78-BE52-02422D70BD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7B-4B78-BE52-02422D70BD1C}"/>
            </c:ext>
          </c:extLst>
        </c:ser>
        <c:ser>
          <c:idx val="2"/>
          <c:order val="2"/>
          <c:tx>
            <c:strRef>
              <c:f>データシート!$A$29</c:f>
              <c:strCache>
                <c:ptCount val="1"/>
                <c:pt idx="0">
                  <c:v>公害健康被害補償事業特別会計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extLst>
            <c:ext xmlns:c16="http://schemas.microsoft.com/office/drawing/2014/chart" uri="{C3380CC4-5D6E-409C-BE32-E72D297353CC}">
              <c16:uniqueId val="{00000002-227B-4B78-BE52-02422D70BD1C}"/>
            </c:ext>
          </c:extLst>
        </c:ser>
        <c:ser>
          <c:idx val="3"/>
          <c:order val="3"/>
          <c:tx>
            <c:strRef>
              <c:f>データシート!$A$30</c:f>
              <c:strCache>
                <c:ptCount val="1"/>
                <c:pt idx="0">
                  <c:v>墓地整備事業特別会計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0.05</c:v>
                </c:pt>
                <c:pt idx="4">
                  <c:v>#N/A</c:v>
                </c:pt>
                <c:pt idx="5">
                  <c:v>0.01</c:v>
                </c:pt>
                <c:pt idx="6">
                  <c:v>#N/A</c:v>
                </c:pt>
                <c:pt idx="7">
                  <c:v>0.01</c:v>
                </c:pt>
                <c:pt idx="8">
                  <c:v>#N/A</c:v>
                </c:pt>
                <c:pt idx="9">
                  <c:v>0.04</c:v>
                </c:pt>
              </c:numCache>
            </c:numRef>
          </c:val>
          <c:extLst>
            <c:ext xmlns:c16="http://schemas.microsoft.com/office/drawing/2014/chart" uri="{C3380CC4-5D6E-409C-BE32-E72D297353CC}">
              <c16:uniqueId val="{00000003-227B-4B78-BE52-02422D70BD1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0.28000000000000003</c:v>
                </c:pt>
                <c:pt idx="2">
                  <c:v>#N/A</c:v>
                </c:pt>
                <c:pt idx="3">
                  <c:v>0.28999999999999998</c:v>
                </c:pt>
                <c:pt idx="4">
                  <c:v>#N/A</c:v>
                </c:pt>
                <c:pt idx="5">
                  <c:v>0.35</c:v>
                </c:pt>
                <c:pt idx="6">
                  <c:v>#N/A</c:v>
                </c:pt>
                <c:pt idx="7">
                  <c:v>0.42</c:v>
                </c:pt>
                <c:pt idx="8">
                  <c:v>#N/A</c:v>
                </c:pt>
                <c:pt idx="9">
                  <c:v>0.17</c:v>
                </c:pt>
              </c:numCache>
            </c:numRef>
          </c:val>
          <c:extLst>
            <c:ext xmlns:c16="http://schemas.microsoft.com/office/drawing/2014/chart" uri="{C3380CC4-5D6E-409C-BE32-E72D297353CC}">
              <c16:uniqueId val="{00000004-227B-4B78-BE52-02422D70BD1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0.04</c:v>
                </c:pt>
                <c:pt idx="2">
                  <c:v>#N/A</c:v>
                </c:pt>
                <c:pt idx="3">
                  <c:v>0.04</c:v>
                </c:pt>
                <c:pt idx="4">
                  <c:v>#N/A</c:v>
                </c:pt>
                <c:pt idx="5">
                  <c:v>1.57</c:v>
                </c:pt>
                <c:pt idx="6">
                  <c:v>#N/A</c:v>
                </c:pt>
                <c:pt idx="7">
                  <c:v>0.49</c:v>
                </c:pt>
                <c:pt idx="8">
                  <c:v>#N/A</c:v>
                </c:pt>
                <c:pt idx="9">
                  <c:v>1.07</c:v>
                </c:pt>
              </c:numCache>
            </c:numRef>
          </c:val>
          <c:extLst>
            <c:ext xmlns:c16="http://schemas.microsoft.com/office/drawing/2014/chart" uri="{C3380CC4-5D6E-409C-BE32-E72D297353CC}">
              <c16:uniqueId val="{00000005-227B-4B78-BE52-02422D70BD1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0.35</c:v>
                </c:pt>
                <c:pt idx="2">
                  <c:v>#N/A</c:v>
                </c:pt>
                <c:pt idx="3">
                  <c:v>0.98</c:v>
                </c:pt>
                <c:pt idx="4">
                  <c:v>#N/A</c:v>
                </c:pt>
                <c:pt idx="5">
                  <c:v>2.14</c:v>
                </c:pt>
                <c:pt idx="6">
                  <c:v>#N/A</c:v>
                </c:pt>
                <c:pt idx="7">
                  <c:v>2.23</c:v>
                </c:pt>
                <c:pt idx="8">
                  <c:v>#N/A</c:v>
                </c:pt>
                <c:pt idx="9">
                  <c:v>1.62</c:v>
                </c:pt>
              </c:numCache>
            </c:numRef>
          </c:val>
          <c:extLst>
            <c:ext xmlns:c16="http://schemas.microsoft.com/office/drawing/2014/chart" uri="{C3380CC4-5D6E-409C-BE32-E72D297353CC}">
              <c16:uniqueId val="{00000006-227B-4B78-BE52-02422D70BD1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3.55</c:v>
                </c:pt>
                <c:pt idx="2">
                  <c:v>#N/A</c:v>
                </c:pt>
                <c:pt idx="3">
                  <c:v>4.2300000000000004</c:v>
                </c:pt>
                <c:pt idx="4">
                  <c:v>#N/A</c:v>
                </c:pt>
                <c:pt idx="5">
                  <c:v>3.36</c:v>
                </c:pt>
                <c:pt idx="6">
                  <c:v>#N/A</c:v>
                </c:pt>
                <c:pt idx="7">
                  <c:v>2.66</c:v>
                </c:pt>
                <c:pt idx="8">
                  <c:v>#N/A</c:v>
                </c:pt>
                <c:pt idx="9">
                  <c:v>1.82</c:v>
                </c:pt>
              </c:numCache>
            </c:numRef>
          </c:val>
          <c:extLst>
            <c:ext xmlns:c16="http://schemas.microsoft.com/office/drawing/2014/chart" uri="{C3380CC4-5D6E-409C-BE32-E72D297353CC}">
              <c16:uniqueId val="{00000007-227B-4B78-BE52-02422D70BD1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2.37</c:v>
                </c:pt>
                <c:pt idx="2">
                  <c:v>#N/A</c:v>
                </c:pt>
                <c:pt idx="3">
                  <c:v>2.35</c:v>
                </c:pt>
                <c:pt idx="4">
                  <c:v>#N/A</c:v>
                </c:pt>
                <c:pt idx="5">
                  <c:v>2.56</c:v>
                </c:pt>
                <c:pt idx="6">
                  <c:v>#N/A</c:v>
                </c:pt>
                <c:pt idx="7">
                  <c:v>2.58</c:v>
                </c:pt>
                <c:pt idx="8">
                  <c:v>#N/A</c:v>
                </c:pt>
                <c:pt idx="9">
                  <c:v>2.58</c:v>
                </c:pt>
              </c:numCache>
            </c:numRef>
          </c:val>
          <c:extLst>
            <c:ext xmlns:c16="http://schemas.microsoft.com/office/drawing/2014/chart" uri="{C3380CC4-5D6E-409C-BE32-E72D297353CC}">
              <c16:uniqueId val="{00000008-227B-4B78-BE52-02422D70BD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4.8</c:v>
                </c:pt>
                <c:pt idx="2">
                  <c:v>#N/A</c:v>
                </c:pt>
                <c:pt idx="3">
                  <c:v>5.35</c:v>
                </c:pt>
                <c:pt idx="4">
                  <c:v>#N/A</c:v>
                </c:pt>
                <c:pt idx="5">
                  <c:v>5.31</c:v>
                </c:pt>
                <c:pt idx="6">
                  <c:v>#N/A</c:v>
                </c:pt>
                <c:pt idx="7">
                  <c:v>4.62</c:v>
                </c:pt>
                <c:pt idx="8">
                  <c:v>#N/A</c:v>
                </c:pt>
                <c:pt idx="9">
                  <c:v>3.83</c:v>
                </c:pt>
              </c:numCache>
            </c:numRef>
          </c:val>
          <c:extLst>
            <c:ext xmlns:c16="http://schemas.microsoft.com/office/drawing/2014/chart" uri="{C3380CC4-5D6E-409C-BE32-E72D297353CC}">
              <c16:uniqueId val="{00000009-227B-4B78-BE52-02422D70BD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62458</c:v>
                </c:pt>
                <c:pt idx="5">
                  <c:v>59781</c:v>
                </c:pt>
                <c:pt idx="8">
                  <c:v>59030</c:v>
                </c:pt>
                <c:pt idx="11">
                  <c:v>58517</c:v>
                </c:pt>
                <c:pt idx="14">
                  <c:v>56702</c:v>
                </c:pt>
              </c:numCache>
            </c:numRef>
          </c:val>
          <c:extLst>
            <c:ext xmlns:c16="http://schemas.microsoft.com/office/drawing/2014/chart" uri="{C3380CC4-5D6E-409C-BE32-E72D297353CC}">
              <c16:uniqueId val="{00000000-93C2-46FB-8FCC-C54C7D5B7A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C2-46FB-8FCC-C54C7D5B7A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1840</c:v>
                </c:pt>
                <c:pt idx="3">
                  <c:v>1721</c:v>
                </c:pt>
                <c:pt idx="6">
                  <c:v>1507</c:v>
                </c:pt>
                <c:pt idx="9">
                  <c:v>1515</c:v>
                </c:pt>
                <c:pt idx="12">
                  <c:v>1456</c:v>
                </c:pt>
              </c:numCache>
            </c:numRef>
          </c:val>
          <c:extLst>
            <c:ext xmlns:c16="http://schemas.microsoft.com/office/drawing/2014/chart" uri="{C3380CC4-5D6E-409C-BE32-E72D297353CC}">
              <c16:uniqueId val="{00000002-93C2-46FB-8FCC-C54C7D5B7A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C2-46FB-8FCC-C54C7D5B7A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12783</c:v>
                </c:pt>
                <c:pt idx="3">
                  <c:v>12856</c:v>
                </c:pt>
                <c:pt idx="6">
                  <c:v>12217</c:v>
                </c:pt>
                <c:pt idx="9">
                  <c:v>11919</c:v>
                </c:pt>
                <c:pt idx="12">
                  <c:v>12354</c:v>
                </c:pt>
              </c:numCache>
            </c:numRef>
          </c:val>
          <c:extLst>
            <c:ext xmlns:c16="http://schemas.microsoft.com/office/drawing/2014/chart" uri="{C3380CC4-5D6E-409C-BE32-E72D297353CC}">
              <c16:uniqueId val="{00000004-93C2-46FB-8FCC-C54C7D5B7A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43724</c:v>
                </c:pt>
                <c:pt idx="3">
                  <c:v>42663</c:v>
                </c:pt>
                <c:pt idx="6">
                  <c:v>42914</c:v>
                </c:pt>
                <c:pt idx="9">
                  <c:v>43641</c:v>
                </c:pt>
                <c:pt idx="12">
                  <c:v>44101</c:v>
                </c:pt>
              </c:numCache>
            </c:numRef>
          </c:val>
          <c:extLst>
            <c:ext xmlns:c16="http://schemas.microsoft.com/office/drawing/2014/chart" uri="{C3380CC4-5D6E-409C-BE32-E72D297353CC}">
              <c16:uniqueId val="{00000005-93C2-46FB-8FCC-C54C7D5B7A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5896</c:v>
                </c:pt>
                <c:pt idx="3">
                  <c:v>7999</c:v>
                </c:pt>
                <c:pt idx="6">
                  <c:v>7700</c:v>
                </c:pt>
                <c:pt idx="9">
                  <c:v>4635</c:v>
                </c:pt>
                <c:pt idx="12">
                  <c:v>4118</c:v>
                </c:pt>
              </c:numCache>
            </c:numRef>
          </c:val>
          <c:extLst>
            <c:ext xmlns:c16="http://schemas.microsoft.com/office/drawing/2014/chart" uri="{C3380CC4-5D6E-409C-BE32-E72D297353CC}">
              <c16:uniqueId val="{00000006-93C2-46FB-8FCC-C54C7D5B7A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24926</c:v>
                </c:pt>
                <c:pt idx="3">
                  <c:v>25286</c:v>
                </c:pt>
                <c:pt idx="6">
                  <c:v>25074</c:v>
                </c:pt>
                <c:pt idx="9">
                  <c:v>25251</c:v>
                </c:pt>
                <c:pt idx="12">
                  <c:v>26264</c:v>
                </c:pt>
              </c:numCache>
            </c:numRef>
          </c:val>
          <c:extLst>
            <c:ext xmlns:c16="http://schemas.microsoft.com/office/drawing/2014/chart" uri="{C3380CC4-5D6E-409C-BE32-E72D297353CC}">
              <c16:uniqueId val="{00000007-93C2-46FB-8FCC-C54C7D5B7A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26711</c:v>
                </c:pt>
                <c:pt idx="2">
                  <c:v>#N/A</c:v>
                </c:pt>
                <c:pt idx="3">
                  <c:v>#N/A</c:v>
                </c:pt>
                <c:pt idx="4">
                  <c:v>30744</c:v>
                </c:pt>
                <c:pt idx="5">
                  <c:v>#N/A</c:v>
                </c:pt>
                <c:pt idx="6">
                  <c:v>#N/A</c:v>
                </c:pt>
                <c:pt idx="7">
                  <c:v>30382</c:v>
                </c:pt>
                <c:pt idx="8">
                  <c:v>#N/A</c:v>
                </c:pt>
                <c:pt idx="9">
                  <c:v>#N/A</c:v>
                </c:pt>
                <c:pt idx="10">
                  <c:v>28444</c:v>
                </c:pt>
                <c:pt idx="11">
                  <c:v>#N/A</c:v>
                </c:pt>
                <c:pt idx="12">
                  <c:v>#N/A</c:v>
                </c:pt>
                <c:pt idx="13">
                  <c:v>31591</c:v>
                </c:pt>
                <c:pt idx="14">
                  <c:v>#N/A</c:v>
                </c:pt>
              </c:numCache>
            </c:numRef>
          </c:val>
          <c:smooth val="0"/>
          <c:extLst>
            <c:ext xmlns:c16="http://schemas.microsoft.com/office/drawing/2014/chart" uri="{C3380CC4-5D6E-409C-BE32-E72D297353CC}">
              <c16:uniqueId val="{00000008-93C2-46FB-8FCC-C54C7D5B7A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417670</c:v>
                </c:pt>
                <c:pt idx="5">
                  <c:v>396619</c:v>
                </c:pt>
                <c:pt idx="8">
                  <c:v>384700</c:v>
                </c:pt>
                <c:pt idx="11">
                  <c:v>368189</c:v>
                </c:pt>
                <c:pt idx="14">
                  <c:v>354890</c:v>
                </c:pt>
              </c:numCache>
            </c:numRef>
          </c:val>
          <c:extLst>
            <c:ext xmlns:c16="http://schemas.microsoft.com/office/drawing/2014/chart" uri="{C3380CC4-5D6E-409C-BE32-E72D297353CC}">
              <c16:uniqueId val="{00000000-803E-488D-9611-85D0327141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244740</c:v>
                </c:pt>
                <c:pt idx="5">
                  <c:v>265157</c:v>
                </c:pt>
                <c:pt idx="8">
                  <c:v>260368</c:v>
                </c:pt>
                <c:pt idx="11">
                  <c:v>277578</c:v>
                </c:pt>
                <c:pt idx="14">
                  <c:v>274787</c:v>
                </c:pt>
              </c:numCache>
            </c:numRef>
          </c:val>
          <c:extLst>
            <c:ext xmlns:c16="http://schemas.microsoft.com/office/drawing/2014/chart" uri="{C3380CC4-5D6E-409C-BE32-E72D297353CC}">
              <c16:uniqueId val="{00000001-803E-488D-9611-85D0327141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221716</c:v>
                </c:pt>
                <c:pt idx="5">
                  <c:v>220192</c:v>
                </c:pt>
                <c:pt idx="8">
                  <c:v>236916</c:v>
                </c:pt>
                <c:pt idx="11">
                  <c:v>260995</c:v>
                </c:pt>
                <c:pt idx="14">
                  <c:v>286104</c:v>
                </c:pt>
              </c:numCache>
            </c:numRef>
          </c:val>
          <c:extLst>
            <c:ext xmlns:c16="http://schemas.microsoft.com/office/drawing/2014/chart" uri="{C3380CC4-5D6E-409C-BE32-E72D297353CC}">
              <c16:uniqueId val="{00000002-803E-488D-9611-85D0327141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03E-488D-9611-85D0327141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03E-488D-9611-85D0327141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67</c:v>
                </c:pt>
                <c:pt idx="3">
                  <c:v>37</c:v>
                </c:pt>
                <c:pt idx="6">
                  <c:v>26</c:v>
                </c:pt>
                <c:pt idx="9">
                  <c:v>18</c:v>
                </c:pt>
                <c:pt idx="12">
                  <c:v>0</c:v>
                </c:pt>
              </c:numCache>
            </c:numRef>
          </c:val>
          <c:extLst>
            <c:ext xmlns:c16="http://schemas.microsoft.com/office/drawing/2014/chart" uri="{C3380CC4-5D6E-409C-BE32-E72D297353CC}">
              <c16:uniqueId val="{00000005-803E-488D-9611-85D0327141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101461</c:v>
                </c:pt>
                <c:pt idx="3">
                  <c:v>101065</c:v>
                </c:pt>
                <c:pt idx="6">
                  <c:v>102440</c:v>
                </c:pt>
                <c:pt idx="9">
                  <c:v>100836</c:v>
                </c:pt>
                <c:pt idx="12">
                  <c:v>101904</c:v>
                </c:pt>
              </c:numCache>
            </c:numRef>
          </c:val>
          <c:extLst>
            <c:ext xmlns:c16="http://schemas.microsoft.com/office/drawing/2014/chart" uri="{C3380CC4-5D6E-409C-BE32-E72D297353CC}">
              <c16:uniqueId val="{00000006-803E-488D-9611-85D0327141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03E-488D-9611-85D0327141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142593</c:v>
                </c:pt>
                <c:pt idx="3">
                  <c:v>149402</c:v>
                </c:pt>
                <c:pt idx="6">
                  <c:v>146905</c:v>
                </c:pt>
                <c:pt idx="9">
                  <c:v>169615</c:v>
                </c:pt>
                <c:pt idx="12">
                  <c:v>166067</c:v>
                </c:pt>
              </c:numCache>
            </c:numRef>
          </c:val>
          <c:extLst>
            <c:ext xmlns:c16="http://schemas.microsoft.com/office/drawing/2014/chart" uri="{C3380CC4-5D6E-409C-BE32-E72D297353CC}">
              <c16:uniqueId val="{00000008-803E-488D-9611-85D0327141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23683</c:v>
                </c:pt>
                <c:pt idx="3">
                  <c:v>21078</c:v>
                </c:pt>
                <c:pt idx="6">
                  <c:v>18613</c:v>
                </c:pt>
                <c:pt idx="9">
                  <c:v>16143</c:v>
                </c:pt>
                <c:pt idx="12">
                  <c:v>13647</c:v>
                </c:pt>
              </c:numCache>
            </c:numRef>
          </c:val>
          <c:extLst>
            <c:ext xmlns:c16="http://schemas.microsoft.com/office/drawing/2014/chart" uri="{C3380CC4-5D6E-409C-BE32-E72D297353CC}">
              <c16:uniqueId val="{00000009-803E-488D-9611-85D0327141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1028266</c:v>
                </c:pt>
                <c:pt idx="3">
                  <c:v>1031630</c:v>
                </c:pt>
                <c:pt idx="6">
                  <c:v>1037830</c:v>
                </c:pt>
                <c:pt idx="9">
                  <c:v>1060052</c:v>
                </c:pt>
                <c:pt idx="12">
                  <c:v>1095169</c:v>
                </c:pt>
              </c:numCache>
            </c:numRef>
          </c:val>
          <c:extLst>
            <c:ext xmlns:c16="http://schemas.microsoft.com/office/drawing/2014/chart" uri="{C3380CC4-5D6E-409C-BE32-E72D297353CC}">
              <c16:uniqueId val="{0000000A-803E-488D-9611-85D0327141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411946</c:v>
                </c:pt>
                <c:pt idx="2">
                  <c:v>#N/A</c:v>
                </c:pt>
                <c:pt idx="3">
                  <c:v>#N/A</c:v>
                </c:pt>
                <c:pt idx="4">
                  <c:v>421244</c:v>
                </c:pt>
                <c:pt idx="5">
                  <c:v>#N/A</c:v>
                </c:pt>
                <c:pt idx="6">
                  <c:v>#N/A</c:v>
                </c:pt>
                <c:pt idx="7">
                  <c:v>423831</c:v>
                </c:pt>
                <c:pt idx="8">
                  <c:v>#N/A</c:v>
                </c:pt>
                <c:pt idx="9">
                  <c:v>#N/A</c:v>
                </c:pt>
                <c:pt idx="10">
                  <c:v>439902</c:v>
                </c:pt>
                <c:pt idx="11">
                  <c:v>#N/A</c:v>
                </c:pt>
                <c:pt idx="12">
                  <c:v>#N/A</c:v>
                </c:pt>
                <c:pt idx="13">
                  <c:v>461007</c:v>
                </c:pt>
                <c:pt idx="14">
                  <c:v>#N/A</c:v>
                </c:pt>
              </c:numCache>
            </c:numRef>
          </c:val>
          <c:smooth val="0"/>
          <c:extLst>
            <c:ext xmlns:c16="http://schemas.microsoft.com/office/drawing/2014/chart" uri="{C3380CC4-5D6E-409C-BE32-E72D297353CC}">
              <c16:uniqueId val="{0000000B-803E-488D-9611-85D0327141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7511</c:v>
                </c:pt>
                <c:pt idx="1">
                  <c:v>8817</c:v>
                </c:pt>
                <c:pt idx="2">
                  <c:v>7351</c:v>
                </c:pt>
              </c:numCache>
            </c:numRef>
          </c:val>
          <c:extLst>
            <c:ext xmlns:c16="http://schemas.microsoft.com/office/drawing/2014/chart" uri="{C3380CC4-5D6E-409C-BE32-E72D297353CC}">
              <c16:uniqueId val="{00000000-82EE-4D67-A117-36868C1288E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1672</c:v>
                </c:pt>
                <c:pt idx="1">
                  <c:v>1724</c:v>
                </c:pt>
                <c:pt idx="2">
                  <c:v>1779</c:v>
                </c:pt>
              </c:numCache>
            </c:numRef>
          </c:val>
          <c:extLst>
            <c:ext xmlns:c16="http://schemas.microsoft.com/office/drawing/2014/chart" uri="{C3380CC4-5D6E-409C-BE32-E72D297353CC}">
              <c16:uniqueId val="{00000001-82EE-4D67-A117-36868C1288E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24156</c:v>
                </c:pt>
                <c:pt idx="1">
                  <c:v>23844</c:v>
                </c:pt>
                <c:pt idx="2">
                  <c:v>24272</c:v>
                </c:pt>
              </c:numCache>
            </c:numRef>
          </c:val>
          <c:extLst>
            <c:ext xmlns:c16="http://schemas.microsoft.com/office/drawing/2014/chart" uri="{C3380CC4-5D6E-409C-BE32-E72D297353CC}">
              <c16:uniqueId val="{00000002-82EE-4D67-A117-36868C1288E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20864</xdr:rowOff>
    </xdr:from>
    <xdr:to>
      <xdr:col>23</xdr:col>
      <xdr:colOff>133350</xdr:colOff>
      <xdr:row>37</xdr:row>
      <xdr:rowOff>55336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3645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117220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97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55336</xdr:rowOff>
    </xdr:from>
    <xdr:to>
      <xdr:col>19</xdr:col>
      <xdr:colOff>133350</xdr:colOff>
      <xdr:row>37</xdr:row>
      <xdr:rowOff>55336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3989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20864</xdr:rowOff>
    </xdr:from>
    <xdr:to>
      <xdr:col>15</xdr:col>
      <xdr:colOff>82550</xdr:colOff>
      <xdr:row>37</xdr:row>
      <xdr:rowOff>55336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55336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128105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128105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141514</xdr:rowOff>
    </xdr:from>
    <xdr:to>
      <xdr:col>23</xdr:col>
      <xdr:colOff>184150</xdr:colOff>
      <xdr:row>37</xdr:row>
      <xdr:rowOff>71664</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62791</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34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4536</xdr:rowOff>
    </xdr:from>
    <xdr:to>
      <xdr:col>19</xdr:col>
      <xdr:colOff>184150</xdr:colOff>
      <xdr:row>37</xdr:row>
      <xdr:rowOff>106136</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116313</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4536</xdr:rowOff>
    </xdr:from>
    <xdr:to>
      <xdr:col>15</xdr:col>
      <xdr:colOff>133350</xdr:colOff>
      <xdr:row>37</xdr:row>
      <xdr:rowOff>106136</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116313</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4536</xdr:rowOff>
    </xdr:from>
    <xdr:to>
      <xdr:col>7</xdr:col>
      <xdr:colOff>31750</xdr:colOff>
      <xdr:row>37</xdr:row>
      <xdr:rowOff>106136</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116313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個人市民税、固定資産税の増や地方消費税交付金の増による経常一般財源の増加等により低下した。令和３年度は、地方消費税交付金の増、財源対策による臨時財政対策債の増加等により低下した。令和４年度は、個人市民税や固定資産税等の経常一般財源の増加等により低下した。令和５年度は、個人市民税や固定資産税等の経常一般財源は増加したものの、児童福祉費や衛生費など扶助費の増や特別会計繰出金の増等により上昇した。</a:t>
          </a:r>
        </a:p>
        <a:p>
          <a:r>
            <a:rPr kumimoji="1" lang="ja-JP" altLang="en-US" sz="1100">
              <a:latin typeface="ＭＳ Ｐゴシック" panose="020B0600070205080204" pitchFamily="50" charset="-128"/>
              <a:ea typeface="ＭＳ Ｐゴシック" panose="020B0600070205080204" pitchFamily="50" charset="-128"/>
            </a:rPr>
            <a:t>今後とも、財政の柔軟性を確保できるよう社会保障関連経費の増加ペースの低減に努める。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141111</xdr:rowOff>
    </xdr:from>
    <xdr:to>
      <xdr:col>23</xdr:col>
      <xdr:colOff>133350</xdr:colOff>
      <xdr:row>63</xdr:row>
      <xdr:rowOff>154517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9424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141111</xdr:rowOff>
    </xdr:from>
    <xdr:to>
      <xdr:col>19</xdr:col>
      <xdr:colOff>133350</xdr:colOff>
      <xdr:row>64</xdr:row>
      <xdr:rowOff>9878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94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9878</xdr:rowOff>
    </xdr:from>
    <xdr:to>
      <xdr:col>15</xdr:col>
      <xdr:colOff>82550</xdr:colOff>
      <xdr:row>64</xdr:row>
      <xdr:rowOff>23283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8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66</xdr:row>
      <xdr:rowOff>55739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996083"/>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75794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87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90311</xdr:rowOff>
    </xdr:from>
    <xdr:to>
      <xdr:col>19</xdr:col>
      <xdr:colOff>184150</xdr:colOff>
      <xdr:row>64</xdr:row>
      <xdr:rowOff>20461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5238</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97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130528</xdr:rowOff>
    </xdr:from>
    <xdr:to>
      <xdr:col>15</xdr:col>
      <xdr:colOff>133350</xdr:colOff>
      <xdr:row>64</xdr:row>
      <xdr:rowOff>60678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45455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4939</xdr:rowOff>
    </xdr:from>
    <xdr:to>
      <xdr:col>7</xdr:col>
      <xdr:colOff>31750</xdr:colOff>
      <xdr:row>66</xdr:row>
      <xdr:rowOff>106539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91316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口一人当たり人件費は、令和２年度は会計年度任用職員制度の開始による人件費の増により増加した。令和３年度は、会計年度任用職員にかかる報酬の増等により増加した。令和５年度は、定年引上げによる退職者の減による退職金の減等により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人口一人当たり物件費は、令和２年度は公立学校におけるかわさき</a:t>
          </a:r>
          <a:r>
            <a:rPr kumimoji="1" lang="en-US" altLang="ja-JP" sz="1100">
              <a:latin typeface="ＭＳ Ｐゴシック" panose="020B0600070205080204" pitchFamily="50" charset="-128"/>
              <a:ea typeface="ＭＳ Ｐゴシック" panose="020B0600070205080204" pitchFamily="50" charset="-128"/>
            </a:rPr>
            <a:t>GIGA</a:t>
          </a:r>
          <a:r>
            <a:rPr kumimoji="1" lang="ja-JP" altLang="en-US" sz="1100">
              <a:latin typeface="ＭＳ Ｐゴシック" panose="020B0600070205080204" pitchFamily="50" charset="-128"/>
              <a:ea typeface="ＭＳ Ｐゴシック" panose="020B0600070205080204" pitchFamily="50" charset="-128"/>
            </a:rPr>
            <a:t>スクール構想端末（タブレット）整備等により増加となった。令和３年度は、新型コロナウイルスワクチン接種の実施や学校給食費の公会計化の開始に伴う学校給食物資購入費の増により増加した。令和４年度は、物価高騰に伴う光熱費の増により増加した。令和５年度は、新型コロナウイルス感染症対策に係る経費の減等により減少した。</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9150</xdr:rowOff>
    </xdr:from>
    <xdr:to>
      <xdr:col>23</xdr:col>
      <xdr:colOff>133350</xdr:colOff>
      <xdr:row>90</xdr:row>
      <xdr:rowOff>21600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4239500"/>
          <a:ext cx="0" cy="12126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165127</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21600</xdr:rowOff>
    </xdr:from>
    <xdr:to>
      <xdr:col>24</xdr:col>
      <xdr:colOff>12700</xdr:colOff>
      <xdr:row>90</xdr:row>
      <xdr:rowOff>21600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95527</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9150</xdr:rowOff>
    </xdr:from>
    <xdr:to>
      <xdr:col>24</xdr:col>
      <xdr:colOff>12700</xdr:colOff>
      <xdr:row>83</xdr:row>
      <xdr:rowOff>9150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23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128329</xdr:rowOff>
    </xdr:from>
    <xdr:to>
      <xdr:col>23</xdr:col>
      <xdr:colOff>133350</xdr:colOff>
      <xdr:row>85</xdr:row>
      <xdr:rowOff>165706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4114800" y="14530129"/>
          <a:ext cx="838200" cy="20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2401</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747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30324</xdr:rowOff>
    </xdr:from>
    <xdr:to>
      <xdr:col>23</xdr:col>
      <xdr:colOff>184150</xdr:colOff>
      <xdr:row>86</xdr:row>
      <xdr:rowOff>131924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77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87629</xdr:rowOff>
    </xdr:from>
    <xdr:to>
      <xdr:col>19</xdr:col>
      <xdr:colOff>133350</xdr:colOff>
      <xdr:row>85</xdr:row>
      <xdr:rowOff>165706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660879"/>
          <a:ext cx="889000" cy="7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87</xdr:row>
      <xdr:rowOff>81628</xdr:rowOff>
    </xdr:from>
    <xdr:to>
      <xdr:col>19</xdr:col>
      <xdr:colOff>184150</xdr:colOff>
      <xdr:row>88</xdr:row>
      <xdr:rowOff>11778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9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168005</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5084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42990</xdr:rowOff>
    </xdr:from>
    <xdr:to>
      <xdr:col>15</xdr:col>
      <xdr:colOff>82550</xdr:colOff>
      <xdr:row>85</xdr:row>
      <xdr:rowOff>87629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101890"/>
          <a:ext cx="889000" cy="55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90649</xdr:rowOff>
    </xdr:from>
    <xdr:to>
      <xdr:col>15</xdr:col>
      <xdr:colOff>133350</xdr:colOff>
      <xdr:row>87</xdr:row>
      <xdr:rowOff>20799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83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5576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9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74071</xdr:rowOff>
    </xdr:from>
    <xdr:to>
      <xdr:col>11</xdr:col>
      <xdr:colOff>31750</xdr:colOff>
      <xdr:row>82</xdr:row>
      <xdr:rowOff>42990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961521"/>
          <a:ext cx="889000" cy="140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162627</xdr:rowOff>
    </xdr:from>
    <xdr:to>
      <xdr:col>11</xdr:col>
      <xdr:colOff>82550</xdr:colOff>
      <xdr:row>84</xdr:row>
      <xdr:rowOff>92777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392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77554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47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80849</xdr:rowOff>
    </xdr:from>
    <xdr:to>
      <xdr:col>7</xdr:col>
      <xdr:colOff>31750</xdr:colOff>
      <xdr:row>83</xdr:row>
      <xdr:rowOff>10999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13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167226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226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77529</xdr:rowOff>
    </xdr:from>
    <xdr:to>
      <xdr:col>23</xdr:col>
      <xdr:colOff>184150</xdr:colOff>
      <xdr:row>85</xdr:row>
      <xdr:rowOff>7679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47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94056</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32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114906</xdr:rowOff>
    </xdr:from>
    <xdr:to>
      <xdr:col>19</xdr:col>
      <xdr:colOff>184150</xdr:colOff>
      <xdr:row>86</xdr:row>
      <xdr:rowOff>45056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68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55233</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457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36829</xdr:rowOff>
    </xdr:from>
    <xdr:to>
      <xdr:col>15</xdr:col>
      <xdr:colOff>133350</xdr:colOff>
      <xdr:row>85</xdr:row>
      <xdr:rowOff>138429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61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148606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37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163640</xdr:rowOff>
    </xdr:from>
    <xdr:to>
      <xdr:col>11</xdr:col>
      <xdr:colOff>82550</xdr:colOff>
      <xdr:row>82</xdr:row>
      <xdr:rowOff>93790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05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103967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8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23271</xdr:rowOff>
    </xdr:from>
    <xdr:to>
      <xdr:col>7</xdr:col>
      <xdr:colOff>31750</xdr:colOff>
      <xdr:row>81</xdr:row>
      <xdr:rowOff>124871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91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135048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7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職員構成の変動等により指数が低下した。令和３年度は、高齢層職員の原則昇給停止措置及び職員構成の変動等により指数が低下した。令和４年度は、職員構成の変動により指数が微増した。令和５年度は職員構成の変動等により指数が低下したものの、ラスパイレス指数については、近年は減少傾向が続いており、今後も引き続き、適正な給与水準の確保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85</xdr:row>
      <xdr:rowOff>100693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6179800" y="145015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100693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46394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86</xdr:row>
      <xdr:rowOff>32657</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46394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平成</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年度から平成</a:t>
          </a:r>
          <a:r>
            <a:rPr kumimoji="1" lang="en-US" altLang="ja-JP" sz="1000">
              <a:latin typeface="ＭＳ Ｐゴシック" panose="020B0600070205080204" pitchFamily="50" charset="-128"/>
              <a:ea typeface="ＭＳ Ｐゴシック" panose="020B0600070205080204" pitchFamily="50" charset="-128"/>
            </a:rPr>
            <a:t>25</a:t>
          </a:r>
          <a:r>
            <a:rPr kumimoji="1" lang="ja-JP" altLang="en-US" sz="1000">
              <a:latin typeface="ＭＳ Ｐゴシック" panose="020B0600070205080204" pitchFamily="50" charset="-128"/>
              <a:ea typeface="ＭＳ Ｐゴシック" panose="020B0600070205080204" pitchFamily="50" charset="-128"/>
            </a:rPr>
            <a:t>年度までの</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次にわたる行財政改革プランの取組により、委託化、指定管理者制度の導入等の行政体制の再整備を行い、スリム化を図ることで、約</a:t>
          </a:r>
          <a:r>
            <a:rPr kumimoji="1" lang="en-US" altLang="ja-JP" sz="1000">
              <a:latin typeface="ＭＳ Ｐゴシック" panose="020B0600070205080204" pitchFamily="50" charset="-128"/>
              <a:ea typeface="ＭＳ Ｐゴシック" panose="020B0600070205080204" pitchFamily="50" charset="-128"/>
            </a:rPr>
            <a:t>3,000</a:t>
          </a:r>
          <a:r>
            <a:rPr kumimoji="1" lang="ja-JP" altLang="en-US" sz="1000">
              <a:latin typeface="ＭＳ Ｐゴシック" panose="020B0600070205080204" pitchFamily="50" charset="-128"/>
              <a:ea typeface="ＭＳ Ｐゴシック" panose="020B0600070205080204" pitchFamily="50" charset="-128"/>
            </a:rPr>
            <a:t>人の職員数を削減した。また、市役所内部の改革の推進に向け、平成</a:t>
          </a:r>
          <a:r>
            <a:rPr kumimoji="1" lang="en-US" altLang="ja-JP" sz="1000">
              <a:latin typeface="ＭＳ Ｐゴシック" panose="020B0600070205080204" pitchFamily="50" charset="-128"/>
              <a:ea typeface="ＭＳ Ｐゴシック" panose="020B0600070205080204" pitchFamily="50" charset="-128"/>
            </a:rPr>
            <a:t>26</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月策定の「川崎市行財政運営に関する改革プログラム」、平成</a:t>
          </a:r>
          <a:r>
            <a:rPr kumimoji="1" lang="en-US" altLang="ja-JP" sz="1000">
              <a:latin typeface="ＭＳ Ｐゴシック" panose="020B0600070205080204" pitchFamily="50" charset="-128"/>
              <a:ea typeface="ＭＳ Ｐゴシック" panose="020B0600070205080204" pitchFamily="50" charset="-128"/>
            </a:rPr>
            <a:t>28</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月策定の「川崎市行財政改革プログラム」、平成</a:t>
          </a:r>
          <a:r>
            <a:rPr kumimoji="1" lang="en-US" altLang="ja-JP" sz="1000">
              <a:latin typeface="ＭＳ Ｐゴシック" panose="020B0600070205080204" pitchFamily="50" charset="-128"/>
              <a:ea typeface="ＭＳ Ｐゴシック" panose="020B0600070205080204" pitchFamily="50" charset="-128"/>
            </a:rPr>
            <a:t>30</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月策定の「川崎市行財政改革第　</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期プログラム」に基づき、資源物収集、給食調理等の業務の委託化や、施設譲渡等による公立保育所の民営化などに取り組んできた。令和</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年度についても、令和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年</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月に策定した「川崎市行財政改革第３期プログラム（計画期間：令和</a:t>
          </a:r>
          <a:r>
            <a:rPr kumimoji="1" lang="en-US" altLang="ja-JP" sz="1000">
              <a:latin typeface="ＭＳ Ｐゴシック" panose="020B0600070205080204" pitchFamily="50" charset="-128"/>
              <a:ea typeface="ＭＳ Ｐゴシック" panose="020B0600070205080204" pitchFamily="50" charset="-128"/>
            </a:rPr>
            <a:t>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a:t>
          </a:r>
          <a:r>
            <a:rPr kumimoji="1" lang="ja-JP" altLang="en-US" sz="1000">
              <a:latin typeface="ＭＳ Ｐゴシック" panose="020B0600070205080204" pitchFamily="50" charset="-128"/>
              <a:ea typeface="ＭＳ Ｐゴシック" panose="020B0600070205080204" pitchFamily="50" charset="-128"/>
            </a:rPr>
            <a:t>年度）」に基づき、これまでの取組に加えて、学校給食調理業務の委託化や学校用務業務等の執行体制の見直し等により、簡素で効率的・効果的な執行体制の構築に取り組んでおり、今後も、限りある人材を最大限に活用した組織の最適化に取り組む。</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64008</xdr:rowOff>
    </xdr:from>
    <xdr:to>
      <xdr:col>81</xdr:col>
      <xdr:colOff>44450</xdr:colOff>
      <xdr:row>60</xdr:row>
      <xdr:rowOff>117094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35100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28465</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158242</xdr:rowOff>
    </xdr:from>
    <xdr:to>
      <xdr:col>77</xdr:col>
      <xdr:colOff>44450</xdr:colOff>
      <xdr:row>60</xdr:row>
      <xdr:rowOff>64008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27379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118635</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158242</xdr:rowOff>
    </xdr:from>
    <xdr:to>
      <xdr:col>72</xdr:col>
      <xdr:colOff>203200</xdr:colOff>
      <xdr:row>59</xdr:row>
      <xdr:rowOff>163068</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27379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108983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163068</xdr:rowOff>
    </xdr:from>
    <xdr:to>
      <xdr:col>68</xdr:col>
      <xdr:colOff>152400</xdr:colOff>
      <xdr:row>60</xdr:row>
      <xdr:rowOff>39878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27861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94505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77741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3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66294</xdr:rowOff>
    </xdr:from>
    <xdr:to>
      <xdr:col>81</xdr:col>
      <xdr:colOff>95250</xdr:colOff>
      <xdr:row>60</xdr:row>
      <xdr:rowOff>167894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82821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19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13208</xdr:rowOff>
    </xdr:from>
    <xdr:to>
      <xdr:col>77</xdr:col>
      <xdr:colOff>95250</xdr:colOff>
      <xdr:row>60</xdr:row>
      <xdr:rowOff>114808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124985</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06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107442</xdr:rowOff>
    </xdr:from>
    <xdr:to>
      <xdr:col>73</xdr:col>
      <xdr:colOff>44450</xdr:colOff>
      <xdr:row>60</xdr:row>
      <xdr:rowOff>37592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47769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991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112268</xdr:rowOff>
    </xdr:from>
    <xdr:to>
      <xdr:col>68</xdr:col>
      <xdr:colOff>203200</xdr:colOff>
      <xdr:row>60</xdr:row>
      <xdr:rowOff>42418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52595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99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160528</xdr:rowOff>
    </xdr:from>
    <xdr:to>
      <xdr:col>64</xdr:col>
      <xdr:colOff>152400</xdr:colOff>
      <xdr:row>60</xdr:row>
      <xdr:rowOff>90678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27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100855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04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令和５年度は、満期一括償還積立金の増等により比率は低下した。</a:t>
          </a:r>
          <a:r>
            <a:rPr kumimoji="1" lang="ja-JP" altLang="en-US" sz="1100">
              <a:latin typeface="ＭＳ Ｐゴシック" panose="020B0600070205080204" pitchFamily="50" charset="-128"/>
              <a:ea typeface="ＭＳ Ｐゴシック" panose="020B0600070205080204" pitchFamily="50" charset="-128"/>
            </a:rPr>
            <a:t>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119239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067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119239</xdr:rowOff>
    </xdr:from>
    <xdr:to>
      <xdr:col>77</xdr:col>
      <xdr:colOff>44450</xdr:colOff>
      <xdr:row>42</xdr:row>
      <xdr:rowOff>132645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92428</xdr:rowOff>
    </xdr:from>
    <xdr:to>
      <xdr:col>72</xdr:col>
      <xdr:colOff>203200</xdr:colOff>
      <xdr:row>42</xdr:row>
      <xdr:rowOff>132645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92428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186083"/>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68439</xdr:rowOff>
    </xdr:from>
    <xdr:to>
      <xdr:col>77</xdr:col>
      <xdr:colOff>95250</xdr:colOff>
      <xdr:row>42</xdr:row>
      <xdr:rowOff>170039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154816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81845</xdr:rowOff>
    </xdr:from>
    <xdr:to>
      <xdr:col>73</xdr:col>
      <xdr:colOff>44450</xdr:colOff>
      <xdr:row>43</xdr:row>
      <xdr:rowOff>11995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168222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41628</xdr:rowOff>
    </xdr:from>
    <xdr:to>
      <xdr:col>68</xdr:col>
      <xdr:colOff>203200</xdr:colOff>
      <xdr:row>42</xdr:row>
      <xdr:rowOff>143228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128005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令和５年度は、標準税収入額の増により標準財政規模が増加した一方で、将来負担額も地方債現在高の増などにより増加したため、比率は上昇した。本市では、平成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105664</xdr:rowOff>
    </xdr:from>
    <xdr:to>
      <xdr:col>81</xdr:col>
      <xdr:colOff>44450</xdr:colOff>
      <xdr:row>19</xdr:row>
      <xdr:rowOff>110490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336321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105664</xdr:rowOff>
    </xdr:from>
    <xdr:to>
      <xdr:col>77</xdr:col>
      <xdr:colOff>44450</xdr:colOff>
      <xdr:row>19</xdr:row>
      <xdr:rowOff>105664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5290800" y="3363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94403</xdr:rowOff>
    </xdr:from>
    <xdr:to>
      <xdr:col>72</xdr:col>
      <xdr:colOff>203200</xdr:colOff>
      <xdr:row>19</xdr:row>
      <xdr:rowOff>105664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351953"/>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94403</xdr:rowOff>
    </xdr:from>
    <xdr:to>
      <xdr:col>68</xdr:col>
      <xdr:colOff>152400</xdr:colOff>
      <xdr:row>19</xdr:row>
      <xdr:rowOff>108077</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351953"/>
          <a:ext cx="889000" cy="13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59690</xdr:rowOff>
    </xdr:from>
    <xdr:to>
      <xdr:col>81</xdr:col>
      <xdr:colOff>95250</xdr:colOff>
      <xdr:row>19</xdr:row>
      <xdr:rowOff>161290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31767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28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54864</xdr:rowOff>
    </xdr:from>
    <xdr:to>
      <xdr:col>77</xdr:col>
      <xdr:colOff>95250</xdr:colOff>
      <xdr:row>19</xdr:row>
      <xdr:rowOff>156464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141241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39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54864</xdr:rowOff>
    </xdr:from>
    <xdr:to>
      <xdr:col>73</xdr:col>
      <xdr:colOff>44450</xdr:colOff>
      <xdr:row>19</xdr:row>
      <xdr:rowOff>156464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3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141241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39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43603</xdr:rowOff>
    </xdr:from>
    <xdr:to>
      <xdr:col>68</xdr:col>
      <xdr:colOff>203200</xdr:colOff>
      <xdr:row>19</xdr:row>
      <xdr:rowOff>145203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0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129980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38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57277</xdr:rowOff>
    </xdr:from>
    <xdr:to>
      <xdr:col>64</xdr:col>
      <xdr:colOff>152400</xdr:colOff>
      <xdr:row>19</xdr:row>
      <xdr:rowOff>158877</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31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143654</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40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これまでの</a:t>
          </a:r>
          <a:r>
            <a:rPr kumimoji="1" lang="en-US" altLang="ja-JP" sz="950">
              <a:latin typeface="ＭＳ Ｐゴシック" panose="020B0600070205080204" pitchFamily="50" charset="-128"/>
              <a:ea typeface="ＭＳ Ｐゴシック" panose="020B0600070205080204" pitchFamily="50" charset="-128"/>
            </a:rPr>
            <a:t>4</a:t>
          </a:r>
          <a:r>
            <a:rPr kumimoji="1" lang="ja-JP" altLang="en-US" sz="950">
              <a:latin typeface="ＭＳ Ｐゴシック" panose="020B0600070205080204" pitchFamily="50" charset="-128"/>
              <a:ea typeface="ＭＳ Ｐゴシック" panose="020B0600070205080204" pitchFamily="50" charset="-128"/>
            </a:rPr>
            <a:t>次にわたる行財政改革プランに基づく取組により、平成</a:t>
          </a:r>
          <a:r>
            <a:rPr kumimoji="1" lang="en-US" altLang="ja-JP" sz="950">
              <a:latin typeface="ＭＳ Ｐゴシック" panose="020B0600070205080204" pitchFamily="50" charset="-128"/>
              <a:ea typeface="ＭＳ Ｐゴシック" panose="020B0600070205080204" pitchFamily="50" charset="-128"/>
            </a:rPr>
            <a:t>14</a:t>
          </a:r>
          <a:r>
            <a:rPr kumimoji="1" lang="ja-JP" altLang="en-US" sz="950">
              <a:latin typeface="ＭＳ Ｐゴシック" panose="020B0600070205080204" pitchFamily="50" charset="-128"/>
              <a:ea typeface="ＭＳ Ｐゴシック" panose="020B0600070205080204" pitchFamily="50" charset="-128"/>
            </a:rPr>
            <a:t>年度から平成</a:t>
          </a:r>
          <a:r>
            <a:rPr kumimoji="1" lang="en-US" altLang="ja-JP" sz="950">
              <a:latin typeface="ＭＳ Ｐゴシック" panose="020B0600070205080204" pitchFamily="50" charset="-128"/>
              <a:ea typeface="ＭＳ Ｐゴシック" panose="020B0600070205080204" pitchFamily="50" charset="-128"/>
            </a:rPr>
            <a:t>25</a:t>
          </a:r>
          <a:r>
            <a:rPr kumimoji="1" lang="ja-JP" altLang="en-US" sz="950">
              <a:latin typeface="ＭＳ Ｐゴシック" panose="020B0600070205080204" pitchFamily="50" charset="-128"/>
              <a:ea typeface="ＭＳ Ｐゴシック" panose="020B0600070205080204" pitchFamily="50" charset="-128"/>
            </a:rPr>
            <a:t>年度において約</a:t>
          </a:r>
          <a:r>
            <a:rPr kumimoji="1" lang="en-US" altLang="ja-JP" sz="950">
              <a:latin typeface="ＭＳ Ｐゴシック" panose="020B0600070205080204" pitchFamily="50" charset="-128"/>
              <a:ea typeface="ＭＳ Ｐゴシック" panose="020B0600070205080204" pitchFamily="50" charset="-128"/>
            </a:rPr>
            <a:t>3,000</a:t>
          </a:r>
          <a:r>
            <a:rPr kumimoji="1" lang="ja-JP" altLang="en-US" sz="950">
              <a:latin typeface="ＭＳ Ｐゴシック" panose="020B0600070205080204" pitchFamily="50" charset="-128"/>
              <a:ea typeface="ＭＳ Ｐゴシック" panose="020B0600070205080204" pitchFamily="50" charset="-128"/>
            </a:rPr>
            <a:t>人の職員を削減した。直近の傾向としては、令和２年度は、会計年度任用職員制度の開始により人件費は増となっているものの、市税収入や地方消費税交付金の増等による経常一般財源の増加により比率が低下した。令和３年度は、会計年度任用職員にかかる報酬が増となったものの、地方消費税交付金、臨時対策事業債等の増加による経常一般財源の増加により比率が低下した。令和４年度は、例月給の引き上げや職員数の増により人件費は増となっているものの、市税収入の増等による経常一般財源の増により、比率は横ばいとなった。令和５年度は、市税収入の増等による経常一般財源の増とともに、定年引上げによる退職者の減により人件費の減となり比率も低下し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29028</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154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115405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29028</xdr:rowOff>
    </xdr:from>
    <xdr:to>
      <xdr:col>24</xdr:col>
      <xdr:colOff>114300</xdr:colOff>
      <xdr:row>32</xdr:row>
      <xdr:rowOff>29028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1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110672</xdr:rowOff>
    </xdr:from>
    <xdr:to>
      <xdr:col>24</xdr:col>
      <xdr:colOff>25400</xdr:colOff>
      <xdr:row>39</xdr:row>
      <xdr:rowOff>135165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6257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100891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73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84364</xdr:rowOff>
    </xdr:from>
    <xdr:to>
      <xdr:col>24</xdr:col>
      <xdr:colOff>76200</xdr:colOff>
      <xdr:row>38</xdr:row>
      <xdr:rowOff>14514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135165</xdr:rowOff>
    </xdr:from>
    <xdr:to>
      <xdr:col>19</xdr:col>
      <xdr:colOff>187325</xdr:colOff>
      <xdr:row>39</xdr:row>
      <xdr:rowOff>135165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141515</xdr:rowOff>
    </xdr:from>
    <xdr:to>
      <xdr:col>20</xdr:col>
      <xdr:colOff>38100</xdr:colOff>
      <xdr:row>39</xdr:row>
      <xdr:rowOff>71665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81841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40</xdr:row>
      <xdr:rowOff>110672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8217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149678</xdr:rowOff>
    </xdr:from>
    <xdr:to>
      <xdr:col>15</xdr:col>
      <xdr:colOff>149225</xdr:colOff>
      <xdr:row>38</xdr:row>
      <xdr:rowOff>79828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90005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110672</xdr:rowOff>
    </xdr:from>
    <xdr:to>
      <xdr:col>11</xdr:col>
      <xdr:colOff>9525</xdr:colOff>
      <xdr:row>40</xdr:row>
      <xdr:rowOff>159657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968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133350</xdr:rowOff>
    </xdr:from>
    <xdr:to>
      <xdr:col>11</xdr:col>
      <xdr:colOff>60325</xdr:colOff>
      <xdr:row>40</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68035</xdr:rowOff>
    </xdr:from>
    <xdr:to>
      <xdr:col>6</xdr:col>
      <xdr:colOff>171450</xdr:colOff>
      <xdr:row>39</xdr:row>
      <xdr:rowOff>169635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8362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59872</xdr:rowOff>
    </xdr:from>
    <xdr:to>
      <xdr:col>24</xdr:col>
      <xdr:colOff>76200</xdr:colOff>
      <xdr:row>38</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5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84365</xdr:rowOff>
    </xdr:from>
    <xdr:to>
      <xdr:col>20</xdr:col>
      <xdr:colOff>38100</xdr:colOff>
      <xdr:row>40</xdr:row>
      <xdr:rowOff>14515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85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84365</xdr:rowOff>
    </xdr:from>
    <xdr:to>
      <xdr:col>15</xdr:col>
      <xdr:colOff>149225</xdr:colOff>
      <xdr:row>40</xdr:row>
      <xdr:rowOff>14515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170742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59872</xdr:rowOff>
    </xdr:from>
    <xdr:to>
      <xdr:col>11</xdr:col>
      <xdr:colOff>60325</xdr:colOff>
      <xdr:row>40</xdr:row>
      <xdr:rowOff>161472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1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146249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0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108857</xdr:rowOff>
    </xdr:from>
    <xdr:to>
      <xdr:col>6</xdr:col>
      <xdr:colOff>171450</xdr:colOff>
      <xdr:row>41</xdr:row>
      <xdr:rowOff>39007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23784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令和２年度は、会計年度任用職員制度の開始による賃金の人件費への移行により低下した。令和３年度は、かわさき</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の推進により上昇した。令和４年度は、光熱費の増により、比率は上昇した。令和５年度は、学校給食の委託化や物価高騰による学校給食物資購入費の増等があったものの、個人市民税や固定資産税等の増による経常一般財源の増加により比率は横ばいとなった。</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20864</xdr:rowOff>
    </xdr:from>
    <xdr:to>
      <xdr:col>82</xdr:col>
      <xdr:colOff>107950</xdr:colOff>
      <xdr:row>17</xdr:row>
      <xdr:rowOff>20864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35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159657</xdr:rowOff>
    </xdr:from>
    <xdr:to>
      <xdr:col>78</xdr:col>
      <xdr:colOff>69850</xdr:colOff>
      <xdr:row>17</xdr:row>
      <xdr:rowOff>20864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902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61686</xdr:rowOff>
    </xdr:from>
    <xdr:to>
      <xdr:col>73</xdr:col>
      <xdr:colOff>180975</xdr:colOff>
      <xdr:row>16</xdr:row>
      <xdr:rowOff>159657</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61686</xdr:rowOff>
    </xdr:from>
    <xdr:to>
      <xdr:col>69</xdr:col>
      <xdr:colOff>92075</xdr:colOff>
      <xdr:row>16</xdr:row>
      <xdr:rowOff>159657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8048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141514</xdr:rowOff>
    </xdr:from>
    <xdr:to>
      <xdr:col>82</xdr:col>
      <xdr:colOff>158750</xdr:colOff>
      <xdr:row>17</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113591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141514</xdr:rowOff>
    </xdr:from>
    <xdr:to>
      <xdr:col>78</xdr:col>
      <xdr:colOff>120650</xdr:colOff>
      <xdr:row>17</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56441</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71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108857</xdr:rowOff>
    </xdr:from>
    <xdr:to>
      <xdr:col>74</xdr:col>
      <xdr:colOff>31750</xdr:colOff>
      <xdr:row>17</xdr:row>
      <xdr:rowOff>39007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23784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10886</xdr:rowOff>
    </xdr:from>
    <xdr:to>
      <xdr:col>69</xdr:col>
      <xdr:colOff>142875</xdr:colOff>
      <xdr:row>16</xdr:row>
      <xdr:rowOff>112486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75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97263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108857</xdr:rowOff>
    </xdr:from>
    <xdr:to>
      <xdr:col>65</xdr:col>
      <xdr:colOff>53975</xdr:colOff>
      <xdr:row>17</xdr:row>
      <xdr:rowOff>39007</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23784</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3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保育所の待機児童対策などの子育て支援施策の強化や障害福祉サービスの利用者の増等により比率の分子は概ね上昇傾向にある。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令和２年度は、児童福祉費等が増となるものの経常経費充当特財の増に伴い経常経費充当一財が減となったことに加え、市税収入や地方消費税交付金の増等による経常一般財源の増加により比率が低下した。令和３年度は、地方消費税交付金、臨時対策事業債等の増加により経常一般財源が増加したものの重度障害者医療費助成の増等による社会福祉費の増加や児童福祉費等の増加により比率が増加した。令和４年度は、民間認可保育所受入定員の増により児童福祉費等が増となっているものの、市税収入の増等による経常一般財源の増により、比率は横ばいとなった。令和５年度は、個人市民税や固定資産税等による経常一般財源が増加したものの、自立支援医療（精神通院医療）事業費の増による児童福祉費の増加や障害者グループホーム等事業及び障害者（児）ホームヘルプサービス事業等における事業費の増による衛生費の増加等により比率が上昇した。</a:t>
          </a:r>
          <a:endParaRPr kumimoji="1" lang="en-US" altLang="ja-JP" sz="800">
            <a:latin typeface="ＭＳ Ｐゴシック" panose="020B0600070205080204" pitchFamily="50" charset="-128"/>
            <a:ea typeface="ＭＳ Ｐゴシック" panose="020B0600070205080204" pitchFamily="50" charset="-128"/>
          </a:endParaRPr>
        </a:p>
        <a:p>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12700</xdr:rowOff>
    </xdr:from>
    <xdr:to>
      <xdr:col>24</xdr:col>
      <xdr:colOff>25400</xdr:colOff>
      <xdr:row>61</xdr:row>
      <xdr:rowOff>88900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471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111777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8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61</xdr:row>
      <xdr:rowOff>12700</xdr:rowOff>
    </xdr:from>
    <xdr:to>
      <xdr:col>19</xdr:col>
      <xdr:colOff>187325</xdr:colOff>
      <xdr:row>61</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471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35577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107950</xdr:rowOff>
    </xdr:from>
    <xdr:to>
      <xdr:col>11</xdr:col>
      <xdr:colOff>9525</xdr:colOff>
      <xdr:row>61</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949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38100</xdr:rowOff>
    </xdr:from>
    <xdr:to>
      <xdr:col>24</xdr:col>
      <xdr:colOff>76200</xdr:colOff>
      <xdr:row>61</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118127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133350</xdr:rowOff>
    </xdr:from>
    <xdr:to>
      <xdr:col>20</xdr:col>
      <xdr:colOff>38100</xdr:colOff>
      <xdr:row>61</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133350</xdr:rowOff>
    </xdr:from>
    <xdr:to>
      <xdr:col>15</xdr:col>
      <xdr:colOff>149225</xdr:colOff>
      <xdr:row>61</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57150</xdr:rowOff>
    </xdr:from>
    <xdr:to>
      <xdr:col>11</xdr:col>
      <xdr:colOff>60325</xdr:colOff>
      <xdr:row>60</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143527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61</xdr:row>
      <xdr:rowOff>38100</xdr:rowOff>
    </xdr:from>
    <xdr:to>
      <xdr:col>6</xdr:col>
      <xdr:colOff>171450</xdr:colOff>
      <xdr:row>61</xdr:row>
      <xdr:rowOff>139700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9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124477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58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は介護サービス費の増等により介護保険事業特別会計への繰出金が増加したこと等により比率は上昇した。令和３年度は、要介護認定者数の増等による介護サービス費の増により介護保険事業特別会計への繰出金が増加したこと等により比率は上昇した。令和４年度は、令和３年度に引き続き、介護保険事業特別会計への繰出金が増加したものの、市税収入の増等による経常一般財源の増により、比率は低下した。令和５年度は、国民健康保険事業会計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介護保険事業特別</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会計への繰出金が増加したこと等により比率は上昇した。</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53522</xdr:rowOff>
    </xdr:from>
    <xdr:to>
      <xdr:col>82</xdr:col>
      <xdr:colOff>107950</xdr:colOff>
      <xdr:row>53</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1403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53522</xdr:rowOff>
    </xdr:from>
    <xdr:to>
      <xdr:col>78</xdr:col>
      <xdr:colOff>69850</xdr:colOff>
      <xdr:row>53</xdr:row>
      <xdr:rowOff>102507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53522</xdr:rowOff>
    </xdr:from>
    <xdr:to>
      <xdr:col>73</xdr:col>
      <xdr:colOff>180975</xdr:colOff>
      <xdr:row>53</xdr:row>
      <xdr:rowOff>102507</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140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20865</xdr:rowOff>
    </xdr:from>
    <xdr:to>
      <xdr:col>69</xdr:col>
      <xdr:colOff>92075</xdr:colOff>
      <xdr:row>53</xdr:row>
      <xdr:rowOff>53522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1077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100693</xdr:rowOff>
    </xdr:from>
    <xdr:to>
      <xdr:col>82</xdr:col>
      <xdr:colOff>158750</xdr:colOff>
      <xdr:row>54</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2722</xdr:rowOff>
    </xdr:from>
    <xdr:to>
      <xdr:col>78</xdr:col>
      <xdr:colOff>120650</xdr:colOff>
      <xdr:row>53</xdr:row>
      <xdr:rowOff>104322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114499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885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51707</xdr:rowOff>
    </xdr:from>
    <xdr:to>
      <xdr:col>74</xdr:col>
      <xdr:colOff>31750</xdr:colOff>
      <xdr:row>53</xdr:row>
      <xdr:rowOff>153307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163484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2722</xdr:rowOff>
    </xdr:from>
    <xdr:to>
      <xdr:col>69</xdr:col>
      <xdr:colOff>142875</xdr:colOff>
      <xdr:row>53</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141515</xdr:rowOff>
    </xdr:from>
    <xdr:to>
      <xdr:col>65</xdr:col>
      <xdr:colOff>53975</xdr:colOff>
      <xdr:row>53</xdr:row>
      <xdr:rowOff>71665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81842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は、令和元年度に引き続き、幼保無償化に伴う幼稚園園児保育料補助の扶助費移行による減等により比率が低下した。令和３年度は、民間保育所運営費の減や川崎市看護師要請確保事業団の解散に伴う運営補助の減により減少した。令和４年度は、民間保育所運営費の増はあるものの、比率は横ばいとなった。令和５年度は、自動車運送事業会計への繰出金の増や市制記念多摩川花火大会事業費等の増により上昇した。</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76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104140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276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48277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149860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138430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322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13987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39387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27957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令和２年度は、公債償還元金の減のほか、市税収入や地方消費税交付金の増等による経常一般財源の増加により比率が低下した。令和３年度は、公債償還元金の増があったものの、地方消費税交付金、臨時財政対策債等の増加による経常一般財源の増加により比率が低下した。令和４年度は、公債償還元金の増があったものの、個人市民税や固定資産税等の増による経常一般財源の増加により比率が低下した。令和５年度は、公債償還元金の増があったものの、個人市民税や固定資産税等の増による経常一般財源の増加により比率は横ばいとなった。今後は連続立体交差事業や再開発事業等により投資的経費が増加する見込みであるが、市債発行にあたっては、実質公債費比率や市債現在高に留意しながら、適正な活用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127000</xdr:rowOff>
    </xdr:from>
    <xdr:to>
      <xdr:col>24</xdr:col>
      <xdr:colOff>25400</xdr:colOff>
      <xdr:row>75</xdr:row>
      <xdr:rowOff>127000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2985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97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127000</xdr:rowOff>
    </xdr:from>
    <xdr:to>
      <xdr:col>19</xdr:col>
      <xdr:colOff>187325</xdr:colOff>
      <xdr:row>75</xdr:row>
      <xdr:rowOff>165100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298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48277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50800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023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165100</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81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29227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76200</xdr:rowOff>
    </xdr:from>
    <xdr:to>
      <xdr:col>24</xdr:col>
      <xdr:colOff>76200</xdr:colOff>
      <xdr:row>76</xdr:row>
      <xdr:rowOff>6350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92727</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76200</xdr:rowOff>
    </xdr:from>
    <xdr:to>
      <xdr:col>20</xdr:col>
      <xdr:colOff>38100</xdr:colOff>
      <xdr:row>76</xdr:row>
      <xdr:rowOff>6350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16527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0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２年度は会計年度任用職員制度の開始により人件費は増となっているものの、市税収入や地方消費税交付金の増等による経常一般財源の増加により比率が低下した。令和３年度は、社会福祉費の増加や児童福祉費等の扶助費の増加により比率が増加した。令和４年度は、光熱費の増等により物件費は増となっているものの、市税収入の増等による経常一般財源の増により、比率は低下した。令和５年度は、社会福祉費の増加や児童福祉費等の扶助費の増加により比率が増加した。</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18143</xdr:rowOff>
    </xdr:from>
    <xdr:to>
      <xdr:col>82</xdr:col>
      <xdr:colOff>107950</xdr:colOff>
      <xdr:row>78</xdr:row>
      <xdr:rowOff>29029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3912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18143</xdr:rowOff>
    </xdr:from>
    <xdr:to>
      <xdr:col>78</xdr:col>
      <xdr:colOff>69850</xdr:colOff>
      <xdr:row>78</xdr:row>
      <xdr:rowOff>29029</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391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7257</xdr:rowOff>
    </xdr:from>
    <xdr:to>
      <xdr:col>73</xdr:col>
      <xdr:colOff>180975</xdr:colOff>
      <xdr:row>78</xdr:row>
      <xdr:rowOff>29029</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380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7257</xdr:rowOff>
    </xdr:from>
    <xdr:to>
      <xdr:col>69</xdr:col>
      <xdr:colOff>92075</xdr:colOff>
      <xdr:row>79</xdr:row>
      <xdr:rowOff>75293</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flipV="1">
          <a:off x="13004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149679</xdr:rowOff>
    </xdr:from>
    <xdr:to>
      <xdr:col>82</xdr:col>
      <xdr:colOff>158750</xdr:colOff>
      <xdr:row>78</xdr:row>
      <xdr:rowOff>79829</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121756</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32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138793</xdr:rowOff>
    </xdr:from>
    <xdr:to>
      <xdr:col>78</xdr:col>
      <xdr:colOff>120650</xdr:colOff>
      <xdr:row>78</xdr:row>
      <xdr:rowOff>68943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53720</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42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149679</xdr:rowOff>
    </xdr:from>
    <xdr:to>
      <xdr:col>74</xdr:col>
      <xdr:colOff>31750</xdr:colOff>
      <xdr:row>78</xdr:row>
      <xdr:rowOff>79829</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3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64606</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127907</xdr:rowOff>
    </xdr:from>
    <xdr:to>
      <xdr:col>69</xdr:col>
      <xdr:colOff>142875</xdr:colOff>
      <xdr:row>78</xdr:row>
      <xdr:rowOff>58057</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42834</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41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24493</xdr:rowOff>
    </xdr:from>
    <xdr:to>
      <xdr:col>65</xdr:col>
      <xdr:colOff>53975</xdr:colOff>
      <xdr:row>79</xdr:row>
      <xdr:rowOff>126093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110870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98425</xdr:rowOff>
    </xdr:from>
    <xdr:to>
      <xdr:col>29</xdr:col>
      <xdr:colOff>127000</xdr:colOff>
      <xdr:row>15</xdr:row>
      <xdr:rowOff>148260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7800"/>
          <a:ext cx="647700" cy="49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138333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414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148260</xdr:rowOff>
    </xdr:from>
    <xdr:to>
      <xdr:col>26</xdr:col>
      <xdr:colOff>50800</xdr:colOff>
      <xdr:row>16</xdr:row>
      <xdr:rowOff>48019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67635"/>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109339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385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48019</xdr:rowOff>
    </xdr:from>
    <xdr:to>
      <xdr:col>22</xdr:col>
      <xdr:colOff>114300</xdr:colOff>
      <xdr:row>16</xdr:row>
      <xdr:rowOff>69050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38844"/>
          <a:ext cx="6985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142714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41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69050</xdr:rowOff>
    </xdr:from>
    <xdr:to>
      <xdr:col>18</xdr:col>
      <xdr:colOff>177800</xdr:colOff>
      <xdr:row>16</xdr:row>
      <xdr:rowOff>78956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59875"/>
          <a:ext cx="698500" cy="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149915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2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4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47625</xdr:rowOff>
    </xdr:from>
    <xdr:to>
      <xdr:col>29</xdr:col>
      <xdr:colOff>177800</xdr:colOff>
      <xdr:row>15</xdr:row>
      <xdr:rowOff>149225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19702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97460</xdr:rowOff>
    </xdr:from>
    <xdr:to>
      <xdr:col>26</xdr:col>
      <xdr:colOff>101600</xdr:colOff>
      <xdr:row>16</xdr:row>
      <xdr:rowOff>27610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12387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803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168669</xdr:rowOff>
    </xdr:from>
    <xdr:to>
      <xdr:col>22</xdr:col>
      <xdr:colOff>165100</xdr:colOff>
      <xdr:row>16</xdr:row>
      <xdr:rowOff>98819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88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83596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87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18250</xdr:rowOff>
    </xdr:from>
    <xdr:to>
      <xdr:col>19</xdr:col>
      <xdr:colOff>38100</xdr:colOff>
      <xdr:row>16</xdr:row>
      <xdr:rowOff>119850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104627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89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28156</xdr:rowOff>
    </xdr:from>
    <xdr:to>
      <xdr:col>15</xdr:col>
      <xdr:colOff>101600</xdr:colOff>
      <xdr:row>16</xdr:row>
      <xdr:rowOff>129756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8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114533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90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159004</xdr:rowOff>
    </xdr:from>
    <xdr:to>
      <xdr:col>29</xdr:col>
      <xdr:colOff>127000</xdr:colOff>
      <xdr:row>35</xdr:row>
      <xdr:rowOff>235052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769354"/>
          <a:ext cx="647700" cy="76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185789</xdr:rowOff>
    </xdr:from>
    <xdr:to>
      <xdr:col>26</xdr:col>
      <xdr:colOff>50800</xdr:colOff>
      <xdr:row>35</xdr:row>
      <xdr:rowOff>235052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796139"/>
          <a:ext cx="698500" cy="49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176302</xdr:rowOff>
    </xdr:from>
    <xdr:to>
      <xdr:col>22</xdr:col>
      <xdr:colOff>114300</xdr:colOff>
      <xdr:row>35</xdr:row>
      <xdr:rowOff>185789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786652"/>
          <a:ext cx="698500" cy="9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176302</xdr:rowOff>
    </xdr:from>
    <xdr:to>
      <xdr:col>18</xdr:col>
      <xdr:colOff>177800</xdr:colOff>
      <xdr:row>35</xdr:row>
      <xdr:rowOff>274142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786652"/>
          <a:ext cx="698500" cy="9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108204</xdr:rowOff>
    </xdr:from>
    <xdr:to>
      <xdr:col>29</xdr:col>
      <xdr:colOff>177800</xdr:colOff>
      <xdr:row>35</xdr:row>
      <xdr:rowOff>209804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296181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563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184252</xdr:rowOff>
    </xdr:from>
    <xdr:to>
      <xdr:col>26</xdr:col>
      <xdr:colOff>101600</xdr:colOff>
      <xdr:row>35</xdr:row>
      <xdr:rowOff>285852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794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296029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63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134989</xdr:rowOff>
    </xdr:from>
    <xdr:to>
      <xdr:col>22</xdr:col>
      <xdr:colOff>165100</xdr:colOff>
      <xdr:row>35</xdr:row>
      <xdr:rowOff>236589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45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1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125502</xdr:rowOff>
    </xdr:from>
    <xdr:to>
      <xdr:col>19</xdr:col>
      <xdr:colOff>38100</xdr:colOff>
      <xdr:row>35</xdr:row>
      <xdr:rowOff>227102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35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237279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0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223342</xdr:rowOff>
    </xdr:from>
    <xdr:to>
      <xdr:col>15</xdr:col>
      <xdr:colOff>101600</xdr:colOff>
      <xdr:row>35</xdr:row>
      <xdr:rowOff>324942</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33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335119</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02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135966</xdr:rowOff>
    </xdr:from>
    <xdr:to>
      <xdr:col>24</xdr:col>
      <xdr:colOff>63500</xdr:colOff>
      <xdr:row>35</xdr:row>
      <xdr:rowOff>21514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65266"/>
          <a:ext cx="838200" cy="5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155363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41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135966</xdr:rowOff>
    </xdr:from>
    <xdr:to>
      <xdr:col>19</xdr:col>
      <xdr:colOff>177800</xdr:colOff>
      <xdr:row>35</xdr:row>
      <xdr:rowOff>41516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5266"/>
          <a:ext cx="8890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141647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45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41516</xdr:rowOff>
    </xdr:from>
    <xdr:to>
      <xdr:col>15</xdr:col>
      <xdr:colOff>50800</xdr:colOff>
      <xdr:row>35</xdr:row>
      <xdr:rowOff>58775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42266"/>
          <a:ext cx="8890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220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4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58775</xdr:rowOff>
    </xdr:from>
    <xdr:to>
      <xdr:col>10</xdr:col>
      <xdr:colOff>114300</xdr:colOff>
      <xdr:row>35</xdr:row>
      <xdr:rowOff>71196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59525"/>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11269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497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82707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5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142164</xdr:rowOff>
    </xdr:from>
    <xdr:to>
      <xdr:col>24</xdr:col>
      <xdr:colOff>114300</xdr:colOff>
      <xdr:row>35</xdr:row>
      <xdr:rowOff>72314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120591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4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85166</xdr:rowOff>
    </xdr:from>
    <xdr:to>
      <xdr:col>20</xdr:col>
      <xdr:colOff>38100</xdr:colOff>
      <xdr:row>35</xdr:row>
      <xdr:rowOff>15316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6443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07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162166</xdr:rowOff>
    </xdr:from>
    <xdr:to>
      <xdr:col>15</xdr:col>
      <xdr:colOff>101600</xdr:colOff>
      <xdr:row>35</xdr:row>
      <xdr:rowOff>92316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7975</xdr:rowOff>
    </xdr:from>
    <xdr:to>
      <xdr:col>10</xdr:col>
      <xdr:colOff>165100</xdr:colOff>
      <xdr:row>35</xdr:row>
      <xdr:rowOff>109575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0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100702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0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20396</xdr:rowOff>
    </xdr:from>
    <xdr:to>
      <xdr:col>6</xdr:col>
      <xdr:colOff>38100</xdr:colOff>
      <xdr:row>35</xdr:row>
      <xdr:rowOff>121996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113123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5100</xdr:rowOff>
    </xdr:from>
    <xdr:to>
      <xdr:col>24</xdr:col>
      <xdr:colOff>63500</xdr:colOff>
      <xdr:row>55</xdr:row>
      <xdr:rowOff>169646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63400"/>
          <a:ext cx="838200" cy="33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73052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3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5100</xdr:rowOff>
    </xdr:from>
    <xdr:to>
      <xdr:col>19</xdr:col>
      <xdr:colOff>177800</xdr:colOff>
      <xdr:row>54</xdr:row>
      <xdr:rowOff>26177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63400"/>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26177</xdr:rowOff>
    </xdr:from>
    <xdr:to>
      <xdr:col>15</xdr:col>
      <xdr:colOff>50800</xdr:colOff>
      <xdr:row>58</xdr:row>
      <xdr:rowOff>51918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284477"/>
          <a:ext cx="889000" cy="71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117848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7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51918</xdr:rowOff>
    </xdr:from>
    <xdr:to>
      <xdr:col>10</xdr:col>
      <xdr:colOff>114300</xdr:colOff>
      <xdr:row>59</xdr:row>
      <xdr:rowOff>29789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6018"/>
          <a:ext cx="8890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66301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83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118846</xdr:rowOff>
    </xdr:from>
    <xdr:to>
      <xdr:col>24</xdr:col>
      <xdr:colOff>114300</xdr:colOff>
      <xdr:row>56</xdr:row>
      <xdr:rowOff>48996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97273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2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125750</xdr:rowOff>
    </xdr:from>
    <xdr:to>
      <xdr:col>20</xdr:col>
      <xdr:colOff>38100</xdr:colOff>
      <xdr:row>54</xdr:row>
      <xdr:rowOff>55900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21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47027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30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146827</xdr:rowOff>
    </xdr:from>
    <xdr:to>
      <xdr:col>15</xdr:col>
      <xdr:colOff>101600</xdr:colOff>
      <xdr:row>54</xdr:row>
      <xdr:rowOff>76977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23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93504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00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1118</xdr:rowOff>
    </xdr:from>
    <xdr:to>
      <xdr:col>10</xdr:col>
      <xdr:colOff>165100</xdr:colOff>
      <xdr:row>58</xdr:row>
      <xdr:rowOff>102718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93845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150439</xdr:rowOff>
    </xdr:from>
    <xdr:to>
      <xdr:col>6</xdr:col>
      <xdr:colOff>38100</xdr:colOff>
      <xdr:row>59</xdr:row>
      <xdr:rowOff>80589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0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71716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18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128378</xdr:rowOff>
    </xdr:from>
    <xdr:to>
      <xdr:col>24</xdr:col>
      <xdr:colOff>63500</xdr:colOff>
      <xdr:row>78</xdr:row>
      <xdr:rowOff>145796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501478"/>
          <a:ext cx="838200" cy="1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123589</xdr:rowOff>
    </xdr:from>
    <xdr:to>
      <xdr:col>19</xdr:col>
      <xdr:colOff>177800</xdr:colOff>
      <xdr:row>78</xdr:row>
      <xdr:rowOff>128378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496689"/>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123589</xdr:rowOff>
    </xdr:from>
    <xdr:to>
      <xdr:col>15</xdr:col>
      <xdr:colOff>50800</xdr:colOff>
      <xdr:row>78</xdr:row>
      <xdr:rowOff>136216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96689"/>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136216</xdr:rowOff>
    </xdr:from>
    <xdr:to>
      <xdr:col>10</xdr:col>
      <xdr:colOff>114300</xdr:colOff>
      <xdr:row>78</xdr:row>
      <xdr:rowOff>155702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09316"/>
          <a:ext cx="889000" cy="1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94996</xdr:rowOff>
    </xdr:from>
    <xdr:to>
      <xdr:col>24</xdr:col>
      <xdr:colOff>114300</xdr:colOff>
      <xdr:row>79</xdr:row>
      <xdr:rowOff>25146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9923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77578</xdr:rowOff>
    </xdr:from>
    <xdr:to>
      <xdr:col>20</xdr:col>
      <xdr:colOff>38100</xdr:colOff>
      <xdr:row>79</xdr:row>
      <xdr:rowOff>7728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170305</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72789</xdr:rowOff>
    </xdr:from>
    <xdr:to>
      <xdr:col>15</xdr:col>
      <xdr:colOff>101600</xdr:colOff>
      <xdr:row>79</xdr:row>
      <xdr:rowOff>2939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165516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3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85416</xdr:rowOff>
    </xdr:from>
    <xdr:to>
      <xdr:col>10</xdr:col>
      <xdr:colOff>165100</xdr:colOff>
      <xdr:row>79</xdr:row>
      <xdr:rowOff>15566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6693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104902</xdr:rowOff>
    </xdr:from>
    <xdr:to>
      <xdr:col>6</xdr:col>
      <xdr:colOff>38100</xdr:colOff>
      <xdr:row>79</xdr:row>
      <xdr:rowOff>35052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7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26179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7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41684</xdr:rowOff>
    </xdr:from>
    <xdr:to>
      <xdr:col>24</xdr:col>
      <xdr:colOff>63500</xdr:colOff>
      <xdr:row>97</xdr:row>
      <xdr:rowOff>43383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672334"/>
          <a:ext cx="838200" cy="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38953</xdr:rowOff>
    </xdr:from>
    <xdr:to>
      <xdr:col>19</xdr:col>
      <xdr:colOff>177800</xdr:colOff>
      <xdr:row>97</xdr:row>
      <xdr:rowOff>43383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669603"/>
          <a:ext cx="889000" cy="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38953</xdr:rowOff>
    </xdr:from>
    <xdr:to>
      <xdr:col>15</xdr:col>
      <xdr:colOff>50800</xdr:colOff>
      <xdr:row>98</xdr:row>
      <xdr:rowOff>92814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669603"/>
          <a:ext cx="889000" cy="22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92814</xdr:rowOff>
    </xdr:from>
    <xdr:to>
      <xdr:col>10</xdr:col>
      <xdr:colOff>114300</xdr:colOff>
      <xdr:row>98</xdr:row>
      <xdr:rowOff>159392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94914"/>
          <a:ext cx="889000" cy="66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162334</xdr:rowOff>
    </xdr:from>
    <xdr:to>
      <xdr:col>24</xdr:col>
      <xdr:colOff>114300</xdr:colOff>
      <xdr:row>97</xdr:row>
      <xdr:rowOff>92484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62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140761</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9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164033</xdr:rowOff>
    </xdr:from>
    <xdr:to>
      <xdr:col>20</xdr:col>
      <xdr:colOff>38100</xdr:colOff>
      <xdr:row>97</xdr:row>
      <xdr:rowOff>94183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2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85310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159603</xdr:rowOff>
    </xdr:from>
    <xdr:to>
      <xdr:col>15</xdr:col>
      <xdr:colOff>101600</xdr:colOff>
      <xdr:row>97</xdr:row>
      <xdr:rowOff>89753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80880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71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42014</xdr:rowOff>
    </xdr:from>
    <xdr:to>
      <xdr:col>10</xdr:col>
      <xdr:colOff>165100</xdr:colOff>
      <xdr:row>98</xdr:row>
      <xdr:rowOff>143614</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134741</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93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108592</xdr:rowOff>
    </xdr:from>
    <xdr:to>
      <xdr:col>6</xdr:col>
      <xdr:colOff>38100</xdr:colOff>
      <xdr:row>99</xdr:row>
      <xdr:rowOff>38742</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29869</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7003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145186</xdr:rowOff>
    </xdr:from>
    <xdr:to>
      <xdr:col>55</xdr:col>
      <xdr:colOff>0</xdr:colOff>
      <xdr:row>39</xdr:row>
      <xdr:rowOff>16142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660286"/>
          <a:ext cx="8382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45229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388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145186</xdr:rowOff>
    </xdr:from>
    <xdr:to>
      <xdr:col>50</xdr:col>
      <xdr:colOff>114300</xdr:colOff>
      <xdr:row>39</xdr:row>
      <xdr:rowOff>23063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660286"/>
          <a:ext cx="889000" cy="4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100563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27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135623</xdr:rowOff>
    </xdr:from>
    <xdr:to>
      <xdr:col>45</xdr:col>
      <xdr:colOff>177800</xdr:colOff>
      <xdr:row>39</xdr:row>
      <xdr:rowOff>23063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450573"/>
          <a:ext cx="889000" cy="12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135623</xdr:rowOff>
    </xdr:from>
    <xdr:to>
      <xdr:col>41</xdr:col>
      <xdr:colOff>50800</xdr:colOff>
      <xdr:row>37</xdr:row>
      <xdr:rowOff>74181</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450573"/>
          <a:ext cx="889000" cy="96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59923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0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136792</xdr:rowOff>
    </xdr:from>
    <xdr:to>
      <xdr:col>55</xdr:col>
      <xdr:colOff>50800</xdr:colOff>
      <xdr:row>39</xdr:row>
      <xdr:rowOff>66942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6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51719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5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94386</xdr:rowOff>
    </xdr:from>
    <xdr:to>
      <xdr:col>50</xdr:col>
      <xdr:colOff>165100</xdr:colOff>
      <xdr:row>39</xdr:row>
      <xdr:rowOff>24536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6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15663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143713</xdr:rowOff>
    </xdr:from>
    <xdr:to>
      <xdr:col>46</xdr:col>
      <xdr:colOff>38100</xdr:colOff>
      <xdr:row>39</xdr:row>
      <xdr:rowOff>73863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6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64990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75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84823</xdr:rowOff>
    </xdr:from>
    <xdr:to>
      <xdr:col>41</xdr:col>
      <xdr:colOff>101600</xdr:colOff>
      <xdr:row>32</xdr:row>
      <xdr:rowOff>14973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39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6100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49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23381</xdr:rowOff>
    </xdr:from>
    <xdr:to>
      <xdr:col>36</xdr:col>
      <xdr:colOff>165100</xdr:colOff>
      <xdr:row>37</xdr:row>
      <xdr:rowOff>124981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141508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124898</xdr:rowOff>
    </xdr:from>
    <xdr:to>
      <xdr:col>55</xdr:col>
      <xdr:colOff>0</xdr:colOff>
      <xdr:row>53</xdr:row>
      <xdr:rowOff>143167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040298"/>
          <a:ext cx="838200" cy="18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143167</xdr:rowOff>
    </xdr:from>
    <xdr:to>
      <xdr:col>50</xdr:col>
      <xdr:colOff>114300</xdr:colOff>
      <xdr:row>54</xdr:row>
      <xdr:rowOff>58642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230017"/>
          <a:ext cx="889000" cy="8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86455</xdr:rowOff>
    </xdr:from>
    <xdr:to>
      <xdr:col>45</xdr:col>
      <xdr:colOff>177800</xdr:colOff>
      <xdr:row>54</xdr:row>
      <xdr:rowOff>58642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173305"/>
          <a:ext cx="88900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86455</xdr:rowOff>
    </xdr:from>
    <xdr:to>
      <xdr:col>41</xdr:col>
      <xdr:colOff>50800</xdr:colOff>
      <xdr:row>55</xdr:row>
      <xdr:rowOff>7607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173305"/>
          <a:ext cx="889000" cy="26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33685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46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64812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4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74098</xdr:rowOff>
    </xdr:from>
    <xdr:to>
      <xdr:col>55</xdr:col>
      <xdr:colOff>50800</xdr:colOff>
      <xdr:row>53</xdr:row>
      <xdr:rowOff>4248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9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96975</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8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92367</xdr:rowOff>
    </xdr:from>
    <xdr:to>
      <xdr:col>50</xdr:col>
      <xdr:colOff>165100</xdr:colOff>
      <xdr:row>54</xdr:row>
      <xdr:rowOff>22517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1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39044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895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7842</xdr:rowOff>
    </xdr:from>
    <xdr:to>
      <xdr:col>46</xdr:col>
      <xdr:colOff>38100</xdr:colOff>
      <xdr:row>54</xdr:row>
      <xdr:rowOff>109442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125969</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35655</xdr:rowOff>
    </xdr:from>
    <xdr:to>
      <xdr:col>41</xdr:col>
      <xdr:colOff>101600</xdr:colOff>
      <xdr:row>53</xdr:row>
      <xdr:rowOff>137255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2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153782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8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128257</xdr:rowOff>
    </xdr:from>
    <xdr:to>
      <xdr:col>36</xdr:col>
      <xdr:colOff>165100</xdr:colOff>
      <xdr:row>55</xdr:row>
      <xdr:rowOff>58407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74934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161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80759</xdr:rowOff>
    </xdr:from>
    <xdr:to>
      <xdr:col>55</xdr:col>
      <xdr:colOff>0</xdr:colOff>
      <xdr:row>75</xdr:row>
      <xdr:rowOff>105487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939509"/>
          <a:ext cx="838200" cy="2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8903</xdr:rowOff>
    </xdr:from>
    <xdr:to>
      <xdr:col>50</xdr:col>
      <xdr:colOff>114300</xdr:colOff>
      <xdr:row>75</xdr:row>
      <xdr:rowOff>105487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2867653"/>
          <a:ext cx="889000" cy="9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137681</xdr:rowOff>
    </xdr:from>
    <xdr:to>
      <xdr:col>45</xdr:col>
      <xdr:colOff>177800</xdr:colOff>
      <xdr:row>75</xdr:row>
      <xdr:rowOff>8903</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2824981"/>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101867</xdr:rowOff>
    </xdr:from>
    <xdr:to>
      <xdr:col>41</xdr:col>
      <xdr:colOff>50800</xdr:colOff>
      <xdr:row>74</xdr:row>
      <xdr:rowOff>137681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789167"/>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29959</xdr:rowOff>
    </xdr:from>
    <xdr:to>
      <xdr:col>55</xdr:col>
      <xdr:colOff>50800</xdr:colOff>
      <xdr:row>75</xdr:row>
      <xdr:rowOff>131559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28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52836</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2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54687</xdr:rowOff>
    </xdr:from>
    <xdr:to>
      <xdr:col>50</xdr:col>
      <xdr:colOff>165100</xdr:colOff>
      <xdr:row>75</xdr:row>
      <xdr:rowOff>156287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1364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6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129553</xdr:rowOff>
    </xdr:from>
    <xdr:to>
      <xdr:col>46</xdr:col>
      <xdr:colOff>38100</xdr:colOff>
      <xdr:row>75</xdr:row>
      <xdr:rowOff>59703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81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76230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59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86881</xdr:rowOff>
    </xdr:from>
    <xdr:to>
      <xdr:col>41</xdr:col>
      <xdr:colOff>101600</xdr:colOff>
      <xdr:row>75</xdr:row>
      <xdr:rowOff>17031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77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33558</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5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51067</xdr:rowOff>
    </xdr:from>
    <xdr:to>
      <xdr:col>36</xdr:col>
      <xdr:colOff>165100</xdr:colOff>
      <xdr:row>74</xdr:row>
      <xdr:rowOff>152667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169194</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5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97605</xdr:rowOff>
    </xdr:from>
    <xdr:to>
      <xdr:col>55</xdr:col>
      <xdr:colOff>0</xdr:colOff>
      <xdr:row>93</xdr:row>
      <xdr:rowOff>46954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5699555"/>
          <a:ext cx="838200" cy="29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153967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09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46954</xdr:rowOff>
    </xdr:from>
    <xdr:to>
      <xdr:col>50</xdr:col>
      <xdr:colOff>114300</xdr:colOff>
      <xdr:row>94</xdr:row>
      <xdr:rowOff>98323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991804"/>
          <a:ext cx="889000" cy="22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19353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0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98323</xdr:rowOff>
    </xdr:from>
    <xdr:to>
      <xdr:col>45</xdr:col>
      <xdr:colOff>177800</xdr:colOff>
      <xdr:row>94</xdr:row>
      <xdr:rowOff>100805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2146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133196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2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100805</xdr:rowOff>
    </xdr:from>
    <xdr:to>
      <xdr:col>41</xdr:col>
      <xdr:colOff>50800</xdr:colOff>
      <xdr:row>96</xdr:row>
      <xdr:rowOff>65308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217105"/>
          <a:ext cx="889000" cy="30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156579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44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46805</xdr:rowOff>
    </xdr:from>
    <xdr:to>
      <xdr:col>55</xdr:col>
      <xdr:colOff>50800</xdr:colOff>
      <xdr:row>91</xdr:row>
      <xdr:rowOff>148405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56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133182</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556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167604</xdr:rowOff>
    </xdr:from>
    <xdr:to>
      <xdr:col>50</xdr:col>
      <xdr:colOff>165100</xdr:colOff>
      <xdr:row>93</xdr:row>
      <xdr:rowOff>97754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9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114281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71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47523</xdr:rowOff>
    </xdr:from>
    <xdr:to>
      <xdr:col>46</xdr:col>
      <xdr:colOff>38100</xdr:colOff>
      <xdr:row>94</xdr:row>
      <xdr:rowOff>149123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16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165650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9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50005</xdr:rowOff>
    </xdr:from>
    <xdr:to>
      <xdr:col>41</xdr:col>
      <xdr:colOff>101600</xdr:colOff>
      <xdr:row>94</xdr:row>
      <xdr:rowOff>151605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16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168132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594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14508</xdr:rowOff>
    </xdr:from>
    <xdr:to>
      <xdr:col>36</xdr:col>
      <xdr:colOff>165100</xdr:colOff>
      <xdr:row>96</xdr:row>
      <xdr:rowOff>116108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47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107235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56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98116</xdr:rowOff>
    </xdr:from>
    <xdr:to>
      <xdr:col>85</xdr:col>
      <xdr:colOff>127000</xdr:colOff>
      <xdr:row>39</xdr:row>
      <xdr:rowOff>98443</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84666"/>
          <a:ext cx="8382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56533</xdr:rowOff>
    </xdr:from>
    <xdr:to>
      <xdr:col>81</xdr:col>
      <xdr:colOff>50800</xdr:colOff>
      <xdr:row>39</xdr:row>
      <xdr:rowOff>98443</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43083"/>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70847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414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139918</xdr:rowOff>
    </xdr:from>
    <xdr:to>
      <xdr:col>76</xdr:col>
      <xdr:colOff>114300</xdr:colOff>
      <xdr:row>39</xdr:row>
      <xdr:rowOff>56533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655018"/>
          <a:ext cx="889000" cy="8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67037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41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139918</xdr:rowOff>
    </xdr:from>
    <xdr:to>
      <xdr:col>71</xdr:col>
      <xdr:colOff>177800</xdr:colOff>
      <xdr:row>39</xdr:row>
      <xdr:rowOff>71338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655018"/>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20228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6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155973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32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47316</xdr:rowOff>
    </xdr:from>
    <xdr:to>
      <xdr:col>85</xdr:col>
      <xdr:colOff>177800</xdr:colOff>
      <xdr:row>39</xdr:row>
      <xdr:rowOff>148916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133693</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8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47643</xdr:rowOff>
    </xdr:from>
    <xdr:to>
      <xdr:col>81</xdr:col>
      <xdr:colOff>101600</xdr:colOff>
      <xdr:row>39</xdr:row>
      <xdr:rowOff>149243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140370</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69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5733</xdr:rowOff>
    </xdr:from>
    <xdr:to>
      <xdr:col>76</xdr:col>
      <xdr:colOff>165100</xdr:colOff>
      <xdr:row>39</xdr:row>
      <xdr:rowOff>107333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6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98460</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78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89118</xdr:rowOff>
    </xdr:from>
    <xdr:to>
      <xdr:col>72</xdr:col>
      <xdr:colOff>38100</xdr:colOff>
      <xdr:row>39</xdr:row>
      <xdr:rowOff>19268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10395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69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20538</xdr:rowOff>
    </xdr:from>
    <xdr:to>
      <xdr:col>67</xdr:col>
      <xdr:colOff>101600</xdr:colOff>
      <xdr:row>39</xdr:row>
      <xdr:rowOff>122138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0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113265</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799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97600</xdr:rowOff>
    </xdr:from>
    <xdr:to>
      <xdr:col>85</xdr:col>
      <xdr:colOff>127000</xdr:colOff>
      <xdr:row>77</xdr:row>
      <xdr:rowOff>129070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299250"/>
          <a:ext cx="8382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04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129070</xdr:rowOff>
    </xdr:from>
    <xdr:to>
      <xdr:col>81</xdr:col>
      <xdr:colOff>50800</xdr:colOff>
      <xdr:row>77</xdr:row>
      <xdr:rowOff>159398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330720"/>
          <a:ext cx="889000" cy="3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141076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159398</xdr:rowOff>
    </xdr:from>
    <xdr:to>
      <xdr:col>76</xdr:col>
      <xdr:colOff>114300</xdr:colOff>
      <xdr:row>78</xdr:row>
      <xdr:rowOff>330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361048"/>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115130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6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118097</xdr:rowOff>
    </xdr:from>
    <xdr:to>
      <xdr:col>71</xdr:col>
      <xdr:colOff>177800</xdr:colOff>
      <xdr:row>78</xdr:row>
      <xdr:rowOff>330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3319747"/>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2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146258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46800</xdr:rowOff>
    </xdr:from>
    <xdr:to>
      <xdr:col>85</xdr:col>
      <xdr:colOff>177800</xdr:colOff>
      <xdr:row>77</xdr:row>
      <xdr:rowOff>148400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2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25227</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322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78270</xdr:rowOff>
    </xdr:from>
    <xdr:to>
      <xdr:col>81</xdr:col>
      <xdr:colOff>101600</xdr:colOff>
      <xdr:row>78</xdr:row>
      <xdr:rowOff>8420</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170997</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108598</xdr:rowOff>
    </xdr:from>
    <xdr:to>
      <xdr:col>76</xdr:col>
      <xdr:colOff>165100</xdr:colOff>
      <xdr:row>78</xdr:row>
      <xdr:rowOff>38748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31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29875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40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120980</xdr:rowOff>
    </xdr:from>
    <xdr:to>
      <xdr:col>72</xdr:col>
      <xdr:colOff>38100</xdr:colOff>
      <xdr:row>78</xdr:row>
      <xdr:rowOff>51130</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42257</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41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67297</xdr:rowOff>
    </xdr:from>
    <xdr:to>
      <xdr:col>67</xdr:col>
      <xdr:colOff>101600</xdr:colOff>
      <xdr:row>77</xdr:row>
      <xdr:rowOff>168897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2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160024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36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87122</xdr:rowOff>
    </xdr:from>
    <xdr:to>
      <xdr:col>85</xdr:col>
      <xdr:colOff>127000</xdr:colOff>
      <xdr:row>98</xdr:row>
      <xdr:rowOff>110897</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889222"/>
          <a:ext cx="8382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31877</xdr:rowOff>
    </xdr:from>
    <xdr:to>
      <xdr:col>81</xdr:col>
      <xdr:colOff>50800</xdr:colOff>
      <xdr:row>98</xdr:row>
      <xdr:rowOff>87122</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83397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31877</xdr:rowOff>
    </xdr:from>
    <xdr:to>
      <xdr:col>76</xdr:col>
      <xdr:colOff>114300</xdr:colOff>
      <xdr:row>98</xdr:row>
      <xdr:rowOff>99391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833977"/>
          <a:ext cx="889000" cy="67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45593</xdr:rowOff>
    </xdr:from>
    <xdr:to>
      <xdr:col>71</xdr:col>
      <xdr:colOff>177800</xdr:colOff>
      <xdr:row>98</xdr:row>
      <xdr:rowOff>99391</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847693"/>
          <a:ext cx="889000" cy="5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60097</xdr:rowOff>
    </xdr:from>
    <xdr:to>
      <xdr:col>85</xdr:col>
      <xdr:colOff>177800</xdr:colOff>
      <xdr:row>98</xdr:row>
      <xdr:rowOff>161697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86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146474</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7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36322</xdr:rowOff>
    </xdr:from>
    <xdr:to>
      <xdr:col>81</xdr:col>
      <xdr:colOff>101600</xdr:colOff>
      <xdr:row>98</xdr:row>
      <xdr:rowOff>137922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8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129049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93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152527</xdr:rowOff>
    </xdr:from>
    <xdr:to>
      <xdr:col>76</xdr:col>
      <xdr:colOff>165100</xdr:colOff>
      <xdr:row>98</xdr:row>
      <xdr:rowOff>82677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7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73804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87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48591</xdr:rowOff>
    </xdr:from>
    <xdr:to>
      <xdr:col>72</xdr:col>
      <xdr:colOff>38100</xdr:colOff>
      <xdr:row>98</xdr:row>
      <xdr:rowOff>150191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85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141318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94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166243</xdr:rowOff>
    </xdr:from>
    <xdr:to>
      <xdr:col>67</xdr:col>
      <xdr:colOff>101600</xdr:colOff>
      <xdr:row>98</xdr:row>
      <xdr:rowOff>96393</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87520</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88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67201</xdr:rowOff>
    </xdr:from>
    <xdr:to>
      <xdr:col>116</xdr:col>
      <xdr:colOff>63500</xdr:colOff>
      <xdr:row>36</xdr:row>
      <xdr:rowOff>111288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1323300" y="623940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93327</xdr:rowOff>
    </xdr:from>
    <xdr:to>
      <xdr:col>111</xdr:col>
      <xdr:colOff>177800</xdr:colOff>
      <xdr:row>36</xdr:row>
      <xdr:rowOff>111288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20434300" y="6265527"/>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74112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590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105084</xdr:rowOff>
    </xdr:from>
    <xdr:to>
      <xdr:col>107</xdr:col>
      <xdr:colOff>50800</xdr:colOff>
      <xdr:row>36</xdr:row>
      <xdr:rowOff>93327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420034"/>
          <a:ext cx="889000" cy="8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25400</xdr:rowOff>
    </xdr:from>
    <xdr:to>
      <xdr:col>102</xdr:col>
      <xdr:colOff>114300</xdr:colOff>
      <xdr:row>31</xdr:row>
      <xdr:rowOff>105084</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340350"/>
          <a:ext cx="889000" cy="7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16401</xdr:rowOff>
    </xdr:from>
    <xdr:to>
      <xdr:col>116</xdr:col>
      <xdr:colOff>114300</xdr:colOff>
      <xdr:row>36</xdr:row>
      <xdr:rowOff>118001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61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39278</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604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60488</xdr:rowOff>
    </xdr:from>
    <xdr:to>
      <xdr:col>112</xdr:col>
      <xdr:colOff>38100</xdr:colOff>
      <xdr:row>36</xdr:row>
      <xdr:rowOff>162088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153215</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42527</xdr:rowOff>
    </xdr:from>
    <xdr:to>
      <xdr:col>107</xdr:col>
      <xdr:colOff>101600</xdr:colOff>
      <xdr:row>36</xdr:row>
      <xdr:rowOff>144127</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621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160654</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98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54284</xdr:rowOff>
    </xdr:from>
    <xdr:to>
      <xdr:col>102</xdr:col>
      <xdr:colOff>165100</xdr:colOff>
      <xdr:row>31</xdr:row>
      <xdr:rowOff>155884</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36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961</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14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146050</xdr:rowOff>
    </xdr:from>
    <xdr:to>
      <xdr:col>98</xdr:col>
      <xdr:colOff>38100</xdr:colOff>
      <xdr:row>31</xdr:row>
      <xdr:rowOff>76200</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2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92727</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0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50165</xdr:rowOff>
    </xdr:from>
    <xdr:to>
      <xdr:col>116</xdr:col>
      <xdr:colOff>63500</xdr:colOff>
      <xdr:row>58</xdr:row>
      <xdr:rowOff>52578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99426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160071</xdr:rowOff>
    </xdr:from>
    <xdr:to>
      <xdr:col>111</xdr:col>
      <xdr:colOff>177800</xdr:colOff>
      <xdr:row>58</xdr:row>
      <xdr:rowOff>50165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932721"/>
          <a:ext cx="889000" cy="6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95758</xdr:rowOff>
    </xdr:from>
    <xdr:to>
      <xdr:col>107</xdr:col>
      <xdr:colOff>50800</xdr:colOff>
      <xdr:row>57</xdr:row>
      <xdr:rowOff>160071</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868408"/>
          <a:ext cx="8890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95758</xdr:rowOff>
    </xdr:from>
    <xdr:to>
      <xdr:col>102</xdr:col>
      <xdr:colOff>114300</xdr:colOff>
      <xdr:row>58</xdr:row>
      <xdr:rowOff>38074</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868408"/>
          <a:ext cx="889000" cy="1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24516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62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1778</xdr:rowOff>
    </xdr:from>
    <xdr:to>
      <xdr:col>116</xdr:col>
      <xdr:colOff>114300</xdr:colOff>
      <xdr:row>58</xdr:row>
      <xdr:rowOff>103378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151655</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92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170815</xdr:rowOff>
    </xdr:from>
    <xdr:to>
      <xdr:col>112</xdr:col>
      <xdr:colOff>38100</xdr:colOff>
      <xdr:row>58</xdr:row>
      <xdr:rowOff>100965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94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58</xdr:row>
      <xdr:rowOff>92092</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1003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109271</xdr:rowOff>
    </xdr:from>
    <xdr:to>
      <xdr:col>107</xdr:col>
      <xdr:colOff>101600</xdr:colOff>
      <xdr:row>58</xdr:row>
      <xdr:rowOff>39421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88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58</xdr:row>
      <xdr:rowOff>30548</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997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44958</xdr:rowOff>
    </xdr:from>
    <xdr:to>
      <xdr:col>102</xdr:col>
      <xdr:colOff>165100</xdr:colOff>
      <xdr:row>57</xdr:row>
      <xdr:rowOff>146558</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8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137685</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91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158724</xdr:rowOff>
    </xdr:from>
    <xdr:to>
      <xdr:col>98</xdr:col>
      <xdr:colOff>38100</xdr:colOff>
      <xdr:row>58</xdr:row>
      <xdr:rowOff>88874</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9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58</xdr:row>
      <xdr:rowOff>80001</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1002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99161</xdr:rowOff>
    </xdr:from>
    <xdr:to>
      <xdr:col>116</xdr:col>
      <xdr:colOff>62864</xdr:colOff>
      <xdr:row>77</xdr:row>
      <xdr:rowOff>71425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272111"/>
          <a:ext cx="1269" cy="100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75252</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27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71425</xdr:rowOff>
    </xdr:from>
    <xdr:to>
      <xdr:col>116</xdr:col>
      <xdr:colOff>152400</xdr:colOff>
      <xdr:row>77</xdr:row>
      <xdr:rowOff>71425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27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45838</xdr:rowOff>
    </xdr:from>
    <xdr:ext cx="534377"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204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99161</xdr:rowOff>
    </xdr:from>
    <xdr:to>
      <xdr:col>116</xdr:col>
      <xdr:colOff>152400</xdr:colOff>
      <xdr:row>71</xdr:row>
      <xdr:rowOff>99161</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27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29020</xdr:rowOff>
    </xdr:from>
    <xdr:to>
      <xdr:col>116</xdr:col>
      <xdr:colOff>63500</xdr:colOff>
      <xdr:row>77</xdr:row>
      <xdr:rowOff>125413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3230670"/>
          <a:ext cx="838200" cy="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161726</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2677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138849</xdr:rowOff>
    </xdr:from>
    <xdr:to>
      <xdr:col>116</xdr:col>
      <xdr:colOff>114300</xdr:colOff>
      <xdr:row>75</xdr:row>
      <xdr:rowOff>68999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2826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125413</xdr:rowOff>
    </xdr:from>
    <xdr:to>
      <xdr:col>111</xdr:col>
      <xdr:colOff>177800</xdr:colOff>
      <xdr:row>77</xdr:row>
      <xdr:rowOff>165570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327063"/>
          <a:ext cx="889000" cy="40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3328</xdr:rowOff>
    </xdr:from>
    <xdr:to>
      <xdr:col>112</xdr:col>
      <xdr:colOff>38100</xdr:colOff>
      <xdr:row>75</xdr:row>
      <xdr:rowOff>104928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286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121455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6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165570</xdr:rowOff>
    </xdr:from>
    <xdr:to>
      <xdr:col>107</xdr:col>
      <xdr:colOff>50800</xdr:colOff>
      <xdr:row>78</xdr:row>
      <xdr:rowOff>10731</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9545300" y="13367220"/>
          <a:ext cx="889000" cy="1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27825</xdr:rowOff>
    </xdr:from>
    <xdr:to>
      <xdr:col>107</xdr:col>
      <xdr:colOff>101600</xdr:colOff>
      <xdr:row>75</xdr:row>
      <xdr:rowOff>129425</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288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145952</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6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10731</xdr:rowOff>
    </xdr:from>
    <xdr:to>
      <xdr:col>102</xdr:col>
      <xdr:colOff>114300</xdr:colOff>
      <xdr:row>78</xdr:row>
      <xdr:rowOff>24028</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8656300" y="1338383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68935</xdr:rowOff>
    </xdr:from>
    <xdr:to>
      <xdr:col>102</xdr:col>
      <xdr:colOff>165100</xdr:colOff>
      <xdr:row>75</xdr:row>
      <xdr:rowOff>170535</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29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15612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61735</xdr:rowOff>
    </xdr:from>
    <xdr:to>
      <xdr:col>98</xdr:col>
      <xdr:colOff>38100</xdr:colOff>
      <xdr:row>75</xdr:row>
      <xdr:rowOff>163336</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8412</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149670</xdr:rowOff>
    </xdr:from>
    <xdr:to>
      <xdr:col>116</xdr:col>
      <xdr:colOff>114300</xdr:colOff>
      <xdr:row>77</xdr:row>
      <xdr:rowOff>79820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31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64597</xdr:rowOff>
    </xdr:from>
    <xdr:ext cx="534377"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309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74613</xdr:rowOff>
    </xdr:from>
    <xdr:to>
      <xdr:col>112</xdr:col>
      <xdr:colOff>38100</xdr:colOff>
      <xdr:row>78</xdr:row>
      <xdr:rowOff>4763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2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167340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3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114770</xdr:rowOff>
    </xdr:from>
    <xdr:to>
      <xdr:col>107</xdr:col>
      <xdr:colOff>101600</xdr:colOff>
      <xdr:row>78</xdr:row>
      <xdr:rowOff>44920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31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36047</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40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131381</xdr:rowOff>
    </xdr:from>
    <xdr:to>
      <xdr:col>102</xdr:col>
      <xdr:colOff>165100</xdr:colOff>
      <xdr:row>78</xdr:row>
      <xdr:rowOff>61531</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33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52658</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4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144678</xdr:rowOff>
    </xdr:from>
    <xdr:to>
      <xdr:col>98</xdr:col>
      <xdr:colOff>38100</xdr:colOff>
      <xdr:row>78</xdr:row>
      <xdr:rowOff>74828</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65955</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4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524</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千円となっている。主な構成項目である人件費及び扶助費、公債費について分析すると、まず人件費は、住民一人当たり</a:t>
          </a:r>
          <a:r>
            <a:rPr kumimoji="1" lang="en-US" altLang="ja-JP" sz="1300">
              <a:latin typeface="ＭＳ Ｐゴシック" panose="020B0600070205080204" pitchFamily="50" charset="-128"/>
              <a:ea typeface="ＭＳ Ｐゴシック" panose="020B0600070205080204" pitchFamily="50" charset="-128"/>
            </a:rPr>
            <a:t>99</a:t>
          </a:r>
          <a:r>
            <a:rPr kumimoji="1" lang="ja-JP" altLang="en-US" sz="1300">
              <a:latin typeface="ＭＳ Ｐゴシック" panose="020B0600070205080204" pitchFamily="50" charset="-128"/>
              <a:ea typeface="ＭＳ Ｐゴシック" panose="020B0600070205080204" pitchFamily="50" charset="-128"/>
            </a:rPr>
            <a:t>千円となっている。令和２年度については、人口が増加した一方で会計年度任用職員制度の開始により増加した。令和４年度については、人口が増加した一方で、例月給の引き上げや職員数の増により増加した。令和５年度については定年引上げによる退職者の減により減少した。</a:t>
          </a:r>
        </a:p>
        <a:p>
          <a:r>
            <a:rPr kumimoji="1" lang="ja-JP" altLang="en-US" sz="1300">
              <a:latin typeface="ＭＳ Ｐゴシック" panose="020B0600070205080204" pitchFamily="50" charset="-128"/>
              <a:ea typeface="ＭＳ Ｐゴシック" panose="020B0600070205080204" pitchFamily="50" charset="-128"/>
            </a:rPr>
            <a:t>また、扶助費は、住民一人当たり</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千円となっており、公定価格の改定及び民間認可保育所受入人数の増による児童福祉費の増や、放課後等デイサービス等の利用者の増による衛生費の増等により微増した。</a:t>
          </a:r>
        </a:p>
        <a:p>
          <a:r>
            <a:rPr kumimoji="1" lang="ja-JP" altLang="en-US" sz="1300">
              <a:latin typeface="ＭＳ Ｐゴシック" panose="020B0600070205080204" pitchFamily="50" charset="-128"/>
              <a:ea typeface="ＭＳ Ｐゴシック" panose="020B0600070205080204" pitchFamily="50" charset="-128"/>
            </a:rPr>
            <a:t>さらに、公債費は、住民一人当たり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千円となっている。令和２年度は、公債償還元金の減により住民一人あたりの金額は減少した。令和３年度は、公債償還元金の増により住民一人あたりの金額は増加した。令和４年度も、公債償還元金の増により住民一人あたりの金額は増加した。令和５年度も、公債償還元金の増により住民一人あたりの金額は増加した。</a:t>
          </a:r>
        </a:p>
        <a:p>
          <a:r>
            <a:rPr kumimoji="1" lang="ja-JP" altLang="en-US" sz="1300">
              <a:latin typeface="ＭＳ Ｐゴシック" panose="020B0600070205080204" pitchFamily="50" charset="-128"/>
              <a:ea typeface="ＭＳ Ｐゴシック" panose="020B0600070205080204" pitchFamily="50" charset="-128"/>
            </a:rPr>
            <a:t>なお、普通建設事業費（うち更新整備）については、令和５年度は、橘処理センター整備事業等の進捗による処理センター整備事業費の増等により増加した。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神奈川県川崎市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1,529,136
1,478,342
142.96
812,457,706
801,310,662
4,692,495
406,126,808
867,431,771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124.0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72753</xdr:rowOff>
    </xdr:from>
    <xdr:to>
      <xdr:col>24</xdr:col>
      <xdr:colOff>63500</xdr:colOff>
      <xdr:row>36</xdr:row>
      <xdr:rowOff>67854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73503"/>
          <a:ext cx="838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62956</xdr:rowOff>
    </xdr:from>
    <xdr:to>
      <xdr:col>19</xdr:col>
      <xdr:colOff>177800</xdr:colOff>
      <xdr:row>36</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23515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130283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62956</xdr:rowOff>
    </xdr:from>
    <xdr:to>
      <xdr:col>15</xdr:col>
      <xdr:colOff>50800</xdr:colOff>
      <xdr:row>36</xdr:row>
      <xdr:rowOff>80917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3515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30299</xdr:rowOff>
    </xdr:from>
    <xdr:to>
      <xdr:col>10</xdr:col>
      <xdr:colOff>114300</xdr:colOff>
      <xdr:row>36</xdr:row>
      <xdr:rowOff>80917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02499"/>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21953</xdr:rowOff>
    </xdr:from>
    <xdr:to>
      <xdr:col>24</xdr:col>
      <xdr:colOff>114300</xdr:colOff>
      <xdr:row>35</xdr:row>
      <xdr:rowOff>123553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44830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74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17054</xdr:rowOff>
    </xdr:from>
    <xdr:to>
      <xdr:col>20</xdr:col>
      <xdr:colOff>38100</xdr:colOff>
      <xdr:row>36</xdr:row>
      <xdr:rowOff>118654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109781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8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12156</xdr:rowOff>
    </xdr:from>
    <xdr:to>
      <xdr:col>15</xdr:col>
      <xdr:colOff>101600</xdr:colOff>
      <xdr:row>36</xdr:row>
      <xdr:rowOff>113756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130283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5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30117</xdr:rowOff>
    </xdr:from>
    <xdr:to>
      <xdr:col>10</xdr:col>
      <xdr:colOff>165100</xdr:colOff>
      <xdr:row>36</xdr:row>
      <xdr:rowOff>131717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150949</xdr:rowOff>
    </xdr:from>
    <xdr:to>
      <xdr:col>6</xdr:col>
      <xdr:colOff>38100</xdr:colOff>
      <xdr:row>36</xdr:row>
      <xdr:rowOff>81099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97626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926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6134</xdr:rowOff>
    </xdr:from>
    <xdr:to>
      <xdr:col>24</xdr:col>
      <xdr:colOff>63500</xdr:colOff>
      <xdr:row>58</xdr:row>
      <xdr:rowOff>83134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50234"/>
          <a:ext cx="838200" cy="7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30383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7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83134</xdr:rowOff>
    </xdr:from>
    <xdr:to>
      <xdr:col>19</xdr:col>
      <xdr:colOff>177800</xdr:colOff>
      <xdr:row>58</xdr:row>
      <xdr:rowOff>145466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27234"/>
          <a:ext cx="889000" cy="6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8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100394</xdr:rowOff>
    </xdr:from>
    <xdr:to>
      <xdr:col>15</xdr:col>
      <xdr:colOff>50800</xdr:colOff>
      <xdr:row>58</xdr:row>
      <xdr:rowOff>145466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44344"/>
          <a:ext cx="889000" cy="124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100394</xdr:rowOff>
    </xdr:from>
    <xdr:to>
      <xdr:col>10</xdr:col>
      <xdr:colOff>114300</xdr:colOff>
      <xdr:row>57</xdr:row>
      <xdr:rowOff>50927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44344"/>
          <a:ext cx="889000" cy="97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156189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900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30916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4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126784</xdr:rowOff>
    </xdr:from>
    <xdr:to>
      <xdr:col>24</xdr:col>
      <xdr:colOff>114300</xdr:colOff>
      <xdr:row>58</xdr:row>
      <xdr:rowOff>56934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9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41711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32334</xdr:rowOff>
    </xdr:from>
    <xdr:to>
      <xdr:col>20</xdr:col>
      <xdr:colOff>38100</xdr:colOff>
      <xdr:row>58</xdr:row>
      <xdr:rowOff>133934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7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150461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94666</xdr:rowOff>
    </xdr:from>
    <xdr:to>
      <xdr:col>15</xdr:col>
      <xdr:colOff>101600</xdr:colOff>
      <xdr:row>59</xdr:row>
      <xdr:rowOff>24816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15943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49594</xdr:rowOff>
    </xdr:from>
    <xdr:to>
      <xdr:col>10</xdr:col>
      <xdr:colOff>165100</xdr:colOff>
      <xdr:row>51</xdr:row>
      <xdr:rowOff>151194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167721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xdr:rowOff>
    </xdr:from>
    <xdr:to>
      <xdr:col>6</xdr:col>
      <xdr:colOff>38100</xdr:colOff>
      <xdr:row>57</xdr:row>
      <xdr:rowOff>101727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7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118254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5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133962</xdr:rowOff>
    </xdr:from>
    <xdr:to>
      <xdr:col>24</xdr:col>
      <xdr:colOff>63500</xdr:colOff>
      <xdr:row>76</xdr:row>
      <xdr:rowOff>135311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164162"/>
          <a:ext cx="8382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135311</xdr:rowOff>
    </xdr:from>
    <xdr:to>
      <xdr:col>19</xdr:col>
      <xdr:colOff>177800</xdr:colOff>
      <xdr:row>77</xdr:row>
      <xdr:rowOff>12636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65511"/>
          <a:ext cx="889000" cy="4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12636</xdr:rowOff>
    </xdr:from>
    <xdr:to>
      <xdr:col>15</xdr:col>
      <xdr:colOff>50800</xdr:colOff>
      <xdr:row>77</xdr:row>
      <xdr:rowOff>144264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14286"/>
          <a:ext cx="889000" cy="1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144264</xdr:rowOff>
    </xdr:from>
    <xdr:to>
      <xdr:col>10</xdr:col>
      <xdr:colOff>114300</xdr:colOff>
      <xdr:row>78</xdr:row>
      <xdr:rowOff>16996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5914"/>
          <a:ext cx="889000" cy="4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83162</xdr:rowOff>
    </xdr:from>
    <xdr:to>
      <xdr:col>24</xdr:col>
      <xdr:colOff>114300</xdr:colOff>
      <xdr:row>77</xdr:row>
      <xdr:rowOff>13312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1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61589</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9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84511</xdr:rowOff>
    </xdr:from>
    <xdr:to>
      <xdr:col>20</xdr:col>
      <xdr:colOff>38100</xdr:colOff>
      <xdr:row>77</xdr:row>
      <xdr:rowOff>14661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07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133286</xdr:rowOff>
    </xdr:from>
    <xdr:to>
      <xdr:col>15</xdr:col>
      <xdr:colOff>101600</xdr:colOff>
      <xdr:row>77</xdr:row>
      <xdr:rowOff>63436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54563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5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93464</xdr:rowOff>
    </xdr:from>
    <xdr:to>
      <xdr:col>10</xdr:col>
      <xdr:colOff>165100</xdr:colOff>
      <xdr:row>78</xdr:row>
      <xdr:rowOff>23614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14741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8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137646</xdr:rowOff>
    </xdr:from>
    <xdr:to>
      <xdr:col>6</xdr:col>
      <xdr:colOff>38100</xdr:colOff>
      <xdr:row>78</xdr:row>
      <xdr:rowOff>67796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58923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22885</xdr:rowOff>
    </xdr:from>
    <xdr:to>
      <xdr:col>24</xdr:col>
      <xdr:colOff>62865</xdr:colOff>
      <xdr:row>98</xdr:row>
      <xdr:rowOff>150411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624835"/>
          <a:ext cx="1270" cy="132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154238</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150411</xdr:rowOff>
    </xdr:from>
    <xdr:to>
      <xdr:col>24</xdr:col>
      <xdr:colOff>152400</xdr:colOff>
      <xdr:row>98</xdr:row>
      <xdr:rowOff>150411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52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141012</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40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22885</xdr:rowOff>
    </xdr:from>
    <xdr:to>
      <xdr:col>24</xdr:col>
      <xdr:colOff>152400</xdr:colOff>
      <xdr:row>91</xdr:row>
      <xdr:rowOff>22885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62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39410</xdr:rowOff>
    </xdr:from>
    <xdr:to>
      <xdr:col>24</xdr:col>
      <xdr:colOff>63500</xdr:colOff>
      <xdr:row>94</xdr:row>
      <xdr:rowOff>5838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5984260"/>
          <a:ext cx="838200" cy="137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50378</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0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71951</xdr:rowOff>
    </xdr:from>
    <xdr:to>
      <xdr:col>24</xdr:col>
      <xdr:colOff>114300</xdr:colOff>
      <xdr:row>97</xdr:row>
      <xdr:rowOff>2101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11945</xdr:rowOff>
    </xdr:from>
    <xdr:to>
      <xdr:col>19</xdr:col>
      <xdr:colOff>177800</xdr:colOff>
      <xdr:row>93</xdr:row>
      <xdr:rowOff>39410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5956795"/>
          <a:ext cx="889000" cy="2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87985</xdr:rowOff>
    </xdr:from>
    <xdr:to>
      <xdr:col>20</xdr:col>
      <xdr:colOff>38100</xdr:colOff>
      <xdr:row>95</xdr:row>
      <xdr:rowOff>18135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20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9262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29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11945</xdr:rowOff>
    </xdr:from>
    <xdr:to>
      <xdr:col>15</xdr:col>
      <xdr:colOff>50800</xdr:colOff>
      <xdr:row>96</xdr:row>
      <xdr:rowOff>123241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5956795"/>
          <a:ext cx="889000" cy="62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136089</xdr:rowOff>
    </xdr:from>
    <xdr:to>
      <xdr:col>15</xdr:col>
      <xdr:colOff>101600</xdr:colOff>
      <xdr:row>95</xdr:row>
      <xdr:rowOff>66239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2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57366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3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123241</xdr:rowOff>
    </xdr:from>
    <xdr:to>
      <xdr:col>10</xdr:col>
      <xdr:colOff>114300</xdr:colOff>
      <xdr:row>97</xdr:row>
      <xdr:rowOff>107533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582441"/>
          <a:ext cx="889000" cy="15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133640</xdr:rowOff>
    </xdr:from>
    <xdr:to>
      <xdr:col>10</xdr:col>
      <xdr:colOff>165100</xdr:colOff>
      <xdr:row>98</xdr:row>
      <xdr:rowOff>63790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6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54917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5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38119</xdr:rowOff>
    </xdr:from>
    <xdr:to>
      <xdr:col>6</xdr:col>
      <xdr:colOff>38100</xdr:colOff>
      <xdr:row>98</xdr:row>
      <xdr:rowOff>139719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4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130846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126488</xdr:rowOff>
    </xdr:from>
    <xdr:to>
      <xdr:col>24</xdr:col>
      <xdr:colOff>114300</xdr:colOff>
      <xdr:row>94</xdr:row>
      <xdr:rowOff>56638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07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149365</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592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160060</xdr:rowOff>
    </xdr:from>
    <xdr:to>
      <xdr:col>20</xdr:col>
      <xdr:colOff>38100</xdr:colOff>
      <xdr:row>93</xdr:row>
      <xdr:rowOff>90210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593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106737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570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132595</xdr:rowOff>
    </xdr:from>
    <xdr:to>
      <xdr:col>15</xdr:col>
      <xdr:colOff>101600</xdr:colOff>
      <xdr:row>93</xdr:row>
      <xdr:rowOff>62745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59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79272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568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72441</xdr:rowOff>
    </xdr:from>
    <xdr:to>
      <xdr:col>10</xdr:col>
      <xdr:colOff>165100</xdr:colOff>
      <xdr:row>97</xdr:row>
      <xdr:rowOff>2591</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19118</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3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56733</xdr:rowOff>
    </xdr:from>
    <xdr:to>
      <xdr:col>6</xdr:col>
      <xdr:colOff>38100</xdr:colOff>
      <xdr:row>97</xdr:row>
      <xdr:rowOff>158333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68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3410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4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139700</xdr:rowOff>
    </xdr:from>
    <xdr:to>
      <xdr:col>55</xdr:col>
      <xdr:colOff>0</xdr:colOff>
      <xdr:row>35</xdr:row>
      <xdr:rowOff>163830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1404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16510</xdr:rowOff>
    </xdr:from>
    <xdr:to>
      <xdr:col>50</xdr:col>
      <xdr:colOff>114300</xdr:colOff>
      <xdr:row>35</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01726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16510</xdr:rowOff>
    </xdr:from>
    <xdr:to>
      <xdr:col>45</xdr:col>
      <xdr:colOff>177800</xdr:colOff>
      <xdr:row>35</xdr:row>
      <xdr:rowOff>154940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017260"/>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154940</xdr:rowOff>
    </xdr:from>
    <xdr:to>
      <xdr:col>41</xdr:col>
      <xdr:colOff>50800</xdr:colOff>
      <xdr:row>36</xdr:row>
      <xdr:rowOff>116840</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5569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7637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008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113030</xdr:rowOff>
    </xdr:from>
    <xdr:to>
      <xdr:col>55</xdr:col>
      <xdr:colOff>50800</xdr:colOff>
      <xdr:row>36</xdr:row>
      <xdr:rowOff>43180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135907</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5965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88900</xdr:rowOff>
    </xdr:from>
    <xdr:to>
      <xdr:col>50</xdr:col>
      <xdr:colOff>165100</xdr:colOff>
      <xdr:row>36</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08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35577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5864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137160</xdr:rowOff>
    </xdr:from>
    <xdr:to>
      <xdr:col>46</xdr:col>
      <xdr:colOff>38100</xdr:colOff>
      <xdr:row>35</xdr:row>
      <xdr:rowOff>67310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33</xdr:row>
      <xdr:rowOff>83837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57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104140</xdr:rowOff>
    </xdr:from>
    <xdr:to>
      <xdr:col>41</xdr:col>
      <xdr:colOff>101600</xdr:colOff>
      <xdr:row>36</xdr:row>
      <xdr:rowOff>34290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50817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5880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66040</xdr:rowOff>
    </xdr:from>
    <xdr:to>
      <xdr:col>36</xdr:col>
      <xdr:colOff>165100</xdr:colOff>
      <xdr:row>36</xdr:row>
      <xdr:rowOff>167640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158767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33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4445</xdr:rowOff>
    </xdr:from>
    <xdr:to>
      <xdr:col>55</xdr:col>
      <xdr:colOff>0</xdr:colOff>
      <xdr:row>59</xdr:row>
      <xdr:rowOff>6477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119995"/>
          <a:ext cx="8382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63263</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664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4191</xdr:rowOff>
    </xdr:from>
    <xdr:to>
      <xdr:col>50</xdr:col>
      <xdr:colOff>114300</xdr:colOff>
      <xdr:row>59</xdr:row>
      <xdr:rowOff>4445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19741"/>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169308</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59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1651</xdr:rowOff>
    </xdr:from>
    <xdr:to>
      <xdr:col>45</xdr:col>
      <xdr:colOff>177800</xdr:colOff>
      <xdr:row>59</xdr:row>
      <xdr:rowOff>4191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1720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170578</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6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170180</xdr:rowOff>
    </xdr:from>
    <xdr:to>
      <xdr:col>41</xdr:col>
      <xdr:colOff>50800</xdr:colOff>
      <xdr:row>59</xdr:row>
      <xdr:rowOff>1651</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14280"/>
          <a:ext cx="889000" cy="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5224</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5224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37428" y="960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127127</xdr:rowOff>
    </xdr:from>
    <xdr:to>
      <xdr:col>55</xdr:col>
      <xdr:colOff>50800</xdr:colOff>
      <xdr:row>59</xdr:row>
      <xdr:rowOff>57277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42054</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125095</xdr:rowOff>
    </xdr:from>
    <xdr:to>
      <xdr:col>50</xdr:col>
      <xdr:colOff>165100</xdr:colOff>
      <xdr:row>59</xdr:row>
      <xdr:rowOff>55245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46372</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61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124841</xdr:rowOff>
    </xdr:from>
    <xdr:to>
      <xdr:col>46</xdr:col>
      <xdr:colOff>38100</xdr:colOff>
      <xdr:row>59</xdr:row>
      <xdr:rowOff>54991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6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46118</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61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122301</xdr:rowOff>
    </xdr:from>
    <xdr:to>
      <xdr:col>41</xdr:col>
      <xdr:colOff>101600</xdr:colOff>
      <xdr:row>59</xdr:row>
      <xdr:rowOff>52451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43578</xdr:rowOff>
    </xdr:from>
    <xdr:ext cx="378565"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72017" y="10159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119380</xdr:rowOff>
    </xdr:from>
    <xdr:to>
      <xdr:col>36</xdr:col>
      <xdr:colOff>165100</xdr:colOff>
      <xdr:row>59</xdr:row>
      <xdr:rowOff>49530</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40657</xdr:rowOff>
    </xdr:from>
    <xdr:ext cx="378565"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83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85717</xdr:rowOff>
    </xdr:from>
    <xdr:to>
      <xdr:col>55</xdr:col>
      <xdr:colOff>0</xdr:colOff>
      <xdr:row>78</xdr:row>
      <xdr:rowOff>96744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58817"/>
          <a:ext cx="838200" cy="1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29200</xdr:rowOff>
    </xdr:from>
    <xdr:to>
      <xdr:col>50</xdr:col>
      <xdr:colOff>114300</xdr:colOff>
      <xdr:row>78</xdr:row>
      <xdr:rowOff>85717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402300"/>
          <a:ext cx="889000" cy="5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132690</xdr:rowOff>
    </xdr:from>
    <xdr:to>
      <xdr:col>45</xdr:col>
      <xdr:colOff>177800</xdr:colOff>
      <xdr:row>78</xdr:row>
      <xdr:rowOff>29200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34340"/>
          <a:ext cx="889000" cy="6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132690</xdr:rowOff>
    </xdr:from>
    <xdr:to>
      <xdr:col>41</xdr:col>
      <xdr:colOff>50800</xdr:colOff>
      <xdr:row>78</xdr:row>
      <xdr:rowOff>81451</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34340"/>
          <a:ext cx="889000" cy="1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45944</xdr:rowOff>
    </xdr:from>
    <xdr:to>
      <xdr:col>55</xdr:col>
      <xdr:colOff>50800</xdr:colOff>
      <xdr:row>78</xdr:row>
      <xdr:rowOff>147544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41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24371</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39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34917</xdr:rowOff>
    </xdr:from>
    <xdr:to>
      <xdr:col>50</xdr:col>
      <xdr:colOff>165100</xdr:colOff>
      <xdr:row>78</xdr:row>
      <xdr:rowOff>136517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127644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50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149850</xdr:rowOff>
    </xdr:from>
    <xdr:to>
      <xdr:col>46</xdr:col>
      <xdr:colOff>38100</xdr:colOff>
      <xdr:row>78</xdr:row>
      <xdr:rowOff>80000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71127</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44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81890</xdr:rowOff>
    </xdr:from>
    <xdr:to>
      <xdr:col>41</xdr:col>
      <xdr:colOff>101600</xdr:colOff>
      <xdr:row>78</xdr:row>
      <xdr:rowOff>12040</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3167</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37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30651</xdr:rowOff>
    </xdr:from>
    <xdr:to>
      <xdr:col>36</xdr:col>
      <xdr:colOff>165100</xdr:colOff>
      <xdr:row>78</xdr:row>
      <xdr:rowOff>132251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40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123378</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49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14816</xdr:rowOff>
    </xdr:from>
    <xdr:to>
      <xdr:col>55</xdr:col>
      <xdr:colOff>0</xdr:colOff>
      <xdr:row>97</xdr:row>
      <xdr:rowOff>64674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9639300" y="16645466"/>
          <a:ext cx="838200" cy="4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59062</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175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16210</xdr:rowOff>
    </xdr:from>
    <xdr:to>
      <xdr:col>50</xdr:col>
      <xdr:colOff>114300</xdr:colOff>
      <xdr:row>97</xdr:row>
      <xdr:rowOff>64674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646860"/>
          <a:ext cx="8890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125097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06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85567</xdr:rowOff>
    </xdr:from>
    <xdr:to>
      <xdr:col>45</xdr:col>
      <xdr:colOff>177800</xdr:colOff>
      <xdr:row>97</xdr:row>
      <xdr:rowOff>16210</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44767"/>
          <a:ext cx="8890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66507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0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85567</xdr:rowOff>
    </xdr:from>
    <xdr:to>
      <xdr:col>41</xdr:col>
      <xdr:colOff>50800</xdr:colOff>
      <xdr:row>96</xdr:row>
      <xdr:rowOff>115788</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44767"/>
          <a:ext cx="889000" cy="3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9425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12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32377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14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135466</xdr:rowOff>
    </xdr:from>
    <xdr:to>
      <xdr:col>55</xdr:col>
      <xdr:colOff>50800</xdr:colOff>
      <xdr:row>97</xdr:row>
      <xdr:rowOff>65616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10426700" y="165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113893</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5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13874</xdr:rowOff>
    </xdr:from>
    <xdr:to>
      <xdr:col>50</xdr:col>
      <xdr:colOff>165100</xdr:colOff>
      <xdr:row>97</xdr:row>
      <xdr:rowOff>115474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9588500" y="1664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106601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73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136860</xdr:rowOff>
    </xdr:from>
    <xdr:to>
      <xdr:col>46</xdr:col>
      <xdr:colOff>38100</xdr:colOff>
      <xdr:row>97</xdr:row>
      <xdr:rowOff>67010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8699500" y="1659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58137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8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34767</xdr:rowOff>
    </xdr:from>
    <xdr:to>
      <xdr:col>41</xdr:col>
      <xdr:colOff>101600</xdr:colOff>
      <xdr:row>96</xdr:row>
      <xdr:rowOff>136367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7810500" y="1649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127494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64988</xdr:rowOff>
    </xdr:from>
    <xdr:to>
      <xdr:col>36</xdr:col>
      <xdr:colOff>165100</xdr:colOff>
      <xdr:row>96</xdr:row>
      <xdr:rowOff>166588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6921500" y="1652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157715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61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70929</xdr:rowOff>
    </xdr:from>
    <xdr:to>
      <xdr:col>85</xdr:col>
      <xdr:colOff>127000</xdr:colOff>
      <xdr:row>37</xdr:row>
      <xdr:rowOff>84265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5481300" y="6414579"/>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1778</xdr:rowOff>
    </xdr:from>
    <xdr:to>
      <xdr:col>81</xdr:col>
      <xdr:colOff>50800</xdr:colOff>
      <xdr:row>37</xdr:row>
      <xdr:rowOff>70929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345428"/>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23385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0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1778</xdr:rowOff>
    </xdr:from>
    <xdr:to>
      <xdr:col>76</xdr:col>
      <xdr:colOff>114300</xdr:colOff>
      <xdr:row>38</xdr:row>
      <xdr:rowOff>56070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345428"/>
          <a:ext cx="889000" cy="2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150258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74740</xdr:rowOff>
    </xdr:from>
    <xdr:to>
      <xdr:col>71</xdr:col>
      <xdr:colOff>177800</xdr:colOff>
      <xdr:row>38</xdr:row>
      <xdr:rowOff>56070</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418390"/>
          <a:ext cx="889000" cy="1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01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74058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59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33465</xdr:rowOff>
    </xdr:from>
    <xdr:to>
      <xdr:col>85</xdr:col>
      <xdr:colOff>177800</xdr:colOff>
      <xdr:row>37</xdr:row>
      <xdr:rowOff>135065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11892</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35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20129</xdr:rowOff>
    </xdr:from>
    <xdr:to>
      <xdr:col>81</xdr:col>
      <xdr:colOff>101600</xdr:colOff>
      <xdr:row>37</xdr:row>
      <xdr:rowOff>121729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3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112856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45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122428</xdr:rowOff>
    </xdr:from>
    <xdr:to>
      <xdr:col>76</xdr:col>
      <xdr:colOff>165100</xdr:colOff>
      <xdr:row>37</xdr:row>
      <xdr:rowOff>52578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29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43705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3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5270</xdr:rowOff>
    </xdr:from>
    <xdr:to>
      <xdr:col>72</xdr:col>
      <xdr:colOff>38100</xdr:colOff>
      <xdr:row>38</xdr:row>
      <xdr:rowOff>106870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97997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1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23940</xdr:rowOff>
    </xdr:from>
    <xdr:to>
      <xdr:col>67</xdr:col>
      <xdr:colOff>101600</xdr:colOff>
      <xdr:row>37</xdr:row>
      <xdr:rowOff>125540</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36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116667</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4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162484</xdr:rowOff>
    </xdr:from>
    <xdr:to>
      <xdr:col>85</xdr:col>
      <xdr:colOff>127000</xdr:colOff>
      <xdr:row>56</xdr:row>
      <xdr:rowOff>123813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5481300" y="9592234"/>
          <a:ext cx="838200" cy="13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163136</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0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162484</xdr:rowOff>
    </xdr:from>
    <xdr:to>
      <xdr:col>81</xdr:col>
      <xdr:colOff>50800</xdr:colOff>
      <xdr:row>56</xdr:row>
      <xdr:rowOff>112687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4592300" y="9592234"/>
          <a:ext cx="889000" cy="12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153382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0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88379</xdr:rowOff>
    </xdr:from>
    <xdr:to>
      <xdr:col>76</xdr:col>
      <xdr:colOff>114300</xdr:colOff>
      <xdr:row>56</xdr:row>
      <xdr:rowOff>112687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518129"/>
          <a:ext cx="889000" cy="19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56608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14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88379</xdr:rowOff>
    </xdr:from>
    <xdr:to>
      <xdr:col>71</xdr:col>
      <xdr:colOff>177800</xdr:colOff>
      <xdr:row>57</xdr:row>
      <xdr:rowOff>94209</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518129"/>
          <a:ext cx="889000" cy="3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148962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20566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27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73013</xdr:rowOff>
    </xdr:from>
    <xdr:to>
      <xdr:col>85</xdr:col>
      <xdr:colOff>177800</xdr:colOff>
      <xdr:row>57</xdr:row>
      <xdr:rowOff>3163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51440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65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111684</xdr:rowOff>
    </xdr:from>
    <xdr:to>
      <xdr:col>81</xdr:col>
      <xdr:colOff>101600</xdr:colOff>
      <xdr:row>56</xdr:row>
      <xdr:rowOff>41834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54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32961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63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61887</xdr:rowOff>
    </xdr:from>
    <xdr:to>
      <xdr:col>76</xdr:col>
      <xdr:colOff>165100</xdr:colOff>
      <xdr:row>56</xdr:row>
      <xdr:rowOff>163487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66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154614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75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37579</xdr:rowOff>
    </xdr:from>
    <xdr:to>
      <xdr:col>72</xdr:col>
      <xdr:colOff>38100</xdr:colOff>
      <xdr:row>55</xdr:row>
      <xdr:rowOff>139179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4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130306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5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43409</xdr:rowOff>
    </xdr:from>
    <xdr:to>
      <xdr:col>67</xdr:col>
      <xdr:colOff>101600</xdr:colOff>
      <xdr:row>57</xdr:row>
      <xdr:rowOff>145009</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136136</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990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98116</xdr:rowOff>
    </xdr:from>
    <xdr:to>
      <xdr:col>85</xdr:col>
      <xdr:colOff>127000</xdr:colOff>
      <xdr:row>79</xdr:row>
      <xdr:rowOff>98444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642666"/>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141603</xdr:rowOff>
    </xdr:from>
    <xdr:ext cx="378565"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34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56533</xdr:rowOff>
    </xdr:from>
    <xdr:to>
      <xdr:col>81</xdr:col>
      <xdr:colOff>50800</xdr:colOff>
      <xdr:row>79</xdr:row>
      <xdr:rowOff>98444</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4592300" y="13601083"/>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70846</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2017" y="13272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139917</xdr:rowOff>
    </xdr:from>
    <xdr:to>
      <xdr:col>76</xdr:col>
      <xdr:colOff>114300</xdr:colOff>
      <xdr:row>79</xdr:row>
      <xdr:rowOff>56533</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13017"/>
          <a:ext cx="889000" cy="8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64315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65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139917</xdr:rowOff>
    </xdr:from>
    <xdr:to>
      <xdr:col>71</xdr:col>
      <xdr:colOff>177800</xdr:colOff>
      <xdr:row>79</xdr:row>
      <xdr:rowOff>71338</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2814300" y="13513017"/>
          <a:ext cx="889000" cy="10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20228</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22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155973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1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47316</xdr:rowOff>
    </xdr:from>
    <xdr:to>
      <xdr:col>85</xdr:col>
      <xdr:colOff>177800</xdr:colOff>
      <xdr:row>79</xdr:row>
      <xdr:rowOff>148916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133693</xdr:rowOff>
    </xdr:from>
    <xdr:ext cx="249299"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506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47644</xdr:rowOff>
    </xdr:from>
    <xdr:to>
      <xdr:col>81</xdr:col>
      <xdr:colOff>101600</xdr:colOff>
      <xdr:row>79</xdr:row>
      <xdr:rowOff>149244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9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140371</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356650" y="136849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5733</xdr:rowOff>
    </xdr:from>
    <xdr:to>
      <xdr:col>76</xdr:col>
      <xdr:colOff>165100</xdr:colOff>
      <xdr:row>79</xdr:row>
      <xdr:rowOff>107333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5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98460</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03017" y="1364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89117</xdr:rowOff>
    </xdr:from>
    <xdr:to>
      <xdr:col>72</xdr:col>
      <xdr:colOff>38100</xdr:colOff>
      <xdr:row>79</xdr:row>
      <xdr:rowOff>19267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46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10394</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468428" y="13554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20538</xdr:rowOff>
    </xdr:from>
    <xdr:to>
      <xdr:col>67</xdr:col>
      <xdr:colOff>101600</xdr:colOff>
      <xdr:row>79</xdr:row>
      <xdr:rowOff>122138</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113265</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657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89064</xdr:rowOff>
    </xdr:from>
    <xdr:to>
      <xdr:col>85</xdr:col>
      <xdr:colOff>127000</xdr:colOff>
      <xdr:row>97</xdr:row>
      <xdr:rowOff>122670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5481300" y="16719714"/>
          <a:ext cx="838200" cy="3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11231</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127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122670</xdr:rowOff>
    </xdr:from>
    <xdr:to>
      <xdr:col>81</xdr:col>
      <xdr:colOff>50800</xdr:colOff>
      <xdr:row>97</xdr:row>
      <xdr:rowOff>150292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6753320"/>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134523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150292</xdr:rowOff>
    </xdr:from>
    <xdr:to>
      <xdr:col>76</xdr:col>
      <xdr:colOff>114300</xdr:colOff>
      <xdr:row>97</xdr:row>
      <xdr:rowOff>163818</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3703300" y="16780942"/>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106633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5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109182</xdr:rowOff>
    </xdr:from>
    <xdr:to>
      <xdr:col>71</xdr:col>
      <xdr:colOff>177800</xdr:colOff>
      <xdr:row>97</xdr:row>
      <xdr:rowOff>163818</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6739832"/>
          <a:ext cx="889000" cy="5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27233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4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137989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08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38264</xdr:rowOff>
    </xdr:from>
    <xdr:to>
      <xdr:col>85</xdr:col>
      <xdr:colOff>177800</xdr:colOff>
      <xdr:row>97</xdr:row>
      <xdr:rowOff>139864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6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16691</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71870</xdr:rowOff>
    </xdr:from>
    <xdr:to>
      <xdr:col>81</xdr:col>
      <xdr:colOff>101600</xdr:colOff>
      <xdr:row>98</xdr:row>
      <xdr:rowOff>2020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164597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214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99492</xdr:rowOff>
    </xdr:from>
    <xdr:to>
      <xdr:col>76</xdr:col>
      <xdr:colOff>165100</xdr:colOff>
      <xdr:row>98</xdr:row>
      <xdr:rowOff>29642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67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20769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682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113018</xdr:rowOff>
    </xdr:from>
    <xdr:to>
      <xdr:col>72</xdr:col>
      <xdr:colOff>38100</xdr:colOff>
      <xdr:row>98</xdr:row>
      <xdr:rowOff>43168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674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34295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683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58382</xdr:rowOff>
    </xdr:from>
    <xdr:to>
      <xdr:col>67</xdr:col>
      <xdr:colOff>101600</xdr:colOff>
      <xdr:row>97</xdr:row>
      <xdr:rowOff>159982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668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151109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47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98171</xdr:rowOff>
    </xdr:from>
    <xdr:to>
      <xdr:col>116</xdr:col>
      <xdr:colOff>63500</xdr:colOff>
      <xdr:row>38</xdr:row>
      <xdr:rowOff>121666</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flipV="1">
          <a:off x="21323300" y="6613271"/>
          <a:ext cx="8382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121666</xdr:rowOff>
    </xdr:from>
    <xdr:to>
      <xdr:col>111</xdr:col>
      <xdr:colOff>177800</xdr:colOff>
      <xdr:row>38</xdr:row>
      <xdr:rowOff>133096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6367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129540</xdr:rowOff>
    </xdr:from>
    <xdr:to>
      <xdr:col>107</xdr:col>
      <xdr:colOff>50800</xdr:colOff>
      <xdr:row>38</xdr:row>
      <xdr:rowOff>133096</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644640"/>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110490</xdr:rowOff>
    </xdr:from>
    <xdr:to>
      <xdr:col>102</xdr:col>
      <xdr:colOff>114300</xdr:colOff>
      <xdr:row>38</xdr:row>
      <xdr:rowOff>129540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625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47371</xdr:rowOff>
    </xdr:from>
    <xdr:to>
      <xdr:col>116</xdr:col>
      <xdr:colOff>114300</xdr:colOff>
      <xdr:row>38</xdr:row>
      <xdr:rowOff>148971</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133748</xdr:rowOff>
    </xdr:from>
    <xdr:ext cx="378565"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477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70866</xdr:rowOff>
    </xdr:from>
    <xdr:to>
      <xdr:col>112</xdr:col>
      <xdr:colOff>38100</xdr:colOff>
      <xdr:row>39</xdr:row>
      <xdr:rowOff>1016</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58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163593</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4017" y="667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82296</xdr:rowOff>
    </xdr:from>
    <xdr:to>
      <xdr:col>107</xdr:col>
      <xdr:colOff>101600</xdr:colOff>
      <xdr:row>39</xdr:row>
      <xdr:rowOff>12446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59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3573</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245017" y="66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78740</xdr:rowOff>
    </xdr:from>
    <xdr:to>
      <xdr:col>102</xdr:col>
      <xdr:colOff>165100</xdr:colOff>
      <xdr:row>39</xdr:row>
      <xdr:rowOff>8890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17</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56017" y="6686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59690</xdr:rowOff>
    </xdr:from>
    <xdr:to>
      <xdr:col>98</xdr:col>
      <xdr:colOff>38100</xdr:colOff>
      <xdr:row>38</xdr:row>
      <xdr:rowOff>161290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152417</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67017" y="6667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主な構成項目である総務費、民生費、土木費及び教育費について分析すると、まず総務費は、住民一人当たり</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千円となっており、令和５年度は、新本庁舎超高層棟新築工事等の進捗による本庁舎等建替事業費の増等により増加した。</a:t>
          </a:r>
        </a:p>
        <a:p>
          <a:r>
            <a:rPr kumimoji="1" lang="ja-JP" altLang="en-US" sz="1300">
              <a:latin typeface="ＭＳ Ｐゴシック" panose="020B0600070205080204" pitchFamily="50" charset="-128"/>
              <a:ea typeface="ＭＳ Ｐゴシック" panose="020B0600070205080204" pitchFamily="50" charset="-128"/>
            </a:rPr>
            <a:t>次に民生費は、住民一人当たり</a:t>
          </a:r>
          <a:r>
            <a:rPr kumimoji="1" lang="en-US" altLang="ja-JP" sz="1300">
              <a:latin typeface="ＭＳ Ｐゴシック" panose="020B0600070205080204" pitchFamily="50" charset="-128"/>
              <a:ea typeface="ＭＳ Ｐゴシック" panose="020B0600070205080204" pitchFamily="50" charset="-128"/>
            </a:rPr>
            <a:t>206</a:t>
          </a:r>
          <a:r>
            <a:rPr kumimoji="1" lang="ja-JP" altLang="en-US" sz="1300">
              <a:latin typeface="ＭＳ Ｐゴシック" panose="020B0600070205080204" pitchFamily="50" charset="-128"/>
              <a:ea typeface="ＭＳ Ｐゴシック" panose="020B0600070205080204" pitchFamily="50" charset="-128"/>
            </a:rPr>
            <a:t>千円となっており、令和５年度は横ばいであるものの、平成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年度以降、子育て支援施策の強化や障害福祉サービスの利用者の増により上昇傾向にある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次に土木費は、住民一人当たり</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千円となっている。令和２年度は公営住宅の長寿命化改善工事費の増等により増加した。令和３年度は下水道会計繰出金の減等により減少した。令和４年度は、羽田連絡道路整備事業の完了により減少した。令和５年度は、富士見公園整備事業等の進捗による公園緑地施設費の増等により増加した。</a:t>
          </a:r>
        </a:p>
        <a:p>
          <a:r>
            <a:rPr kumimoji="1" lang="ja-JP" altLang="en-US" sz="1300">
              <a:latin typeface="ＭＳ Ｐゴシック" panose="020B0600070205080204" pitchFamily="50" charset="-128"/>
              <a:ea typeface="ＭＳ Ｐゴシック" panose="020B0600070205080204" pitchFamily="50" charset="-128"/>
            </a:rPr>
            <a:t>次に教育費は、住民一人当たり</a:t>
          </a:r>
          <a:r>
            <a:rPr kumimoji="1" lang="en-US" altLang="ja-JP" sz="1300">
              <a:latin typeface="ＭＳ Ｐゴシック" panose="020B0600070205080204" pitchFamily="50" charset="-128"/>
              <a:ea typeface="ＭＳ Ｐゴシック" panose="020B0600070205080204" pitchFamily="50" charset="-128"/>
            </a:rPr>
            <a:t>81</a:t>
          </a:r>
          <a:r>
            <a:rPr kumimoji="1" lang="ja-JP" altLang="en-US" sz="1300">
              <a:latin typeface="ＭＳ Ｐゴシック" panose="020B0600070205080204" pitchFamily="50" charset="-128"/>
              <a:ea typeface="ＭＳ Ｐゴシック" panose="020B0600070205080204" pitchFamily="50" charset="-128"/>
            </a:rPr>
            <a:t>千円となっている。令和２年度は、義務教育施設整備事業や、幼稚園園児保育料等補助事業に加えて、公立学校におけるかわさき</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端末（タブレット）整備等により増加した。令和３年度は、令和２年度の小学校新設に伴う学校用地取得の完了により減少した。令和４年度は、義務教育施設整備事業や学校給食物資購入費等の増により増加した。令和５年度は、小学校校舎等増築工事の工期延長による義務教育施設整備事業の減等により減少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実質単年度収支は平成</a:t>
          </a:r>
          <a:r>
            <a:rPr kumimoji="1" lang="en-US" altLang="ja-JP" sz="950">
              <a:latin typeface="ＭＳ ゴシック" pitchFamily="49" charset="-128"/>
              <a:ea typeface="ＭＳ ゴシック" pitchFamily="49" charset="-128"/>
            </a:rPr>
            <a:t>25</a:t>
          </a:r>
          <a:r>
            <a:rPr kumimoji="1" lang="ja-JP" altLang="en-US" sz="950">
              <a:latin typeface="ＭＳ ゴシック" pitchFamily="49" charset="-128"/>
              <a:ea typeface="ＭＳ ゴシック" pitchFamily="49" charset="-128"/>
            </a:rPr>
            <a:t>年度はマイナスであったが、平成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a:t>
          </a:r>
          <a:r>
            <a:rPr kumimoji="1" lang="en-US" altLang="ja-JP" sz="950">
              <a:latin typeface="ＭＳ ゴシック" pitchFamily="49" charset="-128"/>
              <a:ea typeface="ＭＳ ゴシック" pitchFamily="49" charset="-128"/>
            </a:rPr>
            <a:t>30</a:t>
          </a:r>
          <a:r>
            <a:rPr kumimoji="1" lang="ja-JP" altLang="en-US" sz="950">
              <a:latin typeface="ＭＳ ゴシック" pitchFamily="49" charset="-128"/>
              <a:ea typeface="ＭＳ ゴシック" pitchFamily="49" charset="-128"/>
            </a:rPr>
            <a:t>年度までは非常に小さいもののプラスにとなっている。令和元年度については、法人市民税の減によりマイナスに転じているが、令和２年度については、個人市民税の増等によりプラスとなっている。令和３年度については、国庫補助金等の超過受入れが生じたことにより大幅なプラスとなっている。令和４年度及び令和５年度については、国庫補助金等の超過受入れ分が前年度と比較して減少していることから、ともにマイナスへと転じている。</a:t>
          </a:r>
        </a:p>
        <a:p>
          <a:r>
            <a:rPr kumimoji="1" lang="ja-JP" altLang="en-US" sz="950">
              <a:latin typeface="ＭＳ ゴシック" pitchFamily="49" charset="-128"/>
              <a:ea typeface="ＭＳ ゴシック" pitchFamily="49" charset="-128"/>
            </a:rPr>
            <a:t>財政調整基金については、補正予算の財源として活用している。平成</a:t>
          </a:r>
          <a:r>
            <a:rPr kumimoji="1" lang="en-US" altLang="ja-JP" sz="950">
              <a:latin typeface="ＭＳ ゴシック" pitchFamily="49" charset="-128"/>
              <a:ea typeface="ＭＳ ゴシック" pitchFamily="49" charset="-128"/>
            </a:rPr>
            <a:t>26</a:t>
          </a:r>
          <a:r>
            <a:rPr kumimoji="1" lang="ja-JP" altLang="en-US" sz="950">
              <a:latin typeface="ＭＳ ゴシック" pitchFamily="49" charset="-128"/>
              <a:ea typeface="ＭＳ ゴシック" pitchFamily="49" charset="-128"/>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令和５年度は、国庫返還分への対応分の取り崩しを行ったことで残高は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令和２年度については、一般会計の実質収支は横ばいであるが、公営企業会計（主に病院事業会計、水道事業会計・下水道事業会計）の剰余額が増加したことにより、前年度より黒字額が増加した。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令和３年度については、一般会計及び公営企業会計（主に病院事業会計）の剰余額が増加したことにより、前年度より黒字額が増加した。</a:t>
          </a:r>
        </a:p>
        <a:p>
          <a:r>
            <a:rPr kumimoji="1" lang="ja-JP" altLang="en-US" sz="1400">
              <a:latin typeface="ＭＳ ゴシック" pitchFamily="49" charset="-128"/>
              <a:ea typeface="ＭＳ ゴシック" pitchFamily="49" charset="-128"/>
            </a:rPr>
            <a:t>令和４年度については、一般会計及び公営企業会計（主に水道事業会計・下水道事業会計）の剰余額が減少したことにより、前年度より黒字額が減少した。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令和５年度については公営企業会計（主に水道事業会計・下水道事業会計）の剰余額が減少したことにより、前年度より黒字額が減少した。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令和２年度は、元利償還金の増により、実質公債費比率の分子は増加した。</a:t>
          </a:r>
        </a:p>
        <a:p>
          <a:r>
            <a:rPr kumimoji="1" lang="ja-JP" altLang="en-US" sz="1400">
              <a:latin typeface="ＭＳ ゴシック" pitchFamily="49" charset="-128"/>
              <a:ea typeface="ＭＳ ゴシック" pitchFamily="49" charset="-128"/>
            </a:rPr>
            <a:t>令和３年度は、元利償還金の減等により実質公債費比率の分子は減少した。</a:t>
          </a:r>
        </a:p>
        <a:p>
          <a:r>
            <a:rPr kumimoji="1" lang="ja-JP" altLang="en-US" sz="1400">
              <a:latin typeface="ＭＳ ゴシック" pitchFamily="49" charset="-128"/>
              <a:ea typeface="ＭＳ ゴシック" pitchFamily="49" charset="-128"/>
            </a:rPr>
            <a:t>令和４年度は、</a:t>
          </a:r>
          <a:r>
            <a:rPr kumimoji="1" lang="ja-JP" altLang="en-US" sz="1400">
              <a:solidFill>
                <a:sysClr val="windowText" lastClr="000000"/>
              </a:solidFill>
              <a:latin typeface="ＭＳ ゴシック" pitchFamily="49" charset="-128"/>
              <a:ea typeface="ＭＳ ゴシック" pitchFamily="49" charset="-128"/>
            </a:rPr>
            <a:t>減債基金積立不足算定額の減等により実質公債費比率の分子は減少した。</a:t>
          </a:r>
        </a:p>
        <a:p>
          <a:r>
            <a:rPr kumimoji="1" lang="ja-JP" altLang="en-US" sz="1400">
              <a:latin typeface="ＭＳ ゴシック" pitchFamily="49" charset="-128"/>
              <a:ea typeface="ＭＳ ゴシック" pitchFamily="49" charset="-128"/>
            </a:rPr>
            <a:t>令和５年度は、元利償還金の増により実質公債費比率の分子は増加した。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減債基金の積立はルールどおり行っているが、財源対策として減債基金から借入を行っていることにより積立不足が生じている。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将来負担額については、地方債現在高の増などにより増加するとともに、控除額（地方債現在高に係る基準財政需要額算入見込額）が減となったため、将来負担比率の分子は増加した。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神奈川県川崎市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過年度の国庫負担金等の超過受入分を国に返還したことによる減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減債基金運用利子の積立による増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鉄道整備事業基金　：小杉駅周辺交通機能整備事業等への充当額の減による増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都市整備事業基金　：登戸地区土地区画整理事業等への充当額の減による増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：緑化推進事業補助金等への充当による減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市営住宅等修繕基金：市営住宅修繕事業への充当額の減による増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財政調整基金については、今後も年度途中で発生した新たな課題に機動的に対応する補正予算の財源などとして活用するため、各年度の決算剰余金等の積立を行っていく。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その他特定目的基金については、各基金の目的に沿った積立や取崩を計画的に行っていく。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・鉄道整備基金　　　：鉄道及び軌道整備事業並びに新駅設置及び駅改良の資金に充当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・都市整備基金　　  ：都市計画事業及び都市施設の整備事業の資金に充当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・緑化基金　　　　　：都市緑化推進事業の資金に充当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・災害救助基金　　　：災害救助法に基づく費用の至便の財源に充当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・資源再生化基金　　：資源再生化事業の資金に充当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借地料の積立による都市整備事業基金の増のほか利子積立による増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基金の設置目的となっている事業等の効率的、効果的な執行に資するよう、適切な積立や取崩を行っていく。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財政調整基金については、補正予算の財源として活用している。平成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令和３年度は市税の増収や執行段階の精査による予算執行の抑制などにより最終的には取崩しを回避したため、剰余金処分等の積立てにより残高が増加した。令和４年度については、国庫返還分への対応分の取り崩しを行ったものの、剰余金処分等の積立てにより残高が増加した。令和５年度は、国庫返還分への対応分の取り崩しを行ったことで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今後も年度途中で発生した新たな課題に機動的に対応する補正予算の財源などとして活用するため、各年度の決算剰余金等の積立を行っていく。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減債基金運用利子分の積立による増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今後も減債基金運用利子の積立を行い、不測の財源不足等に対応する。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812457706</v>
      </c>
      <c r="BO4" s="371"/>
      <c r="BP4" s="371"/>
      <c r="BQ4" s="371"/>
      <c r="BR4" s="371"/>
      <c r="BS4" s="371"/>
      <c r="BT4" s="371"/>
      <c r="BU4" s="372"/>
      <c r="BV4" s="370">
        <v>805341463</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v>
      </c>
      <c r="CU4" s="377"/>
      <c r="CV4" s="377"/>
      <c r="CW4" s="377"/>
      <c r="CX4" s="377"/>
      <c r="CY4" s="377"/>
      <c r="CZ4" s="377"/>
      <c r="DA4" s="378"/>
      <c r="DB4" s="376">
        <v>0.5</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801310662</v>
      </c>
      <c r="BO5" s="408"/>
      <c r="BP5" s="408"/>
      <c r="BQ5" s="408"/>
      <c r="BR5" s="408"/>
      <c r="BS5" s="408"/>
      <c r="BT5" s="408"/>
      <c r="BU5" s="409"/>
      <c r="BV5" s="407">
        <v>797468795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97.2</v>
      </c>
      <c r="CU5" s="405"/>
      <c r="CV5" s="405"/>
      <c r="CW5" s="405"/>
      <c r="CX5" s="405"/>
      <c r="CY5" s="405"/>
      <c r="CZ5" s="405"/>
      <c r="DA5" s="406"/>
      <c r="DB5" s="404">
        <v>97.1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101</v>
      </c>
      <c r="AV6" s="440"/>
      <c r="AW6" s="440"/>
      <c r="AX6" s="440"/>
      <c r="AY6" s="441" t="s">
        <v>98</v>
      </c>
      <c r="AZ6" s="442"/>
      <c r="BA6" s="442"/>
      <c r="BB6" s="442"/>
      <c r="BC6" s="442"/>
      <c r="BD6" s="442"/>
      <c r="BE6" s="442"/>
      <c r="BF6" s="442"/>
      <c r="BG6" s="442"/>
      <c r="BH6" s="442"/>
      <c r="BI6" s="442"/>
      <c r="BJ6" s="442"/>
      <c r="BK6" s="442"/>
      <c r="BL6" s="442"/>
      <c r="BM6" s="443"/>
      <c r="BN6" s="407">
        <v>11147044</v>
      </c>
      <c r="BO6" s="408"/>
      <c r="BP6" s="408"/>
      <c r="BQ6" s="408"/>
      <c r="BR6" s="408"/>
      <c r="BS6" s="408"/>
      <c r="BT6" s="408"/>
      <c r="BU6" s="409"/>
      <c r="BV6" s="407">
        <v>7872668</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97.2</v>
      </c>
      <c r="CU6" s="445"/>
      <c r="CV6" s="445"/>
      <c r="CW6" s="445"/>
      <c r="CX6" s="445"/>
      <c r="CY6" s="445"/>
      <c r="CZ6" s="445"/>
      <c r="DA6" s="446"/>
      <c r="DB6" s="444">
        <v>97.1</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6454549</v>
      </c>
      <c r="BO7" s="408"/>
      <c r="BP7" s="408"/>
      <c r="BQ7" s="408"/>
      <c r="BR7" s="408"/>
      <c r="BS7" s="408"/>
      <c r="BT7" s="408"/>
      <c r="BU7" s="409"/>
      <c r="BV7" s="407">
        <v>5722528</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406126808</v>
      </c>
      <c r="CU7" s="408"/>
      <c r="CV7" s="408"/>
      <c r="CW7" s="408"/>
      <c r="CX7" s="408"/>
      <c r="CY7" s="408"/>
      <c r="CZ7" s="408"/>
      <c r="DA7" s="409"/>
      <c r="DB7" s="407">
        <v>392985485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4692495</v>
      </c>
      <c r="BO8" s="408"/>
      <c r="BP8" s="408"/>
      <c r="BQ8" s="408"/>
      <c r="BR8" s="408"/>
      <c r="BS8" s="408"/>
      <c r="BT8" s="408"/>
      <c r="BU8" s="409"/>
      <c r="BV8" s="407">
        <v>2150140</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1.03</v>
      </c>
      <c r="CU8" s="448"/>
      <c r="CV8" s="448"/>
      <c r="CW8" s="448"/>
      <c r="CX8" s="448"/>
      <c r="CY8" s="448"/>
      <c r="CZ8" s="448"/>
      <c r="DA8" s="449"/>
      <c r="DB8" s="447">
        <v>1.02</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1538262</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2542355</v>
      </c>
      <c r="BO9" s="408"/>
      <c r="BP9" s="408"/>
      <c r="BQ9" s="408"/>
      <c r="BR9" s="408"/>
      <c r="BS9" s="408"/>
      <c r="BT9" s="408"/>
      <c r="BU9" s="409"/>
      <c r="BV9" s="407">
        <v>-4067010</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14.5</v>
      </c>
      <c r="CU9" s="405"/>
      <c r="CV9" s="405"/>
      <c r="CW9" s="405"/>
      <c r="CX9" s="405"/>
      <c r="CY9" s="405"/>
      <c r="CZ9" s="405"/>
      <c r="DA9" s="406"/>
      <c r="DB9" s="404">
        <v>14.7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1475213</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121894</v>
      </c>
      <c r="BO10" s="408"/>
      <c r="BP10" s="408"/>
      <c r="BQ10" s="408"/>
      <c r="BR10" s="408"/>
      <c r="BS10" s="408"/>
      <c r="BT10" s="408"/>
      <c r="BU10" s="409"/>
      <c r="BV10" s="407">
        <v>52488</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1529136</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3319900</v>
      </c>
      <c r="BO12" s="408"/>
      <c r="BP12" s="408"/>
      <c r="BQ12" s="408"/>
      <c r="BR12" s="408"/>
      <c r="BS12" s="408"/>
      <c r="BT12" s="408"/>
      <c r="BU12" s="409"/>
      <c r="BV12" s="407">
        <v>1748044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1478342</v>
      </c>
      <c r="S13" s="492"/>
      <c r="T13" s="492"/>
      <c r="U13" s="492"/>
      <c r="V13" s="493"/>
      <c r="W13" s="423" t="s">
        <v>131</v>
      </c>
      <c r="X13" s="424"/>
      <c r="Y13" s="424"/>
      <c r="Z13" s="424"/>
      <c r="AA13" s="424"/>
      <c r="AB13" s="414"/>
      <c r="AC13" s="458">
        <v>2625</v>
      </c>
      <c r="AD13" s="459"/>
      <c r="AE13" s="459"/>
      <c r="AF13" s="459"/>
      <c r="AG13" s="501"/>
      <c r="AH13" s="458">
        <v>2620</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-655651</v>
      </c>
      <c r="BO13" s="408"/>
      <c r="BP13" s="408"/>
      <c r="BQ13" s="408"/>
      <c r="BR13" s="408"/>
      <c r="BS13" s="408"/>
      <c r="BT13" s="408"/>
      <c r="BU13" s="409"/>
      <c r="BV13" s="407">
        <v>-5762566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8.5</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1524026</v>
      </c>
      <c r="S14" s="492"/>
      <c r="T14" s="492"/>
      <c r="U14" s="492"/>
      <c r="V14" s="493"/>
      <c r="W14" s="397"/>
      <c r="X14" s="398"/>
      <c r="Y14" s="398"/>
      <c r="Z14" s="398"/>
      <c r="AA14" s="398"/>
      <c r="AB14" s="387"/>
      <c r="AC14" s="494">
        <v>0.4</v>
      </c>
      <c r="AD14" s="495"/>
      <c r="AE14" s="495"/>
      <c r="AF14" s="495"/>
      <c r="AG14" s="496"/>
      <c r="AH14" s="494">
        <v>0.4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124</v>
      </c>
      <c r="CU14" s="506"/>
      <c r="CV14" s="506"/>
      <c r="CW14" s="506"/>
      <c r="CX14" s="506"/>
      <c r="CY14" s="506"/>
      <c r="CZ14" s="506"/>
      <c r="DA14" s="507"/>
      <c r="DB14" s="505">
        <v>123.4</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1477325</v>
      </c>
      <c r="S15" s="492"/>
      <c r="T15" s="492"/>
      <c r="U15" s="492"/>
      <c r="V15" s="493"/>
      <c r="W15" s="423" t="s">
        <v>137</v>
      </c>
      <c r="X15" s="424"/>
      <c r="Y15" s="424"/>
      <c r="Z15" s="424"/>
      <c r="AA15" s="424"/>
      <c r="AB15" s="414"/>
      <c r="AC15" s="458">
        <v>126522</v>
      </c>
      <c r="AD15" s="459"/>
      <c r="AE15" s="459"/>
      <c r="AF15" s="459"/>
      <c r="AG15" s="501"/>
      <c r="AH15" s="458">
        <v>133765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323812842</v>
      </c>
      <c r="BO15" s="371"/>
      <c r="BP15" s="371"/>
      <c r="BQ15" s="371"/>
      <c r="BR15" s="371"/>
      <c r="BS15" s="371"/>
      <c r="BT15" s="371"/>
      <c r="BU15" s="372"/>
      <c r="BV15" s="370">
        <v>313489858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18.3</v>
      </c>
      <c r="AD16" s="495"/>
      <c r="AE16" s="495"/>
      <c r="AF16" s="495"/>
      <c r="AG16" s="496"/>
      <c r="AH16" s="494">
        <v>21.3</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304548140</v>
      </c>
      <c r="BO16" s="408"/>
      <c r="BP16" s="408"/>
      <c r="BQ16" s="408"/>
      <c r="BR16" s="408"/>
      <c r="BS16" s="408"/>
      <c r="BT16" s="408"/>
      <c r="BU16" s="409"/>
      <c r="BV16" s="407">
        <v>302374414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563476</v>
      </c>
      <c r="AD17" s="459"/>
      <c r="AE17" s="459"/>
      <c r="AF17" s="459"/>
      <c r="AG17" s="501"/>
      <c r="AH17" s="458">
        <v>491816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406126808</v>
      </c>
      <c r="BO17" s="408"/>
      <c r="BP17" s="408"/>
      <c r="BQ17" s="408"/>
      <c r="BR17" s="408"/>
      <c r="BS17" s="408"/>
      <c r="BT17" s="408"/>
      <c r="BU17" s="409"/>
      <c r="BV17" s="407">
        <v>392985485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142.96</v>
      </c>
      <c r="M18" s="531"/>
      <c r="N18" s="531"/>
      <c r="O18" s="531"/>
      <c r="P18" s="531"/>
      <c r="Q18" s="531"/>
      <c r="R18" s="532"/>
      <c r="S18" s="532"/>
      <c r="T18" s="532"/>
      <c r="U18" s="532"/>
      <c r="V18" s="533"/>
      <c r="W18" s="425"/>
      <c r="X18" s="426"/>
      <c r="Y18" s="426"/>
      <c r="Z18" s="426"/>
      <c r="AA18" s="426"/>
      <c r="AB18" s="417"/>
      <c r="AC18" s="534">
        <v>81.400000000000006</v>
      </c>
      <c r="AD18" s="535"/>
      <c r="AE18" s="535"/>
      <c r="AF18" s="535"/>
      <c r="AG18" s="536"/>
      <c r="AH18" s="534">
        <v>78.3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407778838</v>
      </c>
      <c r="BO18" s="408"/>
      <c r="BP18" s="408"/>
      <c r="BQ18" s="408"/>
      <c r="BR18" s="408"/>
      <c r="BS18" s="408"/>
      <c r="BT18" s="408"/>
      <c r="BU18" s="409"/>
      <c r="BV18" s="407">
        <v>397719890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10760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479543904</v>
      </c>
      <c r="BO19" s="408"/>
      <c r="BP19" s="408"/>
      <c r="BQ19" s="408"/>
      <c r="BR19" s="408"/>
      <c r="BS19" s="408"/>
      <c r="BT19" s="408"/>
      <c r="BU19" s="409"/>
      <c r="BV19" s="407">
        <v>461819669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747452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867431771</v>
      </c>
      <c r="BO22" s="371"/>
      <c r="BP22" s="371"/>
      <c r="BQ22" s="371"/>
      <c r="BR22" s="371"/>
      <c r="BS22" s="371"/>
      <c r="BT22" s="371"/>
      <c r="BU22" s="372"/>
      <c r="BV22" s="370">
        <v>803875470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45566503</v>
      </c>
      <c r="BO23" s="408"/>
      <c r="BP23" s="408"/>
      <c r="BQ23" s="408"/>
      <c r="BR23" s="408"/>
      <c r="BS23" s="408"/>
      <c r="BT23" s="408"/>
      <c r="BU23" s="409"/>
      <c r="BV23" s="407">
        <v>52309348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12000</v>
      </c>
      <c r="R24" s="459"/>
      <c r="S24" s="459"/>
      <c r="T24" s="459"/>
      <c r="U24" s="459"/>
      <c r="V24" s="501"/>
      <c r="W24" s="553"/>
      <c r="X24" s="554"/>
      <c r="Y24" s="555"/>
      <c r="Z24" s="457" t="s">
        <v>162</v>
      </c>
      <c r="AA24" s="437"/>
      <c r="AB24" s="437"/>
      <c r="AC24" s="437"/>
      <c r="AD24" s="437"/>
      <c r="AE24" s="437"/>
      <c r="AF24" s="437"/>
      <c r="AG24" s="438"/>
      <c r="AH24" s="458">
        <v>9633</v>
      </c>
      <c r="AI24" s="459"/>
      <c r="AJ24" s="459"/>
      <c r="AK24" s="459"/>
      <c r="AL24" s="501"/>
      <c r="AM24" s="458">
        <v>30921930</v>
      </c>
      <c r="AN24" s="459"/>
      <c r="AO24" s="459"/>
      <c r="AP24" s="459"/>
      <c r="AQ24" s="459"/>
      <c r="AR24" s="501"/>
      <c r="AS24" s="458">
        <v>3210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769887157</v>
      </c>
      <c r="BO24" s="408"/>
      <c r="BP24" s="408"/>
      <c r="BQ24" s="408"/>
      <c r="BR24" s="408"/>
      <c r="BS24" s="408"/>
      <c r="BT24" s="408"/>
      <c r="BU24" s="409"/>
      <c r="BV24" s="407">
        <v>697897259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3</v>
      </c>
      <c r="M25" s="459"/>
      <c r="N25" s="459"/>
      <c r="O25" s="459"/>
      <c r="P25" s="501"/>
      <c r="Q25" s="458">
        <v>9500</v>
      </c>
      <c r="R25" s="459"/>
      <c r="S25" s="459"/>
      <c r="T25" s="459"/>
      <c r="U25" s="459"/>
      <c r="V25" s="501"/>
      <c r="W25" s="553"/>
      <c r="X25" s="554"/>
      <c r="Y25" s="555"/>
      <c r="Z25" s="457" t="s">
        <v>165</v>
      </c>
      <c r="AA25" s="437"/>
      <c r="AB25" s="437"/>
      <c r="AC25" s="437"/>
      <c r="AD25" s="437"/>
      <c r="AE25" s="437"/>
      <c r="AF25" s="437"/>
      <c r="AG25" s="438"/>
      <c r="AH25" s="458">
        <v>1448</v>
      </c>
      <c r="AI25" s="459"/>
      <c r="AJ25" s="459"/>
      <c r="AK25" s="459"/>
      <c r="AL25" s="501"/>
      <c r="AM25" s="458">
        <v>4514864</v>
      </c>
      <c r="AN25" s="459"/>
      <c r="AO25" s="459"/>
      <c r="AP25" s="459"/>
      <c r="AQ25" s="459"/>
      <c r="AR25" s="501"/>
      <c r="AS25" s="458">
        <v>3118</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234167902</v>
      </c>
      <c r="BO25" s="371"/>
      <c r="BP25" s="371"/>
      <c r="BQ25" s="371"/>
      <c r="BR25" s="371"/>
      <c r="BS25" s="371"/>
      <c r="BT25" s="371"/>
      <c r="BU25" s="372"/>
      <c r="BV25" s="370">
        <v>233833431</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7800</v>
      </c>
      <c r="R26" s="459"/>
      <c r="S26" s="459"/>
      <c r="T26" s="459"/>
      <c r="U26" s="459"/>
      <c r="V26" s="501"/>
      <c r="W26" s="553"/>
      <c r="X26" s="554"/>
      <c r="Y26" s="555"/>
      <c r="Z26" s="457" t="s">
        <v>168</v>
      </c>
      <c r="AA26" s="559"/>
      <c r="AB26" s="559"/>
      <c r="AC26" s="559"/>
      <c r="AD26" s="559"/>
      <c r="AE26" s="559"/>
      <c r="AF26" s="559"/>
      <c r="AG26" s="560"/>
      <c r="AH26" s="458">
        <v>1231</v>
      </c>
      <c r="AI26" s="459"/>
      <c r="AJ26" s="459"/>
      <c r="AK26" s="459"/>
      <c r="AL26" s="501"/>
      <c r="AM26" s="458">
        <v>3800097</v>
      </c>
      <c r="AN26" s="459"/>
      <c r="AO26" s="459"/>
      <c r="AP26" s="459"/>
      <c r="AQ26" s="459"/>
      <c r="AR26" s="501"/>
      <c r="AS26" s="458">
        <v>3087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3902503</v>
      </c>
      <c r="BO26" s="408"/>
      <c r="BP26" s="408"/>
      <c r="BQ26" s="408"/>
      <c r="BR26" s="408"/>
      <c r="BS26" s="408"/>
      <c r="BT26" s="408"/>
      <c r="BU26" s="409"/>
      <c r="BV26" s="407">
        <v>4326331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10300</v>
      </c>
      <c r="R27" s="459"/>
      <c r="S27" s="459"/>
      <c r="T27" s="459"/>
      <c r="U27" s="459"/>
      <c r="V27" s="501"/>
      <c r="W27" s="553"/>
      <c r="X27" s="554"/>
      <c r="Y27" s="555"/>
      <c r="Z27" s="457" t="s">
        <v>171</v>
      </c>
      <c r="AA27" s="437"/>
      <c r="AB27" s="437"/>
      <c r="AC27" s="437"/>
      <c r="AD27" s="437"/>
      <c r="AE27" s="437"/>
      <c r="AF27" s="437"/>
      <c r="AG27" s="438"/>
      <c r="AH27" s="458">
        <v>6463</v>
      </c>
      <c r="AI27" s="459"/>
      <c r="AJ27" s="459"/>
      <c r="AK27" s="459"/>
      <c r="AL27" s="501"/>
      <c r="AM27" s="458">
        <v>21941082</v>
      </c>
      <c r="AN27" s="459"/>
      <c r="AO27" s="459"/>
      <c r="AP27" s="459"/>
      <c r="AQ27" s="459"/>
      <c r="AR27" s="501"/>
      <c r="AS27" s="458">
        <v>3395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857582</v>
      </c>
      <c r="BO27" s="527"/>
      <c r="BP27" s="527"/>
      <c r="BQ27" s="527"/>
      <c r="BR27" s="527"/>
      <c r="BS27" s="527"/>
      <c r="BT27" s="527"/>
      <c r="BU27" s="528"/>
      <c r="BV27" s="526">
        <v>875919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9200</v>
      </c>
      <c r="R28" s="459"/>
      <c r="S28" s="459"/>
      <c r="T28" s="459"/>
      <c r="U28" s="459"/>
      <c r="V28" s="501"/>
      <c r="W28" s="553"/>
      <c r="X28" s="554"/>
      <c r="Y28" s="555"/>
      <c r="Z28" s="457" t="s">
        <v>174</v>
      </c>
      <c r="AA28" s="437"/>
      <c r="AB28" s="437"/>
      <c r="AC28" s="437"/>
      <c r="AD28" s="437"/>
      <c r="AE28" s="437"/>
      <c r="AF28" s="437"/>
      <c r="AG28" s="438"/>
      <c r="AH28" s="458">
        <v>247</v>
      </c>
      <c r="AI28" s="459"/>
      <c r="AJ28" s="459"/>
      <c r="AK28" s="459"/>
      <c r="AL28" s="501"/>
      <c r="AM28" s="458">
        <v>701974</v>
      </c>
      <c r="AN28" s="459"/>
      <c r="AO28" s="459"/>
      <c r="AP28" s="459"/>
      <c r="AQ28" s="459"/>
      <c r="AR28" s="501"/>
      <c r="AS28" s="458">
        <v>2842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7350973</v>
      </c>
      <c r="BO28" s="371"/>
      <c r="BP28" s="371"/>
      <c r="BQ28" s="371"/>
      <c r="BR28" s="371"/>
      <c r="BS28" s="371"/>
      <c r="BT28" s="371"/>
      <c r="BU28" s="372"/>
      <c r="BV28" s="370">
        <v>8816979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58</v>
      </c>
      <c r="M29" s="459"/>
      <c r="N29" s="459"/>
      <c r="O29" s="459"/>
      <c r="P29" s="501"/>
      <c r="Q29" s="458">
        <v>8300</v>
      </c>
      <c r="R29" s="459"/>
      <c r="S29" s="459"/>
      <c r="T29" s="459"/>
      <c r="U29" s="459"/>
      <c r="V29" s="501"/>
      <c r="W29" s="556"/>
      <c r="X29" s="557"/>
      <c r="Y29" s="558"/>
      <c r="Z29" s="457" t="s">
        <v>177</v>
      </c>
      <c r="AA29" s="437"/>
      <c r="AB29" s="437"/>
      <c r="AC29" s="437"/>
      <c r="AD29" s="437"/>
      <c r="AE29" s="437"/>
      <c r="AF29" s="437"/>
      <c r="AG29" s="438"/>
      <c r="AH29" s="458">
        <v>16343</v>
      </c>
      <c r="AI29" s="459"/>
      <c r="AJ29" s="459"/>
      <c r="AK29" s="459"/>
      <c r="AL29" s="501"/>
      <c r="AM29" s="458">
        <v>53564986</v>
      </c>
      <c r="AN29" s="459"/>
      <c r="AO29" s="459"/>
      <c r="AP29" s="459"/>
      <c r="AQ29" s="459"/>
      <c r="AR29" s="501"/>
      <c r="AS29" s="458">
        <v>3278</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1778799</v>
      </c>
      <c r="BO29" s="408"/>
      <c r="BP29" s="408"/>
      <c r="BQ29" s="408"/>
      <c r="BR29" s="408"/>
      <c r="BS29" s="408"/>
      <c r="BT29" s="408"/>
      <c r="BU29" s="409"/>
      <c r="BV29" s="407">
        <v>1724064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24272082</v>
      </c>
      <c r="BO30" s="527"/>
      <c r="BP30" s="527"/>
      <c r="BQ30" s="527"/>
      <c r="BR30" s="527"/>
      <c r="BS30" s="527"/>
      <c r="BT30" s="527"/>
      <c r="BU30" s="528"/>
      <c r="BV30" s="526">
        <v>23843612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競輪事業特別会計</v>
      </c>
      <c r="X34" s="598"/>
      <c r="Y34" s="598"/>
      <c r="Z34" s="598"/>
      <c r="AA34" s="598"/>
      <c r="AB34" s="598"/>
      <c r="AC34" s="598"/>
      <c r="AD34" s="598"/>
      <c r="AE34" s="598"/>
      <c r="AF34" s="598"/>
      <c r="AG34" s="598"/>
      <c r="AH34" s="598"/>
      <c r="AI34" s="598"/>
      <c r="AJ34" s="598"/>
      <c r="AK34" s="598"/>
      <c r="AL34" s="181"/>
      <c r="AM34" s="597">
        <f>IF(AO34="","",MAX(C34:D43,U34:V43)+1)</f>
        <v>12</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IF('各会計、関係団体の財政状況及び健全化判断比率'!B37="","",'各会計、関係団体の財政状況及び健全化判断比率'!B37)</f>
        <v>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20</v>
      </c>
      <c r="BX34" s="597"/>
      <c r="BY34" s="598" t="str">
        <f>IF('各会計、関係団体の財政状況及び健全化判断比率'!B68="","",'各会計、関係団体の財政状況及び健全化判断比率'!B68)</f>
        <v>神奈川県川崎競馬組合</v>
      </c>
      <c r="BZ34" s="598"/>
      <c r="CA34" s="598"/>
      <c r="CB34" s="598"/>
      <c r="CC34" s="598"/>
      <c r="CD34" s="598"/>
      <c r="CE34" s="598"/>
      <c r="CF34" s="598"/>
      <c r="CG34" s="598"/>
      <c r="CH34" s="598"/>
      <c r="CI34" s="598"/>
      <c r="CJ34" s="598"/>
      <c r="CK34" s="598"/>
      <c r="CL34" s="598"/>
      <c r="CM34" s="598"/>
      <c r="CN34" s="181"/>
      <c r="CO34" s="597">
        <f>IF(CQ34="","",MAX(C34:D43,U34:V43,AM34:AN43,BE34:BF43,BW34:BX43)+1)</f>
        <v>24</v>
      </c>
      <c r="CP34" s="597"/>
      <c r="CQ34" s="598" t="str">
        <f>IF('各会計、関係団体の財政状況及び健全化判断比率'!BS7="","",'各会計、関係団体の財政状況及び健全化判断比率'!BS7)</f>
        <v>かわさき市民放送</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母子父子寡婦福祉資金貸付事業特別会計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国民健康保険事業特別会計</v>
      </c>
      <c r="X35" s="598"/>
      <c r="Y35" s="598"/>
      <c r="Z35" s="598"/>
      <c r="AA35" s="598"/>
      <c r="AB35" s="598"/>
      <c r="AC35" s="598"/>
      <c r="AD35" s="598"/>
      <c r="AE35" s="598"/>
      <c r="AF35" s="598"/>
      <c r="AG35" s="598"/>
      <c r="AH35" s="598"/>
      <c r="AI35" s="598"/>
      <c r="AJ35" s="598"/>
      <c r="AK35" s="598"/>
      <c r="AL35" s="181"/>
      <c r="AM35" s="597">
        <f t="shared" ref="AM35:AM43" si="0">IF(AO35="","",AM34+1)</f>
        <v>13</v>
      </c>
      <c r="AN35" s="597"/>
      <c r="AO35" s="598" t="str">
        <f>IF('各会計、関係団体の財政状況及び健全化判断比率'!B33="","",'各会計、関係団体の財政状況及び健全化判断比率'!B33)</f>
        <v>下水道事業会計</v>
      </c>
      <c r="AP35" s="598"/>
      <c r="AQ35" s="598"/>
      <c r="AR35" s="598"/>
      <c r="AS35" s="598"/>
      <c r="AT35" s="598"/>
      <c r="AU35" s="598"/>
      <c r="AV35" s="598"/>
      <c r="AW35" s="598"/>
      <c r="AX35" s="598"/>
      <c r="AY35" s="598"/>
      <c r="AZ35" s="598"/>
      <c r="BA35" s="598"/>
      <c r="BB35" s="598"/>
      <c r="BC35" s="598"/>
      <c r="BD35" s="181"/>
      <c r="BE35" s="597">
        <f t="shared" ref="BE35:BE43" si="1">IF(BG35="","",BE34+1)</f>
        <v>18</v>
      </c>
      <c r="BF35" s="597"/>
      <c r="BG35" s="598" t="str">
        <f>IF('各会計、関係団体の財政状況及び健全化判断比率'!B38="","",'各会計、関係団体の財政状況及び健全化判断比率'!B38)</f>
        <v>港湾整備事業特別会計</v>
      </c>
      <c r="BH35" s="598"/>
      <c r="BI35" s="598"/>
      <c r="BJ35" s="598"/>
      <c r="BK35" s="598"/>
      <c r="BL35" s="598"/>
      <c r="BM35" s="598"/>
      <c r="BN35" s="598"/>
      <c r="BO35" s="598"/>
      <c r="BP35" s="598"/>
      <c r="BQ35" s="598"/>
      <c r="BR35" s="598"/>
      <c r="BS35" s="598"/>
      <c r="BT35" s="598"/>
      <c r="BU35" s="598"/>
      <c r="BV35" s="181"/>
      <c r="BW35" s="597">
        <f t="shared" ref="BW35:BW43" si="2">IF(BY35="","",BW34+1)</f>
        <v>21</v>
      </c>
      <c r="BX35" s="597"/>
      <c r="BY35" s="598" t="str">
        <f>IF('各会計、関係団体の財政状況及び健全化判断比率'!B69="","",'各会計、関係団体の財政状況及び健全化判断比率'!B69)</f>
        <v>神奈川県内広域水道企業団</v>
      </c>
      <c r="BZ35" s="598"/>
      <c r="CA35" s="598"/>
      <c r="CB35" s="598"/>
      <c r="CC35" s="598"/>
      <c r="CD35" s="598"/>
      <c r="CE35" s="598"/>
      <c r="CF35" s="598"/>
      <c r="CG35" s="598"/>
      <c r="CH35" s="598"/>
      <c r="CI35" s="598"/>
      <c r="CJ35" s="598"/>
      <c r="CK35" s="598"/>
      <c r="CL35" s="598"/>
      <c r="CM35" s="598"/>
      <c r="CN35" s="181"/>
      <c r="CO35" s="597">
        <f t="shared" ref="CO35:CO43" si="3">IF(CQ35="","",CO34+1)</f>
        <v>25</v>
      </c>
      <c r="CP35" s="597"/>
      <c r="CQ35" s="598" t="str">
        <f>IF('各会計、関係団体の財政状況及び健全化判断比率'!BS8="","",'各会計、関係団体の財政状況及び健全化判断比率'!BS8)</f>
        <v>川崎市土地開発公社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公害健康被害補償事業特別会計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後期高齢者医療事業特別会計</v>
      </c>
      <c r="X36" s="598"/>
      <c r="Y36" s="598"/>
      <c r="Z36" s="598"/>
      <c r="AA36" s="598"/>
      <c r="AB36" s="598"/>
      <c r="AC36" s="598"/>
      <c r="AD36" s="598"/>
      <c r="AE36" s="598"/>
      <c r="AF36" s="598"/>
      <c r="AG36" s="598"/>
      <c r="AH36" s="598"/>
      <c r="AI36" s="598"/>
      <c r="AJ36" s="598"/>
      <c r="AK36" s="598"/>
      <c r="AL36" s="181"/>
      <c r="AM36" s="597">
        <f t="shared" si="0"/>
        <v>14</v>
      </c>
      <c r="AN36" s="597"/>
      <c r="AO36" s="598" t="str">
        <f>IF('各会計、関係団体の財政状況及び健全化判断比率'!B34="","",'各会計、関係団体の財政状況及び健全化判断比率'!B34)</f>
        <v>水道事業会計</v>
      </c>
      <c r="AP36" s="598"/>
      <c r="AQ36" s="598"/>
      <c r="AR36" s="598"/>
      <c r="AS36" s="598"/>
      <c r="AT36" s="598"/>
      <c r="AU36" s="598"/>
      <c r="AV36" s="598"/>
      <c r="AW36" s="598"/>
      <c r="AX36" s="598"/>
      <c r="AY36" s="598"/>
      <c r="AZ36" s="598"/>
      <c r="BA36" s="598"/>
      <c r="BB36" s="598"/>
      <c r="BC36" s="598"/>
      <c r="BD36" s="181"/>
      <c r="BE36" s="597">
        <f t="shared" si="1"/>
        <v>19</v>
      </c>
      <c r="BF36" s="597"/>
      <c r="BG36" s="598" t="str">
        <f>IF('各会計、関係団体の財政状況及び健全化判断比率'!B39="","",'各会計、関係団体の財政状況及び健全化判断比率'!B39)</f>
        <v>生田緑地ゴルフ場事業特別会計</v>
      </c>
      <c r="BH36" s="598"/>
      <c r="BI36" s="598"/>
      <c r="BJ36" s="598"/>
      <c r="BK36" s="598"/>
      <c r="BL36" s="598"/>
      <c r="BM36" s="598"/>
      <c r="BN36" s="598"/>
      <c r="BO36" s="598"/>
      <c r="BP36" s="598"/>
      <c r="BQ36" s="598"/>
      <c r="BR36" s="598"/>
      <c r="BS36" s="598"/>
      <c r="BT36" s="598"/>
      <c r="BU36" s="598"/>
      <c r="BV36" s="181"/>
      <c r="BW36" s="597">
        <f t="shared" si="2"/>
        <v>22</v>
      </c>
      <c r="BX36" s="597"/>
      <c r="BY36" s="598" t="str">
        <f>IF('各会計、関係団体の財政状況及び健全化判断比率'!B70="","",'各会計、関係団体の財政状況及び健全化判断比率'!B70)</f>
        <v>神奈川県後期高齢者医療広域連合
（一般会計）</v>
      </c>
      <c r="BZ36" s="598"/>
      <c r="CA36" s="598"/>
      <c r="CB36" s="598"/>
      <c r="CC36" s="598"/>
      <c r="CD36" s="598"/>
      <c r="CE36" s="598"/>
      <c r="CF36" s="598"/>
      <c r="CG36" s="598"/>
      <c r="CH36" s="598"/>
      <c r="CI36" s="598"/>
      <c r="CJ36" s="598"/>
      <c r="CK36" s="598"/>
      <c r="CL36" s="598"/>
      <c r="CM36" s="598"/>
      <c r="CN36" s="181"/>
      <c r="CO36" s="597">
        <f t="shared" si="3"/>
        <v>26</v>
      </c>
      <c r="CP36" s="597"/>
      <c r="CQ36" s="598" t="str">
        <f>IF('各会計、関係団体の財政状況及び健全化判断比率'!BS9="","",'各会計、関係団体の財政状況及び健全化判断比率'!BS9)</f>
        <v>川崎市文化財団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勤労者福祉共済事業特別会計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介護保険事業特別会計</v>
      </c>
      <c r="X37" s="598"/>
      <c r="Y37" s="598"/>
      <c r="Z37" s="598"/>
      <c r="AA37" s="598"/>
      <c r="AB37" s="598"/>
      <c r="AC37" s="598"/>
      <c r="AD37" s="598"/>
      <c r="AE37" s="598"/>
      <c r="AF37" s="598"/>
      <c r="AG37" s="598"/>
      <c r="AH37" s="598"/>
      <c r="AI37" s="598"/>
      <c r="AJ37" s="598"/>
      <c r="AK37" s="598"/>
      <c r="AL37" s="181"/>
      <c r="AM37" s="597">
        <f t="shared" si="0"/>
        <v>15</v>
      </c>
      <c r="AN37" s="597"/>
      <c r="AO37" s="598" t="str">
        <f>IF('各会計、関係団体の財政状況及び健全化判断比率'!B35="","",'各会計、関係団体の財政状況及び健全化判断比率'!B35)</f>
        <v>工業用水道事業会計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23</v>
      </c>
      <c r="BX37" s="597"/>
      <c r="BY37" s="598" t="str">
        <f>IF('各会計、関係団体の財政状況及び健全化判断比率'!B71="","",'各会計、関係団体の財政状況及び健全化判断比率'!B71)</f>
        <v>神奈川県後期高齢者医療広域連合
（後期高齢者医療特別会計）</v>
      </c>
      <c r="BZ37" s="598"/>
      <c r="CA37" s="598"/>
      <c r="CB37" s="598"/>
      <c r="CC37" s="598"/>
      <c r="CD37" s="598"/>
      <c r="CE37" s="598"/>
      <c r="CF37" s="598"/>
      <c r="CG37" s="598"/>
      <c r="CH37" s="598"/>
      <c r="CI37" s="598"/>
      <c r="CJ37" s="598"/>
      <c r="CK37" s="598"/>
      <c r="CL37" s="598"/>
      <c r="CM37" s="598"/>
      <c r="CN37" s="181"/>
      <c r="CO37" s="597">
        <f t="shared" si="3"/>
        <v>27</v>
      </c>
      <c r="CP37" s="597"/>
      <c r="CQ37" s="598" t="str">
        <f>IF('各会計、関係団体の財政状況及び健全化判断比率'!BS10="","",'各会計、関係団体の財政状況及び健全化判断比率'!BS10)</f>
        <v>川崎市国際交流協会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f t="shared" ref="C38:C43" si="5">IF(E38="","",C37+1)</f>
        <v>5</v>
      </c>
      <c r="D38" s="597"/>
      <c r="E38" s="598" t="str">
        <f>IF('各会計、関係団体の財政状況及び健全化判断比率'!B11="","",'各会計、関係団体の財政状況及び健全化判断比率'!B11)</f>
        <v>墓地整備事業特別会計</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f t="shared" si="0"/>
        <v>16</v>
      </c>
      <c r="AN38" s="597"/>
      <c r="AO38" s="598" t="str">
        <f>IF('各会計、関係団体の財政状況及び健全化判断比率'!B36="","",'各会計、関係団体の財政状況及び健全化判断比率'!B36)</f>
        <v>自動車運送事業会計</v>
      </c>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28</v>
      </c>
      <c r="CP38" s="597"/>
      <c r="CQ38" s="598" t="str">
        <f>IF('各会計、関係団体の財政状況及び健全化判断比率'!BS11="","",'各会計、関係団体の財政状況及び健全化判断比率'!BS11)</f>
        <v>川崎市スポーツ協会</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f t="shared" si="5"/>
        <v>6</v>
      </c>
      <c r="D39" s="597"/>
      <c r="E39" s="598" t="str">
        <f>IF('各会計、関係団体の財政状況及び健全化判断比率'!B12="","",'各会計、関係団体の財政状況及び健全化判断比率'!B12)</f>
        <v>公共用地先行取得等事業特別会計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29</v>
      </c>
      <c r="CP39" s="597"/>
      <c r="CQ39" s="598" t="str">
        <f>IF('各会計、関係団体の財政状況及び健全化判断比率'!BS12="","",'各会計、関係団体の財政状況及び健全化判断比率'!BS12)</f>
        <v>川崎アゼリア</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f t="shared" si="5"/>
        <v>7</v>
      </c>
      <c r="D40" s="597"/>
      <c r="E40" s="598" t="str">
        <f>IF('各会計、関係団体の財政状況及び健全化判断比率'!B13="","",'各会計、関係団体の財政状況及び健全化判断比率'!B13)</f>
        <v>公債管理特別会計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30</v>
      </c>
      <c r="CP40" s="597"/>
      <c r="CQ40" s="598" t="str">
        <f>IF('各会計、関係団体の財政状況及び健全化判断比率'!BS13="","",'各会計、関係団体の財政状況及び健全化判断比率'!BS13)</f>
        <v>川崎冷蔵</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31</v>
      </c>
      <c r="CP41" s="597"/>
      <c r="CQ41" s="598" t="str">
        <f>IF('各会計、関係団体の財政状況及び健全化判断比率'!BS14="","",'各会計、関係団体の財政状況及び健全化判断比率'!BS14)</f>
        <v>川崎市産業振興財団</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32</v>
      </c>
      <c r="CP42" s="597"/>
      <c r="CQ42" s="598" t="str">
        <f>IF('各会計、関係団体の財政状況及び健全化判断比率'!BS15="","",'各会計、関係団体の財政状況及び健全化判断比率'!BS15)</f>
        <v>川崎市未来エナジー株式会社</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33</v>
      </c>
      <c r="CP43" s="597"/>
      <c r="CQ43" s="598" t="str">
        <f>IF('各会計、関係団体の財政状況及び健全化判断比率'!BS16="","",'各会計、関係団体の財政状況及び健全化判断比率'!BS16)</f>
        <v>川崎・横浜公害保健センター</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UDzaAx4yObyfeX/dbNW9p8/0RhRC++yr363wU41GlXspYWmqo97kEzLFnxBbQ48AIJuRYdjyrhwaiS1wodINA==" saltValue="phi73L8n8Okzsq0xCCjs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387895754</v>
      </c>
      <c r="S5" s="613"/>
      <c r="T5" s="613"/>
      <c r="U5" s="613"/>
      <c r="V5" s="613"/>
      <c r="W5" s="613"/>
      <c r="X5" s="613"/>
      <c r="Y5" s="614"/>
      <c r="Z5" s="615">
        <v>47.7</v>
      </c>
      <c r="AA5" s="615"/>
      <c r="AB5" s="615"/>
      <c r="AC5" s="615"/>
      <c r="AD5" s="616">
        <v>359705060</v>
      </c>
      <c r="AE5" s="616"/>
      <c r="AF5" s="616"/>
      <c r="AG5" s="616"/>
      <c r="AH5" s="616"/>
      <c r="AI5" s="616"/>
      <c r="AJ5" s="616"/>
      <c r="AK5" s="616"/>
      <c r="AL5" s="617">
        <v>85.8</v>
      </c>
      <c r="AM5" s="618"/>
      <c r="AN5" s="618"/>
      <c r="AO5" s="619"/>
      <c r="AP5" s="609" t="s">
        <v>216</v>
      </c>
      <c r="AQ5" s="610"/>
      <c r="AR5" s="610"/>
      <c r="AS5" s="610"/>
      <c r="AT5" s="610"/>
      <c r="AU5" s="610"/>
      <c r="AV5" s="610"/>
      <c r="AW5" s="610"/>
      <c r="AX5" s="610"/>
      <c r="AY5" s="610"/>
      <c r="AZ5" s="610"/>
      <c r="BA5" s="610"/>
      <c r="BB5" s="610"/>
      <c r="BC5" s="610"/>
      <c r="BD5" s="610"/>
      <c r="BE5" s="610"/>
      <c r="BF5" s="611"/>
      <c r="BG5" s="623">
        <v>350110684</v>
      </c>
      <c r="BH5" s="624"/>
      <c r="BI5" s="624"/>
      <c r="BJ5" s="624"/>
      <c r="BK5" s="624"/>
      <c r="BL5" s="624"/>
      <c r="BM5" s="624"/>
      <c r="BN5" s="625"/>
      <c r="BO5" s="626">
        <v>90.3</v>
      </c>
      <c r="BP5" s="626"/>
      <c r="BQ5" s="626"/>
      <c r="BR5" s="626"/>
      <c r="BS5" s="627">
        <v>2784415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2970241</v>
      </c>
      <c r="S6" s="624"/>
      <c r="T6" s="624"/>
      <c r="U6" s="624"/>
      <c r="V6" s="624"/>
      <c r="W6" s="624"/>
      <c r="X6" s="624"/>
      <c r="Y6" s="625"/>
      <c r="Z6" s="626">
        <v>0.4</v>
      </c>
      <c r="AA6" s="626"/>
      <c r="AB6" s="626"/>
      <c r="AC6" s="626"/>
      <c r="AD6" s="627">
        <v>2970241</v>
      </c>
      <c r="AE6" s="627"/>
      <c r="AF6" s="627"/>
      <c r="AG6" s="627"/>
      <c r="AH6" s="627"/>
      <c r="AI6" s="627"/>
      <c r="AJ6" s="627"/>
      <c r="AK6" s="627"/>
      <c r="AL6" s="628">
        <v>0.7</v>
      </c>
      <c r="AM6" s="629"/>
      <c r="AN6" s="629"/>
      <c r="AO6" s="630"/>
      <c r="AP6" s="620" t="s">
        <v>221</v>
      </c>
      <c r="AQ6" s="621"/>
      <c r="AR6" s="621"/>
      <c r="AS6" s="621"/>
      <c r="AT6" s="621"/>
      <c r="AU6" s="621"/>
      <c r="AV6" s="621"/>
      <c r="AW6" s="621"/>
      <c r="AX6" s="621"/>
      <c r="AY6" s="621"/>
      <c r="AZ6" s="621"/>
      <c r="BA6" s="621"/>
      <c r="BB6" s="621"/>
      <c r="BC6" s="621"/>
      <c r="BD6" s="621"/>
      <c r="BE6" s="621"/>
      <c r="BF6" s="622"/>
      <c r="BG6" s="623">
        <v>350110684</v>
      </c>
      <c r="BH6" s="624"/>
      <c r="BI6" s="624"/>
      <c r="BJ6" s="624"/>
      <c r="BK6" s="624"/>
      <c r="BL6" s="624"/>
      <c r="BM6" s="624"/>
      <c r="BN6" s="625"/>
      <c r="BO6" s="626">
        <v>90.3</v>
      </c>
      <c r="BP6" s="626"/>
      <c r="BQ6" s="626"/>
      <c r="BR6" s="626"/>
      <c r="BS6" s="627">
        <v>2784415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1890377</v>
      </c>
      <c r="CS6" s="624"/>
      <c r="CT6" s="624"/>
      <c r="CU6" s="624"/>
      <c r="CV6" s="624"/>
      <c r="CW6" s="624"/>
      <c r="CX6" s="624"/>
      <c r="CY6" s="625"/>
      <c r="CZ6" s="617">
        <v>0.2</v>
      </c>
      <c r="DA6" s="618"/>
      <c r="DB6" s="618"/>
      <c r="DC6" s="634"/>
      <c r="DD6" s="632">
        <v>5429</v>
      </c>
      <c r="DE6" s="624"/>
      <c r="DF6" s="624"/>
      <c r="DG6" s="624"/>
      <c r="DH6" s="624"/>
      <c r="DI6" s="624"/>
      <c r="DJ6" s="624"/>
      <c r="DK6" s="624"/>
      <c r="DL6" s="624"/>
      <c r="DM6" s="624"/>
      <c r="DN6" s="624"/>
      <c r="DO6" s="624"/>
      <c r="DP6" s="625"/>
      <c r="DQ6" s="632">
        <v>1886713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104626</v>
      </c>
      <c r="S7" s="624"/>
      <c r="T7" s="624"/>
      <c r="U7" s="624"/>
      <c r="V7" s="624"/>
      <c r="W7" s="624"/>
      <c r="X7" s="624"/>
      <c r="Y7" s="625"/>
      <c r="Z7" s="626">
        <v>0</v>
      </c>
      <c r="AA7" s="626"/>
      <c r="AB7" s="626"/>
      <c r="AC7" s="626"/>
      <c r="AD7" s="627">
        <v>104626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205273084</v>
      </c>
      <c r="BH7" s="624"/>
      <c r="BI7" s="624"/>
      <c r="BJ7" s="624"/>
      <c r="BK7" s="624"/>
      <c r="BL7" s="624"/>
      <c r="BM7" s="624"/>
      <c r="BN7" s="625"/>
      <c r="BO7" s="626">
        <v>52.9</v>
      </c>
      <c r="BP7" s="626"/>
      <c r="BQ7" s="626"/>
      <c r="BR7" s="626"/>
      <c r="BS7" s="627">
        <v>2784415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71130596</v>
      </c>
      <c r="CS7" s="624"/>
      <c r="CT7" s="624"/>
      <c r="CU7" s="624"/>
      <c r="CV7" s="624"/>
      <c r="CW7" s="624"/>
      <c r="CX7" s="624"/>
      <c r="CY7" s="625"/>
      <c r="CZ7" s="626">
        <v>8.9</v>
      </c>
      <c r="DA7" s="626"/>
      <c r="DB7" s="626"/>
      <c r="DC7" s="626"/>
      <c r="DD7" s="632">
        <v>25336674</v>
      </c>
      <c r="DE7" s="624"/>
      <c r="DF7" s="624"/>
      <c r="DG7" s="624"/>
      <c r="DH7" s="624"/>
      <c r="DI7" s="624"/>
      <c r="DJ7" s="624"/>
      <c r="DK7" s="624"/>
      <c r="DL7" s="624"/>
      <c r="DM7" s="624"/>
      <c r="DN7" s="624"/>
      <c r="DO7" s="624"/>
      <c r="DP7" s="625"/>
      <c r="DQ7" s="632">
        <v>40086059</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2587226</v>
      </c>
      <c r="S8" s="624"/>
      <c r="T8" s="624"/>
      <c r="U8" s="624"/>
      <c r="V8" s="624"/>
      <c r="W8" s="624"/>
      <c r="X8" s="624"/>
      <c r="Y8" s="625"/>
      <c r="Z8" s="626">
        <v>0.3</v>
      </c>
      <c r="AA8" s="626"/>
      <c r="AB8" s="626"/>
      <c r="AC8" s="626"/>
      <c r="AD8" s="627">
        <v>2587226</v>
      </c>
      <c r="AE8" s="627"/>
      <c r="AF8" s="627"/>
      <c r="AG8" s="627"/>
      <c r="AH8" s="627"/>
      <c r="AI8" s="627"/>
      <c r="AJ8" s="627"/>
      <c r="AK8" s="627"/>
      <c r="AL8" s="628">
        <v>0.6</v>
      </c>
      <c r="AM8" s="629"/>
      <c r="AN8" s="629"/>
      <c r="AO8" s="630"/>
      <c r="AP8" s="620" t="s">
        <v>227</v>
      </c>
      <c r="AQ8" s="621"/>
      <c r="AR8" s="621"/>
      <c r="AS8" s="621"/>
      <c r="AT8" s="621"/>
      <c r="AU8" s="621"/>
      <c r="AV8" s="621"/>
      <c r="AW8" s="621"/>
      <c r="AX8" s="621"/>
      <c r="AY8" s="621"/>
      <c r="AZ8" s="621"/>
      <c r="BA8" s="621"/>
      <c r="BB8" s="621"/>
      <c r="BC8" s="621"/>
      <c r="BD8" s="621"/>
      <c r="BE8" s="621"/>
      <c r="BF8" s="622"/>
      <c r="BG8" s="623">
        <v>3074611</v>
      </c>
      <c r="BH8" s="624"/>
      <c r="BI8" s="624"/>
      <c r="BJ8" s="624"/>
      <c r="BK8" s="624"/>
      <c r="BL8" s="624"/>
      <c r="BM8" s="624"/>
      <c r="BN8" s="625"/>
      <c r="BO8" s="626">
        <v>0.8</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314623565</v>
      </c>
      <c r="CS8" s="624"/>
      <c r="CT8" s="624"/>
      <c r="CU8" s="624"/>
      <c r="CV8" s="624"/>
      <c r="CW8" s="624"/>
      <c r="CX8" s="624"/>
      <c r="CY8" s="625"/>
      <c r="CZ8" s="626">
        <v>39.299999999999997</v>
      </c>
      <c r="DA8" s="626"/>
      <c r="DB8" s="626"/>
      <c r="DC8" s="626"/>
      <c r="DD8" s="632">
        <v>7258582</v>
      </c>
      <c r="DE8" s="624"/>
      <c r="DF8" s="624"/>
      <c r="DG8" s="624"/>
      <c r="DH8" s="624"/>
      <c r="DI8" s="624"/>
      <c r="DJ8" s="624"/>
      <c r="DK8" s="624"/>
      <c r="DL8" s="624"/>
      <c r="DM8" s="624"/>
      <c r="DN8" s="624"/>
      <c r="DO8" s="624"/>
      <c r="DP8" s="625"/>
      <c r="DQ8" s="632">
        <v>153354284</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2874005</v>
      </c>
      <c r="S9" s="624"/>
      <c r="T9" s="624"/>
      <c r="U9" s="624"/>
      <c r="V9" s="624"/>
      <c r="W9" s="624"/>
      <c r="X9" s="624"/>
      <c r="Y9" s="625"/>
      <c r="Z9" s="626">
        <v>0.4</v>
      </c>
      <c r="AA9" s="626"/>
      <c r="AB9" s="626"/>
      <c r="AC9" s="626"/>
      <c r="AD9" s="627">
        <v>2874005</v>
      </c>
      <c r="AE9" s="627"/>
      <c r="AF9" s="627"/>
      <c r="AG9" s="627"/>
      <c r="AH9" s="627"/>
      <c r="AI9" s="627"/>
      <c r="AJ9" s="627"/>
      <c r="AK9" s="627"/>
      <c r="AL9" s="628">
        <v>0.7</v>
      </c>
      <c r="AM9" s="629"/>
      <c r="AN9" s="629"/>
      <c r="AO9" s="630"/>
      <c r="AP9" s="620" t="s">
        <v>230</v>
      </c>
      <c r="AQ9" s="621"/>
      <c r="AR9" s="621"/>
      <c r="AS9" s="621"/>
      <c r="AT9" s="621"/>
      <c r="AU9" s="621"/>
      <c r="AV9" s="621"/>
      <c r="AW9" s="621"/>
      <c r="AX9" s="621"/>
      <c r="AY9" s="621"/>
      <c r="AZ9" s="621"/>
      <c r="BA9" s="621"/>
      <c r="BB9" s="621"/>
      <c r="BC9" s="621"/>
      <c r="BD9" s="621"/>
      <c r="BE9" s="621"/>
      <c r="BF9" s="622"/>
      <c r="BG9" s="623">
        <v>182795101</v>
      </c>
      <c r="BH9" s="624"/>
      <c r="BI9" s="624"/>
      <c r="BJ9" s="624"/>
      <c r="BK9" s="624"/>
      <c r="BL9" s="624"/>
      <c r="BM9" s="624"/>
      <c r="BN9" s="625"/>
      <c r="BO9" s="626">
        <v>47.1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90369928</v>
      </c>
      <c r="CS9" s="624"/>
      <c r="CT9" s="624"/>
      <c r="CU9" s="624"/>
      <c r="CV9" s="624"/>
      <c r="CW9" s="624"/>
      <c r="CX9" s="624"/>
      <c r="CY9" s="625"/>
      <c r="CZ9" s="626">
        <v>11.3</v>
      </c>
      <c r="DA9" s="626"/>
      <c r="DB9" s="626"/>
      <c r="DC9" s="626"/>
      <c r="DD9" s="632">
        <v>22060922</v>
      </c>
      <c r="DE9" s="624"/>
      <c r="DF9" s="624"/>
      <c r="DG9" s="624"/>
      <c r="DH9" s="624"/>
      <c r="DI9" s="624"/>
      <c r="DJ9" s="624"/>
      <c r="DK9" s="624"/>
      <c r="DL9" s="624"/>
      <c r="DM9" s="624"/>
      <c r="DN9" s="624"/>
      <c r="DO9" s="624"/>
      <c r="DP9" s="625"/>
      <c r="DQ9" s="632">
        <v>58057425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v>412517</v>
      </c>
      <c r="S10" s="624"/>
      <c r="T10" s="624"/>
      <c r="U10" s="624"/>
      <c r="V10" s="624"/>
      <c r="W10" s="624"/>
      <c r="X10" s="624"/>
      <c r="Y10" s="625"/>
      <c r="Z10" s="626">
        <v>0.1</v>
      </c>
      <c r="AA10" s="626"/>
      <c r="AB10" s="626"/>
      <c r="AC10" s="626"/>
      <c r="AD10" s="627">
        <v>412517</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4365284</v>
      </c>
      <c r="BH10" s="624"/>
      <c r="BI10" s="624"/>
      <c r="BJ10" s="624"/>
      <c r="BK10" s="624"/>
      <c r="BL10" s="624"/>
      <c r="BM10" s="624"/>
      <c r="BN10" s="625"/>
      <c r="BO10" s="626">
        <v>1.1000000000000001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681265</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420083</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35018241</v>
      </c>
      <c r="S11" s="624"/>
      <c r="T11" s="624"/>
      <c r="U11" s="624"/>
      <c r="V11" s="624"/>
      <c r="W11" s="624"/>
      <c r="X11" s="624"/>
      <c r="Y11" s="625"/>
      <c r="Z11" s="628">
        <v>4.3</v>
      </c>
      <c r="AA11" s="629"/>
      <c r="AB11" s="629"/>
      <c r="AC11" s="635"/>
      <c r="AD11" s="632">
        <v>35018241</v>
      </c>
      <c r="AE11" s="624"/>
      <c r="AF11" s="624"/>
      <c r="AG11" s="624"/>
      <c r="AH11" s="624"/>
      <c r="AI11" s="624"/>
      <c r="AJ11" s="624"/>
      <c r="AK11" s="625"/>
      <c r="AL11" s="628">
        <v>8.4</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15038088</v>
      </c>
      <c r="BH11" s="624"/>
      <c r="BI11" s="624"/>
      <c r="BJ11" s="624"/>
      <c r="BK11" s="624"/>
      <c r="BL11" s="624"/>
      <c r="BM11" s="624"/>
      <c r="BN11" s="625"/>
      <c r="BO11" s="626">
        <v>3.9</v>
      </c>
      <c r="BP11" s="626"/>
      <c r="BQ11" s="626"/>
      <c r="BR11" s="626"/>
      <c r="BS11" s="627">
        <v>2784415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457915</v>
      </c>
      <c r="CS11" s="624"/>
      <c r="CT11" s="624"/>
      <c r="CU11" s="624"/>
      <c r="CV11" s="624"/>
      <c r="CW11" s="624"/>
      <c r="CX11" s="624"/>
      <c r="CY11" s="625"/>
      <c r="CZ11" s="626">
        <v>0.1</v>
      </c>
      <c r="DA11" s="626"/>
      <c r="DB11" s="626"/>
      <c r="DC11" s="626"/>
      <c r="DD11" s="632">
        <v>17795</v>
      </c>
      <c r="DE11" s="624"/>
      <c r="DF11" s="624"/>
      <c r="DG11" s="624"/>
      <c r="DH11" s="624"/>
      <c r="DI11" s="624"/>
      <c r="DJ11" s="624"/>
      <c r="DK11" s="624"/>
      <c r="DL11" s="624"/>
      <c r="DM11" s="624"/>
      <c r="DN11" s="624"/>
      <c r="DO11" s="624"/>
      <c r="DP11" s="625"/>
      <c r="DQ11" s="632">
        <v>440619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33816</v>
      </c>
      <c r="S12" s="624"/>
      <c r="T12" s="624"/>
      <c r="U12" s="624"/>
      <c r="V12" s="624"/>
      <c r="W12" s="624"/>
      <c r="X12" s="624"/>
      <c r="Y12" s="625"/>
      <c r="Z12" s="626">
        <v>0</v>
      </c>
      <c r="AA12" s="626"/>
      <c r="AB12" s="626"/>
      <c r="AC12" s="626"/>
      <c r="AD12" s="627">
        <v>33816</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133933272</v>
      </c>
      <c r="BH12" s="624"/>
      <c r="BI12" s="624"/>
      <c r="BJ12" s="624"/>
      <c r="BK12" s="624"/>
      <c r="BL12" s="624"/>
      <c r="BM12" s="624"/>
      <c r="BN12" s="625"/>
      <c r="BO12" s="626">
        <v>34.5</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24383530</v>
      </c>
      <c r="CS12" s="624"/>
      <c r="CT12" s="624"/>
      <c r="CU12" s="624"/>
      <c r="CV12" s="624"/>
      <c r="CW12" s="624"/>
      <c r="CX12" s="624"/>
      <c r="CY12" s="625"/>
      <c r="CZ12" s="626">
        <v>3</v>
      </c>
      <c r="DA12" s="626"/>
      <c r="DB12" s="626"/>
      <c r="DC12" s="626"/>
      <c r="DD12" s="632">
        <v>565022</v>
      </c>
      <c r="DE12" s="624"/>
      <c r="DF12" s="624"/>
      <c r="DG12" s="624"/>
      <c r="DH12" s="624"/>
      <c r="DI12" s="624"/>
      <c r="DJ12" s="624"/>
      <c r="DK12" s="624"/>
      <c r="DL12" s="624"/>
      <c r="DM12" s="624"/>
      <c r="DN12" s="624"/>
      <c r="DO12" s="624"/>
      <c r="DP12" s="625"/>
      <c r="DQ12" s="632">
        <v>3620491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133607005</v>
      </c>
      <c r="BH13" s="624"/>
      <c r="BI13" s="624"/>
      <c r="BJ13" s="624"/>
      <c r="BK13" s="624"/>
      <c r="BL13" s="624"/>
      <c r="BM13" s="624"/>
      <c r="BN13" s="625"/>
      <c r="BO13" s="626">
        <v>34.4</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80987498</v>
      </c>
      <c r="CS13" s="624"/>
      <c r="CT13" s="624"/>
      <c r="CU13" s="624"/>
      <c r="CV13" s="624"/>
      <c r="CW13" s="624"/>
      <c r="CX13" s="624"/>
      <c r="CY13" s="625"/>
      <c r="CZ13" s="626">
        <v>10.1</v>
      </c>
      <c r="DA13" s="626"/>
      <c r="DB13" s="626"/>
      <c r="DC13" s="626"/>
      <c r="DD13" s="632">
        <v>47501732</v>
      </c>
      <c r="DE13" s="624"/>
      <c r="DF13" s="624"/>
      <c r="DG13" s="624"/>
      <c r="DH13" s="624"/>
      <c r="DI13" s="624"/>
      <c r="DJ13" s="624"/>
      <c r="DK13" s="624"/>
      <c r="DL13" s="624"/>
      <c r="DM13" s="624"/>
      <c r="DN13" s="624"/>
      <c r="DO13" s="624"/>
      <c r="DP13" s="625"/>
      <c r="DQ13" s="632">
        <v>37819479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26620</v>
      </c>
      <c r="S14" s="624"/>
      <c r="T14" s="624"/>
      <c r="U14" s="624"/>
      <c r="V14" s="624"/>
      <c r="W14" s="624"/>
      <c r="X14" s="624"/>
      <c r="Y14" s="625"/>
      <c r="Z14" s="626">
        <v>0</v>
      </c>
      <c r="AA14" s="626"/>
      <c r="AB14" s="626"/>
      <c r="AC14" s="626"/>
      <c r="AD14" s="627">
        <v>26620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1022391</v>
      </c>
      <c r="BH14" s="624"/>
      <c r="BI14" s="624"/>
      <c r="BJ14" s="624"/>
      <c r="BK14" s="624"/>
      <c r="BL14" s="624"/>
      <c r="BM14" s="624"/>
      <c r="BN14" s="625"/>
      <c r="BO14" s="626">
        <v>0.3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17723930</v>
      </c>
      <c r="CS14" s="624"/>
      <c r="CT14" s="624"/>
      <c r="CU14" s="624"/>
      <c r="CV14" s="624"/>
      <c r="CW14" s="624"/>
      <c r="CX14" s="624"/>
      <c r="CY14" s="625"/>
      <c r="CZ14" s="626">
        <v>2.2000000000000002</v>
      </c>
      <c r="DA14" s="626"/>
      <c r="DB14" s="626"/>
      <c r="DC14" s="626"/>
      <c r="DD14" s="632">
        <v>1049146</v>
      </c>
      <c r="DE14" s="624"/>
      <c r="DF14" s="624"/>
      <c r="DG14" s="624"/>
      <c r="DH14" s="624"/>
      <c r="DI14" s="624"/>
      <c r="DJ14" s="624"/>
      <c r="DK14" s="624"/>
      <c r="DL14" s="624"/>
      <c r="DM14" s="624"/>
      <c r="DN14" s="624"/>
      <c r="DO14" s="624"/>
      <c r="DP14" s="625"/>
      <c r="DQ14" s="632">
        <v>16444993</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v>3825405</v>
      </c>
      <c r="S15" s="624"/>
      <c r="T15" s="624"/>
      <c r="U15" s="624"/>
      <c r="V15" s="624"/>
      <c r="W15" s="624"/>
      <c r="X15" s="624"/>
      <c r="Y15" s="625"/>
      <c r="Z15" s="626">
        <v>0.5</v>
      </c>
      <c r="AA15" s="626"/>
      <c r="AB15" s="626"/>
      <c r="AC15" s="626"/>
      <c r="AD15" s="627">
        <v>3825405</v>
      </c>
      <c r="AE15" s="627"/>
      <c r="AF15" s="627"/>
      <c r="AG15" s="627"/>
      <c r="AH15" s="627"/>
      <c r="AI15" s="627"/>
      <c r="AJ15" s="627"/>
      <c r="AK15" s="627"/>
      <c r="AL15" s="628">
        <v>0.9</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9881937</v>
      </c>
      <c r="BH15" s="624"/>
      <c r="BI15" s="624"/>
      <c r="BJ15" s="624"/>
      <c r="BK15" s="624"/>
      <c r="BL15" s="624"/>
      <c r="BM15" s="624"/>
      <c r="BN15" s="625"/>
      <c r="BO15" s="626">
        <v>2.5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124497357</v>
      </c>
      <c r="CS15" s="624"/>
      <c r="CT15" s="624"/>
      <c r="CU15" s="624"/>
      <c r="CV15" s="624"/>
      <c r="CW15" s="624"/>
      <c r="CX15" s="624"/>
      <c r="CY15" s="625"/>
      <c r="CZ15" s="626">
        <v>15.5</v>
      </c>
      <c r="DA15" s="626"/>
      <c r="DB15" s="626"/>
      <c r="DC15" s="626"/>
      <c r="DD15" s="632">
        <v>16664818</v>
      </c>
      <c r="DE15" s="624"/>
      <c r="DF15" s="624"/>
      <c r="DG15" s="624"/>
      <c r="DH15" s="624"/>
      <c r="DI15" s="624"/>
      <c r="DJ15" s="624"/>
      <c r="DK15" s="624"/>
      <c r="DL15" s="624"/>
      <c r="DM15" s="624"/>
      <c r="DN15" s="624"/>
      <c r="DO15" s="624"/>
      <c r="DP15" s="625"/>
      <c r="DQ15" s="632">
        <v>85616214</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1051507</v>
      </c>
      <c r="S16" s="624"/>
      <c r="T16" s="624"/>
      <c r="U16" s="624"/>
      <c r="V16" s="624"/>
      <c r="W16" s="624"/>
      <c r="X16" s="624"/>
      <c r="Y16" s="625"/>
      <c r="Z16" s="626">
        <v>0.1</v>
      </c>
      <c r="AA16" s="626"/>
      <c r="AB16" s="626"/>
      <c r="AC16" s="626"/>
      <c r="AD16" s="627">
        <v>1051507</v>
      </c>
      <c r="AE16" s="627"/>
      <c r="AF16" s="627"/>
      <c r="AG16" s="627"/>
      <c r="AH16" s="627"/>
      <c r="AI16" s="627"/>
      <c r="AJ16" s="627"/>
      <c r="AK16" s="627"/>
      <c r="AL16" s="628">
        <v>0.3</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11198</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11198</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3493528</v>
      </c>
      <c r="S17" s="624"/>
      <c r="T17" s="624"/>
      <c r="U17" s="624"/>
      <c r="V17" s="624"/>
      <c r="W17" s="624"/>
      <c r="X17" s="624"/>
      <c r="Y17" s="625"/>
      <c r="Z17" s="626">
        <v>0.4</v>
      </c>
      <c r="AA17" s="626"/>
      <c r="AB17" s="626"/>
      <c r="AC17" s="626"/>
      <c r="AD17" s="627">
        <v>3493528</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73136643</v>
      </c>
      <c r="CS17" s="624"/>
      <c r="CT17" s="624"/>
      <c r="CU17" s="624"/>
      <c r="CV17" s="624"/>
      <c r="CW17" s="624"/>
      <c r="CX17" s="624"/>
      <c r="CY17" s="625"/>
      <c r="CZ17" s="626">
        <v>9.1</v>
      </c>
      <c r="DA17" s="626"/>
      <c r="DB17" s="626"/>
      <c r="DC17" s="626"/>
      <c r="DD17" s="632" t="s">
        <v>122</v>
      </c>
      <c r="DE17" s="624"/>
      <c r="DF17" s="624"/>
      <c r="DG17" s="624"/>
      <c r="DH17" s="624"/>
      <c r="DI17" s="624"/>
      <c r="DJ17" s="624"/>
      <c r="DK17" s="624"/>
      <c r="DL17" s="624"/>
      <c r="DM17" s="624"/>
      <c r="DN17" s="624"/>
      <c r="DO17" s="624"/>
      <c r="DP17" s="625"/>
      <c r="DQ17" s="632">
        <v>69799688</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1980572</v>
      </c>
      <c r="S18" s="624"/>
      <c r="T18" s="624"/>
      <c r="U18" s="624"/>
      <c r="V18" s="624"/>
      <c r="W18" s="624"/>
      <c r="X18" s="624"/>
      <c r="Y18" s="625"/>
      <c r="Z18" s="626">
        <v>0.2</v>
      </c>
      <c r="AA18" s="626"/>
      <c r="AB18" s="626"/>
      <c r="AC18" s="626"/>
      <c r="AD18" s="627">
        <v>1980572</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1416860</v>
      </c>
      <c r="CS18" s="624"/>
      <c r="CT18" s="624"/>
      <c r="CU18" s="624"/>
      <c r="CV18" s="624"/>
      <c r="CW18" s="624"/>
      <c r="CX18" s="624"/>
      <c r="CY18" s="625"/>
      <c r="CZ18" s="626">
        <v>0.2</v>
      </c>
      <c r="DA18" s="626"/>
      <c r="DB18" s="626"/>
      <c r="DC18" s="626"/>
      <c r="DD18" s="632" t="s">
        <v>122</v>
      </c>
      <c r="DE18" s="624"/>
      <c r="DF18" s="624"/>
      <c r="DG18" s="624"/>
      <c r="DH18" s="624"/>
      <c r="DI18" s="624"/>
      <c r="DJ18" s="624"/>
      <c r="DK18" s="624"/>
      <c r="DL18" s="624"/>
      <c r="DM18" s="624"/>
      <c r="DN18" s="624"/>
      <c r="DO18" s="624"/>
      <c r="DP18" s="625"/>
      <c r="DQ18" s="632">
        <v>1416860</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1946367</v>
      </c>
      <c r="S19" s="624"/>
      <c r="T19" s="624"/>
      <c r="U19" s="624"/>
      <c r="V19" s="624"/>
      <c r="W19" s="624"/>
      <c r="X19" s="624"/>
      <c r="Y19" s="625"/>
      <c r="Z19" s="626">
        <v>0.2</v>
      </c>
      <c r="AA19" s="626"/>
      <c r="AB19" s="626"/>
      <c r="AC19" s="626"/>
      <c r="AD19" s="627">
        <v>1946367</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37785070</v>
      </c>
      <c r="BH19" s="624"/>
      <c r="BI19" s="624"/>
      <c r="BJ19" s="624"/>
      <c r="BK19" s="624"/>
      <c r="BL19" s="624"/>
      <c r="BM19" s="624"/>
      <c r="BN19" s="625"/>
      <c r="BO19" s="626">
        <v>9.6999999999999993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34205</v>
      </c>
      <c r="S20" s="624"/>
      <c r="T20" s="624"/>
      <c r="U20" s="624"/>
      <c r="V20" s="624"/>
      <c r="W20" s="624"/>
      <c r="X20" s="624"/>
      <c r="Y20" s="625"/>
      <c r="Z20" s="626">
        <v>0</v>
      </c>
      <c r="AA20" s="626"/>
      <c r="AB20" s="626"/>
      <c r="AC20" s="626"/>
      <c r="AD20" s="627">
        <v>34205</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37785070</v>
      </c>
      <c r="BH20" s="624"/>
      <c r="BI20" s="624"/>
      <c r="BJ20" s="624"/>
      <c r="BK20" s="624"/>
      <c r="BL20" s="624"/>
      <c r="BM20" s="624"/>
      <c r="BN20" s="625"/>
      <c r="BO20" s="626">
        <v>9.6999999999999993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801310662</v>
      </c>
      <c r="CS20" s="624"/>
      <c r="CT20" s="624"/>
      <c r="CU20" s="624"/>
      <c r="CV20" s="624"/>
      <c r="CW20" s="624"/>
      <c r="CX20" s="624"/>
      <c r="CY20" s="625"/>
      <c r="CZ20" s="626">
        <v>100</v>
      </c>
      <c r="DA20" s="626"/>
      <c r="DB20" s="626"/>
      <c r="DC20" s="626"/>
      <c r="DD20" s="632">
        <v>120460120</v>
      </c>
      <c r="DE20" s="624"/>
      <c r="DF20" s="624"/>
      <c r="DG20" s="624"/>
      <c r="DH20" s="624"/>
      <c r="DI20" s="624"/>
      <c r="DJ20" s="624"/>
      <c r="DK20" s="624"/>
      <c r="DL20" s="624"/>
      <c r="DM20" s="624"/>
      <c r="DN20" s="624"/>
      <c r="DO20" s="624"/>
      <c r="DP20" s="625"/>
      <c r="DQ20" s="632">
        <v>468974106</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500526</v>
      </c>
      <c r="S21" s="624"/>
      <c r="T21" s="624"/>
      <c r="U21" s="624"/>
      <c r="V21" s="624"/>
      <c r="W21" s="624"/>
      <c r="X21" s="624"/>
      <c r="Y21" s="625"/>
      <c r="Z21" s="626">
        <v>0.1</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45208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9549168</v>
      </c>
      <c r="BH22" s="624"/>
      <c r="BI22" s="624"/>
      <c r="BJ22" s="624"/>
      <c r="BK22" s="624"/>
      <c r="BL22" s="624"/>
      <c r="BM22" s="624"/>
      <c r="BN22" s="625"/>
      <c r="BO22" s="626">
        <v>2.5</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500303</v>
      </c>
      <c r="S23" s="624"/>
      <c r="T23" s="624"/>
      <c r="U23" s="624"/>
      <c r="V23" s="624"/>
      <c r="W23" s="624"/>
      <c r="X23" s="624"/>
      <c r="Y23" s="625"/>
      <c r="Z23" s="626">
        <v>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28190694</v>
      </c>
      <c r="BH23" s="624"/>
      <c r="BI23" s="624"/>
      <c r="BJ23" s="624"/>
      <c r="BK23" s="624"/>
      <c r="BL23" s="624"/>
      <c r="BM23" s="624"/>
      <c r="BN23" s="625"/>
      <c r="BO23" s="626">
        <v>7.3</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223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463268686</v>
      </c>
      <c r="CS24" s="613"/>
      <c r="CT24" s="613"/>
      <c r="CU24" s="613"/>
      <c r="CV24" s="613"/>
      <c r="CW24" s="613"/>
      <c r="CX24" s="613"/>
      <c r="CY24" s="614"/>
      <c r="CZ24" s="617">
        <v>57.8</v>
      </c>
      <c r="DA24" s="618"/>
      <c r="DB24" s="618"/>
      <c r="DC24" s="634"/>
      <c r="DD24" s="658">
        <v>290165556</v>
      </c>
      <c r="DE24" s="613"/>
      <c r="DF24" s="613"/>
      <c r="DG24" s="613"/>
      <c r="DH24" s="613"/>
      <c r="DI24" s="613"/>
      <c r="DJ24" s="613"/>
      <c r="DK24" s="614"/>
      <c r="DL24" s="658">
        <v>279002382</v>
      </c>
      <c r="DM24" s="613"/>
      <c r="DN24" s="613"/>
      <c r="DO24" s="613"/>
      <c r="DP24" s="613"/>
      <c r="DQ24" s="613"/>
      <c r="DR24" s="613"/>
      <c r="DS24" s="613"/>
      <c r="DT24" s="613"/>
      <c r="DU24" s="613"/>
      <c r="DV24" s="614"/>
      <c r="DW24" s="617">
        <v>66.5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442774584</v>
      </c>
      <c r="S25" s="624"/>
      <c r="T25" s="624"/>
      <c r="U25" s="624"/>
      <c r="V25" s="624"/>
      <c r="W25" s="624"/>
      <c r="X25" s="624"/>
      <c r="Y25" s="625"/>
      <c r="Z25" s="626">
        <v>54.5</v>
      </c>
      <c r="AA25" s="626"/>
      <c r="AB25" s="626"/>
      <c r="AC25" s="626"/>
      <c r="AD25" s="627">
        <v>414083364</v>
      </c>
      <c r="AE25" s="627"/>
      <c r="AF25" s="627"/>
      <c r="AG25" s="627"/>
      <c r="AH25" s="627"/>
      <c r="AI25" s="627"/>
      <c r="AJ25" s="627"/>
      <c r="AK25" s="627"/>
      <c r="AL25" s="628">
        <v>98.7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150776370</v>
      </c>
      <c r="CS25" s="655"/>
      <c r="CT25" s="655"/>
      <c r="CU25" s="655"/>
      <c r="CV25" s="655"/>
      <c r="CW25" s="655"/>
      <c r="CX25" s="655"/>
      <c r="CY25" s="656"/>
      <c r="CZ25" s="628">
        <v>18.8</v>
      </c>
      <c r="DA25" s="653"/>
      <c r="DB25" s="653"/>
      <c r="DC25" s="657"/>
      <c r="DD25" s="632">
        <v>128508595</v>
      </c>
      <c r="DE25" s="655"/>
      <c r="DF25" s="655"/>
      <c r="DG25" s="655"/>
      <c r="DH25" s="655"/>
      <c r="DI25" s="655"/>
      <c r="DJ25" s="655"/>
      <c r="DK25" s="656"/>
      <c r="DL25" s="632">
        <v>127103304</v>
      </c>
      <c r="DM25" s="655"/>
      <c r="DN25" s="655"/>
      <c r="DO25" s="655"/>
      <c r="DP25" s="655"/>
      <c r="DQ25" s="655"/>
      <c r="DR25" s="655"/>
      <c r="DS25" s="655"/>
      <c r="DT25" s="655"/>
      <c r="DU25" s="655"/>
      <c r="DV25" s="656"/>
      <c r="DW25" s="628">
        <v>30.3</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273089</v>
      </c>
      <c r="S26" s="624"/>
      <c r="T26" s="624"/>
      <c r="U26" s="624"/>
      <c r="V26" s="624"/>
      <c r="W26" s="624"/>
      <c r="X26" s="624"/>
      <c r="Y26" s="625"/>
      <c r="Z26" s="626">
        <v>0</v>
      </c>
      <c r="AA26" s="626"/>
      <c r="AB26" s="626"/>
      <c r="AC26" s="626"/>
      <c r="AD26" s="627">
        <v>273089</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114168867</v>
      </c>
      <c r="CS26" s="624"/>
      <c r="CT26" s="624"/>
      <c r="CU26" s="624"/>
      <c r="CV26" s="624"/>
      <c r="CW26" s="624"/>
      <c r="CX26" s="624"/>
      <c r="CY26" s="625"/>
      <c r="CZ26" s="628">
        <v>14.2</v>
      </c>
      <c r="DA26" s="653"/>
      <c r="DB26" s="653"/>
      <c r="DC26" s="657"/>
      <c r="DD26" s="632">
        <v>93123845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8646142</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387895754</v>
      </c>
      <c r="BH27" s="624"/>
      <c r="BI27" s="624"/>
      <c r="BJ27" s="624"/>
      <c r="BK27" s="624"/>
      <c r="BL27" s="624"/>
      <c r="BM27" s="624"/>
      <c r="BN27" s="625"/>
      <c r="BO27" s="626">
        <v>100</v>
      </c>
      <c r="BP27" s="626"/>
      <c r="BQ27" s="626"/>
      <c r="BR27" s="626"/>
      <c r="BS27" s="627">
        <v>2784415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239698220</v>
      </c>
      <c r="CS27" s="655"/>
      <c r="CT27" s="655"/>
      <c r="CU27" s="655"/>
      <c r="CV27" s="655"/>
      <c r="CW27" s="655"/>
      <c r="CX27" s="655"/>
      <c r="CY27" s="656"/>
      <c r="CZ27" s="628">
        <v>29.9</v>
      </c>
      <c r="DA27" s="653"/>
      <c r="DB27" s="653"/>
      <c r="DC27" s="657"/>
      <c r="DD27" s="632">
        <v>92199820</v>
      </c>
      <c r="DE27" s="655"/>
      <c r="DF27" s="655"/>
      <c r="DG27" s="655"/>
      <c r="DH27" s="655"/>
      <c r="DI27" s="655"/>
      <c r="DJ27" s="655"/>
      <c r="DK27" s="656"/>
      <c r="DL27" s="632">
        <v>82609892</v>
      </c>
      <c r="DM27" s="655"/>
      <c r="DN27" s="655"/>
      <c r="DO27" s="655"/>
      <c r="DP27" s="655"/>
      <c r="DQ27" s="655"/>
      <c r="DR27" s="655"/>
      <c r="DS27" s="655"/>
      <c r="DT27" s="655"/>
      <c r="DU27" s="655"/>
      <c r="DV27" s="656"/>
      <c r="DW27" s="628">
        <v>19.7</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12350599</v>
      </c>
      <c r="S28" s="624"/>
      <c r="T28" s="624"/>
      <c r="U28" s="624"/>
      <c r="V28" s="624"/>
      <c r="W28" s="624"/>
      <c r="X28" s="624"/>
      <c r="Y28" s="625"/>
      <c r="Z28" s="626">
        <v>1.5</v>
      </c>
      <c r="AA28" s="626"/>
      <c r="AB28" s="626"/>
      <c r="AC28" s="626"/>
      <c r="AD28" s="627">
        <v>3857933</v>
      </c>
      <c r="AE28" s="627"/>
      <c r="AF28" s="627"/>
      <c r="AG28" s="627"/>
      <c r="AH28" s="627"/>
      <c r="AI28" s="627"/>
      <c r="AJ28" s="627"/>
      <c r="AK28" s="627"/>
      <c r="AL28" s="628">
        <v>0.9</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72794096</v>
      </c>
      <c r="CS28" s="624"/>
      <c r="CT28" s="624"/>
      <c r="CU28" s="624"/>
      <c r="CV28" s="624"/>
      <c r="CW28" s="624"/>
      <c r="CX28" s="624"/>
      <c r="CY28" s="625"/>
      <c r="CZ28" s="628">
        <v>9.1</v>
      </c>
      <c r="DA28" s="653"/>
      <c r="DB28" s="653"/>
      <c r="DC28" s="657"/>
      <c r="DD28" s="632">
        <v>69457141</v>
      </c>
      <c r="DE28" s="624"/>
      <c r="DF28" s="624"/>
      <c r="DG28" s="624"/>
      <c r="DH28" s="624"/>
      <c r="DI28" s="624"/>
      <c r="DJ28" s="624"/>
      <c r="DK28" s="625"/>
      <c r="DL28" s="632">
        <v>69289186</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3344733</v>
      </c>
      <c r="S29" s="624"/>
      <c r="T29" s="624"/>
      <c r="U29" s="624"/>
      <c r="V29" s="624"/>
      <c r="W29" s="624"/>
      <c r="X29" s="624"/>
      <c r="Y29" s="625"/>
      <c r="Z29" s="626">
        <v>0.4</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72793785</v>
      </c>
      <c r="CS29" s="655"/>
      <c r="CT29" s="655"/>
      <c r="CU29" s="655"/>
      <c r="CV29" s="655"/>
      <c r="CW29" s="655"/>
      <c r="CX29" s="655"/>
      <c r="CY29" s="656"/>
      <c r="CZ29" s="628">
        <v>9.1</v>
      </c>
      <c r="DA29" s="653"/>
      <c r="DB29" s="653"/>
      <c r="DC29" s="657"/>
      <c r="DD29" s="632">
        <v>69456830</v>
      </c>
      <c r="DE29" s="655"/>
      <c r="DF29" s="655"/>
      <c r="DG29" s="655"/>
      <c r="DH29" s="655"/>
      <c r="DI29" s="655"/>
      <c r="DJ29" s="655"/>
      <c r="DK29" s="656"/>
      <c r="DL29" s="632">
        <v>69288875</v>
      </c>
      <c r="DM29" s="655"/>
      <c r="DN29" s="655"/>
      <c r="DO29" s="655"/>
      <c r="DP29" s="655"/>
      <c r="DQ29" s="655"/>
      <c r="DR29" s="655"/>
      <c r="DS29" s="655"/>
      <c r="DT29" s="655"/>
      <c r="DU29" s="655"/>
      <c r="DV29" s="656"/>
      <c r="DW29" s="628">
        <v>16.5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173792409</v>
      </c>
      <c r="S30" s="624"/>
      <c r="T30" s="624"/>
      <c r="U30" s="624"/>
      <c r="V30" s="624"/>
      <c r="W30" s="624"/>
      <c r="X30" s="624"/>
      <c r="Y30" s="625"/>
      <c r="Z30" s="626">
        <v>21.4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63850699</v>
      </c>
      <c r="CS30" s="624"/>
      <c r="CT30" s="624"/>
      <c r="CU30" s="624"/>
      <c r="CV30" s="624"/>
      <c r="CW30" s="624"/>
      <c r="CX30" s="624"/>
      <c r="CY30" s="625"/>
      <c r="CZ30" s="628">
        <v>8</v>
      </c>
      <c r="DA30" s="653"/>
      <c r="DB30" s="653"/>
      <c r="DC30" s="657"/>
      <c r="DD30" s="632">
        <v>60875969</v>
      </c>
      <c r="DE30" s="624"/>
      <c r="DF30" s="624"/>
      <c r="DG30" s="624"/>
      <c r="DH30" s="624"/>
      <c r="DI30" s="624"/>
      <c r="DJ30" s="624"/>
      <c r="DK30" s="625"/>
      <c r="DL30" s="632">
        <v>60819722</v>
      </c>
      <c r="DM30" s="624"/>
      <c r="DN30" s="624"/>
      <c r="DO30" s="624"/>
      <c r="DP30" s="624"/>
      <c r="DQ30" s="624"/>
      <c r="DR30" s="624"/>
      <c r="DS30" s="624"/>
      <c r="DT30" s="624"/>
      <c r="DU30" s="624"/>
      <c r="DV30" s="625"/>
      <c r="DW30" s="628">
        <v>14.5</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99.7</v>
      </c>
      <c r="BH31" s="667"/>
      <c r="BI31" s="667"/>
      <c r="BJ31" s="667"/>
      <c r="BK31" s="667"/>
      <c r="BL31" s="667"/>
      <c r="BM31" s="618">
        <v>99.5</v>
      </c>
      <c r="BN31" s="667"/>
      <c r="BO31" s="667"/>
      <c r="BP31" s="667"/>
      <c r="BQ31" s="668"/>
      <c r="BR31" s="679">
        <v>99.7</v>
      </c>
      <c r="BS31" s="667"/>
      <c r="BT31" s="667"/>
      <c r="BU31" s="667"/>
      <c r="BV31" s="667"/>
      <c r="BW31" s="667"/>
      <c r="BX31" s="618">
        <v>99.5</v>
      </c>
      <c r="BY31" s="667"/>
      <c r="BZ31" s="667"/>
      <c r="CA31" s="667"/>
      <c r="CB31" s="668"/>
      <c r="CD31" s="661"/>
      <c r="CE31" s="662"/>
      <c r="CF31" s="620" t="s">
        <v>300</v>
      </c>
      <c r="CG31" s="621"/>
      <c r="CH31" s="621"/>
      <c r="CI31" s="621"/>
      <c r="CJ31" s="621"/>
      <c r="CK31" s="621"/>
      <c r="CL31" s="621"/>
      <c r="CM31" s="621"/>
      <c r="CN31" s="621"/>
      <c r="CO31" s="621"/>
      <c r="CP31" s="621"/>
      <c r="CQ31" s="622"/>
      <c r="CR31" s="623">
        <v>8943086</v>
      </c>
      <c r="CS31" s="655"/>
      <c r="CT31" s="655"/>
      <c r="CU31" s="655"/>
      <c r="CV31" s="655"/>
      <c r="CW31" s="655"/>
      <c r="CX31" s="655"/>
      <c r="CY31" s="656"/>
      <c r="CZ31" s="628">
        <v>1.1000000000000001</v>
      </c>
      <c r="DA31" s="653"/>
      <c r="DB31" s="653"/>
      <c r="DC31" s="657"/>
      <c r="DD31" s="632">
        <v>8580861</v>
      </c>
      <c r="DE31" s="655"/>
      <c r="DF31" s="655"/>
      <c r="DG31" s="655"/>
      <c r="DH31" s="655"/>
      <c r="DI31" s="655"/>
      <c r="DJ31" s="655"/>
      <c r="DK31" s="656"/>
      <c r="DL31" s="632">
        <v>8469153</v>
      </c>
      <c r="DM31" s="655"/>
      <c r="DN31" s="655"/>
      <c r="DO31" s="655"/>
      <c r="DP31" s="655"/>
      <c r="DQ31" s="655"/>
      <c r="DR31" s="655"/>
      <c r="DS31" s="655"/>
      <c r="DT31" s="655"/>
      <c r="DU31" s="655"/>
      <c r="DV31" s="656"/>
      <c r="DW31" s="628">
        <v>2</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40197609</v>
      </c>
      <c r="S32" s="624"/>
      <c r="T32" s="624"/>
      <c r="U32" s="624"/>
      <c r="V32" s="624"/>
      <c r="W32" s="624"/>
      <c r="X32" s="624"/>
      <c r="Y32" s="625"/>
      <c r="Z32" s="626">
        <v>4.9000000000000004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99.5</v>
      </c>
      <c r="BH32" s="655"/>
      <c r="BI32" s="655"/>
      <c r="BJ32" s="655"/>
      <c r="BK32" s="655"/>
      <c r="BL32" s="655"/>
      <c r="BM32" s="629">
        <v>99.2</v>
      </c>
      <c r="BN32" s="655"/>
      <c r="BO32" s="655"/>
      <c r="BP32" s="655"/>
      <c r="BQ32" s="678"/>
      <c r="BR32" s="680">
        <v>99.5</v>
      </c>
      <c r="BS32" s="655"/>
      <c r="BT32" s="655"/>
      <c r="BU32" s="655"/>
      <c r="BV32" s="655"/>
      <c r="BW32" s="655"/>
      <c r="BX32" s="629">
        <v>99.2</v>
      </c>
      <c r="BY32" s="655"/>
      <c r="BZ32" s="655"/>
      <c r="CA32" s="655"/>
      <c r="CB32" s="678"/>
      <c r="CD32" s="663"/>
      <c r="CE32" s="664"/>
      <c r="CF32" s="620" t="s">
        <v>304</v>
      </c>
      <c r="CG32" s="621"/>
      <c r="CH32" s="621"/>
      <c r="CI32" s="621"/>
      <c r="CJ32" s="621"/>
      <c r="CK32" s="621"/>
      <c r="CL32" s="621"/>
      <c r="CM32" s="621"/>
      <c r="CN32" s="621"/>
      <c r="CO32" s="621"/>
      <c r="CP32" s="621"/>
      <c r="CQ32" s="622"/>
      <c r="CR32" s="623">
        <v>311</v>
      </c>
      <c r="CS32" s="624"/>
      <c r="CT32" s="624"/>
      <c r="CU32" s="624"/>
      <c r="CV32" s="624"/>
      <c r="CW32" s="624"/>
      <c r="CX32" s="624"/>
      <c r="CY32" s="625"/>
      <c r="CZ32" s="628">
        <v>0</v>
      </c>
      <c r="DA32" s="653"/>
      <c r="DB32" s="653"/>
      <c r="DC32" s="657"/>
      <c r="DD32" s="632">
        <v>311</v>
      </c>
      <c r="DE32" s="624"/>
      <c r="DF32" s="624"/>
      <c r="DG32" s="624"/>
      <c r="DH32" s="624"/>
      <c r="DI32" s="624"/>
      <c r="DJ32" s="624"/>
      <c r="DK32" s="625"/>
      <c r="DL32" s="632">
        <v>311</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9746431</v>
      </c>
      <c r="S33" s="624"/>
      <c r="T33" s="624"/>
      <c r="U33" s="624"/>
      <c r="V33" s="624"/>
      <c r="W33" s="624"/>
      <c r="X33" s="624"/>
      <c r="Y33" s="625"/>
      <c r="Z33" s="626">
        <v>1.2</v>
      </c>
      <c r="AA33" s="626"/>
      <c r="AB33" s="626"/>
      <c r="AC33" s="626"/>
      <c r="AD33" s="627">
        <v>816432</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99.9</v>
      </c>
      <c r="BH33" s="682"/>
      <c r="BI33" s="682"/>
      <c r="BJ33" s="682"/>
      <c r="BK33" s="682"/>
      <c r="BL33" s="682"/>
      <c r="BM33" s="683">
        <v>99.8</v>
      </c>
      <c r="BN33" s="682"/>
      <c r="BO33" s="682"/>
      <c r="BP33" s="682"/>
      <c r="BQ33" s="684"/>
      <c r="BR33" s="681">
        <v>99.9</v>
      </c>
      <c r="BS33" s="682"/>
      <c r="BT33" s="682"/>
      <c r="BU33" s="682"/>
      <c r="BV33" s="682"/>
      <c r="BW33" s="682"/>
      <c r="BX33" s="683">
        <v>99.8</v>
      </c>
      <c r="BY33" s="682"/>
      <c r="BZ33" s="682"/>
      <c r="CA33" s="682"/>
      <c r="CB33" s="684"/>
      <c r="CD33" s="620" t="s">
        <v>307</v>
      </c>
      <c r="CE33" s="621"/>
      <c r="CF33" s="621"/>
      <c r="CG33" s="621"/>
      <c r="CH33" s="621"/>
      <c r="CI33" s="621"/>
      <c r="CJ33" s="621"/>
      <c r="CK33" s="621"/>
      <c r="CL33" s="621"/>
      <c r="CM33" s="621"/>
      <c r="CN33" s="621"/>
      <c r="CO33" s="621"/>
      <c r="CP33" s="621"/>
      <c r="CQ33" s="622"/>
      <c r="CR33" s="623">
        <v>217570658</v>
      </c>
      <c r="CS33" s="655"/>
      <c r="CT33" s="655"/>
      <c r="CU33" s="655"/>
      <c r="CV33" s="655"/>
      <c r="CW33" s="655"/>
      <c r="CX33" s="655"/>
      <c r="CY33" s="656"/>
      <c r="CZ33" s="628">
        <v>27.2</v>
      </c>
      <c r="DA33" s="653"/>
      <c r="DB33" s="653"/>
      <c r="DC33" s="657"/>
      <c r="DD33" s="632">
        <v>154816297</v>
      </c>
      <c r="DE33" s="655"/>
      <c r="DF33" s="655"/>
      <c r="DG33" s="655"/>
      <c r="DH33" s="655"/>
      <c r="DI33" s="655"/>
      <c r="DJ33" s="655"/>
      <c r="DK33" s="656"/>
      <c r="DL33" s="632">
        <v>128776456</v>
      </c>
      <c r="DM33" s="655"/>
      <c r="DN33" s="655"/>
      <c r="DO33" s="655"/>
      <c r="DP33" s="655"/>
      <c r="DQ33" s="655"/>
      <c r="DR33" s="655"/>
      <c r="DS33" s="655"/>
      <c r="DT33" s="655"/>
      <c r="DU33" s="655"/>
      <c r="DV33" s="656"/>
      <c r="DW33" s="628">
        <v>30.7</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1859875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92658577</v>
      </c>
      <c r="CS34" s="624"/>
      <c r="CT34" s="624"/>
      <c r="CU34" s="624"/>
      <c r="CV34" s="624"/>
      <c r="CW34" s="624"/>
      <c r="CX34" s="624"/>
      <c r="CY34" s="625"/>
      <c r="CZ34" s="628">
        <v>11.6</v>
      </c>
      <c r="DA34" s="653"/>
      <c r="DB34" s="653"/>
      <c r="DC34" s="657"/>
      <c r="DD34" s="632">
        <v>69029986</v>
      </c>
      <c r="DE34" s="624"/>
      <c r="DF34" s="624"/>
      <c r="DG34" s="624"/>
      <c r="DH34" s="624"/>
      <c r="DI34" s="624"/>
      <c r="DJ34" s="624"/>
      <c r="DK34" s="625"/>
      <c r="DL34" s="632">
        <v>61472397</v>
      </c>
      <c r="DM34" s="624"/>
      <c r="DN34" s="624"/>
      <c r="DO34" s="624"/>
      <c r="DP34" s="624"/>
      <c r="DQ34" s="624"/>
      <c r="DR34" s="624"/>
      <c r="DS34" s="624"/>
      <c r="DT34" s="624"/>
      <c r="DU34" s="624"/>
      <c r="DV34" s="625"/>
      <c r="DW34" s="628">
        <v>14.7</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5992393</v>
      </c>
      <c r="S35" s="624"/>
      <c r="T35" s="624"/>
      <c r="U35" s="624"/>
      <c r="V35" s="624"/>
      <c r="W35" s="624"/>
      <c r="X35" s="624"/>
      <c r="Y35" s="625"/>
      <c r="Z35" s="626">
        <v>0.7</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6336417</v>
      </c>
      <c r="CS35" s="655"/>
      <c r="CT35" s="655"/>
      <c r="CU35" s="655"/>
      <c r="CV35" s="655"/>
      <c r="CW35" s="655"/>
      <c r="CX35" s="655"/>
      <c r="CY35" s="656"/>
      <c r="CZ35" s="628">
        <v>0.8</v>
      </c>
      <c r="DA35" s="653"/>
      <c r="DB35" s="653"/>
      <c r="DC35" s="657"/>
      <c r="DD35" s="632">
        <v>4291179</v>
      </c>
      <c r="DE35" s="655"/>
      <c r="DF35" s="655"/>
      <c r="DG35" s="655"/>
      <c r="DH35" s="655"/>
      <c r="DI35" s="655"/>
      <c r="DJ35" s="655"/>
      <c r="DK35" s="656"/>
      <c r="DL35" s="632">
        <v>4291179</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6140668</v>
      </c>
      <c r="S36" s="624"/>
      <c r="T36" s="624"/>
      <c r="U36" s="624"/>
      <c r="V36" s="624"/>
      <c r="W36" s="624"/>
      <c r="X36" s="624"/>
      <c r="Y36" s="625"/>
      <c r="Z36" s="626">
        <v>0.8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67170126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47510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49282010</v>
      </c>
      <c r="CS36" s="624"/>
      <c r="CT36" s="624"/>
      <c r="CU36" s="624"/>
      <c r="CV36" s="624"/>
      <c r="CW36" s="624"/>
      <c r="CX36" s="624"/>
      <c r="CY36" s="625"/>
      <c r="CZ36" s="628">
        <v>6.2</v>
      </c>
      <c r="DA36" s="653"/>
      <c r="DB36" s="653"/>
      <c r="DC36" s="657"/>
      <c r="DD36" s="632">
        <v>40583122</v>
      </c>
      <c r="DE36" s="624"/>
      <c r="DF36" s="624"/>
      <c r="DG36" s="624"/>
      <c r="DH36" s="624"/>
      <c r="DI36" s="624"/>
      <c r="DJ36" s="624"/>
      <c r="DK36" s="625"/>
      <c r="DL36" s="632">
        <v>28279230</v>
      </c>
      <c r="DM36" s="624"/>
      <c r="DN36" s="624"/>
      <c r="DO36" s="624"/>
      <c r="DP36" s="624"/>
      <c r="DQ36" s="624"/>
      <c r="DR36" s="624"/>
      <c r="DS36" s="624"/>
      <c r="DT36" s="624"/>
      <c r="DU36" s="624"/>
      <c r="DV36" s="625"/>
      <c r="DW36" s="628">
        <v>6.7</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32632174</v>
      </c>
      <c r="S37" s="624"/>
      <c r="T37" s="624"/>
      <c r="U37" s="624"/>
      <c r="V37" s="624"/>
      <c r="W37" s="624"/>
      <c r="X37" s="624"/>
      <c r="Y37" s="625"/>
      <c r="Z37" s="626">
        <v>4</v>
      </c>
      <c r="AA37" s="626"/>
      <c r="AB37" s="626"/>
      <c r="AC37" s="626"/>
      <c r="AD37" s="627">
        <v>348061</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12024383</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-3228558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79635</v>
      </c>
      <c r="CS37" s="655"/>
      <c r="CT37" s="655"/>
      <c r="CU37" s="655"/>
      <c r="CV37" s="655"/>
      <c r="CW37" s="655"/>
      <c r="CX37" s="655"/>
      <c r="CY37" s="656"/>
      <c r="CZ37" s="628">
        <v>0</v>
      </c>
      <c r="DA37" s="653"/>
      <c r="DB37" s="653"/>
      <c r="DC37" s="657"/>
      <c r="DD37" s="632">
        <v>79635</v>
      </c>
      <c r="DE37" s="655"/>
      <c r="DF37" s="655"/>
      <c r="DG37" s="655"/>
      <c r="DH37" s="655"/>
      <c r="DI37" s="655"/>
      <c r="DJ37" s="655"/>
      <c r="DK37" s="656"/>
      <c r="DL37" s="632">
        <v>79635</v>
      </c>
      <c r="DM37" s="655"/>
      <c r="DN37" s="655"/>
      <c r="DO37" s="655"/>
      <c r="DP37" s="655"/>
      <c r="DQ37" s="655"/>
      <c r="DR37" s="655"/>
      <c r="DS37" s="655"/>
      <c r="DT37" s="655"/>
      <c r="DU37" s="655"/>
      <c r="DV37" s="656"/>
      <c r="DW37" s="628">
        <v>0</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74707000</v>
      </c>
      <c r="S38" s="624"/>
      <c r="T38" s="624"/>
      <c r="U38" s="624"/>
      <c r="V38" s="624"/>
      <c r="W38" s="624"/>
      <c r="X38" s="624"/>
      <c r="Y38" s="625"/>
      <c r="Z38" s="626">
        <v>9.1999999999999993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7961604</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167176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44964585</v>
      </c>
      <c r="CS38" s="624"/>
      <c r="CT38" s="624"/>
      <c r="CU38" s="624"/>
      <c r="CV38" s="624"/>
      <c r="CW38" s="624"/>
      <c r="CX38" s="624"/>
      <c r="CY38" s="625"/>
      <c r="CZ38" s="628">
        <v>5.6</v>
      </c>
      <c r="DA38" s="653"/>
      <c r="DB38" s="653"/>
      <c r="DC38" s="657"/>
      <c r="DD38" s="632">
        <v>38185855</v>
      </c>
      <c r="DE38" s="624"/>
      <c r="DF38" s="624"/>
      <c r="DG38" s="624"/>
      <c r="DH38" s="624"/>
      <c r="DI38" s="624"/>
      <c r="DJ38" s="624"/>
      <c r="DK38" s="625"/>
      <c r="DL38" s="632">
        <v>34717799</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1416860</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229649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2107674</v>
      </c>
      <c r="CS39" s="655"/>
      <c r="CT39" s="655"/>
      <c r="CU39" s="655"/>
      <c r="CV39" s="655"/>
      <c r="CW39" s="655"/>
      <c r="CX39" s="655"/>
      <c r="CY39" s="656"/>
      <c r="CZ39" s="628">
        <v>0.3</v>
      </c>
      <c r="DA39" s="653"/>
      <c r="DB39" s="653"/>
      <c r="DC39" s="657"/>
      <c r="DD39" s="632">
        <v>191096</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637020</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129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22221395</v>
      </c>
      <c r="CS40" s="624"/>
      <c r="CT40" s="624"/>
      <c r="CU40" s="624"/>
      <c r="CV40" s="624"/>
      <c r="CW40" s="624"/>
      <c r="CX40" s="624"/>
      <c r="CY40" s="625"/>
      <c r="CZ40" s="628">
        <v>2.8</v>
      </c>
      <c r="DA40" s="653"/>
      <c r="DB40" s="653"/>
      <c r="DC40" s="657"/>
      <c r="DD40" s="632">
        <v>2535059</v>
      </c>
      <c r="DE40" s="624"/>
      <c r="DF40" s="624"/>
      <c r="DG40" s="624"/>
      <c r="DH40" s="624"/>
      <c r="DI40" s="624"/>
      <c r="DJ40" s="624"/>
      <c r="DK40" s="625"/>
      <c r="DL40" s="632">
        <v>15851</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812457706</v>
      </c>
      <c r="S41" s="696"/>
      <c r="T41" s="696"/>
      <c r="U41" s="696"/>
      <c r="V41" s="696"/>
      <c r="W41" s="696"/>
      <c r="X41" s="696"/>
      <c r="Y41" s="700"/>
      <c r="Z41" s="701">
        <v>100</v>
      </c>
      <c r="AA41" s="701"/>
      <c r="AB41" s="701"/>
      <c r="AC41" s="701"/>
      <c r="AD41" s="702">
        <v>419378879</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13447798</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31682461</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345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120471318</v>
      </c>
      <c r="CS42" s="655"/>
      <c r="CT42" s="655"/>
      <c r="CU42" s="655"/>
      <c r="CV42" s="655"/>
      <c r="CW42" s="655"/>
      <c r="CX42" s="655"/>
      <c r="CY42" s="656"/>
      <c r="CZ42" s="628">
        <v>15</v>
      </c>
      <c r="DA42" s="653"/>
      <c r="DB42" s="653"/>
      <c r="DC42" s="657"/>
      <c r="DD42" s="632">
        <v>23992253</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3594408</v>
      </c>
      <c r="CS43" s="655"/>
      <c r="CT43" s="655"/>
      <c r="CU43" s="655"/>
      <c r="CV43" s="655"/>
      <c r="CW43" s="655"/>
      <c r="CX43" s="655"/>
      <c r="CY43" s="656"/>
      <c r="CZ43" s="628">
        <v>0.4</v>
      </c>
      <c r="DA43" s="653"/>
      <c r="DB43" s="653"/>
      <c r="DC43" s="657"/>
      <c r="DD43" s="632">
        <v>3503025</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120460120</v>
      </c>
      <c r="CS44" s="624"/>
      <c r="CT44" s="624"/>
      <c r="CU44" s="624"/>
      <c r="CV44" s="624"/>
      <c r="CW44" s="624"/>
      <c r="CX44" s="624"/>
      <c r="CY44" s="625"/>
      <c r="CZ44" s="628">
        <v>15</v>
      </c>
      <c r="DA44" s="629"/>
      <c r="DB44" s="629"/>
      <c r="DC44" s="635"/>
      <c r="DD44" s="632">
        <v>23981055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34341092</v>
      </c>
      <c r="CS45" s="655"/>
      <c r="CT45" s="655"/>
      <c r="CU45" s="655"/>
      <c r="CV45" s="655"/>
      <c r="CW45" s="655"/>
      <c r="CX45" s="655"/>
      <c r="CY45" s="656"/>
      <c r="CZ45" s="628">
        <v>4.3</v>
      </c>
      <c r="DA45" s="653"/>
      <c r="DB45" s="653"/>
      <c r="DC45" s="657"/>
      <c r="DD45" s="632">
        <v>3290326</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79214538</v>
      </c>
      <c r="CS46" s="624"/>
      <c r="CT46" s="624"/>
      <c r="CU46" s="624"/>
      <c r="CV46" s="624"/>
      <c r="CW46" s="624"/>
      <c r="CX46" s="624"/>
      <c r="CY46" s="625"/>
      <c r="CZ46" s="628">
        <v>9.9</v>
      </c>
      <c r="DA46" s="629"/>
      <c r="DB46" s="629"/>
      <c r="DC46" s="635"/>
      <c r="DD46" s="632">
        <v>20526370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11198</v>
      </c>
      <c r="CS47" s="655"/>
      <c r="CT47" s="655"/>
      <c r="CU47" s="655"/>
      <c r="CV47" s="655"/>
      <c r="CW47" s="655"/>
      <c r="CX47" s="655"/>
      <c r="CY47" s="656"/>
      <c r="CZ47" s="628">
        <v>0</v>
      </c>
      <c r="DA47" s="653"/>
      <c r="DB47" s="653"/>
      <c r="DC47" s="657"/>
      <c r="DD47" s="632">
        <v>11198</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801310662</v>
      </c>
      <c r="CS49" s="682"/>
      <c r="CT49" s="682"/>
      <c r="CU49" s="682"/>
      <c r="CV49" s="682"/>
      <c r="CW49" s="682"/>
      <c r="CX49" s="682"/>
      <c r="CY49" s="711"/>
      <c r="CZ49" s="703">
        <v>100</v>
      </c>
      <c r="DA49" s="712"/>
      <c r="DB49" s="712"/>
      <c r="DC49" s="713"/>
      <c r="DD49" s="714">
        <v>468974106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txjMRQ1mYapcgAl0yaNS9TKeTlfEMhI0pHex7dWCUMe9J0SlXMeo0fTkD72js+RyBAAczX2xHQWqx+/DDtX3g==" saltValue="0kEyDgLHPDGEdzZ2Arrr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863268</v>
      </c>
      <c r="R7" s="753"/>
      <c r="S7" s="753"/>
      <c r="T7" s="753"/>
      <c r="U7" s="753"/>
      <c r="V7" s="753">
        <v>852658</v>
      </c>
      <c r="W7" s="753"/>
      <c r="X7" s="753"/>
      <c r="Y7" s="753"/>
      <c r="Z7" s="753"/>
      <c r="AA7" s="753">
        <f>Q7-V7</f>
        <v>10610</v>
      </c>
      <c r="AB7" s="753"/>
      <c r="AC7" s="753"/>
      <c r="AD7" s="753"/>
      <c r="AE7" s="754"/>
      <c r="AF7" s="755">
        <v>4370</v>
      </c>
      <c r="AG7" s="756"/>
      <c r="AH7" s="756"/>
      <c r="AI7" s="756"/>
      <c r="AJ7" s="757"/>
      <c r="AK7" s="758">
        <v>57672</v>
      </c>
      <c r="AL7" s="759"/>
      <c r="AM7" s="759"/>
      <c r="AN7" s="759"/>
      <c r="AO7" s="759"/>
      <c r="AP7" s="759">
        <v>1093163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561</v>
      </c>
      <c r="BT7" s="747"/>
      <c r="BU7" s="747"/>
      <c r="BV7" s="747"/>
      <c r="BW7" s="747"/>
      <c r="BX7" s="747"/>
      <c r="BY7" s="747"/>
      <c r="BZ7" s="747"/>
      <c r="CA7" s="747"/>
      <c r="CB7" s="747"/>
      <c r="CC7" s="747"/>
      <c r="CD7" s="747"/>
      <c r="CE7" s="747"/>
      <c r="CF7" s="747"/>
      <c r="CG7" s="762"/>
      <c r="CH7" s="743">
        <v>9</v>
      </c>
      <c r="CI7" s="744"/>
      <c r="CJ7" s="744"/>
      <c r="CK7" s="744"/>
      <c r="CL7" s="745"/>
      <c r="CM7" s="743">
        <v>184</v>
      </c>
      <c r="CN7" s="744"/>
      <c r="CO7" s="744"/>
      <c r="CP7" s="744"/>
      <c r="CQ7" s="745"/>
      <c r="CR7" s="743">
        <v>77</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375</v>
      </c>
      <c r="C8" s="781"/>
      <c r="D8" s="781"/>
      <c r="E8" s="781"/>
      <c r="F8" s="781"/>
      <c r="G8" s="781"/>
      <c r="H8" s="781"/>
      <c r="I8" s="781"/>
      <c r="J8" s="781"/>
      <c r="K8" s="781"/>
      <c r="L8" s="781"/>
      <c r="M8" s="781"/>
      <c r="N8" s="781"/>
      <c r="O8" s="781"/>
      <c r="P8" s="782"/>
      <c r="Q8" s="783">
        <v>380</v>
      </c>
      <c r="R8" s="784"/>
      <c r="S8" s="784"/>
      <c r="T8" s="784"/>
      <c r="U8" s="784"/>
      <c r="V8" s="784">
        <v>184</v>
      </c>
      <c r="W8" s="784"/>
      <c r="X8" s="784"/>
      <c r="Y8" s="784"/>
      <c r="Z8" s="784"/>
      <c r="AA8" s="784">
        <f>Q8-V8</f>
        <v>196</v>
      </c>
      <c r="AB8" s="784"/>
      <c r="AC8" s="784"/>
      <c r="AD8" s="784"/>
      <c r="AE8" s="785"/>
      <c r="AF8" s="786" t="s">
        <v>122</v>
      </c>
      <c r="AG8" s="787"/>
      <c r="AH8" s="787"/>
      <c r="AI8" s="787"/>
      <c r="AJ8" s="788"/>
      <c r="AK8" s="769">
        <v>13</v>
      </c>
      <c r="AL8" s="770"/>
      <c r="AM8" s="770"/>
      <c r="AN8" s="770"/>
      <c r="AO8" s="770"/>
      <c r="AP8" s="770">
        <v>1600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562</v>
      </c>
      <c r="BT8" s="774"/>
      <c r="BU8" s="774"/>
      <c r="BV8" s="774"/>
      <c r="BW8" s="774"/>
      <c r="BX8" s="774"/>
      <c r="BY8" s="774"/>
      <c r="BZ8" s="774"/>
      <c r="CA8" s="774"/>
      <c r="CB8" s="774"/>
      <c r="CC8" s="774"/>
      <c r="CD8" s="774"/>
      <c r="CE8" s="774"/>
      <c r="CF8" s="774"/>
      <c r="CG8" s="775"/>
      <c r="CH8" s="776">
        <v>-8</v>
      </c>
      <c r="CI8" s="777"/>
      <c r="CJ8" s="777"/>
      <c r="CK8" s="777"/>
      <c r="CL8" s="778"/>
      <c r="CM8" s="776">
        <v>1561</v>
      </c>
      <c r="CN8" s="777"/>
      <c r="CO8" s="777"/>
      <c r="CP8" s="777"/>
      <c r="CQ8" s="778"/>
      <c r="CR8" s="776">
        <v>20</v>
      </c>
      <c r="CS8" s="777"/>
      <c r="CT8" s="777"/>
      <c r="CU8" s="777"/>
      <c r="CV8" s="778"/>
      <c r="CW8" s="776"/>
      <c r="CX8" s="777"/>
      <c r="CY8" s="777"/>
      <c r="CZ8" s="777"/>
      <c r="DA8" s="778"/>
      <c r="DB8" s="776"/>
      <c r="DC8" s="777"/>
      <c r="DD8" s="777"/>
      <c r="DE8" s="777"/>
      <c r="DF8" s="778"/>
      <c r="DG8" s="776"/>
      <c r="DH8" s="777"/>
      <c r="DI8" s="777"/>
      <c r="DJ8" s="777"/>
      <c r="DK8" s="778"/>
      <c r="DL8" s="776">
        <v>10000</v>
      </c>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t="s">
        <v>376</v>
      </c>
      <c r="C9" s="781"/>
      <c r="D9" s="781"/>
      <c r="E9" s="781"/>
      <c r="F9" s="781"/>
      <c r="G9" s="781"/>
      <c r="H9" s="781"/>
      <c r="I9" s="781"/>
      <c r="J9" s="781"/>
      <c r="K9" s="781"/>
      <c r="L9" s="781"/>
      <c r="M9" s="781"/>
      <c r="N9" s="781"/>
      <c r="O9" s="781"/>
      <c r="P9" s="782"/>
      <c r="Q9" s="783">
        <v>182</v>
      </c>
      <c r="R9" s="784"/>
      <c r="S9" s="784"/>
      <c r="T9" s="784"/>
      <c r="U9" s="784"/>
      <c r="V9" s="784">
        <v>54</v>
      </c>
      <c r="W9" s="784"/>
      <c r="X9" s="784"/>
      <c r="Y9" s="784"/>
      <c r="Z9" s="784"/>
      <c r="AA9" s="784">
        <f t="shared" ref="AA9:AA13" si="0">Q9-V9</f>
        <v>128</v>
      </c>
      <c r="AB9" s="784"/>
      <c r="AC9" s="784"/>
      <c r="AD9" s="784"/>
      <c r="AE9" s="785"/>
      <c r="AF9" s="786">
        <v>128</v>
      </c>
      <c r="AG9" s="787"/>
      <c r="AH9" s="787"/>
      <c r="AI9" s="787"/>
      <c r="AJ9" s="788"/>
      <c r="AK9" s="769">
        <v>24</v>
      </c>
      <c r="AL9" s="770"/>
      <c r="AM9" s="770"/>
      <c r="AN9" s="770"/>
      <c r="AO9" s="770"/>
      <c r="AP9" s="770">
        <v>0</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563</v>
      </c>
      <c r="BT9" s="774"/>
      <c r="BU9" s="774"/>
      <c r="BV9" s="774"/>
      <c r="BW9" s="774"/>
      <c r="BX9" s="774"/>
      <c r="BY9" s="774"/>
      <c r="BZ9" s="774"/>
      <c r="CA9" s="774"/>
      <c r="CB9" s="774"/>
      <c r="CC9" s="774"/>
      <c r="CD9" s="774"/>
      <c r="CE9" s="774"/>
      <c r="CF9" s="774"/>
      <c r="CG9" s="775"/>
      <c r="CH9" s="776">
        <v>-45</v>
      </c>
      <c r="CI9" s="777"/>
      <c r="CJ9" s="777"/>
      <c r="CK9" s="777"/>
      <c r="CL9" s="778"/>
      <c r="CM9" s="776">
        <v>468</v>
      </c>
      <c r="CN9" s="777"/>
      <c r="CO9" s="777"/>
      <c r="CP9" s="777"/>
      <c r="CQ9" s="778"/>
      <c r="CR9" s="776">
        <v>30</v>
      </c>
      <c r="CS9" s="777"/>
      <c r="CT9" s="777"/>
      <c r="CU9" s="777"/>
      <c r="CV9" s="778"/>
      <c r="CW9" s="776">
        <v>377</v>
      </c>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t="s">
        <v>377</v>
      </c>
      <c r="C10" s="781"/>
      <c r="D10" s="781"/>
      <c r="E10" s="781"/>
      <c r="F10" s="781"/>
      <c r="G10" s="781"/>
      <c r="H10" s="781"/>
      <c r="I10" s="781"/>
      <c r="J10" s="781"/>
      <c r="K10" s="781"/>
      <c r="L10" s="781"/>
      <c r="M10" s="781"/>
      <c r="N10" s="781"/>
      <c r="O10" s="781"/>
      <c r="P10" s="782"/>
      <c r="Q10" s="783">
        <v>109</v>
      </c>
      <c r="R10" s="784"/>
      <c r="S10" s="784"/>
      <c r="T10" s="784"/>
      <c r="U10" s="784"/>
      <c r="V10" s="784">
        <v>109</v>
      </c>
      <c r="W10" s="784"/>
      <c r="X10" s="784"/>
      <c r="Y10" s="784"/>
      <c r="Z10" s="784"/>
      <c r="AA10" s="784">
        <f t="shared" si="0"/>
        <v>0</v>
      </c>
      <c r="AB10" s="784"/>
      <c r="AC10" s="784"/>
      <c r="AD10" s="784"/>
      <c r="AE10" s="785"/>
      <c r="AF10" s="786">
        <v>0</v>
      </c>
      <c r="AG10" s="787"/>
      <c r="AH10" s="787"/>
      <c r="AI10" s="787"/>
      <c r="AJ10" s="788"/>
      <c r="AK10" s="769">
        <v>30</v>
      </c>
      <c r="AL10" s="770"/>
      <c r="AM10" s="770"/>
      <c r="AN10" s="770"/>
      <c r="AO10" s="770"/>
      <c r="AP10" s="770">
        <v>0</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564</v>
      </c>
      <c r="BT10" s="774"/>
      <c r="BU10" s="774"/>
      <c r="BV10" s="774"/>
      <c r="BW10" s="774"/>
      <c r="BX10" s="774"/>
      <c r="BY10" s="774"/>
      <c r="BZ10" s="774"/>
      <c r="CA10" s="774"/>
      <c r="CB10" s="774"/>
      <c r="CC10" s="774"/>
      <c r="CD10" s="774"/>
      <c r="CE10" s="774"/>
      <c r="CF10" s="774"/>
      <c r="CG10" s="775"/>
      <c r="CH10" s="776">
        <v>-1</v>
      </c>
      <c r="CI10" s="777"/>
      <c r="CJ10" s="777"/>
      <c r="CK10" s="777"/>
      <c r="CL10" s="778"/>
      <c r="CM10" s="776">
        <v>319</v>
      </c>
      <c r="CN10" s="777"/>
      <c r="CO10" s="777"/>
      <c r="CP10" s="777"/>
      <c r="CQ10" s="778"/>
      <c r="CR10" s="776">
        <v>300</v>
      </c>
      <c r="CS10" s="777"/>
      <c r="CT10" s="777"/>
      <c r="CU10" s="777"/>
      <c r="CV10" s="778"/>
      <c r="CW10" s="776">
        <v>23</v>
      </c>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t="s">
        <v>378</v>
      </c>
      <c r="C11" s="781"/>
      <c r="D11" s="781"/>
      <c r="E11" s="781"/>
      <c r="F11" s="781"/>
      <c r="G11" s="781"/>
      <c r="H11" s="781"/>
      <c r="I11" s="781"/>
      <c r="J11" s="781"/>
      <c r="K11" s="781"/>
      <c r="L11" s="781"/>
      <c r="M11" s="781"/>
      <c r="N11" s="781"/>
      <c r="O11" s="781"/>
      <c r="P11" s="782"/>
      <c r="Q11" s="783">
        <v>530</v>
      </c>
      <c r="R11" s="784"/>
      <c r="S11" s="784"/>
      <c r="T11" s="784"/>
      <c r="U11" s="784"/>
      <c r="V11" s="784">
        <v>319</v>
      </c>
      <c r="W11" s="784"/>
      <c r="X11" s="784"/>
      <c r="Y11" s="784"/>
      <c r="Z11" s="784"/>
      <c r="AA11" s="784">
        <f t="shared" si="0"/>
        <v>211</v>
      </c>
      <c r="AB11" s="784"/>
      <c r="AC11" s="784"/>
      <c r="AD11" s="784"/>
      <c r="AE11" s="785"/>
      <c r="AF11" s="786">
        <v>194</v>
      </c>
      <c r="AG11" s="787"/>
      <c r="AH11" s="787"/>
      <c r="AI11" s="787"/>
      <c r="AJ11" s="788"/>
      <c r="AK11" s="769">
        <v>0</v>
      </c>
      <c r="AL11" s="770"/>
      <c r="AM11" s="770"/>
      <c r="AN11" s="770"/>
      <c r="AO11" s="770"/>
      <c r="AP11" s="770">
        <v>406</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565</v>
      </c>
      <c r="BT11" s="774"/>
      <c r="BU11" s="774"/>
      <c r="BV11" s="774"/>
      <c r="BW11" s="774"/>
      <c r="BX11" s="774"/>
      <c r="BY11" s="774"/>
      <c r="BZ11" s="774"/>
      <c r="CA11" s="774"/>
      <c r="CB11" s="774"/>
      <c r="CC11" s="774"/>
      <c r="CD11" s="774"/>
      <c r="CE11" s="774"/>
      <c r="CF11" s="774"/>
      <c r="CG11" s="775"/>
      <c r="CH11" s="776">
        <v>-3</v>
      </c>
      <c r="CI11" s="777"/>
      <c r="CJ11" s="777"/>
      <c r="CK11" s="777"/>
      <c r="CL11" s="778"/>
      <c r="CM11" s="776">
        <v>158</v>
      </c>
      <c r="CN11" s="777"/>
      <c r="CO11" s="777"/>
      <c r="CP11" s="777"/>
      <c r="CQ11" s="778"/>
      <c r="CR11" s="776">
        <v>45</v>
      </c>
      <c r="CS11" s="777"/>
      <c r="CT11" s="777"/>
      <c r="CU11" s="777"/>
      <c r="CV11" s="778"/>
      <c r="CW11" s="776">
        <v>14</v>
      </c>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t="s">
        <v>379</v>
      </c>
      <c r="C12" s="781"/>
      <c r="D12" s="781"/>
      <c r="E12" s="781"/>
      <c r="F12" s="781"/>
      <c r="G12" s="781"/>
      <c r="H12" s="781"/>
      <c r="I12" s="781"/>
      <c r="J12" s="781"/>
      <c r="K12" s="781"/>
      <c r="L12" s="781"/>
      <c r="M12" s="781"/>
      <c r="N12" s="781"/>
      <c r="O12" s="781"/>
      <c r="P12" s="782"/>
      <c r="Q12" s="783">
        <v>337</v>
      </c>
      <c r="R12" s="784"/>
      <c r="S12" s="784"/>
      <c r="T12" s="784"/>
      <c r="U12" s="784"/>
      <c r="V12" s="784">
        <v>337</v>
      </c>
      <c r="W12" s="784"/>
      <c r="X12" s="784"/>
      <c r="Y12" s="784"/>
      <c r="Z12" s="784"/>
      <c r="AA12" s="784">
        <f t="shared" si="0"/>
        <v>0</v>
      </c>
      <c r="AB12" s="784"/>
      <c r="AC12" s="784"/>
      <c r="AD12" s="784"/>
      <c r="AE12" s="785"/>
      <c r="AF12" s="786" t="s">
        <v>122</v>
      </c>
      <c r="AG12" s="787"/>
      <c r="AH12" s="787"/>
      <c r="AI12" s="787"/>
      <c r="AJ12" s="788"/>
      <c r="AK12" s="769">
        <v>335</v>
      </c>
      <c r="AL12" s="770"/>
      <c r="AM12" s="770"/>
      <c r="AN12" s="770"/>
      <c r="AO12" s="770"/>
      <c r="AP12" s="770">
        <v>0</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566</v>
      </c>
      <c r="BT12" s="774"/>
      <c r="BU12" s="774"/>
      <c r="BV12" s="774"/>
      <c r="BW12" s="774"/>
      <c r="BX12" s="774"/>
      <c r="BY12" s="774"/>
      <c r="BZ12" s="774"/>
      <c r="CA12" s="774"/>
      <c r="CB12" s="774"/>
      <c r="CC12" s="774"/>
      <c r="CD12" s="774"/>
      <c r="CE12" s="774"/>
      <c r="CF12" s="774"/>
      <c r="CG12" s="775"/>
      <c r="CH12" s="776">
        <v>-214</v>
      </c>
      <c r="CI12" s="777"/>
      <c r="CJ12" s="777"/>
      <c r="CK12" s="777"/>
      <c r="CL12" s="778"/>
      <c r="CM12" s="776">
        <v>4391</v>
      </c>
      <c r="CN12" s="777"/>
      <c r="CO12" s="777"/>
      <c r="CP12" s="777"/>
      <c r="CQ12" s="778"/>
      <c r="CR12" s="776">
        <v>2143</v>
      </c>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t="s">
        <v>380</v>
      </c>
      <c r="C13" s="781"/>
      <c r="D13" s="781"/>
      <c r="E13" s="781"/>
      <c r="F13" s="781"/>
      <c r="G13" s="781"/>
      <c r="H13" s="781"/>
      <c r="I13" s="781"/>
      <c r="J13" s="781"/>
      <c r="K13" s="781"/>
      <c r="L13" s="781"/>
      <c r="M13" s="781"/>
      <c r="N13" s="781"/>
      <c r="O13" s="781"/>
      <c r="P13" s="782"/>
      <c r="Q13" s="783">
        <v>168800</v>
      </c>
      <c r="R13" s="784"/>
      <c r="S13" s="784"/>
      <c r="T13" s="784"/>
      <c r="U13" s="784"/>
      <c r="V13" s="784">
        <v>168800</v>
      </c>
      <c r="W13" s="784"/>
      <c r="X13" s="784"/>
      <c r="Y13" s="784"/>
      <c r="Z13" s="784"/>
      <c r="AA13" s="784">
        <f t="shared" si="0"/>
        <v>0</v>
      </c>
      <c r="AB13" s="784"/>
      <c r="AC13" s="784"/>
      <c r="AD13" s="784"/>
      <c r="AE13" s="785"/>
      <c r="AF13" s="786" t="s">
        <v>122</v>
      </c>
      <c r="AG13" s="787"/>
      <c r="AH13" s="787"/>
      <c r="AI13" s="787"/>
      <c r="AJ13" s="788"/>
      <c r="AK13" s="769">
        <v>143071</v>
      </c>
      <c r="AL13" s="770"/>
      <c r="AM13" s="770"/>
      <c r="AN13" s="770"/>
      <c r="AO13" s="770"/>
      <c r="AP13" s="770">
        <v>0</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567</v>
      </c>
      <c r="BT13" s="774"/>
      <c r="BU13" s="774"/>
      <c r="BV13" s="774"/>
      <c r="BW13" s="774"/>
      <c r="BX13" s="774"/>
      <c r="BY13" s="774"/>
      <c r="BZ13" s="774"/>
      <c r="CA13" s="774"/>
      <c r="CB13" s="774"/>
      <c r="CC13" s="774"/>
      <c r="CD13" s="774"/>
      <c r="CE13" s="774"/>
      <c r="CF13" s="774"/>
      <c r="CG13" s="775"/>
      <c r="CH13" s="776">
        <v>9</v>
      </c>
      <c r="CI13" s="777"/>
      <c r="CJ13" s="777"/>
      <c r="CK13" s="777"/>
      <c r="CL13" s="778"/>
      <c r="CM13" s="776">
        <v>77</v>
      </c>
      <c r="CN13" s="777"/>
      <c r="CO13" s="777"/>
      <c r="CP13" s="777"/>
      <c r="CQ13" s="778"/>
      <c r="CR13" s="776">
        <v>40</v>
      </c>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568</v>
      </c>
      <c r="BT14" s="774"/>
      <c r="BU14" s="774"/>
      <c r="BV14" s="774"/>
      <c r="BW14" s="774"/>
      <c r="BX14" s="774"/>
      <c r="BY14" s="774"/>
      <c r="BZ14" s="774"/>
      <c r="CA14" s="774"/>
      <c r="CB14" s="774"/>
      <c r="CC14" s="774"/>
      <c r="CD14" s="774"/>
      <c r="CE14" s="774"/>
      <c r="CF14" s="774"/>
      <c r="CG14" s="775"/>
      <c r="CH14" s="776">
        <v>-65</v>
      </c>
      <c r="CI14" s="777"/>
      <c r="CJ14" s="777"/>
      <c r="CK14" s="777"/>
      <c r="CL14" s="778"/>
      <c r="CM14" s="776">
        <v>1777</v>
      </c>
      <c r="CN14" s="777"/>
      <c r="CO14" s="777"/>
      <c r="CP14" s="777"/>
      <c r="CQ14" s="778"/>
      <c r="CR14" s="776">
        <v>100</v>
      </c>
      <c r="CS14" s="777"/>
      <c r="CT14" s="777"/>
      <c r="CU14" s="777"/>
      <c r="CV14" s="778"/>
      <c r="CW14" s="776">
        <v>356</v>
      </c>
      <c r="CX14" s="777"/>
      <c r="CY14" s="777"/>
      <c r="CZ14" s="777"/>
      <c r="DA14" s="778"/>
      <c r="DB14" s="776">
        <v>913</v>
      </c>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569</v>
      </c>
      <c r="BT15" s="774"/>
      <c r="BU15" s="774"/>
      <c r="BV15" s="774"/>
      <c r="BW15" s="774"/>
      <c r="BX15" s="774"/>
      <c r="BY15" s="774"/>
      <c r="BZ15" s="774"/>
      <c r="CA15" s="774"/>
      <c r="CB15" s="774"/>
      <c r="CC15" s="774"/>
      <c r="CD15" s="774"/>
      <c r="CE15" s="774"/>
      <c r="CF15" s="774"/>
      <c r="CG15" s="775"/>
      <c r="CH15" s="776">
        <v>-60</v>
      </c>
      <c r="CI15" s="777"/>
      <c r="CJ15" s="777"/>
      <c r="CK15" s="777"/>
      <c r="CL15" s="778"/>
      <c r="CM15" s="776">
        <v>40</v>
      </c>
      <c r="CN15" s="777"/>
      <c r="CO15" s="777"/>
      <c r="CP15" s="777"/>
      <c r="CQ15" s="778"/>
      <c r="CR15" s="776">
        <v>51</v>
      </c>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570</v>
      </c>
      <c r="BT16" s="774"/>
      <c r="BU16" s="774"/>
      <c r="BV16" s="774"/>
      <c r="BW16" s="774"/>
      <c r="BX16" s="774"/>
      <c r="BY16" s="774"/>
      <c r="BZ16" s="774"/>
      <c r="CA16" s="774"/>
      <c r="CB16" s="774"/>
      <c r="CC16" s="774"/>
      <c r="CD16" s="774"/>
      <c r="CE16" s="774"/>
      <c r="CF16" s="774"/>
      <c r="CG16" s="775"/>
      <c r="CH16" s="776">
        <v>-6</v>
      </c>
      <c r="CI16" s="777"/>
      <c r="CJ16" s="777"/>
      <c r="CK16" s="777"/>
      <c r="CL16" s="778"/>
      <c r="CM16" s="776">
        <v>123</v>
      </c>
      <c r="CN16" s="777"/>
      <c r="CO16" s="777"/>
      <c r="CP16" s="777"/>
      <c r="CQ16" s="778"/>
      <c r="CR16" s="776">
        <v>7</v>
      </c>
      <c r="CS16" s="777"/>
      <c r="CT16" s="777"/>
      <c r="CU16" s="777"/>
      <c r="CV16" s="778"/>
      <c r="CW16" s="776">
        <v>20</v>
      </c>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571</v>
      </c>
      <c r="BT17" s="774"/>
      <c r="BU17" s="774"/>
      <c r="BV17" s="774"/>
      <c r="BW17" s="774"/>
      <c r="BX17" s="774"/>
      <c r="BY17" s="774"/>
      <c r="BZ17" s="774"/>
      <c r="CA17" s="774"/>
      <c r="CB17" s="774"/>
      <c r="CC17" s="774"/>
      <c r="CD17" s="774"/>
      <c r="CE17" s="774"/>
      <c r="CF17" s="774"/>
      <c r="CG17" s="775"/>
      <c r="CH17" s="776">
        <v>7</v>
      </c>
      <c r="CI17" s="777"/>
      <c r="CJ17" s="777"/>
      <c r="CK17" s="777"/>
      <c r="CL17" s="778"/>
      <c r="CM17" s="776">
        <v>284</v>
      </c>
      <c r="CN17" s="777"/>
      <c r="CO17" s="777"/>
      <c r="CP17" s="777"/>
      <c r="CQ17" s="778"/>
      <c r="CR17" s="776">
        <v>10</v>
      </c>
      <c r="CS17" s="777"/>
      <c r="CT17" s="777"/>
      <c r="CU17" s="777"/>
      <c r="CV17" s="778"/>
      <c r="CW17" s="776">
        <v>53</v>
      </c>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572</v>
      </c>
      <c r="BT18" s="774"/>
      <c r="BU18" s="774"/>
      <c r="BV18" s="774"/>
      <c r="BW18" s="774"/>
      <c r="BX18" s="774"/>
      <c r="BY18" s="774"/>
      <c r="BZ18" s="774"/>
      <c r="CA18" s="774"/>
      <c r="CB18" s="774"/>
      <c r="CC18" s="774"/>
      <c r="CD18" s="774"/>
      <c r="CE18" s="774"/>
      <c r="CF18" s="774"/>
      <c r="CG18" s="775"/>
      <c r="CH18" s="776">
        <v>2</v>
      </c>
      <c r="CI18" s="777"/>
      <c r="CJ18" s="777"/>
      <c r="CK18" s="777"/>
      <c r="CL18" s="778"/>
      <c r="CM18" s="776">
        <v>128</v>
      </c>
      <c r="CN18" s="777"/>
      <c r="CO18" s="777"/>
      <c r="CP18" s="777"/>
      <c r="CQ18" s="778"/>
      <c r="CR18" s="776">
        <v>10</v>
      </c>
      <c r="CS18" s="777"/>
      <c r="CT18" s="777"/>
      <c r="CU18" s="777"/>
      <c r="CV18" s="778"/>
      <c r="CW18" s="776">
        <v>82</v>
      </c>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573</v>
      </c>
      <c r="BT19" s="774"/>
      <c r="BU19" s="774"/>
      <c r="BV19" s="774"/>
      <c r="BW19" s="774"/>
      <c r="BX19" s="774"/>
      <c r="BY19" s="774"/>
      <c r="BZ19" s="774"/>
      <c r="CA19" s="774"/>
      <c r="CB19" s="774"/>
      <c r="CC19" s="774"/>
      <c r="CD19" s="774"/>
      <c r="CE19" s="774"/>
      <c r="CF19" s="774"/>
      <c r="CG19" s="775"/>
      <c r="CH19" s="776">
        <v>2</v>
      </c>
      <c r="CI19" s="777"/>
      <c r="CJ19" s="777"/>
      <c r="CK19" s="777"/>
      <c r="CL19" s="778"/>
      <c r="CM19" s="776">
        <v>89</v>
      </c>
      <c r="CN19" s="777"/>
      <c r="CO19" s="777"/>
      <c r="CP19" s="777"/>
      <c r="CQ19" s="778"/>
      <c r="CR19" s="776">
        <v>15</v>
      </c>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574</v>
      </c>
      <c r="BT20" s="774"/>
      <c r="BU20" s="774"/>
      <c r="BV20" s="774"/>
      <c r="BW20" s="774"/>
      <c r="BX20" s="774"/>
      <c r="BY20" s="774"/>
      <c r="BZ20" s="774"/>
      <c r="CA20" s="774"/>
      <c r="CB20" s="774"/>
      <c r="CC20" s="774"/>
      <c r="CD20" s="774"/>
      <c r="CE20" s="774"/>
      <c r="CF20" s="774"/>
      <c r="CG20" s="775"/>
      <c r="CH20" s="776">
        <v>2006</v>
      </c>
      <c r="CI20" s="777"/>
      <c r="CJ20" s="777"/>
      <c r="CK20" s="777"/>
      <c r="CL20" s="778"/>
      <c r="CM20" s="776">
        <v>66618</v>
      </c>
      <c r="CN20" s="777"/>
      <c r="CO20" s="777"/>
      <c r="CP20" s="777"/>
      <c r="CQ20" s="778"/>
      <c r="CR20" s="776">
        <v>8</v>
      </c>
      <c r="CS20" s="777"/>
      <c r="CT20" s="777"/>
      <c r="CU20" s="777"/>
      <c r="CV20" s="778"/>
      <c r="CW20" s="776">
        <v>15</v>
      </c>
      <c r="CX20" s="777"/>
      <c r="CY20" s="777"/>
      <c r="CZ20" s="777"/>
      <c r="DA20" s="778"/>
      <c r="DB20" s="776">
        <v>27</v>
      </c>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575</v>
      </c>
      <c r="BT21" s="774"/>
      <c r="BU21" s="774"/>
      <c r="BV21" s="774"/>
      <c r="BW21" s="774"/>
      <c r="BX21" s="774"/>
      <c r="BY21" s="774"/>
      <c r="BZ21" s="774"/>
      <c r="CA21" s="774"/>
      <c r="CB21" s="774"/>
      <c r="CC21" s="774"/>
      <c r="CD21" s="774"/>
      <c r="CE21" s="774"/>
      <c r="CF21" s="774"/>
      <c r="CG21" s="775"/>
      <c r="CH21" s="776">
        <v>351</v>
      </c>
      <c r="CI21" s="777"/>
      <c r="CJ21" s="777"/>
      <c r="CK21" s="777"/>
      <c r="CL21" s="778"/>
      <c r="CM21" s="776">
        <v>6193</v>
      </c>
      <c r="CN21" s="777"/>
      <c r="CO21" s="777"/>
      <c r="CP21" s="777"/>
      <c r="CQ21" s="778"/>
      <c r="CR21" s="776">
        <v>481</v>
      </c>
      <c r="CS21" s="777"/>
      <c r="CT21" s="777"/>
      <c r="CU21" s="777"/>
      <c r="CV21" s="778"/>
      <c r="CW21" s="776"/>
      <c r="CX21" s="777"/>
      <c r="CY21" s="777"/>
      <c r="CZ21" s="777"/>
      <c r="DA21" s="778"/>
      <c r="DB21" s="776">
        <v>10439</v>
      </c>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381</v>
      </c>
      <c r="BA22" s="806"/>
      <c r="BB22" s="806"/>
      <c r="BC22" s="806"/>
      <c r="BD22" s="807"/>
      <c r="BE22" s="233"/>
      <c r="BF22" s="233"/>
      <c r="BG22" s="233"/>
      <c r="BH22" s="233"/>
      <c r="BI22" s="233"/>
      <c r="BJ22" s="233"/>
      <c r="BK22" s="233"/>
      <c r="BL22" s="233"/>
      <c r="BM22" s="233"/>
      <c r="BN22" s="233"/>
      <c r="BO22" s="233"/>
      <c r="BP22" s="233"/>
      <c r="BQ22" s="238">
        <v>16</v>
      </c>
      <c r="BR22" s="239"/>
      <c r="BS22" s="773" t="s">
        <v>576</v>
      </c>
      <c r="BT22" s="774"/>
      <c r="BU22" s="774"/>
      <c r="BV22" s="774"/>
      <c r="BW22" s="774"/>
      <c r="BX22" s="774"/>
      <c r="BY22" s="774"/>
      <c r="BZ22" s="774"/>
      <c r="CA22" s="774"/>
      <c r="CB22" s="774"/>
      <c r="CC22" s="774"/>
      <c r="CD22" s="774"/>
      <c r="CE22" s="774"/>
      <c r="CF22" s="774"/>
      <c r="CG22" s="775"/>
      <c r="CH22" s="776">
        <v>158</v>
      </c>
      <c r="CI22" s="777"/>
      <c r="CJ22" s="777"/>
      <c r="CK22" s="777"/>
      <c r="CL22" s="778"/>
      <c r="CM22" s="776">
        <v>10979</v>
      </c>
      <c r="CN22" s="777"/>
      <c r="CO22" s="777"/>
      <c r="CP22" s="777"/>
      <c r="CQ22" s="778"/>
      <c r="CR22" s="776">
        <v>10</v>
      </c>
      <c r="CS22" s="777"/>
      <c r="CT22" s="777"/>
      <c r="CU22" s="777"/>
      <c r="CV22" s="778"/>
      <c r="CW22" s="776">
        <v>6</v>
      </c>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382</v>
      </c>
      <c r="B23" s="789" t="s">
        <v>383</v>
      </c>
      <c r="C23" s="790"/>
      <c r="D23" s="790"/>
      <c r="E23" s="790"/>
      <c r="F23" s="790"/>
      <c r="G23" s="790"/>
      <c r="H23" s="790"/>
      <c r="I23" s="790"/>
      <c r="J23" s="790"/>
      <c r="K23" s="790"/>
      <c r="L23" s="790"/>
      <c r="M23" s="790"/>
      <c r="N23" s="790"/>
      <c r="O23" s="790"/>
      <c r="P23" s="791"/>
      <c r="Q23" s="792">
        <v>865617</v>
      </c>
      <c r="R23" s="793"/>
      <c r="S23" s="793"/>
      <c r="T23" s="793"/>
      <c r="U23" s="793"/>
      <c r="V23" s="793">
        <v>854470</v>
      </c>
      <c r="W23" s="793"/>
      <c r="X23" s="793"/>
      <c r="Y23" s="793"/>
      <c r="Z23" s="793"/>
      <c r="AA23" s="793">
        <v>11147</v>
      </c>
      <c r="AB23" s="793"/>
      <c r="AC23" s="793"/>
      <c r="AD23" s="793"/>
      <c r="AE23" s="794"/>
      <c r="AF23" s="795">
        <v>4692</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577</v>
      </c>
      <c r="BT23" s="774"/>
      <c r="BU23" s="774"/>
      <c r="BV23" s="774"/>
      <c r="BW23" s="774"/>
      <c r="BX23" s="774"/>
      <c r="BY23" s="774"/>
      <c r="BZ23" s="774"/>
      <c r="CA23" s="774"/>
      <c r="CB23" s="774"/>
      <c r="CC23" s="774"/>
      <c r="CD23" s="774"/>
      <c r="CE23" s="774"/>
      <c r="CF23" s="774"/>
      <c r="CG23" s="775"/>
      <c r="CH23" s="776">
        <v>-4</v>
      </c>
      <c r="CI23" s="777"/>
      <c r="CJ23" s="777"/>
      <c r="CK23" s="777"/>
      <c r="CL23" s="778"/>
      <c r="CM23" s="776">
        <v>1423</v>
      </c>
      <c r="CN23" s="777"/>
      <c r="CO23" s="777"/>
      <c r="CP23" s="777"/>
      <c r="CQ23" s="778"/>
      <c r="CR23" s="776">
        <v>105</v>
      </c>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578</v>
      </c>
      <c r="BT24" s="774"/>
      <c r="BU24" s="774"/>
      <c r="BV24" s="774"/>
      <c r="BW24" s="774"/>
      <c r="BX24" s="774"/>
      <c r="BY24" s="774"/>
      <c r="BZ24" s="774"/>
      <c r="CA24" s="774"/>
      <c r="CB24" s="774"/>
      <c r="CC24" s="774"/>
      <c r="CD24" s="774"/>
      <c r="CE24" s="774"/>
      <c r="CF24" s="774"/>
      <c r="CG24" s="775"/>
      <c r="CH24" s="776">
        <v>-43</v>
      </c>
      <c r="CI24" s="777"/>
      <c r="CJ24" s="777"/>
      <c r="CK24" s="777"/>
      <c r="CL24" s="778"/>
      <c r="CM24" s="776">
        <v>569</v>
      </c>
      <c r="CN24" s="777"/>
      <c r="CO24" s="777"/>
      <c r="CP24" s="777"/>
      <c r="CQ24" s="778"/>
      <c r="CR24" s="776">
        <v>131</v>
      </c>
      <c r="CS24" s="777"/>
      <c r="CT24" s="777"/>
      <c r="CU24" s="777"/>
      <c r="CV24" s="778"/>
      <c r="CW24" s="776">
        <v>104</v>
      </c>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579</v>
      </c>
      <c r="BT25" s="774"/>
      <c r="BU25" s="774"/>
      <c r="BV25" s="774"/>
      <c r="BW25" s="774"/>
      <c r="BX25" s="774"/>
      <c r="BY25" s="774"/>
      <c r="BZ25" s="774"/>
      <c r="CA25" s="774"/>
      <c r="CB25" s="774"/>
      <c r="CC25" s="774"/>
      <c r="CD25" s="774"/>
      <c r="CE25" s="774"/>
      <c r="CF25" s="774"/>
      <c r="CG25" s="775"/>
      <c r="CH25" s="776">
        <v>92</v>
      </c>
      <c r="CI25" s="777"/>
      <c r="CJ25" s="777"/>
      <c r="CK25" s="777"/>
      <c r="CL25" s="778"/>
      <c r="CM25" s="776">
        <v>3061</v>
      </c>
      <c r="CN25" s="777"/>
      <c r="CO25" s="777"/>
      <c r="CP25" s="777"/>
      <c r="CQ25" s="778"/>
      <c r="CR25" s="776">
        <v>50</v>
      </c>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386</v>
      </c>
      <c r="R26" s="734"/>
      <c r="S26" s="734"/>
      <c r="T26" s="734"/>
      <c r="U26" s="735"/>
      <c r="V26" s="733" t="s">
        <v>387</v>
      </c>
      <c r="W26" s="734"/>
      <c r="X26" s="734"/>
      <c r="Y26" s="734"/>
      <c r="Z26" s="735"/>
      <c r="AA26" s="733" t="s">
        <v>388</v>
      </c>
      <c r="AB26" s="734"/>
      <c r="AC26" s="734"/>
      <c r="AD26" s="734"/>
      <c r="AE26" s="734"/>
      <c r="AF26" s="814" t="s">
        <v>389</v>
      </c>
      <c r="AG26" s="815"/>
      <c r="AH26" s="815"/>
      <c r="AI26" s="815"/>
      <c r="AJ26" s="816"/>
      <c r="AK26" s="734" t="s">
        <v>390</v>
      </c>
      <c r="AL26" s="734"/>
      <c r="AM26" s="734"/>
      <c r="AN26" s="734"/>
      <c r="AO26" s="735"/>
      <c r="AP26" s="733" t="s">
        <v>391</v>
      </c>
      <c r="AQ26" s="734"/>
      <c r="AR26" s="734"/>
      <c r="AS26" s="734"/>
      <c r="AT26" s="735"/>
      <c r="AU26" s="733" t="s">
        <v>392</v>
      </c>
      <c r="AV26" s="734"/>
      <c r="AW26" s="734"/>
      <c r="AX26" s="734"/>
      <c r="AY26" s="735"/>
      <c r="AZ26" s="733" t="s">
        <v>393</v>
      </c>
      <c r="BA26" s="734"/>
      <c r="BB26" s="734"/>
      <c r="BC26" s="734"/>
      <c r="BD26" s="735"/>
      <c r="BE26" s="733" t="s">
        <v>364</v>
      </c>
      <c r="BF26" s="734"/>
      <c r="BG26" s="734"/>
      <c r="BH26" s="734"/>
      <c r="BI26" s="740"/>
      <c r="BJ26" s="232"/>
      <c r="BK26" s="232"/>
      <c r="BL26" s="232"/>
      <c r="BM26" s="232"/>
      <c r="BN26" s="232"/>
      <c r="BO26" s="241"/>
      <c r="BP26" s="241"/>
      <c r="BQ26" s="238">
        <v>20</v>
      </c>
      <c r="BR26" s="239"/>
      <c r="BS26" s="773" t="s">
        <v>580</v>
      </c>
      <c r="BT26" s="774"/>
      <c r="BU26" s="774"/>
      <c r="BV26" s="774"/>
      <c r="BW26" s="774"/>
      <c r="BX26" s="774"/>
      <c r="BY26" s="774"/>
      <c r="BZ26" s="774"/>
      <c r="CA26" s="774"/>
      <c r="CB26" s="774"/>
      <c r="CC26" s="774"/>
      <c r="CD26" s="774"/>
      <c r="CE26" s="774"/>
      <c r="CF26" s="774"/>
      <c r="CG26" s="775"/>
      <c r="CH26" s="776">
        <v>1018</v>
      </c>
      <c r="CI26" s="777"/>
      <c r="CJ26" s="777"/>
      <c r="CK26" s="777"/>
      <c r="CL26" s="778"/>
      <c r="CM26" s="776">
        <v>7640</v>
      </c>
      <c r="CN26" s="777"/>
      <c r="CO26" s="777"/>
      <c r="CP26" s="777"/>
      <c r="CQ26" s="778"/>
      <c r="CR26" s="776">
        <v>1700</v>
      </c>
      <c r="CS26" s="777"/>
      <c r="CT26" s="777"/>
      <c r="CU26" s="777"/>
      <c r="CV26" s="778"/>
      <c r="CW26" s="776"/>
      <c r="CX26" s="777"/>
      <c r="CY26" s="777"/>
      <c r="CZ26" s="777"/>
      <c r="DA26" s="778"/>
      <c r="DB26" s="776">
        <v>3700</v>
      </c>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581</v>
      </c>
      <c r="BT27" s="774"/>
      <c r="BU27" s="774"/>
      <c r="BV27" s="774"/>
      <c r="BW27" s="774"/>
      <c r="BX27" s="774"/>
      <c r="BY27" s="774"/>
      <c r="BZ27" s="774"/>
      <c r="CA27" s="774"/>
      <c r="CB27" s="774"/>
      <c r="CC27" s="774"/>
      <c r="CD27" s="774"/>
      <c r="CE27" s="774"/>
      <c r="CF27" s="774"/>
      <c r="CG27" s="775"/>
      <c r="CH27" s="776">
        <v>-15</v>
      </c>
      <c r="CI27" s="777"/>
      <c r="CJ27" s="777"/>
      <c r="CK27" s="777"/>
      <c r="CL27" s="778"/>
      <c r="CM27" s="776">
        <v>547</v>
      </c>
      <c r="CN27" s="777"/>
      <c r="CO27" s="777"/>
      <c r="CP27" s="777"/>
      <c r="CQ27" s="778"/>
      <c r="CR27" s="776">
        <v>100</v>
      </c>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394</v>
      </c>
      <c r="C28" s="750"/>
      <c r="D28" s="750"/>
      <c r="E28" s="750"/>
      <c r="F28" s="750"/>
      <c r="G28" s="750"/>
      <c r="H28" s="750"/>
      <c r="I28" s="750"/>
      <c r="J28" s="750"/>
      <c r="K28" s="750"/>
      <c r="L28" s="750"/>
      <c r="M28" s="750"/>
      <c r="N28" s="750"/>
      <c r="O28" s="750"/>
      <c r="P28" s="751"/>
      <c r="Q28" s="822">
        <v>27639</v>
      </c>
      <c r="R28" s="823"/>
      <c r="S28" s="823"/>
      <c r="T28" s="823"/>
      <c r="U28" s="823"/>
      <c r="V28" s="823">
        <v>27575</v>
      </c>
      <c r="W28" s="823"/>
      <c r="X28" s="823"/>
      <c r="Y28" s="823"/>
      <c r="Z28" s="823"/>
      <c r="AA28" s="823">
        <f t="shared" ref="AA28:AA31" si="1">Q28-V28</f>
        <v>64</v>
      </c>
      <c r="AB28" s="823"/>
      <c r="AC28" s="823"/>
      <c r="AD28" s="823"/>
      <c r="AE28" s="824"/>
      <c r="AF28" s="825">
        <v>64</v>
      </c>
      <c r="AG28" s="823"/>
      <c r="AH28" s="823"/>
      <c r="AI28" s="823"/>
      <c r="AJ28" s="826"/>
      <c r="AK28" s="827">
        <v>0</v>
      </c>
      <c r="AL28" s="828"/>
      <c r="AM28" s="828"/>
      <c r="AN28" s="828"/>
      <c r="AO28" s="828"/>
      <c r="AP28" s="828">
        <v>0</v>
      </c>
      <c r="AQ28" s="828"/>
      <c r="AR28" s="828"/>
      <c r="AS28" s="828"/>
      <c r="AT28" s="828"/>
      <c r="AU28" s="828">
        <v>0</v>
      </c>
      <c r="AV28" s="828"/>
      <c r="AW28" s="828"/>
      <c r="AX28" s="828"/>
      <c r="AY28" s="828"/>
      <c r="AZ28" s="829">
        <v>0</v>
      </c>
      <c r="BA28" s="829"/>
      <c r="BB28" s="829"/>
      <c r="BC28" s="829"/>
      <c r="BD28" s="829"/>
      <c r="BE28" s="820"/>
      <c r="BF28" s="820"/>
      <c r="BG28" s="820"/>
      <c r="BH28" s="820"/>
      <c r="BI28" s="821"/>
      <c r="BJ28" s="232"/>
      <c r="BK28" s="232"/>
      <c r="BL28" s="232"/>
      <c r="BM28" s="232"/>
      <c r="BN28" s="232"/>
      <c r="BO28" s="241"/>
      <c r="BP28" s="241"/>
      <c r="BQ28" s="238">
        <v>22</v>
      </c>
      <c r="BR28" s="239"/>
      <c r="BS28" s="773" t="s">
        <v>582</v>
      </c>
      <c r="BT28" s="774"/>
      <c r="BU28" s="774"/>
      <c r="BV28" s="774"/>
      <c r="BW28" s="774"/>
      <c r="BX28" s="774"/>
      <c r="BY28" s="774"/>
      <c r="BZ28" s="774"/>
      <c r="CA28" s="774"/>
      <c r="CB28" s="774"/>
      <c r="CC28" s="774"/>
      <c r="CD28" s="774"/>
      <c r="CE28" s="774"/>
      <c r="CF28" s="774"/>
      <c r="CG28" s="775"/>
      <c r="CH28" s="776">
        <v>1</v>
      </c>
      <c r="CI28" s="777"/>
      <c r="CJ28" s="777"/>
      <c r="CK28" s="777"/>
      <c r="CL28" s="778"/>
      <c r="CM28" s="776">
        <v>25</v>
      </c>
      <c r="CN28" s="777"/>
      <c r="CO28" s="777"/>
      <c r="CP28" s="777"/>
      <c r="CQ28" s="778"/>
      <c r="CR28" s="776">
        <v>1</v>
      </c>
      <c r="CS28" s="777"/>
      <c r="CT28" s="777"/>
      <c r="CU28" s="777"/>
      <c r="CV28" s="778"/>
      <c r="CW28" s="776">
        <v>4</v>
      </c>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395</v>
      </c>
      <c r="C29" s="781"/>
      <c r="D29" s="781"/>
      <c r="E29" s="781"/>
      <c r="F29" s="781"/>
      <c r="G29" s="781"/>
      <c r="H29" s="781"/>
      <c r="I29" s="781"/>
      <c r="J29" s="781"/>
      <c r="K29" s="781"/>
      <c r="L29" s="781"/>
      <c r="M29" s="781"/>
      <c r="N29" s="781"/>
      <c r="O29" s="781"/>
      <c r="P29" s="782"/>
      <c r="Q29" s="783">
        <v>125985</v>
      </c>
      <c r="R29" s="784"/>
      <c r="S29" s="784"/>
      <c r="T29" s="784"/>
      <c r="U29" s="784"/>
      <c r="V29" s="784">
        <v>125938</v>
      </c>
      <c r="W29" s="784"/>
      <c r="X29" s="784"/>
      <c r="Y29" s="784"/>
      <c r="Z29" s="784"/>
      <c r="AA29" s="784">
        <f t="shared" si="1"/>
        <v>47</v>
      </c>
      <c r="AB29" s="784"/>
      <c r="AC29" s="784"/>
      <c r="AD29" s="784"/>
      <c r="AE29" s="785"/>
      <c r="AF29" s="786" t="s">
        <v>122</v>
      </c>
      <c r="AG29" s="787"/>
      <c r="AH29" s="787"/>
      <c r="AI29" s="787"/>
      <c r="AJ29" s="788"/>
      <c r="AK29" s="834">
        <v>13448</v>
      </c>
      <c r="AL29" s="830"/>
      <c r="AM29" s="830"/>
      <c r="AN29" s="830"/>
      <c r="AO29" s="830"/>
      <c r="AP29" s="830">
        <v>0</v>
      </c>
      <c r="AQ29" s="830"/>
      <c r="AR29" s="830"/>
      <c r="AS29" s="830"/>
      <c r="AT29" s="830"/>
      <c r="AU29" s="830">
        <v>0</v>
      </c>
      <c r="AV29" s="830"/>
      <c r="AW29" s="830"/>
      <c r="AX29" s="830"/>
      <c r="AY29" s="830"/>
      <c r="AZ29" s="831">
        <v>0</v>
      </c>
      <c r="BA29" s="831"/>
      <c r="BB29" s="831"/>
      <c r="BC29" s="831"/>
      <c r="BD29" s="831"/>
      <c r="BE29" s="832"/>
      <c r="BF29" s="832"/>
      <c r="BG29" s="832"/>
      <c r="BH29" s="832"/>
      <c r="BI29" s="833"/>
      <c r="BJ29" s="232"/>
      <c r="BK29" s="232"/>
      <c r="BL29" s="232"/>
      <c r="BM29" s="232"/>
      <c r="BN29" s="232"/>
      <c r="BO29" s="241"/>
      <c r="BP29" s="241"/>
      <c r="BQ29" s="238">
        <v>23</v>
      </c>
      <c r="BR29" s="239"/>
      <c r="BS29" s="773" t="s">
        <v>583</v>
      </c>
      <c r="BT29" s="774"/>
      <c r="BU29" s="774"/>
      <c r="BV29" s="774"/>
      <c r="BW29" s="774"/>
      <c r="BX29" s="774"/>
      <c r="BY29" s="774"/>
      <c r="BZ29" s="774"/>
      <c r="CA29" s="774"/>
      <c r="CB29" s="774"/>
      <c r="CC29" s="774"/>
      <c r="CD29" s="774"/>
      <c r="CE29" s="774"/>
      <c r="CF29" s="774"/>
      <c r="CG29" s="775"/>
      <c r="CH29" s="776">
        <v>4</v>
      </c>
      <c r="CI29" s="777"/>
      <c r="CJ29" s="777"/>
      <c r="CK29" s="777"/>
      <c r="CL29" s="778"/>
      <c r="CM29" s="776">
        <v>297</v>
      </c>
      <c r="CN29" s="777"/>
      <c r="CO29" s="777"/>
      <c r="CP29" s="777"/>
      <c r="CQ29" s="778"/>
      <c r="CR29" s="776">
        <v>200</v>
      </c>
      <c r="CS29" s="777"/>
      <c r="CT29" s="777"/>
      <c r="CU29" s="777"/>
      <c r="CV29" s="778"/>
      <c r="CW29" s="776">
        <v>142</v>
      </c>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396</v>
      </c>
      <c r="C30" s="781"/>
      <c r="D30" s="781"/>
      <c r="E30" s="781"/>
      <c r="F30" s="781"/>
      <c r="G30" s="781"/>
      <c r="H30" s="781"/>
      <c r="I30" s="781"/>
      <c r="J30" s="781"/>
      <c r="K30" s="781"/>
      <c r="L30" s="781"/>
      <c r="M30" s="781"/>
      <c r="N30" s="781"/>
      <c r="O30" s="781"/>
      <c r="P30" s="782"/>
      <c r="Q30" s="783">
        <v>20152</v>
      </c>
      <c r="R30" s="784"/>
      <c r="S30" s="784"/>
      <c r="T30" s="784"/>
      <c r="U30" s="784"/>
      <c r="V30" s="784">
        <v>19220</v>
      </c>
      <c r="W30" s="784"/>
      <c r="X30" s="784"/>
      <c r="Y30" s="784"/>
      <c r="Z30" s="784"/>
      <c r="AA30" s="784">
        <f t="shared" si="1"/>
        <v>932</v>
      </c>
      <c r="AB30" s="784"/>
      <c r="AC30" s="784"/>
      <c r="AD30" s="784"/>
      <c r="AE30" s="785"/>
      <c r="AF30" s="786" t="s">
        <v>122</v>
      </c>
      <c r="AG30" s="787"/>
      <c r="AH30" s="787"/>
      <c r="AI30" s="787"/>
      <c r="AJ30" s="788"/>
      <c r="AK30" s="834">
        <v>3285</v>
      </c>
      <c r="AL30" s="830"/>
      <c r="AM30" s="830"/>
      <c r="AN30" s="830"/>
      <c r="AO30" s="830"/>
      <c r="AP30" s="830">
        <v>0</v>
      </c>
      <c r="AQ30" s="830"/>
      <c r="AR30" s="830"/>
      <c r="AS30" s="830"/>
      <c r="AT30" s="830"/>
      <c r="AU30" s="830">
        <v>0</v>
      </c>
      <c r="AV30" s="830"/>
      <c r="AW30" s="830"/>
      <c r="AX30" s="830"/>
      <c r="AY30" s="830"/>
      <c r="AZ30" s="831">
        <v>0</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397</v>
      </c>
      <c r="C31" s="781"/>
      <c r="D31" s="781"/>
      <c r="E31" s="781"/>
      <c r="F31" s="781"/>
      <c r="G31" s="781"/>
      <c r="H31" s="781"/>
      <c r="I31" s="781"/>
      <c r="J31" s="781"/>
      <c r="K31" s="781"/>
      <c r="L31" s="781"/>
      <c r="M31" s="781"/>
      <c r="N31" s="781"/>
      <c r="O31" s="781"/>
      <c r="P31" s="782"/>
      <c r="Q31" s="783">
        <v>109270</v>
      </c>
      <c r="R31" s="784"/>
      <c r="S31" s="784"/>
      <c r="T31" s="784"/>
      <c r="U31" s="784"/>
      <c r="V31" s="784">
        <v>108511</v>
      </c>
      <c r="W31" s="784"/>
      <c r="X31" s="784"/>
      <c r="Y31" s="784"/>
      <c r="Z31" s="784"/>
      <c r="AA31" s="784">
        <f t="shared" si="1"/>
        <v>759</v>
      </c>
      <c r="AB31" s="784"/>
      <c r="AC31" s="784"/>
      <c r="AD31" s="784"/>
      <c r="AE31" s="785"/>
      <c r="AF31" s="786">
        <v>729</v>
      </c>
      <c r="AG31" s="787"/>
      <c r="AH31" s="787"/>
      <c r="AI31" s="787"/>
      <c r="AJ31" s="788"/>
      <c r="AK31" s="834">
        <v>16727</v>
      </c>
      <c r="AL31" s="830"/>
      <c r="AM31" s="830"/>
      <c r="AN31" s="830"/>
      <c r="AO31" s="830"/>
      <c r="AP31" s="830">
        <v>1364</v>
      </c>
      <c r="AQ31" s="830"/>
      <c r="AR31" s="830"/>
      <c r="AS31" s="830"/>
      <c r="AT31" s="830"/>
      <c r="AU31" s="830">
        <v>0</v>
      </c>
      <c r="AV31" s="830"/>
      <c r="AW31" s="830"/>
      <c r="AX31" s="830"/>
      <c r="AY31" s="830"/>
      <c r="AZ31" s="831">
        <v>0</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398</v>
      </c>
      <c r="C32" s="781"/>
      <c r="D32" s="781"/>
      <c r="E32" s="781"/>
      <c r="F32" s="781"/>
      <c r="G32" s="781"/>
      <c r="H32" s="781"/>
      <c r="I32" s="781"/>
      <c r="J32" s="781"/>
      <c r="K32" s="781"/>
      <c r="L32" s="781"/>
      <c r="M32" s="781"/>
      <c r="N32" s="781"/>
      <c r="O32" s="781"/>
      <c r="P32" s="782"/>
      <c r="Q32" s="783">
        <v>36206</v>
      </c>
      <c r="R32" s="784"/>
      <c r="S32" s="784"/>
      <c r="T32" s="784"/>
      <c r="U32" s="784"/>
      <c r="V32" s="784">
        <v>36998</v>
      </c>
      <c r="W32" s="784"/>
      <c r="X32" s="784"/>
      <c r="Y32" s="784"/>
      <c r="Z32" s="784"/>
      <c r="AA32" s="784">
        <f>Q32-V32</f>
        <v>-792</v>
      </c>
      <c r="AB32" s="784"/>
      <c r="AC32" s="784"/>
      <c r="AD32" s="784"/>
      <c r="AE32" s="785"/>
      <c r="AF32" s="786">
        <v>6590</v>
      </c>
      <c r="AG32" s="787"/>
      <c r="AH32" s="787"/>
      <c r="AI32" s="787"/>
      <c r="AJ32" s="788"/>
      <c r="AK32" s="834">
        <v>5341</v>
      </c>
      <c r="AL32" s="830"/>
      <c r="AM32" s="830"/>
      <c r="AN32" s="830"/>
      <c r="AO32" s="830"/>
      <c r="AP32" s="830">
        <v>42608</v>
      </c>
      <c r="AQ32" s="830"/>
      <c r="AR32" s="830"/>
      <c r="AS32" s="830"/>
      <c r="AT32" s="830"/>
      <c r="AU32" s="830">
        <v>26629</v>
      </c>
      <c r="AV32" s="830"/>
      <c r="AW32" s="830"/>
      <c r="AX32" s="830"/>
      <c r="AY32" s="830"/>
      <c r="AZ32" s="831">
        <v>0</v>
      </c>
      <c r="BA32" s="831"/>
      <c r="BB32" s="831"/>
      <c r="BC32" s="831"/>
      <c r="BD32" s="831"/>
      <c r="BE32" s="832" t="s">
        <v>399</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400</v>
      </c>
      <c r="C33" s="781"/>
      <c r="D33" s="781"/>
      <c r="E33" s="781"/>
      <c r="F33" s="781"/>
      <c r="G33" s="781"/>
      <c r="H33" s="781"/>
      <c r="I33" s="781"/>
      <c r="J33" s="781"/>
      <c r="K33" s="781"/>
      <c r="L33" s="781"/>
      <c r="M33" s="781"/>
      <c r="N33" s="781"/>
      <c r="O33" s="781"/>
      <c r="P33" s="782"/>
      <c r="Q33" s="783">
        <v>41885</v>
      </c>
      <c r="R33" s="784"/>
      <c r="S33" s="784"/>
      <c r="T33" s="784"/>
      <c r="U33" s="784"/>
      <c r="V33" s="784">
        <v>39250</v>
      </c>
      <c r="W33" s="784"/>
      <c r="X33" s="784"/>
      <c r="Y33" s="784"/>
      <c r="Z33" s="784"/>
      <c r="AA33" s="784">
        <f>Q33-V33</f>
        <v>2635</v>
      </c>
      <c r="AB33" s="784"/>
      <c r="AC33" s="784"/>
      <c r="AD33" s="784"/>
      <c r="AE33" s="785"/>
      <c r="AF33" s="786">
        <v>7424</v>
      </c>
      <c r="AG33" s="787"/>
      <c r="AH33" s="787"/>
      <c r="AI33" s="787"/>
      <c r="AJ33" s="788"/>
      <c r="AK33" s="834">
        <v>11618</v>
      </c>
      <c r="AL33" s="830"/>
      <c r="AM33" s="830"/>
      <c r="AN33" s="830"/>
      <c r="AO33" s="830"/>
      <c r="AP33" s="830">
        <v>272606</v>
      </c>
      <c r="AQ33" s="830"/>
      <c r="AR33" s="830"/>
      <c r="AS33" s="830"/>
      <c r="AT33" s="830"/>
      <c r="AU33" s="830">
        <v>130033</v>
      </c>
      <c r="AV33" s="830"/>
      <c r="AW33" s="830"/>
      <c r="AX33" s="830"/>
      <c r="AY33" s="830"/>
      <c r="AZ33" s="831">
        <v>0</v>
      </c>
      <c r="BA33" s="831"/>
      <c r="BB33" s="831"/>
      <c r="BC33" s="831"/>
      <c r="BD33" s="831"/>
      <c r="BE33" s="832" t="s">
        <v>399</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401</v>
      </c>
      <c r="C34" s="781"/>
      <c r="D34" s="781"/>
      <c r="E34" s="781"/>
      <c r="F34" s="781"/>
      <c r="G34" s="781"/>
      <c r="H34" s="781"/>
      <c r="I34" s="781"/>
      <c r="J34" s="781"/>
      <c r="K34" s="781"/>
      <c r="L34" s="781"/>
      <c r="M34" s="781"/>
      <c r="N34" s="781"/>
      <c r="O34" s="781"/>
      <c r="P34" s="782"/>
      <c r="Q34" s="783">
        <v>31605</v>
      </c>
      <c r="R34" s="784"/>
      <c r="S34" s="784"/>
      <c r="T34" s="784"/>
      <c r="U34" s="784"/>
      <c r="V34" s="784">
        <v>30213</v>
      </c>
      <c r="W34" s="784"/>
      <c r="X34" s="784"/>
      <c r="Y34" s="784"/>
      <c r="Z34" s="784"/>
      <c r="AA34" s="784">
        <f t="shared" ref="AA34:AA39" si="2">Q34-V34</f>
        <v>1392</v>
      </c>
      <c r="AB34" s="784"/>
      <c r="AC34" s="784"/>
      <c r="AD34" s="784"/>
      <c r="AE34" s="785"/>
      <c r="AF34" s="786">
        <v>15576</v>
      </c>
      <c r="AG34" s="787"/>
      <c r="AH34" s="787"/>
      <c r="AI34" s="787"/>
      <c r="AJ34" s="788"/>
      <c r="AK34" s="834">
        <v>108</v>
      </c>
      <c r="AL34" s="830"/>
      <c r="AM34" s="830"/>
      <c r="AN34" s="830"/>
      <c r="AO34" s="830"/>
      <c r="AP34" s="830">
        <v>76444</v>
      </c>
      <c r="AQ34" s="830"/>
      <c r="AR34" s="830"/>
      <c r="AS34" s="830"/>
      <c r="AT34" s="830"/>
      <c r="AU34" s="830">
        <v>3134</v>
      </c>
      <c r="AV34" s="830"/>
      <c r="AW34" s="830"/>
      <c r="AX34" s="830"/>
      <c r="AY34" s="830"/>
      <c r="AZ34" s="831">
        <v>0</v>
      </c>
      <c r="BA34" s="831"/>
      <c r="BB34" s="831"/>
      <c r="BC34" s="831"/>
      <c r="BD34" s="831"/>
      <c r="BE34" s="832" t="s">
        <v>399</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402</v>
      </c>
      <c r="C35" s="781"/>
      <c r="D35" s="781"/>
      <c r="E35" s="781"/>
      <c r="F35" s="781"/>
      <c r="G35" s="781"/>
      <c r="H35" s="781"/>
      <c r="I35" s="781"/>
      <c r="J35" s="781"/>
      <c r="K35" s="781"/>
      <c r="L35" s="781"/>
      <c r="M35" s="781"/>
      <c r="N35" s="781"/>
      <c r="O35" s="781"/>
      <c r="P35" s="782"/>
      <c r="Q35" s="783">
        <v>7075</v>
      </c>
      <c r="R35" s="784"/>
      <c r="S35" s="784"/>
      <c r="T35" s="784"/>
      <c r="U35" s="784"/>
      <c r="V35" s="784">
        <v>6539</v>
      </c>
      <c r="W35" s="784"/>
      <c r="X35" s="784"/>
      <c r="Y35" s="784"/>
      <c r="Z35" s="784"/>
      <c r="AA35" s="784">
        <f t="shared" si="2"/>
        <v>536</v>
      </c>
      <c r="AB35" s="784"/>
      <c r="AC35" s="784"/>
      <c r="AD35" s="784"/>
      <c r="AE35" s="785"/>
      <c r="AF35" s="786">
        <v>10515</v>
      </c>
      <c r="AG35" s="787"/>
      <c r="AH35" s="787"/>
      <c r="AI35" s="787"/>
      <c r="AJ35" s="788"/>
      <c r="AK35" s="834">
        <v>15</v>
      </c>
      <c r="AL35" s="830"/>
      <c r="AM35" s="830"/>
      <c r="AN35" s="830"/>
      <c r="AO35" s="830"/>
      <c r="AP35" s="830">
        <v>6524</v>
      </c>
      <c r="AQ35" s="830"/>
      <c r="AR35" s="830"/>
      <c r="AS35" s="830"/>
      <c r="AT35" s="830"/>
      <c r="AU35" s="830">
        <v>1350</v>
      </c>
      <c r="AV35" s="830"/>
      <c r="AW35" s="830"/>
      <c r="AX35" s="830"/>
      <c r="AY35" s="830"/>
      <c r="AZ35" s="831">
        <v>0</v>
      </c>
      <c r="BA35" s="831"/>
      <c r="BB35" s="831"/>
      <c r="BC35" s="831"/>
      <c r="BD35" s="831"/>
      <c r="BE35" s="832" t="s">
        <v>399</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403</v>
      </c>
      <c r="C36" s="781"/>
      <c r="D36" s="781"/>
      <c r="E36" s="781"/>
      <c r="F36" s="781"/>
      <c r="G36" s="781"/>
      <c r="H36" s="781"/>
      <c r="I36" s="781"/>
      <c r="J36" s="781"/>
      <c r="K36" s="781"/>
      <c r="L36" s="781"/>
      <c r="M36" s="781"/>
      <c r="N36" s="781"/>
      <c r="O36" s="781"/>
      <c r="P36" s="782"/>
      <c r="Q36" s="783">
        <v>9139</v>
      </c>
      <c r="R36" s="784"/>
      <c r="S36" s="784"/>
      <c r="T36" s="784"/>
      <c r="U36" s="784"/>
      <c r="V36" s="784">
        <v>8583</v>
      </c>
      <c r="W36" s="784"/>
      <c r="X36" s="784"/>
      <c r="Y36" s="784"/>
      <c r="Z36" s="784"/>
      <c r="AA36" s="784">
        <f t="shared" si="2"/>
        <v>556</v>
      </c>
      <c r="AB36" s="784"/>
      <c r="AC36" s="784"/>
      <c r="AD36" s="784"/>
      <c r="AE36" s="785"/>
      <c r="AF36" s="786" t="s">
        <v>122</v>
      </c>
      <c r="AG36" s="787"/>
      <c r="AH36" s="787"/>
      <c r="AI36" s="787"/>
      <c r="AJ36" s="788"/>
      <c r="AK36" s="834">
        <v>1121</v>
      </c>
      <c r="AL36" s="830"/>
      <c r="AM36" s="830"/>
      <c r="AN36" s="830"/>
      <c r="AO36" s="830"/>
      <c r="AP36" s="830">
        <v>6377</v>
      </c>
      <c r="AQ36" s="830"/>
      <c r="AR36" s="830"/>
      <c r="AS36" s="830"/>
      <c r="AT36" s="830"/>
      <c r="AU36" s="830">
        <v>606</v>
      </c>
      <c r="AV36" s="830"/>
      <c r="AW36" s="830"/>
      <c r="AX36" s="830"/>
      <c r="AY36" s="830"/>
      <c r="AZ36" s="831">
        <v>0</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404</v>
      </c>
      <c r="C37" s="781"/>
      <c r="D37" s="781"/>
      <c r="E37" s="781"/>
      <c r="F37" s="781"/>
      <c r="G37" s="781"/>
      <c r="H37" s="781"/>
      <c r="I37" s="781"/>
      <c r="J37" s="781"/>
      <c r="K37" s="781"/>
      <c r="L37" s="781"/>
      <c r="M37" s="781"/>
      <c r="N37" s="781"/>
      <c r="O37" s="781"/>
      <c r="P37" s="782"/>
      <c r="Q37" s="783">
        <v>1443</v>
      </c>
      <c r="R37" s="784"/>
      <c r="S37" s="784"/>
      <c r="T37" s="784"/>
      <c r="U37" s="784"/>
      <c r="V37" s="784">
        <v>1443</v>
      </c>
      <c r="W37" s="784"/>
      <c r="X37" s="784"/>
      <c r="Y37" s="784"/>
      <c r="Z37" s="784"/>
      <c r="AA37" s="784">
        <f t="shared" si="2"/>
        <v>0</v>
      </c>
      <c r="AB37" s="784"/>
      <c r="AC37" s="784"/>
      <c r="AD37" s="784"/>
      <c r="AE37" s="785"/>
      <c r="AF37" s="786" t="s">
        <v>122</v>
      </c>
      <c r="AG37" s="787"/>
      <c r="AH37" s="787"/>
      <c r="AI37" s="787"/>
      <c r="AJ37" s="788"/>
      <c r="AK37" s="834">
        <v>201</v>
      </c>
      <c r="AL37" s="830"/>
      <c r="AM37" s="830"/>
      <c r="AN37" s="830"/>
      <c r="AO37" s="830"/>
      <c r="AP37" s="830">
        <v>4314</v>
      </c>
      <c r="AQ37" s="830"/>
      <c r="AR37" s="830"/>
      <c r="AS37" s="830"/>
      <c r="AT37" s="830"/>
      <c r="AU37" s="830">
        <v>4314</v>
      </c>
      <c r="AV37" s="830"/>
      <c r="AW37" s="830"/>
      <c r="AX37" s="830"/>
      <c r="AY37" s="830"/>
      <c r="AZ37" s="831">
        <v>0</v>
      </c>
      <c r="BA37" s="831"/>
      <c r="BB37" s="831"/>
      <c r="BC37" s="831"/>
      <c r="BD37" s="831"/>
      <c r="BE37" s="832" t="s">
        <v>405</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t="s">
        <v>406</v>
      </c>
      <c r="C38" s="781"/>
      <c r="D38" s="781"/>
      <c r="E38" s="781"/>
      <c r="F38" s="781"/>
      <c r="G38" s="781"/>
      <c r="H38" s="781"/>
      <c r="I38" s="781"/>
      <c r="J38" s="781"/>
      <c r="K38" s="781"/>
      <c r="L38" s="781"/>
      <c r="M38" s="781"/>
      <c r="N38" s="781"/>
      <c r="O38" s="781"/>
      <c r="P38" s="782"/>
      <c r="Q38" s="783">
        <v>3673</v>
      </c>
      <c r="R38" s="784"/>
      <c r="S38" s="784"/>
      <c r="T38" s="784"/>
      <c r="U38" s="784"/>
      <c r="V38" s="784">
        <v>3394</v>
      </c>
      <c r="W38" s="784"/>
      <c r="X38" s="784"/>
      <c r="Y38" s="784"/>
      <c r="Z38" s="784"/>
      <c r="AA38" s="784">
        <f t="shared" si="2"/>
        <v>279</v>
      </c>
      <c r="AB38" s="784"/>
      <c r="AC38" s="784"/>
      <c r="AD38" s="784"/>
      <c r="AE38" s="785"/>
      <c r="AF38" s="786">
        <v>94</v>
      </c>
      <c r="AG38" s="787"/>
      <c r="AH38" s="787"/>
      <c r="AI38" s="787"/>
      <c r="AJ38" s="788"/>
      <c r="AK38" s="834">
        <v>0</v>
      </c>
      <c r="AL38" s="830"/>
      <c r="AM38" s="830"/>
      <c r="AN38" s="830"/>
      <c r="AO38" s="830"/>
      <c r="AP38" s="830">
        <v>4217</v>
      </c>
      <c r="AQ38" s="830"/>
      <c r="AR38" s="830"/>
      <c r="AS38" s="830"/>
      <c r="AT38" s="830"/>
      <c r="AU38" s="830">
        <v>0</v>
      </c>
      <c r="AV38" s="830"/>
      <c r="AW38" s="830"/>
      <c r="AX38" s="830"/>
      <c r="AY38" s="830"/>
      <c r="AZ38" s="831">
        <v>0</v>
      </c>
      <c r="BA38" s="831"/>
      <c r="BB38" s="831"/>
      <c r="BC38" s="831"/>
      <c r="BD38" s="831"/>
      <c r="BE38" s="832" t="s">
        <v>405</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t="s">
        <v>407</v>
      </c>
      <c r="C39" s="781"/>
      <c r="D39" s="781"/>
      <c r="E39" s="781"/>
      <c r="F39" s="781"/>
      <c r="G39" s="781"/>
      <c r="H39" s="781"/>
      <c r="I39" s="781"/>
      <c r="J39" s="781"/>
      <c r="K39" s="781"/>
      <c r="L39" s="781"/>
      <c r="M39" s="781"/>
      <c r="N39" s="781"/>
      <c r="O39" s="781"/>
      <c r="P39" s="782"/>
      <c r="Q39" s="783">
        <v>479</v>
      </c>
      <c r="R39" s="784"/>
      <c r="S39" s="784"/>
      <c r="T39" s="784"/>
      <c r="U39" s="784"/>
      <c r="V39" s="784">
        <v>361</v>
      </c>
      <c r="W39" s="784"/>
      <c r="X39" s="784"/>
      <c r="Y39" s="784"/>
      <c r="Z39" s="784"/>
      <c r="AA39" s="784">
        <f t="shared" si="2"/>
        <v>118</v>
      </c>
      <c r="AB39" s="784"/>
      <c r="AC39" s="784"/>
      <c r="AD39" s="784"/>
      <c r="AE39" s="785"/>
      <c r="AF39" s="786">
        <v>84</v>
      </c>
      <c r="AG39" s="787"/>
      <c r="AH39" s="787"/>
      <c r="AI39" s="787"/>
      <c r="AJ39" s="788"/>
      <c r="AK39" s="834">
        <v>0</v>
      </c>
      <c r="AL39" s="830"/>
      <c r="AM39" s="830"/>
      <c r="AN39" s="830"/>
      <c r="AO39" s="830"/>
      <c r="AP39" s="830">
        <v>366</v>
      </c>
      <c r="AQ39" s="830"/>
      <c r="AR39" s="830"/>
      <c r="AS39" s="830"/>
      <c r="AT39" s="830"/>
      <c r="AU39" s="830">
        <v>0</v>
      </c>
      <c r="AV39" s="830"/>
      <c r="AW39" s="830"/>
      <c r="AX39" s="830"/>
      <c r="AY39" s="830"/>
      <c r="AZ39" s="831">
        <v>0</v>
      </c>
      <c r="BA39" s="831"/>
      <c r="BB39" s="831"/>
      <c r="BC39" s="831"/>
      <c r="BD39" s="831"/>
      <c r="BE39" s="832" t="s">
        <v>405</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408</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382</v>
      </c>
      <c r="B63" s="789" t="s">
        <v>409</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f>SUM(AF28:AJ62)</f>
        <v>41076</v>
      </c>
      <c r="AG63" s="844"/>
      <c r="AH63" s="844"/>
      <c r="AI63" s="844"/>
      <c r="AJ63" s="845"/>
      <c r="AK63" s="846"/>
      <c r="AL63" s="841"/>
      <c r="AM63" s="841"/>
      <c r="AN63" s="841"/>
      <c r="AO63" s="841"/>
      <c r="AP63" s="844">
        <f t="shared" ref="AP63" si="3">SUM(AP28:AT62)</f>
        <v>414820</v>
      </c>
      <c r="AQ63" s="844"/>
      <c r="AR63" s="844"/>
      <c r="AS63" s="844"/>
      <c r="AT63" s="844"/>
      <c r="AU63" s="844">
        <f t="shared" ref="AU63" si="4">SUM(AU28:AY62)</f>
        <v>166066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411</v>
      </c>
      <c r="B66" s="728"/>
      <c r="C66" s="728"/>
      <c r="D66" s="728"/>
      <c r="E66" s="728"/>
      <c r="F66" s="728"/>
      <c r="G66" s="728"/>
      <c r="H66" s="728"/>
      <c r="I66" s="728"/>
      <c r="J66" s="728"/>
      <c r="K66" s="728"/>
      <c r="L66" s="728"/>
      <c r="M66" s="728"/>
      <c r="N66" s="728"/>
      <c r="O66" s="728"/>
      <c r="P66" s="729"/>
      <c r="Q66" s="733" t="s">
        <v>386</v>
      </c>
      <c r="R66" s="734"/>
      <c r="S66" s="734"/>
      <c r="T66" s="734"/>
      <c r="U66" s="735"/>
      <c r="V66" s="733" t="s">
        <v>387</v>
      </c>
      <c r="W66" s="734"/>
      <c r="X66" s="734"/>
      <c r="Y66" s="734"/>
      <c r="Z66" s="735"/>
      <c r="AA66" s="733" t="s">
        <v>388</v>
      </c>
      <c r="AB66" s="734"/>
      <c r="AC66" s="734"/>
      <c r="AD66" s="734"/>
      <c r="AE66" s="735"/>
      <c r="AF66" s="854" t="s">
        <v>389</v>
      </c>
      <c r="AG66" s="815"/>
      <c r="AH66" s="815"/>
      <c r="AI66" s="815"/>
      <c r="AJ66" s="855"/>
      <c r="AK66" s="733" t="s">
        <v>390</v>
      </c>
      <c r="AL66" s="728"/>
      <c r="AM66" s="728"/>
      <c r="AN66" s="728"/>
      <c r="AO66" s="729"/>
      <c r="AP66" s="733" t="s">
        <v>391</v>
      </c>
      <c r="AQ66" s="734"/>
      <c r="AR66" s="734"/>
      <c r="AS66" s="734"/>
      <c r="AT66" s="735"/>
      <c r="AU66" s="733" t="s">
        <v>412</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584</v>
      </c>
      <c r="C68" s="870"/>
      <c r="D68" s="870"/>
      <c r="E68" s="870"/>
      <c r="F68" s="870"/>
      <c r="G68" s="870"/>
      <c r="H68" s="870"/>
      <c r="I68" s="870"/>
      <c r="J68" s="870"/>
      <c r="K68" s="870"/>
      <c r="L68" s="870"/>
      <c r="M68" s="870"/>
      <c r="N68" s="870"/>
      <c r="O68" s="870"/>
      <c r="P68" s="871"/>
      <c r="Q68" s="872">
        <v>132975</v>
      </c>
      <c r="R68" s="866"/>
      <c r="S68" s="866"/>
      <c r="T68" s="866"/>
      <c r="U68" s="866"/>
      <c r="V68" s="866">
        <v>128801</v>
      </c>
      <c r="W68" s="866"/>
      <c r="X68" s="866"/>
      <c r="Y68" s="866"/>
      <c r="Z68" s="866"/>
      <c r="AA68" s="866">
        <f>Q68-V68</f>
        <v>4174</v>
      </c>
      <c r="AB68" s="866"/>
      <c r="AC68" s="866"/>
      <c r="AD68" s="866"/>
      <c r="AE68" s="866"/>
      <c r="AF68" s="866">
        <v>4174</v>
      </c>
      <c r="AG68" s="866"/>
      <c r="AH68" s="866"/>
      <c r="AI68" s="866"/>
      <c r="AJ68" s="866"/>
      <c r="AK68" s="866">
        <v>0</v>
      </c>
      <c r="AL68" s="866"/>
      <c r="AM68" s="866"/>
      <c r="AN68" s="866"/>
      <c r="AO68" s="866"/>
      <c r="AP68" s="866">
        <v>0</v>
      </c>
      <c r="AQ68" s="866"/>
      <c r="AR68" s="866"/>
      <c r="AS68" s="866"/>
      <c r="AT68" s="866"/>
      <c r="AU68" s="866">
        <v>0</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585</v>
      </c>
      <c r="C69" s="874"/>
      <c r="D69" s="874"/>
      <c r="E69" s="874"/>
      <c r="F69" s="874"/>
      <c r="G69" s="874"/>
      <c r="H69" s="874"/>
      <c r="I69" s="874"/>
      <c r="J69" s="874"/>
      <c r="K69" s="874"/>
      <c r="L69" s="874"/>
      <c r="M69" s="874"/>
      <c r="N69" s="874"/>
      <c r="O69" s="874"/>
      <c r="P69" s="875"/>
      <c r="Q69" s="876">
        <v>42550</v>
      </c>
      <c r="R69" s="830"/>
      <c r="S69" s="830"/>
      <c r="T69" s="830"/>
      <c r="U69" s="830"/>
      <c r="V69" s="830">
        <v>36086</v>
      </c>
      <c r="W69" s="830"/>
      <c r="X69" s="830"/>
      <c r="Y69" s="830"/>
      <c r="Z69" s="830"/>
      <c r="AA69" s="830">
        <f>Q69-V69</f>
        <v>6464</v>
      </c>
      <c r="AB69" s="830"/>
      <c r="AC69" s="830"/>
      <c r="AD69" s="830"/>
      <c r="AE69" s="830"/>
      <c r="AF69" s="830">
        <v>16626</v>
      </c>
      <c r="AG69" s="830"/>
      <c r="AH69" s="830"/>
      <c r="AI69" s="830"/>
      <c r="AJ69" s="830"/>
      <c r="AK69" s="830">
        <v>0</v>
      </c>
      <c r="AL69" s="830"/>
      <c r="AM69" s="830"/>
      <c r="AN69" s="830"/>
      <c r="AO69" s="830"/>
      <c r="AP69" s="830">
        <v>57969</v>
      </c>
      <c r="AQ69" s="830"/>
      <c r="AR69" s="830"/>
      <c r="AS69" s="830"/>
      <c r="AT69" s="830"/>
      <c r="AU69" s="830">
        <v>0</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586</v>
      </c>
      <c r="C70" s="874"/>
      <c r="D70" s="874"/>
      <c r="E70" s="874"/>
      <c r="F70" s="874"/>
      <c r="G70" s="874"/>
      <c r="H70" s="874"/>
      <c r="I70" s="874"/>
      <c r="J70" s="874"/>
      <c r="K70" s="874"/>
      <c r="L70" s="874"/>
      <c r="M70" s="874"/>
      <c r="N70" s="874"/>
      <c r="O70" s="874"/>
      <c r="P70" s="875"/>
      <c r="Q70" s="876">
        <v>4407</v>
      </c>
      <c r="R70" s="830"/>
      <c r="S70" s="830"/>
      <c r="T70" s="830"/>
      <c r="U70" s="830"/>
      <c r="V70" s="830">
        <v>4087</v>
      </c>
      <c r="W70" s="830"/>
      <c r="X70" s="830"/>
      <c r="Y70" s="830"/>
      <c r="Z70" s="830"/>
      <c r="AA70" s="830">
        <f t="shared" ref="AA70:AA71" si="5">Q70-V70</f>
        <v>320</v>
      </c>
      <c r="AB70" s="830"/>
      <c r="AC70" s="830"/>
      <c r="AD70" s="830"/>
      <c r="AE70" s="830"/>
      <c r="AF70" s="830">
        <v>320</v>
      </c>
      <c r="AG70" s="830"/>
      <c r="AH70" s="830"/>
      <c r="AI70" s="830"/>
      <c r="AJ70" s="830"/>
      <c r="AK70" s="830">
        <v>0</v>
      </c>
      <c r="AL70" s="830"/>
      <c r="AM70" s="830"/>
      <c r="AN70" s="830"/>
      <c r="AO70" s="830"/>
      <c r="AP70" s="830">
        <v>0</v>
      </c>
      <c r="AQ70" s="830"/>
      <c r="AR70" s="830"/>
      <c r="AS70" s="830"/>
      <c r="AT70" s="830"/>
      <c r="AU70" s="830">
        <v>0</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587</v>
      </c>
      <c r="C71" s="874"/>
      <c r="D71" s="874"/>
      <c r="E71" s="874"/>
      <c r="F71" s="874"/>
      <c r="G71" s="874"/>
      <c r="H71" s="874"/>
      <c r="I71" s="874"/>
      <c r="J71" s="874"/>
      <c r="K71" s="874"/>
      <c r="L71" s="874"/>
      <c r="M71" s="874"/>
      <c r="N71" s="874"/>
      <c r="O71" s="874"/>
      <c r="P71" s="875"/>
      <c r="Q71" s="876">
        <v>1092963</v>
      </c>
      <c r="R71" s="830"/>
      <c r="S71" s="830"/>
      <c r="T71" s="830"/>
      <c r="U71" s="830"/>
      <c r="V71" s="830">
        <v>1080087</v>
      </c>
      <c r="W71" s="830"/>
      <c r="X71" s="830"/>
      <c r="Y71" s="830"/>
      <c r="Z71" s="830"/>
      <c r="AA71" s="830">
        <f t="shared" si="5"/>
        <v>12876</v>
      </c>
      <c r="AB71" s="830"/>
      <c r="AC71" s="830"/>
      <c r="AD71" s="830"/>
      <c r="AE71" s="830"/>
      <c r="AF71" s="830">
        <v>12876</v>
      </c>
      <c r="AG71" s="830"/>
      <c r="AH71" s="830"/>
      <c r="AI71" s="830"/>
      <c r="AJ71" s="830"/>
      <c r="AK71" s="830">
        <v>0</v>
      </c>
      <c r="AL71" s="830"/>
      <c r="AM71" s="830"/>
      <c r="AN71" s="830"/>
      <c r="AO71" s="830"/>
      <c r="AP71" s="830">
        <v>0</v>
      </c>
      <c r="AQ71" s="830"/>
      <c r="AR71" s="830"/>
      <c r="AS71" s="830"/>
      <c r="AT71" s="830"/>
      <c r="AU71" s="830">
        <v>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382</v>
      </c>
      <c r="B88" s="789" t="s">
        <v>413</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33996</v>
      </c>
      <c r="AG88" s="844"/>
      <c r="AH88" s="844"/>
      <c r="AI88" s="844"/>
      <c r="AJ88" s="844"/>
      <c r="AK88" s="841"/>
      <c r="AL88" s="841"/>
      <c r="AM88" s="841"/>
      <c r="AN88" s="841"/>
      <c r="AO88" s="841"/>
      <c r="AP88" s="844">
        <f t="shared" ref="AP88" si="6">SUM(AP68:AT87)</f>
        <v>57969</v>
      </c>
      <c r="AQ88" s="844"/>
      <c r="AR88" s="844"/>
      <c r="AS88" s="844"/>
      <c r="AT88" s="844"/>
      <c r="AU88" s="844">
        <f t="shared" ref="AU88" si="7">SUM(AU68:AY87)</f>
        <v>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789" t="s">
        <v>414</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5634</v>
      </c>
      <c r="CS102" s="852"/>
      <c r="CT102" s="852"/>
      <c r="CU102" s="852"/>
      <c r="CV102" s="891"/>
      <c r="CW102" s="890">
        <f t="shared" ref="CW102" si="8">SUM(CW7:DA88)</f>
        <v>1196</v>
      </c>
      <c r="CX102" s="852"/>
      <c r="CY102" s="852"/>
      <c r="CZ102" s="852"/>
      <c r="DA102" s="891"/>
      <c r="DB102" s="890">
        <f t="shared" ref="DB102" si="9">SUM(DB7:DF88)</f>
        <v>15079</v>
      </c>
      <c r="DC102" s="852"/>
      <c r="DD102" s="852"/>
      <c r="DE102" s="852"/>
      <c r="DF102" s="891"/>
      <c r="DG102" s="890">
        <f t="shared" ref="DG102" si="10">SUM(DG7:DK88)</f>
        <v>0</v>
      </c>
      <c r="DH102" s="852"/>
      <c r="DI102" s="852"/>
      <c r="DJ102" s="852"/>
      <c r="DK102" s="891"/>
      <c r="DL102" s="890">
        <f t="shared" ref="DL102" si="11">SUM(DL7:DP88)</f>
        <v>10000</v>
      </c>
      <c r="DM102" s="852"/>
      <c r="DN102" s="852"/>
      <c r="DO102" s="852"/>
      <c r="DP102" s="891"/>
      <c r="DQ102" s="890">
        <f t="shared" ref="DQ102" si="12">SUM(DQ7:DU88)</f>
        <v>0</v>
      </c>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415</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416</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419</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420</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421</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422</v>
      </c>
      <c r="AB109" s="893"/>
      <c r="AC109" s="893"/>
      <c r="AD109" s="893"/>
      <c r="AE109" s="894"/>
      <c r="AF109" s="892" t="s">
        <v>423</v>
      </c>
      <c r="AG109" s="893"/>
      <c r="AH109" s="893"/>
      <c r="AI109" s="893"/>
      <c r="AJ109" s="894"/>
      <c r="AK109" s="892" t="s">
        <v>294</v>
      </c>
      <c r="AL109" s="893"/>
      <c r="AM109" s="893"/>
      <c r="AN109" s="893"/>
      <c r="AO109" s="894"/>
      <c r="AP109" s="892" t="s">
        <v>424</v>
      </c>
      <c r="AQ109" s="893"/>
      <c r="AR109" s="893"/>
      <c r="AS109" s="893"/>
      <c r="AT109" s="895"/>
      <c r="AU109" s="912" t="s">
        <v>421</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422</v>
      </c>
      <c r="BR109" s="893"/>
      <c r="BS109" s="893"/>
      <c r="BT109" s="893"/>
      <c r="BU109" s="894"/>
      <c r="BV109" s="892" t="s">
        <v>423</v>
      </c>
      <c r="BW109" s="893"/>
      <c r="BX109" s="893"/>
      <c r="BY109" s="893"/>
      <c r="BZ109" s="894"/>
      <c r="CA109" s="892" t="s">
        <v>294</v>
      </c>
      <c r="CB109" s="893"/>
      <c r="CC109" s="893"/>
      <c r="CD109" s="893"/>
      <c r="CE109" s="894"/>
      <c r="CF109" s="913" t="s">
        <v>424</v>
      </c>
      <c r="CG109" s="913"/>
      <c r="CH109" s="913"/>
      <c r="CI109" s="913"/>
      <c r="CJ109" s="913"/>
      <c r="CK109" s="892" t="s">
        <v>425</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422</v>
      </c>
      <c r="DH109" s="893"/>
      <c r="DI109" s="893"/>
      <c r="DJ109" s="893"/>
      <c r="DK109" s="894"/>
      <c r="DL109" s="892" t="s">
        <v>423</v>
      </c>
      <c r="DM109" s="893"/>
      <c r="DN109" s="893"/>
      <c r="DO109" s="893"/>
      <c r="DP109" s="894"/>
      <c r="DQ109" s="892" t="s">
        <v>294</v>
      </c>
      <c r="DR109" s="893"/>
      <c r="DS109" s="893"/>
      <c r="DT109" s="893"/>
      <c r="DU109" s="894"/>
      <c r="DV109" s="892" t="s">
        <v>424</v>
      </c>
      <c r="DW109" s="893"/>
      <c r="DX109" s="893"/>
      <c r="DY109" s="893"/>
      <c r="DZ109" s="895"/>
    </row>
    <row r="110" spans="1:131" s="230" customFormat="1" ht="26.25" customHeight="1" x14ac:dyDescent="0.2">
      <c r="A110" s="896" t="s">
        <v>426</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25074285</v>
      </c>
      <c r="AB110" s="900"/>
      <c r="AC110" s="900"/>
      <c r="AD110" s="900"/>
      <c r="AE110" s="901"/>
      <c r="AF110" s="902">
        <v>25251368</v>
      </c>
      <c r="AG110" s="900"/>
      <c r="AH110" s="900"/>
      <c r="AI110" s="900"/>
      <c r="AJ110" s="901"/>
      <c r="AK110" s="902">
        <v>26264154</v>
      </c>
      <c r="AL110" s="900"/>
      <c r="AM110" s="900"/>
      <c r="AN110" s="900"/>
      <c r="AO110" s="901"/>
      <c r="AP110" s="903">
        <v>7.1</v>
      </c>
      <c r="AQ110" s="904"/>
      <c r="AR110" s="904"/>
      <c r="AS110" s="904"/>
      <c r="AT110" s="905"/>
      <c r="AU110" s="906" t="s">
        <v>69</v>
      </c>
      <c r="AV110" s="907"/>
      <c r="AW110" s="907"/>
      <c r="AX110" s="907"/>
      <c r="AY110" s="907"/>
      <c r="AZ110" s="929" t="s">
        <v>427</v>
      </c>
      <c r="BA110" s="897"/>
      <c r="BB110" s="897"/>
      <c r="BC110" s="897"/>
      <c r="BD110" s="897"/>
      <c r="BE110" s="897"/>
      <c r="BF110" s="897"/>
      <c r="BG110" s="897"/>
      <c r="BH110" s="897"/>
      <c r="BI110" s="897"/>
      <c r="BJ110" s="897"/>
      <c r="BK110" s="897"/>
      <c r="BL110" s="897"/>
      <c r="BM110" s="897"/>
      <c r="BN110" s="897"/>
      <c r="BO110" s="897"/>
      <c r="BP110" s="898"/>
      <c r="BQ110" s="930">
        <v>1037830385</v>
      </c>
      <c r="BR110" s="931"/>
      <c r="BS110" s="931"/>
      <c r="BT110" s="931"/>
      <c r="BU110" s="931"/>
      <c r="BV110" s="931">
        <v>1060051770</v>
      </c>
      <c r="BW110" s="931"/>
      <c r="BX110" s="931"/>
      <c r="BY110" s="931"/>
      <c r="BZ110" s="931"/>
      <c r="CA110" s="931">
        <v>1095168703</v>
      </c>
      <c r="CB110" s="931"/>
      <c r="CC110" s="931"/>
      <c r="CD110" s="931"/>
      <c r="CE110" s="931"/>
      <c r="CF110" s="944">
        <v>294.8</v>
      </c>
      <c r="CG110" s="945"/>
      <c r="CH110" s="945"/>
      <c r="CI110" s="945"/>
      <c r="CJ110" s="945"/>
      <c r="CK110" s="946" t="s">
        <v>428</v>
      </c>
      <c r="CL110" s="947"/>
      <c r="CM110" s="929" t="s">
        <v>429</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6366514</v>
      </c>
      <c r="DH110" s="931"/>
      <c r="DI110" s="931"/>
      <c r="DJ110" s="931"/>
      <c r="DK110" s="931"/>
      <c r="DL110" s="931">
        <v>5668466</v>
      </c>
      <c r="DM110" s="931"/>
      <c r="DN110" s="931"/>
      <c r="DO110" s="931"/>
      <c r="DP110" s="931"/>
      <c r="DQ110" s="931">
        <v>5058401</v>
      </c>
      <c r="DR110" s="931"/>
      <c r="DS110" s="931"/>
      <c r="DT110" s="931"/>
      <c r="DU110" s="931"/>
      <c r="DV110" s="932">
        <v>1.4</v>
      </c>
      <c r="DW110" s="932"/>
      <c r="DX110" s="932"/>
      <c r="DY110" s="932"/>
      <c r="DZ110" s="933"/>
    </row>
    <row r="111" spans="1:131" s="230" customFormat="1" ht="26.25" customHeight="1" x14ac:dyDescent="0.2">
      <c r="A111" s="934" t="s">
        <v>430</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7699819</v>
      </c>
      <c r="AB111" s="938"/>
      <c r="AC111" s="938"/>
      <c r="AD111" s="938"/>
      <c r="AE111" s="939"/>
      <c r="AF111" s="940">
        <v>4635464</v>
      </c>
      <c r="AG111" s="938"/>
      <c r="AH111" s="938"/>
      <c r="AI111" s="938"/>
      <c r="AJ111" s="939"/>
      <c r="AK111" s="940">
        <v>4118443</v>
      </c>
      <c r="AL111" s="938"/>
      <c r="AM111" s="938"/>
      <c r="AN111" s="938"/>
      <c r="AO111" s="939"/>
      <c r="AP111" s="941">
        <v>1.1000000000000001</v>
      </c>
      <c r="AQ111" s="942"/>
      <c r="AR111" s="942"/>
      <c r="AS111" s="942"/>
      <c r="AT111" s="943"/>
      <c r="AU111" s="908"/>
      <c r="AV111" s="909"/>
      <c r="AW111" s="909"/>
      <c r="AX111" s="909"/>
      <c r="AY111" s="909"/>
      <c r="AZ111" s="922" t="s">
        <v>431</v>
      </c>
      <c r="BA111" s="923"/>
      <c r="BB111" s="923"/>
      <c r="BC111" s="923"/>
      <c r="BD111" s="923"/>
      <c r="BE111" s="923"/>
      <c r="BF111" s="923"/>
      <c r="BG111" s="923"/>
      <c r="BH111" s="923"/>
      <c r="BI111" s="923"/>
      <c r="BJ111" s="923"/>
      <c r="BK111" s="923"/>
      <c r="BL111" s="923"/>
      <c r="BM111" s="923"/>
      <c r="BN111" s="923"/>
      <c r="BO111" s="923"/>
      <c r="BP111" s="924"/>
      <c r="BQ111" s="925">
        <v>18613271</v>
      </c>
      <c r="BR111" s="926"/>
      <c r="BS111" s="926"/>
      <c r="BT111" s="926"/>
      <c r="BU111" s="926"/>
      <c r="BV111" s="926">
        <v>16142961</v>
      </c>
      <c r="BW111" s="926"/>
      <c r="BX111" s="926"/>
      <c r="BY111" s="926"/>
      <c r="BZ111" s="926"/>
      <c r="CA111" s="926">
        <v>13647359</v>
      </c>
      <c r="CB111" s="926"/>
      <c r="CC111" s="926"/>
      <c r="CD111" s="926"/>
      <c r="CE111" s="926"/>
      <c r="CF111" s="920">
        <v>3.7</v>
      </c>
      <c r="CG111" s="921"/>
      <c r="CH111" s="921"/>
      <c r="CI111" s="921"/>
      <c r="CJ111" s="921"/>
      <c r="CK111" s="948"/>
      <c r="CL111" s="949"/>
      <c r="CM111" s="922" t="s">
        <v>432</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2175449</v>
      </c>
      <c r="DH111" s="926"/>
      <c r="DI111" s="926"/>
      <c r="DJ111" s="926"/>
      <c r="DK111" s="926"/>
      <c r="DL111" s="926">
        <v>1756815</v>
      </c>
      <c r="DM111" s="926"/>
      <c r="DN111" s="926"/>
      <c r="DO111" s="926"/>
      <c r="DP111" s="926"/>
      <c r="DQ111" s="926">
        <v>1330928</v>
      </c>
      <c r="DR111" s="926"/>
      <c r="DS111" s="926"/>
      <c r="DT111" s="926"/>
      <c r="DU111" s="926"/>
      <c r="DV111" s="927">
        <v>0.4</v>
      </c>
      <c r="DW111" s="927"/>
      <c r="DX111" s="927"/>
      <c r="DY111" s="927"/>
      <c r="DZ111" s="928"/>
    </row>
    <row r="112" spans="1:131" s="230" customFormat="1" ht="26.25" customHeight="1" x14ac:dyDescent="0.2">
      <c r="A112" s="952" t="s">
        <v>433</v>
      </c>
      <c r="B112" s="953"/>
      <c r="C112" s="923" t="s">
        <v>434</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42914141</v>
      </c>
      <c r="AB112" s="959"/>
      <c r="AC112" s="959"/>
      <c r="AD112" s="959"/>
      <c r="AE112" s="960"/>
      <c r="AF112" s="961">
        <v>43641126</v>
      </c>
      <c r="AG112" s="959"/>
      <c r="AH112" s="959"/>
      <c r="AI112" s="959"/>
      <c r="AJ112" s="960"/>
      <c r="AK112" s="961">
        <v>44101428</v>
      </c>
      <c r="AL112" s="959"/>
      <c r="AM112" s="959"/>
      <c r="AN112" s="959"/>
      <c r="AO112" s="960"/>
      <c r="AP112" s="962">
        <v>11.9</v>
      </c>
      <c r="AQ112" s="963"/>
      <c r="AR112" s="963"/>
      <c r="AS112" s="963"/>
      <c r="AT112" s="964"/>
      <c r="AU112" s="908"/>
      <c r="AV112" s="909"/>
      <c r="AW112" s="909"/>
      <c r="AX112" s="909"/>
      <c r="AY112" s="909"/>
      <c r="AZ112" s="922" t="s">
        <v>435</v>
      </c>
      <c r="BA112" s="923"/>
      <c r="BB112" s="923"/>
      <c r="BC112" s="923"/>
      <c r="BD112" s="923"/>
      <c r="BE112" s="923"/>
      <c r="BF112" s="923"/>
      <c r="BG112" s="923"/>
      <c r="BH112" s="923"/>
      <c r="BI112" s="923"/>
      <c r="BJ112" s="923"/>
      <c r="BK112" s="923"/>
      <c r="BL112" s="923"/>
      <c r="BM112" s="923"/>
      <c r="BN112" s="923"/>
      <c r="BO112" s="923"/>
      <c r="BP112" s="924"/>
      <c r="BQ112" s="925">
        <v>146904797</v>
      </c>
      <c r="BR112" s="926"/>
      <c r="BS112" s="926"/>
      <c r="BT112" s="926"/>
      <c r="BU112" s="926"/>
      <c r="BV112" s="926">
        <v>169615034</v>
      </c>
      <c r="BW112" s="926"/>
      <c r="BX112" s="926"/>
      <c r="BY112" s="926"/>
      <c r="BZ112" s="926"/>
      <c r="CA112" s="926">
        <v>166067342</v>
      </c>
      <c r="CB112" s="926"/>
      <c r="CC112" s="926"/>
      <c r="CD112" s="926"/>
      <c r="CE112" s="926"/>
      <c r="CF112" s="920">
        <v>44.7</v>
      </c>
      <c r="CG112" s="921"/>
      <c r="CH112" s="921"/>
      <c r="CI112" s="921"/>
      <c r="CJ112" s="921"/>
      <c r="CK112" s="948"/>
      <c r="CL112" s="949"/>
      <c r="CM112" s="922" t="s">
        <v>436</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437</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12217035</v>
      </c>
      <c r="AB113" s="938"/>
      <c r="AC113" s="938"/>
      <c r="AD113" s="938"/>
      <c r="AE113" s="939"/>
      <c r="AF113" s="940">
        <v>11918912</v>
      </c>
      <c r="AG113" s="938"/>
      <c r="AH113" s="938"/>
      <c r="AI113" s="938"/>
      <c r="AJ113" s="939"/>
      <c r="AK113" s="940">
        <v>12353960</v>
      </c>
      <c r="AL113" s="938"/>
      <c r="AM113" s="938"/>
      <c r="AN113" s="938"/>
      <c r="AO113" s="939"/>
      <c r="AP113" s="941">
        <v>3.3</v>
      </c>
      <c r="AQ113" s="942"/>
      <c r="AR113" s="942"/>
      <c r="AS113" s="942"/>
      <c r="AT113" s="943"/>
      <c r="AU113" s="908"/>
      <c r="AV113" s="909"/>
      <c r="AW113" s="909"/>
      <c r="AX113" s="909"/>
      <c r="AY113" s="909"/>
      <c r="AZ113" s="922" t="s">
        <v>438</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439</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440</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441</v>
      </c>
      <c r="BA114" s="923"/>
      <c r="BB114" s="923"/>
      <c r="BC114" s="923"/>
      <c r="BD114" s="923"/>
      <c r="BE114" s="923"/>
      <c r="BF114" s="923"/>
      <c r="BG114" s="923"/>
      <c r="BH114" s="923"/>
      <c r="BI114" s="923"/>
      <c r="BJ114" s="923"/>
      <c r="BK114" s="923"/>
      <c r="BL114" s="923"/>
      <c r="BM114" s="923"/>
      <c r="BN114" s="923"/>
      <c r="BO114" s="923"/>
      <c r="BP114" s="924"/>
      <c r="BQ114" s="925">
        <v>102440196</v>
      </c>
      <c r="BR114" s="926"/>
      <c r="BS114" s="926"/>
      <c r="BT114" s="926"/>
      <c r="BU114" s="926"/>
      <c r="BV114" s="926">
        <v>100835984</v>
      </c>
      <c r="BW114" s="926"/>
      <c r="BX114" s="926"/>
      <c r="BY114" s="926"/>
      <c r="BZ114" s="926"/>
      <c r="CA114" s="926">
        <v>101904134</v>
      </c>
      <c r="CB114" s="926"/>
      <c r="CC114" s="926"/>
      <c r="CD114" s="926"/>
      <c r="CE114" s="926"/>
      <c r="CF114" s="920">
        <v>27.4</v>
      </c>
      <c r="CG114" s="921"/>
      <c r="CH114" s="921"/>
      <c r="CI114" s="921"/>
      <c r="CJ114" s="921"/>
      <c r="CK114" s="948"/>
      <c r="CL114" s="949"/>
      <c r="CM114" s="922" t="s">
        <v>442</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443</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1507030</v>
      </c>
      <c r="AB115" s="938"/>
      <c r="AC115" s="938"/>
      <c r="AD115" s="938"/>
      <c r="AE115" s="939"/>
      <c r="AF115" s="940">
        <v>1515168</v>
      </c>
      <c r="AG115" s="938"/>
      <c r="AH115" s="938"/>
      <c r="AI115" s="938"/>
      <c r="AJ115" s="939"/>
      <c r="AK115" s="940">
        <v>1456181</v>
      </c>
      <c r="AL115" s="938"/>
      <c r="AM115" s="938"/>
      <c r="AN115" s="938"/>
      <c r="AO115" s="939"/>
      <c r="AP115" s="941">
        <v>0.4</v>
      </c>
      <c r="AQ115" s="942"/>
      <c r="AR115" s="942"/>
      <c r="AS115" s="942"/>
      <c r="AT115" s="943"/>
      <c r="AU115" s="908"/>
      <c r="AV115" s="909"/>
      <c r="AW115" s="909"/>
      <c r="AX115" s="909"/>
      <c r="AY115" s="909"/>
      <c r="AZ115" s="922" t="s">
        <v>444</v>
      </c>
      <c r="BA115" s="923"/>
      <c r="BB115" s="923"/>
      <c r="BC115" s="923"/>
      <c r="BD115" s="923"/>
      <c r="BE115" s="923"/>
      <c r="BF115" s="923"/>
      <c r="BG115" s="923"/>
      <c r="BH115" s="923"/>
      <c r="BI115" s="923"/>
      <c r="BJ115" s="923"/>
      <c r="BK115" s="923"/>
      <c r="BL115" s="923"/>
      <c r="BM115" s="923"/>
      <c r="BN115" s="923"/>
      <c r="BO115" s="923"/>
      <c r="BP115" s="924"/>
      <c r="BQ115" s="925">
        <v>26267</v>
      </c>
      <c r="BR115" s="926"/>
      <c r="BS115" s="926"/>
      <c r="BT115" s="926"/>
      <c r="BU115" s="926"/>
      <c r="BV115" s="926">
        <v>18074</v>
      </c>
      <c r="BW115" s="926"/>
      <c r="BX115" s="926"/>
      <c r="BY115" s="926"/>
      <c r="BZ115" s="926"/>
      <c r="CA115" s="926" t="s">
        <v>122</v>
      </c>
      <c r="CB115" s="926"/>
      <c r="CC115" s="926"/>
      <c r="CD115" s="926"/>
      <c r="CE115" s="926"/>
      <c r="CF115" s="920" t="s">
        <v>122</v>
      </c>
      <c r="CG115" s="921"/>
      <c r="CH115" s="921"/>
      <c r="CI115" s="921"/>
      <c r="CJ115" s="921"/>
      <c r="CK115" s="948"/>
      <c r="CL115" s="949"/>
      <c r="CM115" s="922" t="s">
        <v>445</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6693854</v>
      </c>
      <c r="DH115" s="959"/>
      <c r="DI115" s="959"/>
      <c r="DJ115" s="959"/>
      <c r="DK115" s="960"/>
      <c r="DL115" s="961">
        <v>5814651</v>
      </c>
      <c r="DM115" s="959"/>
      <c r="DN115" s="959"/>
      <c r="DO115" s="959"/>
      <c r="DP115" s="960"/>
      <c r="DQ115" s="961">
        <v>4505947</v>
      </c>
      <c r="DR115" s="959"/>
      <c r="DS115" s="959"/>
      <c r="DT115" s="959"/>
      <c r="DU115" s="960"/>
      <c r="DV115" s="962">
        <v>1.2</v>
      </c>
      <c r="DW115" s="963"/>
      <c r="DX115" s="963"/>
      <c r="DY115" s="963"/>
      <c r="DZ115" s="964"/>
    </row>
    <row r="116" spans="1:130" s="230" customFormat="1" ht="26.25" customHeight="1" x14ac:dyDescent="0.2">
      <c r="A116" s="956"/>
      <c r="B116" s="957"/>
      <c r="C116" s="965" t="s">
        <v>446</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447</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448</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3377454</v>
      </c>
      <c r="DH116" s="959"/>
      <c r="DI116" s="959"/>
      <c r="DJ116" s="959"/>
      <c r="DK116" s="960"/>
      <c r="DL116" s="961">
        <v>2903029</v>
      </c>
      <c r="DM116" s="959"/>
      <c r="DN116" s="959"/>
      <c r="DO116" s="959"/>
      <c r="DP116" s="960"/>
      <c r="DQ116" s="961">
        <v>2752083</v>
      </c>
      <c r="DR116" s="959"/>
      <c r="DS116" s="959"/>
      <c r="DT116" s="959"/>
      <c r="DU116" s="960"/>
      <c r="DV116" s="962">
        <v>0.7</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449</v>
      </c>
      <c r="Z117" s="894"/>
      <c r="AA117" s="978">
        <v>89412310</v>
      </c>
      <c r="AB117" s="979"/>
      <c r="AC117" s="979"/>
      <c r="AD117" s="979"/>
      <c r="AE117" s="980"/>
      <c r="AF117" s="981">
        <v>86962038</v>
      </c>
      <c r="AG117" s="979"/>
      <c r="AH117" s="979"/>
      <c r="AI117" s="979"/>
      <c r="AJ117" s="980"/>
      <c r="AK117" s="981">
        <v>88294166</v>
      </c>
      <c r="AL117" s="979"/>
      <c r="AM117" s="979"/>
      <c r="AN117" s="979"/>
      <c r="AO117" s="980"/>
      <c r="AP117" s="982"/>
      <c r="AQ117" s="983"/>
      <c r="AR117" s="983"/>
      <c r="AS117" s="983"/>
      <c r="AT117" s="984"/>
      <c r="AU117" s="908"/>
      <c r="AV117" s="909"/>
      <c r="AW117" s="909"/>
      <c r="AX117" s="909"/>
      <c r="AY117" s="909"/>
      <c r="AZ117" s="974" t="s">
        <v>450</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451</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425</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422</v>
      </c>
      <c r="AB118" s="893"/>
      <c r="AC118" s="893"/>
      <c r="AD118" s="893"/>
      <c r="AE118" s="894"/>
      <c r="AF118" s="892" t="s">
        <v>423</v>
      </c>
      <c r="AG118" s="893"/>
      <c r="AH118" s="893"/>
      <c r="AI118" s="893"/>
      <c r="AJ118" s="894"/>
      <c r="AK118" s="892" t="s">
        <v>294</v>
      </c>
      <c r="AL118" s="893"/>
      <c r="AM118" s="893"/>
      <c r="AN118" s="893"/>
      <c r="AO118" s="894"/>
      <c r="AP118" s="970" t="s">
        <v>424</v>
      </c>
      <c r="AQ118" s="971"/>
      <c r="AR118" s="971"/>
      <c r="AS118" s="971"/>
      <c r="AT118" s="972"/>
      <c r="AU118" s="908"/>
      <c r="AV118" s="909"/>
      <c r="AW118" s="909"/>
      <c r="AX118" s="909"/>
      <c r="AY118" s="909"/>
      <c r="AZ118" s="973" t="s">
        <v>452</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453</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428</v>
      </c>
      <c r="B119" s="947"/>
      <c r="C119" s="929" t="s">
        <v>429</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649325</v>
      </c>
      <c r="AB119" s="900"/>
      <c r="AC119" s="900"/>
      <c r="AD119" s="900"/>
      <c r="AE119" s="901"/>
      <c r="AF119" s="902">
        <v>649677</v>
      </c>
      <c r="AG119" s="900"/>
      <c r="AH119" s="900"/>
      <c r="AI119" s="900"/>
      <c r="AJ119" s="901"/>
      <c r="AK119" s="902">
        <v>650032</v>
      </c>
      <c r="AL119" s="900"/>
      <c r="AM119" s="900"/>
      <c r="AN119" s="900"/>
      <c r="AO119" s="901"/>
      <c r="AP119" s="903">
        <v>0.2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454</v>
      </c>
      <c r="BP119" s="1005"/>
      <c r="BQ119" s="999">
        <v>1305814916</v>
      </c>
      <c r="BR119" s="1000"/>
      <c r="BS119" s="1000"/>
      <c r="BT119" s="1000"/>
      <c r="BU119" s="1000"/>
      <c r="BV119" s="1000">
        <v>1346663823</v>
      </c>
      <c r="BW119" s="1000"/>
      <c r="BX119" s="1000"/>
      <c r="BY119" s="1000"/>
      <c r="BZ119" s="1000"/>
      <c r="CA119" s="1000">
        <v>1376787538</v>
      </c>
      <c r="CB119" s="1000"/>
      <c r="CC119" s="1000"/>
      <c r="CD119" s="1000"/>
      <c r="CE119" s="1000"/>
      <c r="CF119" s="1001"/>
      <c r="CG119" s="1002"/>
      <c r="CH119" s="1002"/>
      <c r="CI119" s="1002"/>
      <c r="CJ119" s="1003"/>
      <c r="CK119" s="950"/>
      <c r="CL119" s="951"/>
      <c r="CM119" s="973" t="s">
        <v>455</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432</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v>277816</v>
      </c>
      <c r="AB120" s="959"/>
      <c r="AC120" s="959"/>
      <c r="AD120" s="959"/>
      <c r="AE120" s="960"/>
      <c r="AF120" s="961">
        <v>277706</v>
      </c>
      <c r="AG120" s="959"/>
      <c r="AH120" s="959"/>
      <c r="AI120" s="959"/>
      <c r="AJ120" s="960"/>
      <c r="AK120" s="961">
        <v>277593</v>
      </c>
      <c r="AL120" s="959"/>
      <c r="AM120" s="959"/>
      <c r="AN120" s="959"/>
      <c r="AO120" s="960"/>
      <c r="AP120" s="962">
        <v>0.1</v>
      </c>
      <c r="AQ120" s="963"/>
      <c r="AR120" s="963"/>
      <c r="AS120" s="963"/>
      <c r="AT120" s="964"/>
      <c r="AU120" s="991" t="s">
        <v>456</v>
      </c>
      <c r="AV120" s="992"/>
      <c r="AW120" s="992"/>
      <c r="AX120" s="992"/>
      <c r="AY120" s="993"/>
      <c r="AZ120" s="929" t="s">
        <v>457</v>
      </c>
      <c r="BA120" s="897"/>
      <c r="BB120" s="897"/>
      <c r="BC120" s="897"/>
      <c r="BD120" s="897"/>
      <c r="BE120" s="897"/>
      <c r="BF120" s="897"/>
      <c r="BG120" s="897"/>
      <c r="BH120" s="897"/>
      <c r="BI120" s="897"/>
      <c r="BJ120" s="897"/>
      <c r="BK120" s="897"/>
      <c r="BL120" s="897"/>
      <c r="BM120" s="897"/>
      <c r="BN120" s="897"/>
      <c r="BO120" s="897"/>
      <c r="BP120" s="898"/>
      <c r="BQ120" s="930">
        <v>236915969</v>
      </c>
      <c r="BR120" s="931"/>
      <c r="BS120" s="931"/>
      <c r="BT120" s="931"/>
      <c r="BU120" s="931"/>
      <c r="BV120" s="931">
        <v>260995340</v>
      </c>
      <c r="BW120" s="931"/>
      <c r="BX120" s="931"/>
      <c r="BY120" s="931"/>
      <c r="BZ120" s="931"/>
      <c r="CA120" s="931">
        <v>286104272</v>
      </c>
      <c r="CB120" s="931"/>
      <c r="CC120" s="931"/>
      <c r="CD120" s="931"/>
      <c r="CE120" s="931"/>
      <c r="CF120" s="944">
        <v>77</v>
      </c>
      <c r="CG120" s="945"/>
      <c r="CH120" s="945"/>
      <c r="CI120" s="945"/>
      <c r="CJ120" s="945"/>
      <c r="CK120" s="1006" t="s">
        <v>458</v>
      </c>
      <c r="CL120" s="1007"/>
      <c r="CM120" s="1007"/>
      <c r="CN120" s="1007"/>
      <c r="CO120" s="1008"/>
      <c r="CP120" s="1014" t="s">
        <v>400</v>
      </c>
      <c r="CQ120" s="1015"/>
      <c r="CR120" s="1015"/>
      <c r="CS120" s="1015"/>
      <c r="CT120" s="1015"/>
      <c r="CU120" s="1015"/>
      <c r="CV120" s="1015"/>
      <c r="CW120" s="1015"/>
      <c r="CX120" s="1015"/>
      <c r="CY120" s="1015"/>
      <c r="CZ120" s="1015"/>
      <c r="DA120" s="1015"/>
      <c r="DB120" s="1015"/>
      <c r="DC120" s="1015"/>
      <c r="DD120" s="1015"/>
      <c r="DE120" s="1015"/>
      <c r="DF120" s="1016"/>
      <c r="DG120" s="930">
        <v>109197093</v>
      </c>
      <c r="DH120" s="931"/>
      <c r="DI120" s="931"/>
      <c r="DJ120" s="931"/>
      <c r="DK120" s="931"/>
      <c r="DL120" s="931">
        <v>133888358</v>
      </c>
      <c r="DM120" s="931"/>
      <c r="DN120" s="931"/>
      <c r="DO120" s="931"/>
      <c r="DP120" s="931"/>
      <c r="DQ120" s="931">
        <v>130033266</v>
      </c>
      <c r="DR120" s="931"/>
      <c r="DS120" s="931"/>
      <c r="DT120" s="931"/>
      <c r="DU120" s="931"/>
      <c r="DV120" s="932">
        <v>35</v>
      </c>
      <c r="DW120" s="932"/>
      <c r="DX120" s="932"/>
      <c r="DY120" s="932"/>
      <c r="DZ120" s="933"/>
    </row>
    <row r="121" spans="1:130" s="230" customFormat="1" ht="26.25" customHeight="1" x14ac:dyDescent="0.2">
      <c r="A121" s="1057"/>
      <c r="B121" s="949"/>
      <c r="C121" s="974" t="s">
        <v>459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8495</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460</v>
      </c>
      <c r="BA121" s="923"/>
      <c r="BB121" s="923"/>
      <c r="BC121" s="923"/>
      <c r="BD121" s="923"/>
      <c r="BE121" s="923"/>
      <c r="BF121" s="923"/>
      <c r="BG121" s="923"/>
      <c r="BH121" s="923"/>
      <c r="BI121" s="923"/>
      <c r="BJ121" s="923"/>
      <c r="BK121" s="923"/>
      <c r="BL121" s="923"/>
      <c r="BM121" s="923"/>
      <c r="BN121" s="923"/>
      <c r="BO121" s="923"/>
      <c r="BP121" s="924"/>
      <c r="BQ121" s="925">
        <v>260367792</v>
      </c>
      <c r="BR121" s="926"/>
      <c r="BS121" s="926"/>
      <c r="BT121" s="926"/>
      <c r="BU121" s="926"/>
      <c r="BV121" s="926">
        <v>277577527</v>
      </c>
      <c r="BW121" s="926"/>
      <c r="BX121" s="926"/>
      <c r="BY121" s="926"/>
      <c r="BZ121" s="926"/>
      <c r="CA121" s="926">
        <v>274786506</v>
      </c>
      <c r="CB121" s="926"/>
      <c r="CC121" s="926"/>
      <c r="CD121" s="926"/>
      <c r="CE121" s="926"/>
      <c r="CF121" s="920">
        <v>74</v>
      </c>
      <c r="CG121" s="921"/>
      <c r="CH121" s="921"/>
      <c r="CI121" s="921"/>
      <c r="CJ121" s="921"/>
      <c r="CK121" s="1009"/>
      <c r="CL121" s="1010"/>
      <c r="CM121" s="1010"/>
      <c r="CN121" s="1010"/>
      <c r="CO121" s="1011"/>
      <c r="CP121" s="1019" t="s">
        <v>398</v>
      </c>
      <c r="CQ121" s="1020"/>
      <c r="CR121" s="1020"/>
      <c r="CS121" s="1020"/>
      <c r="CT121" s="1020"/>
      <c r="CU121" s="1020"/>
      <c r="CV121" s="1020"/>
      <c r="CW121" s="1020"/>
      <c r="CX121" s="1020"/>
      <c r="CY121" s="1020"/>
      <c r="CZ121" s="1020"/>
      <c r="DA121" s="1020"/>
      <c r="DB121" s="1020"/>
      <c r="DC121" s="1020"/>
      <c r="DD121" s="1020"/>
      <c r="DE121" s="1020"/>
      <c r="DF121" s="1021"/>
      <c r="DG121" s="925">
        <v>28297651</v>
      </c>
      <c r="DH121" s="926"/>
      <c r="DI121" s="926"/>
      <c r="DJ121" s="926"/>
      <c r="DK121" s="926"/>
      <c r="DL121" s="926">
        <v>26321686</v>
      </c>
      <c r="DM121" s="926"/>
      <c r="DN121" s="926"/>
      <c r="DO121" s="926"/>
      <c r="DP121" s="926"/>
      <c r="DQ121" s="926">
        <v>26629893</v>
      </c>
      <c r="DR121" s="926"/>
      <c r="DS121" s="926"/>
      <c r="DT121" s="926"/>
      <c r="DU121" s="926"/>
      <c r="DV121" s="927">
        <v>7.2</v>
      </c>
      <c r="DW121" s="927"/>
      <c r="DX121" s="927"/>
      <c r="DY121" s="927"/>
      <c r="DZ121" s="928"/>
    </row>
    <row r="122" spans="1:130" s="230" customFormat="1" ht="26.25" customHeight="1" x14ac:dyDescent="0.2">
      <c r="A122" s="1057"/>
      <c r="B122" s="949"/>
      <c r="C122" s="922" t="s">
        <v>442</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461</v>
      </c>
      <c r="BA122" s="965"/>
      <c r="BB122" s="965"/>
      <c r="BC122" s="965"/>
      <c r="BD122" s="965"/>
      <c r="BE122" s="965"/>
      <c r="BF122" s="965"/>
      <c r="BG122" s="965"/>
      <c r="BH122" s="965"/>
      <c r="BI122" s="965"/>
      <c r="BJ122" s="965"/>
      <c r="BK122" s="965"/>
      <c r="BL122" s="965"/>
      <c r="BM122" s="965"/>
      <c r="BN122" s="965"/>
      <c r="BO122" s="965"/>
      <c r="BP122" s="966"/>
      <c r="BQ122" s="999">
        <v>384700297</v>
      </c>
      <c r="BR122" s="1000"/>
      <c r="BS122" s="1000"/>
      <c r="BT122" s="1000"/>
      <c r="BU122" s="1000"/>
      <c r="BV122" s="1000">
        <v>368189380</v>
      </c>
      <c r="BW122" s="1000"/>
      <c r="BX122" s="1000"/>
      <c r="BY122" s="1000"/>
      <c r="BZ122" s="1000"/>
      <c r="CA122" s="1000">
        <v>354889761</v>
      </c>
      <c r="CB122" s="1000"/>
      <c r="CC122" s="1000"/>
      <c r="CD122" s="1000"/>
      <c r="CE122" s="1000"/>
      <c r="CF122" s="1017">
        <v>95.5</v>
      </c>
      <c r="CG122" s="1018"/>
      <c r="CH122" s="1018"/>
      <c r="CI122" s="1018"/>
      <c r="CJ122" s="1018"/>
      <c r="CK122" s="1009"/>
      <c r="CL122" s="1010"/>
      <c r="CM122" s="1010"/>
      <c r="CN122" s="1010"/>
      <c r="CO122" s="1011"/>
      <c r="CP122" s="1019" t="s">
        <v>404</v>
      </c>
      <c r="CQ122" s="1020"/>
      <c r="CR122" s="1020"/>
      <c r="CS122" s="1020"/>
      <c r="CT122" s="1020"/>
      <c r="CU122" s="1020"/>
      <c r="CV122" s="1020"/>
      <c r="CW122" s="1020"/>
      <c r="CX122" s="1020"/>
      <c r="CY122" s="1020"/>
      <c r="CZ122" s="1020"/>
      <c r="DA122" s="1020"/>
      <c r="DB122" s="1020"/>
      <c r="DC122" s="1020"/>
      <c r="DD122" s="1020"/>
      <c r="DE122" s="1020"/>
      <c r="DF122" s="1021"/>
      <c r="DG122" s="925">
        <v>4669913</v>
      </c>
      <c r="DH122" s="926"/>
      <c r="DI122" s="926"/>
      <c r="DJ122" s="926"/>
      <c r="DK122" s="926"/>
      <c r="DL122" s="926">
        <v>4679695</v>
      </c>
      <c r="DM122" s="926"/>
      <c r="DN122" s="926"/>
      <c r="DO122" s="926"/>
      <c r="DP122" s="926"/>
      <c r="DQ122" s="926">
        <v>4313753</v>
      </c>
      <c r="DR122" s="926"/>
      <c r="DS122" s="926"/>
      <c r="DT122" s="926"/>
      <c r="DU122" s="926"/>
      <c r="DV122" s="927">
        <v>1.2</v>
      </c>
      <c r="DW122" s="927"/>
      <c r="DX122" s="927"/>
      <c r="DY122" s="927"/>
      <c r="DZ122" s="928"/>
    </row>
    <row r="123" spans="1:130" s="230" customFormat="1" ht="26.25" customHeight="1" x14ac:dyDescent="0.2">
      <c r="A123" s="1057"/>
      <c r="B123" s="949"/>
      <c r="C123" s="922" t="s">
        <v>448</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571394</v>
      </c>
      <c r="AB123" s="959"/>
      <c r="AC123" s="959"/>
      <c r="AD123" s="959"/>
      <c r="AE123" s="960"/>
      <c r="AF123" s="961">
        <v>587785</v>
      </c>
      <c r="AG123" s="959"/>
      <c r="AH123" s="959"/>
      <c r="AI123" s="959"/>
      <c r="AJ123" s="960"/>
      <c r="AK123" s="961">
        <v>528556</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462</v>
      </c>
      <c r="BP123" s="1005"/>
      <c r="BQ123" s="1063">
        <v>881984058</v>
      </c>
      <c r="BR123" s="1064"/>
      <c r="BS123" s="1064"/>
      <c r="BT123" s="1064"/>
      <c r="BU123" s="1064"/>
      <c r="BV123" s="1064">
        <v>906762247</v>
      </c>
      <c r="BW123" s="1064"/>
      <c r="BX123" s="1064"/>
      <c r="BY123" s="1064"/>
      <c r="BZ123" s="1064"/>
      <c r="CA123" s="1064">
        <v>915780539</v>
      </c>
      <c r="CB123" s="1064"/>
      <c r="CC123" s="1064"/>
      <c r="CD123" s="1064"/>
      <c r="CE123" s="1064"/>
      <c r="CF123" s="1001"/>
      <c r="CG123" s="1002"/>
      <c r="CH123" s="1002"/>
      <c r="CI123" s="1002"/>
      <c r="CJ123" s="1003"/>
      <c r="CK123" s="1009"/>
      <c r="CL123" s="1010"/>
      <c r="CM123" s="1010"/>
      <c r="CN123" s="1010"/>
      <c r="CO123" s="1011"/>
      <c r="CP123" s="1019" t="s">
        <v>401</v>
      </c>
      <c r="CQ123" s="1020"/>
      <c r="CR123" s="1020"/>
      <c r="CS123" s="1020"/>
      <c r="CT123" s="1020"/>
      <c r="CU123" s="1020"/>
      <c r="CV123" s="1020"/>
      <c r="CW123" s="1020"/>
      <c r="CX123" s="1020"/>
      <c r="CY123" s="1020"/>
      <c r="CZ123" s="1020"/>
      <c r="DA123" s="1020"/>
      <c r="DB123" s="1020"/>
      <c r="DC123" s="1020"/>
      <c r="DD123" s="1020"/>
      <c r="DE123" s="1020"/>
      <c r="DF123" s="1021"/>
      <c r="DG123" s="958">
        <v>2946455</v>
      </c>
      <c r="DH123" s="959"/>
      <c r="DI123" s="959"/>
      <c r="DJ123" s="959"/>
      <c r="DK123" s="960"/>
      <c r="DL123" s="961">
        <v>2950126</v>
      </c>
      <c r="DM123" s="959"/>
      <c r="DN123" s="959"/>
      <c r="DO123" s="959"/>
      <c r="DP123" s="960"/>
      <c r="DQ123" s="961">
        <v>3134190</v>
      </c>
      <c r="DR123" s="959"/>
      <c r="DS123" s="959"/>
      <c r="DT123" s="959"/>
      <c r="DU123" s="960"/>
      <c r="DV123" s="962">
        <v>0.8</v>
      </c>
      <c r="DW123" s="963"/>
      <c r="DX123" s="963"/>
      <c r="DY123" s="963"/>
      <c r="DZ123" s="964"/>
    </row>
    <row r="124" spans="1:130" s="230" customFormat="1" ht="26.25" customHeight="1" thickBot="1" x14ac:dyDescent="0.25">
      <c r="A124" s="1057"/>
      <c r="B124" s="949"/>
      <c r="C124" s="922" t="s">
        <v>451</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463</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123.4</v>
      </c>
      <c r="BR124" s="1027"/>
      <c r="BS124" s="1027"/>
      <c r="BT124" s="1027"/>
      <c r="BU124" s="1027"/>
      <c r="BV124" s="1027">
        <v>123.4</v>
      </c>
      <c r="BW124" s="1027"/>
      <c r="BX124" s="1027"/>
      <c r="BY124" s="1027"/>
      <c r="BZ124" s="1027"/>
      <c r="CA124" s="1027">
        <v>124</v>
      </c>
      <c r="CB124" s="1027"/>
      <c r="CC124" s="1027"/>
      <c r="CD124" s="1027"/>
      <c r="CE124" s="1027"/>
      <c r="CF124" s="1028"/>
      <c r="CG124" s="1029"/>
      <c r="CH124" s="1029"/>
      <c r="CI124" s="1029"/>
      <c r="CJ124" s="1030"/>
      <c r="CK124" s="1012"/>
      <c r="CL124" s="1012"/>
      <c r="CM124" s="1012"/>
      <c r="CN124" s="1012"/>
      <c r="CO124" s="1013"/>
      <c r="CP124" s="1019" t="s">
        <v>464</v>
      </c>
      <c r="CQ124" s="1020"/>
      <c r="CR124" s="1020"/>
      <c r="CS124" s="1020"/>
      <c r="CT124" s="1020"/>
      <c r="CU124" s="1020"/>
      <c r="CV124" s="1020"/>
      <c r="CW124" s="1020"/>
      <c r="CX124" s="1020"/>
      <c r="CY124" s="1020"/>
      <c r="CZ124" s="1020"/>
      <c r="DA124" s="1020"/>
      <c r="DB124" s="1020"/>
      <c r="DC124" s="1020"/>
      <c r="DD124" s="1020"/>
      <c r="DE124" s="1020"/>
      <c r="DF124" s="1021"/>
      <c r="DG124" s="1004">
        <v>1793685</v>
      </c>
      <c r="DH124" s="986"/>
      <c r="DI124" s="986"/>
      <c r="DJ124" s="986"/>
      <c r="DK124" s="987"/>
      <c r="DL124" s="985">
        <v>1775169</v>
      </c>
      <c r="DM124" s="986"/>
      <c r="DN124" s="986"/>
      <c r="DO124" s="986"/>
      <c r="DP124" s="987"/>
      <c r="DQ124" s="985">
        <v>1956240</v>
      </c>
      <c r="DR124" s="986"/>
      <c r="DS124" s="986"/>
      <c r="DT124" s="986"/>
      <c r="DU124" s="987"/>
      <c r="DV124" s="988">
        <v>0.5</v>
      </c>
      <c r="DW124" s="989"/>
      <c r="DX124" s="989"/>
      <c r="DY124" s="989"/>
      <c r="DZ124" s="990"/>
    </row>
    <row r="125" spans="1:130" s="230" customFormat="1" ht="26.25" customHeight="1" x14ac:dyDescent="0.2">
      <c r="A125" s="1057"/>
      <c r="B125" s="949"/>
      <c r="C125" s="922" t="s">
        <v>453</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465</v>
      </c>
      <c r="CL125" s="1007"/>
      <c r="CM125" s="1007"/>
      <c r="CN125" s="1007"/>
      <c r="CO125" s="1008"/>
      <c r="CP125" s="929" t="s">
        <v>466</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455</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467</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468</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469</v>
      </c>
      <c r="AY127" s="1032"/>
      <c r="AZ127" s="1032"/>
      <c r="BA127" s="1032"/>
      <c r="BB127" s="1032"/>
      <c r="BC127" s="1032"/>
      <c r="BD127" s="1032"/>
      <c r="BE127" s="1033"/>
      <c r="BF127" s="1034" t="s">
        <v>470</v>
      </c>
      <c r="BG127" s="1032"/>
      <c r="BH127" s="1032"/>
      <c r="BI127" s="1032"/>
      <c r="BJ127" s="1032"/>
      <c r="BK127" s="1032"/>
      <c r="BL127" s="1033"/>
      <c r="BM127" s="1034" t="s">
        <v>471</v>
      </c>
      <c r="BN127" s="1032"/>
      <c r="BO127" s="1032"/>
      <c r="BP127" s="1032"/>
      <c r="BQ127" s="1032"/>
      <c r="BR127" s="1032"/>
      <c r="BS127" s="1033"/>
      <c r="BT127" s="1034" t="s">
        <v>472</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473</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474</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475</v>
      </c>
      <c r="X128" s="1043"/>
      <c r="Y128" s="1043"/>
      <c r="Z128" s="1044"/>
      <c r="AA128" s="1045">
        <v>21360639</v>
      </c>
      <c r="AB128" s="1046"/>
      <c r="AC128" s="1046"/>
      <c r="AD128" s="1046"/>
      <c r="AE128" s="1047"/>
      <c r="AF128" s="1048">
        <v>22002752</v>
      </c>
      <c r="AG128" s="1046"/>
      <c r="AH128" s="1046"/>
      <c r="AI128" s="1046"/>
      <c r="AJ128" s="1047"/>
      <c r="AK128" s="1048">
        <v>22124048</v>
      </c>
      <c r="AL128" s="1046"/>
      <c r="AM128" s="1046"/>
      <c r="AN128" s="1046"/>
      <c r="AO128" s="1047"/>
      <c r="AP128" s="1049"/>
      <c r="AQ128" s="1050"/>
      <c r="AR128" s="1050"/>
      <c r="AS128" s="1050"/>
      <c r="AT128" s="1051"/>
      <c r="AU128" s="232"/>
      <c r="AV128" s="232"/>
      <c r="AW128" s="232"/>
      <c r="AX128" s="896" t="s">
        <v>476</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477</v>
      </c>
      <c r="CQ128" s="726"/>
      <c r="CR128" s="726"/>
      <c r="CS128" s="726"/>
      <c r="CT128" s="726"/>
      <c r="CU128" s="726"/>
      <c r="CV128" s="726"/>
      <c r="CW128" s="726"/>
      <c r="CX128" s="726"/>
      <c r="CY128" s="726"/>
      <c r="CZ128" s="726"/>
      <c r="DA128" s="726"/>
      <c r="DB128" s="726"/>
      <c r="DC128" s="726"/>
      <c r="DD128" s="726"/>
      <c r="DE128" s="726"/>
      <c r="DF128" s="1036"/>
      <c r="DG128" s="1037">
        <v>26267</v>
      </c>
      <c r="DH128" s="1038"/>
      <c r="DI128" s="1038"/>
      <c r="DJ128" s="1038"/>
      <c r="DK128" s="1038"/>
      <c r="DL128" s="1038">
        <v>18074</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478</v>
      </c>
      <c r="X129" s="1071"/>
      <c r="Y129" s="1071"/>
      <c r="Z129" s="1072"/>
      <c r="AA129" s="958">
        <v>380864071</v>
      </c>
      <c r="AB129" s="959"/>
      <c r="AC129" s="959"/>
      <c r="AD129" s="959"/>
      <c r="AE129" s="960"/>
      <c r="AF129" s="961">
        <v>392985485</v>
      </c>
      <c r="AG129" s="959"/>
      <c r="AH129" s="959"/>
      <c r="AI129" s="959"/>
      <c r="AJ129" s="960"/>
      <c r="AK129" s="961">
        <v>406126808</v>
      </c>
      <c r="AL129" s="959"/>
      <c r="AM129" s="959"/>
      <c r="AN129" s="959"/>
      <c r="AO129" s="960"/>
      <c r="AP129" s="1073"/>
      <c r="AQ129" s="1074"/>
      <c r="AR129" s="1074"/>
      <c r="AS129" s="1074"/>
      <c r="AT129" s="1075"/>
      <c r="AU129" s="233"/>
      <c r="AV129" s="233"/>
      <c r="AW129" s="233"/>
      <c r="AX129" s="1065" t="s">
        <v>479</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480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481</v>
      </c>
      <c r="X130" s="1071"/>
      <c r="Y130" s="1071"/>
      <c r="Z130" s="1072"/>
      <c r="AA130" s="958">
        <v>37670001</v>
      </c>
      <c r="AB130" s="959"/>
      <c r="AC130" s="959"/>
      <c r="AD130" s="959"/>
      <c r="AE130" s="960"/>
      <c r="AF130" s="961">
        <v>36514410</v>
      </c>
      <c r="AG130" s="959"/>
      <c r="AH130" s="959"/>
      <c r="AI130" s="959"/>
      <c r="AJ130" s="960"/>
      <c r="AK130" s="961">
        <v>34578172</v>
      </c>
      <c r="AL130" s="959"/>
      <c r="AM130" s="959"/>
      <c r="AN130" s="959"/>
      <c r="AO130" s="960"/>
      <c r="AP130" s="1073"/>
      <c r="AQ130" s="1074"/>
      <c r="AR130" s="1074"/>
      <c r="AS130" s="1074"/>
      <c r="AT130" s="1075"/>
      <c r="AU130" s="233"/>
      <c r="AV130" s="233"/>
      <c r="AW130" s="233"/>
      <c r="AX130" s="1065" t="s">
        <v>482</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483</v>
      </c>
      <c r="X131" s="1108"/>
      <c r="Y131" s="1108"/>
      <c r="Z131" s="1109"/>
      <c r="AA131" s="1004">
        <v>343194070</v>
      </c>
      <c r="AB131" s="986"/>
      <c r="AC131" s="986"/>
      <c r="AD131" s="986"/>
      <c r="AE131" s="987"/>
      <c r="AF131" s="985">
        <v>356471075</v>
      </c>
      <c r="AG131" s="986"/>
      <c r="AH131" s="986"/>
      <c r="AI131" s="986"/>
      <c r="AJ131" s="987"/>
      <c r="AK131" s="985">
        <v>371548636</v>
      </c>
      <c r="AL131" s="986"/>
      <c r="AM131" s="986"/>
      <c r="AN131" s="986"/>
      <c r="AO131" s="987"/>
      <c r="AP131" s="1110"/>
      <c r="AQ131" s="1111"/>
      <c r="AR131" s="1111"/>
      <c r="AS131" s="1111"/>
      <c r="AT131" s="1112"/>
      <c r="AU131" s="233"/>
      <c r="AV131" s="233"/>
      <c r="AW131" s="233"/>
      <c r="AX131" s="1083" t="s">
        <v>484</v>
      </c>
      <c r="AY131" s="726"/>
      <c r="AZ131" s="726"/>
      <c r="BA131" s="726"/>
      <c r="BB131" s="726"/>
      <c r="BC131" s="726"/>
      <c r="BD131" s="726"/>
      <c r="BE131" s="1036"/>
      <c r="BF131" s="1084">
        <v>124</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485</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486</v>
      </c>
      <c r="W132" s="1094"/>
      <c r="X132" s="1094"/>
      <c r="Y132" s="1094"/>
      <c r="Z132" s="1095"/>
      <c r="AA132" s="1096">
        <v>8.8526209090000005</v>
      </c>
      <c r="AB132" s="1097"/>
      <c r="AC132" s="1097"/>
      <c r="AD132" s="1097"/>
      <c r="AE132" s="1098"/>
      <c r="AF132" s="1099">
        <v>7.9795747800000001</v>
      </c>
      <c r="AG132" s="1097"/>
      <c r="AH132" s="1097"/>
      <c r="AI132" s="1097"/>
      <c r="AJ132" s="1098"/>
      <c r="AK132" s="1099">
        <v>8.5027753940000004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487</v>
      </c>
      <c r="W133" s="1077"/>
      <c r="X133" s="1077"/>
      <c r="Y133" s="1077"/>
      <c r="Z133" s="1078"/>
      <c r="AA133" s="1079">
        <v>8.6</v>
      </c>
      <c r="AB133" s="1080"/>
      <c r="AC133" s="1080"/>
      <c r="AD133" s="1080"/>
      <c r="AE133" s="1081"/>
      <c r="AF133" s="1079">
        <v>8.5</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avVVUyM3qZqQT8IKYrBJdUuDaE7UMI72y1AVQYkEvJ88NYq1eMb+X1korAkSrHSs4rJoBTg2nY8YS7Yhp2AxQ==" saltValue="ecSZvnKvNlAi/f5b9XyX4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488</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2XJLmYCYsylQphfmoOTIqx70zrBU6Zgn3sv7rmCw/EHeLVu1Uk2JIFSrCE7iG+sbA+7PpqsFt3okEzALVhDePQ==" saltValue="b9/UHSSvOMgTRPUTsHTC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I8fKLg5SgzpZhl4G1QgUoVhlETU7gFV4nGDoXy4Hg/wsQcyq5KDDuUr0MeWIe2YzvPeAzEjkbef+4pNSUlVOA==" saltValue="Cs6dhlFg3rCd3+E3i+L1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490</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491</v>
      </c>
      <c r="AP7" s="272"/>
      <c r="AQ7" s="273" t="s">
        <v>492</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493</v>
      </c>
      <c r="AQ8" s="279" t="s">
        <v>494</v>
      </c>
      <c r="AR8" s="280" t="s">
        <v>495</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496</v>
      </c>
      <c r="AL9" s="1117"/>
      <c r="AM9" s="1117"/>
      <c r="AN9" s="1118"/>
      <c r="AO9" s="281">
        <v>150776370</v>
      </c>
      <c r="AP9" s="281">
        <v>98602</v>
      </c>
      <c r="AQ9" s="282">
        <v>103356</v>
      </c>
      <c r="AR9" s="283">
        <v>-4.5999999999999996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497</v>
      </c>
      <c r="AL10" s="1117"/>
      <c r="AM10" s="1117"/>
      <c r="AN10" s="1118"/>
      <c r="AO10" s="284">
        <v>207</v>
      </c>
      <c r="AP10" s="284">
        <v>0</v>
      </c>
      <c r="AQ10" s="285">
        <v>104</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498</v>
      </c>
      <c r="AL11" s="1117"/>
      <c r="AM11" s="1117"/>
      <c r="AN11" s="1118"/>
      <c r="AO11" s="284">
        <v>4377759</v>
      </c>
      <c r="AP11" s="284">
        <v>2863</v>
      </c>
      <c r="AQ11" s="285">
        <v>1054</v>
      </c>
      <c r="AR11" s="286">
        <v>171.6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499</v>
      </c>
      <c r="AL12" s="1117"/>
      <c r="AM12" s="1117"/>
      <c r="AN12" s="1118"/>
      <c r="AO12" s="284" t="s">
        <v>500</v>
      </c>
      <c r="AP12" s="284" t="s">
        <v>500</v>
      </c>
      <c r="AQ12" s="285">
        <v>3</v>
      </c>
      <c r="AR12" s="286" t="s">
        <v>500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501</v>
      </c>
      <c r="AL13" s="1117"/>
      <c r="AM13" s="1117"/>
      <c r="AN13" s="1118"/>
      <c r="AO13" s="284">
        <v>1602799</v>
      </c>
      <c r="AP13" s="284">
        <v>1048</v>
      </c>
      <c r="AQ13" s="285">
        <v>1918</v>
      </c>
      <c r="AR13" s="286">
        <v>-45.4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502</v>
      </c>
      <c r="AL14" s="1117"/>
      <c r="AM14" s="1117"/>
      <c r="AN14" s="1118"/>
      <c r="AO14" s="284">
        <v>3594408</v>
      </c>
      <c r="AP14" s="284">
        <v>2351</v>
      </c>
      <c r="AQ14" s="285">
        <v>1336</v>
      </c>
      <c r="AR14" s="286">
        <v>76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503</v>
      </c>
      <c r="AL15" s="1120"/>
      <c r="AM15" s="1120"/>
      <c r="AN15" s="1121"/>
      <c r="AO15" s="284">
        <v>-4379204</v>
      </c>
      <c r="AP15" s="284">
        <v>-2864</v>
      </c>
      <c r="AQ15" s="285">
        <v>-3217</v>
      </c>
      <c r="AR15" s="286">
        <v>-11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155972339</v>
      </c>
      <c r="AP16" s="284">
        <v>102000</v>
      </c>
      <c r="AQ16" s="285">
        <v>104553</v>
      </c>
      <c r="AR16" s="286">
        <v>-2.4</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504</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505</v>
      </c>
      <c r="AP20" s="293" t="s">
        <v>506</v>
      </c>
      <c r="AQ20" s="294" t="s">
        <v>507</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508</v>
      </c>
      <c r="AL21" s="1123"/>
      <c r="AM21" s="1123"/>
      <c r="AN21" s="1124"/>
      <c r="AO21" s="297">
        <v>10.69</v>
      </c>
      <c r="AP21" s="298">
        <v>11.38</v>
      </c>
      <c r="AQ21" s="299">
        <v>-0.69</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509</v>
      </c>
      <c r="AL22" s="1123"/>
      <c r="AM22" s="1123"/>
      <c r="AN22" s="1124"/>
      <c r="AO22" s="302">
        <v>100.2</v>
      </c>
      <c r="AP22" s="303">
        <v>99.9</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510</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511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512</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491</v>
      </c>
      <c r="AP30" s="272"/>
      <c r="AQ30" s="273" t="s">
        <v>492</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493</v>
      </c>
      <c r="AQ31" s="279" t="s">
        <v>494</v>
      </c>
      <c r="AR31" s="280" t="s">
        <v>495</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513</v>
      </c>
      <c r="AL32" s="1131"/>
      <c r="AM32" s="1131"/>
      <c r="AN32" s="1132"/>
      <c r="AO32" s="312">
        <v>26264154</v>
      </c>
      <c r="AP32" s="312">
        <v>17176</v>
      </c>
      <c r="AQ32" s="313">
        <v>30018</v>
      </c>
      <c r="AR32" s="314">
        <v>-42.8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514</v>
      </c>
      <c r="AL33" s="1131"/>
      <c r="AM33" s="1131"/>
      <c r="AN33" s="1132"/>
      <c r="AO33" s="312">
        <v>4118443</v>
      </c>
      <c r="AP33" s="312">
        <v>2693</v>
      </c>
      <c r="AQ33" s="313">
        <v>2237</v>
      </c>
      <c r="AR33" s="314">
        <v>20.399999999999999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515</v>
      </c>
      <c r="AL34" s="1131"/>
      <c r="AM34" s="1131"/>
      <c r="AN34" s="1132"/>
      <c r="AO34" s="312">
        <v>44101428</v>
      </c>
      <c r="AP34" s="312">
        <v>28841</v>
      </c>
      <c r="AQ34" s="313">
        <v>21851</v>
      </c>
      <c r="AR34" s="314">
        <v>32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516</v>
      </c>
      <c r="AL35" s="1131"/>
      <c r="AM35" s="1131"/>
      <c r="AN35" s="1132"/>
      <c r="AO35" s="312">
        <v>12353960</v>
      </c>
      <c r="AP35" s="312">
        <v>8079</v>
      </c>
      <c r="AQ35" s="313">
        <v>9810</v>
      </c>
      <c r="AR35" s="314">
        <v>-17.600000000000001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517</v>
      </c>
      <c r="AL36" s="1131"/>
      <c r="AM36" s="1131"/>
      <c r="AN36" s="1132"/>
      <c r="AO36" s="312" t="s">
        <v>500</v>
      </c>
      <c r="AP36" s="312" t="s">
        <v>500</v>
      </c>
      <c r="AQ36" s="313">
        <v>148</v>
      </c>
      <c r="AR36" s="314" t="s">
        <v>500</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518</v>
      </c>
      <c r="AL37" s="1131"/>
      <c r="AM37" s="1131"/>
      <c r="AN37" s="1132"/>
      <c r="AO37" s="312">
        <v>1456181</v>
      </c>
      <c r="AP37" s="312">
        <v>952</v>
      </c>
      <c r="AQ37" s="313">
        <v>1410</v>
      </c>
      <c r="AR37" s="314">
        <v>-32.5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519</v>
      </c>
      <c r="AL38" s="1134"/>
      <c r="AM38" s="1134"/>
      <c r="AN38" s="1135"/>
      <c r="AO38" s="315" t="s">
        <v>500</v>
      </c>
      <c r="AP38" s="315" t="s">
        <v>500</v>
      </c>
      <c r="AQ38" s="316">
        <v>0</v>
      </c>
      <c r="AR38" s="304" t="s">
        <v>500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520</v>
      </c>
      <c r="AL39" s="1134"/>
      <c r="AM39" s="1134"/>
      <c r="AN39" s="1135"/>
      <c r="AO39" s="312">
        <v>-22124048</v>
      </c>
      <c r="AP39" s="312">
        <v>-14468</v>
      </c>
      <c r="AQ39" s="313">
        <v>-17155</v>
      </c>
      <c r="AR39" s="314">
        <v>-15.7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521</v>
      </c>
      <c r="AL40" s="1131"/>
      <c r="AM40" s="1131"/>
      <c r="AN40" s="1132"/>
      <c r="AO40" s="312">
        <v>-34578172</v>
      </c>
      <c r="AP40" s="312">
        <v>-22613</v>
      </c>
      <c r="AQ40" s="313">
        <v>-31149</v>
      </c>
      <c r="AR40" s="314">
        <v>-27.4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31591946</v>
      </c>
      <c r="AP41" s="312">
        <v>20660</v>
      </c>
      <c r="AQ41" s="313">
        <v>17170</v>
      </c>
      <c r="AR41" s="314">
        <v>20.3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523</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491</v>
      </c>
      <c r="AN49" s="1127" t="s">
        <v>524</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525</v>
      </c>
      <c r="AO50" s="329" t="s">
        <v>526</v>
      </c>
      <c r="AP50" s="330" t="s">
        <v>527</v>
      </c>
      <c r="AQ50" s="331" t="s">
        <v>528</v>
      </c>
      <c r="AR50" s="332" t="s">
        <v>529</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530</v>
      </c>
      <c r="AL51" s="325"/>
      <c r="AM51" s="333">
        <v>87729821</v>
      </c>
      <c r="AN51" s="334">
        <v>57934</v>
      </c>
      <c r="AO51" s="335">
        <v>-6</v>
      </c>
      <c r="AP51" s="336">
        <v>57132</v>
      </c>
      <c r="AQ51" s="337">
        <v>4</v>
      </c>
      <c r="AR51" s="338">
        <v>-10</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531</v>
      </c>
      <c r="AM52" s="341">
        <v>45726164</v>
      </c>
      <c r="AN52" s="342">
        <v>30196</v>
      </c>
      <c r="AO52" s="343">
        <v>-8.4</v>
      </c>
      <c r="AP52" s="344">
        <v>30126</v>
      </c>
      <c r="AQ52" s="345">
        <v>2.8</v>
      </c>
      <c r="AR52" s="346">
        <v>-11.2</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532</v>
      </c>
      <c r="AL53" s="325"/>
      <c r="AM53" s="333">
        <v>109240246</v>
      </c>
      <c r="AN53" s="334">
        <v>71795</v>
      </c>
      <c r="AO53" s="335">
        <v>23.9</v>
      </c>
      <c r="AP53" s="336">
        <v>58766</v>
      </c>
      <c r="AQ53" s="337">
        <v>2.9</v>
      </c>
      <c r="AR53" s="338">
        <v>21</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531</v>
      </c>
      <c r="AM54" s="341">
        <v>63411353</v>
      </c>
      <c r="AN54" s="342">
        <v>41675</v>
      </c>
      <c r="AO54" s="343">
        <v>38</v>
      </c>
      <c r="AP54" s="344">
        <v>29363</v>
      </c>
      <c r="AQ54" s="345">
        <v>-2.5</v>
      </c>
      <c r="AR54" s="346">
        <v>40.5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533</v>
      </c>
      <c r="AL55" s="325"/>
      <c r="AM55" s="333">
        <v>97821485</v>
      </c>
      <c r="AN55" s="334">
        <v>64255</v>
      </c>
      <c r="AO55" s="335">
        <v>-10.5</v>
      </c>
      <c r="AP55" s="336">
        <v>62482</v>
      </c>
      <c r="AQ55" s="337">
        <v>6.3</v>
      </c>
      <c r="AR55" s="338">
        <v>-16.8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531</v>
      </c>
      <c r="AM56" s="341">
        <v>50026183</v>
      </c>
      <c r="AN56" s="342">
        <v>32860</v>
      </c>
      <c r="AO56" s="343">
        <v>-21.2</v>
      </c>
      <c r="AP56" s="344">
        <v>34626</v>
      </c>
      <c r="AQ56" s="345">
        <v>17.899999999999999</v>
      </c>
      <c r="AR56" s="346">
        <v>-39.1</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534</v>
      </c>
      <c r="AL57" s="325"/>
      <c r="AM57" s="333">
        <v>104880684</v>
      </c>
      <c r="AN57" s="334">
        <v>68818</v>
      </c>
      <c r="AO57" s="335">
        <v>7.1</v>
      </c>
      <c r="AP57" s="336">
        <v>59288</v>
      </c>
      <c r="AQ57" s="337">
        <v>-5.0999999999999996</v>
      </c>
      <c r="AR57" s="338">
        <v>12.2</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531</v>
      </c>
      <c r="AM58" s="341">
        <v>64567998</v>
      </c>
      <c r="AN58" s="342">
        <v>42367</v>
      </c>
      <c r="AO58" s="343">
        <v>28.9</v>
      </c>
      <c r="AP58" s="344">
        <v>32670</v>
      </c>
      <c r="AQ58" s="345">
        <v>-5.6</v>
      </c>
      <c r="AR58" s="346">
        <v>34.5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535</v>
      </c>
      <c r="AL59" s="325"/>
      <c r="AM59" s="333">
        <v>120460120</v>
      </c>
      <c r="AN59" s="334">
        <v>78777</v>
      </c>
      <c r="AO59" s="335">
        <v>14.5</v>
      </c>
      <c r="AP59" s="336">
        <v>63490</v>
      </c>
      <c r="AQ59" s="337">
        <v>7.1</v>
      </c>
      <c r="AR59" s="338">
        <v>7.4</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531</v>
      </c>
      <c r="AM60" s="341">
        <v>79214538</v>
      </c>
      <c r="AN60" s="342">
        <v>51803</v>
      </c>
      <c r="AO60" s="343">
        <v>22.3</v>
      </c>
      <c r="AP60" s="344">
        <v>35347</v>
      </c>
      <c r="AQ60" s="345">
        <v>8.1999999999999993</v>
      </c>
      <c r="AR60" s="346">
        <v>14.1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536</v>
      </c>
      <c r="AL61" s="347"/>
      <c r="AM61" s="348">
        <v>104026471</v>
      </c>
      <c r="AN61" s="349">
        <v>68316</v>
      </c>
      <c r="AO61" s="350">
        <v>5.8</v>
      </c>
      <c r="AP61" s="351">
        <v>60232</v>
      </c>
      <c r="AQ61" s="352">
        <v>3</v>
      </c>
      <c r="AR61" s="338">
        <v>2.8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531</v>
      </c>
      <c r="AM62" s="341">
        <v>60589247</v>
      </c>
      <c r="AN62" s="342">
        <v>39780</v>
      </c>
      <c r="AO62" s="343">
        <v>11.9</v>
      </c>
      <c r="AP62" s="344">
        <v>32426</v>
      </c>
      <c r="AQ62" s="345">
        <v>4.2</v>
      </c>
      <c r="AR62" s="346">
        <v>7.7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WSVeFuLbGWTzJu3Ru4YD9lTpSgT7aAu9/FbUi2a2c8+EADGS1Xd3tIodH0flcFuV+gC0wgARbhPB6vD3UN3okg==" saltValue="5t3IGcelKtXQbtg52GNN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488</v>
      </c>
    </row>
    <row r="121" spans="125:125" ht="13.5" hidden="1" customHeight="1" x14ac:dyDescent="0.2">
      <c r="DU121" s="259"/>
    </row>
  </sheetData>
  <sheetProtection algorithmName="SHA-512" hashValue="YvOS9JDs/PFUPd8mbY/q3yK7IG61RqVDV6acG841ze7Pve8+4obcXUZZvWjxxSaoOtEP6vKjZhyppWDSbNhl5g==" saltValue="KnBa7xUp6N8BxrqbBeMxt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488</v>
      </c>
    </row>
  </sheetData>
  <sheetProtection algorithmName="SHA-512" hashValue="7QaCnSZB90WRFfGcu0mKTQdT8KBQS83LYZZnmSGhyQoNR9qwX9MtRa9PGx8hEJRAAN6LiUqqvnqPgs1OOFehNA==" saltValue="5ys8P0JPKdO4PbHK1Njx3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538</v>
      </c>
      <c r="G46" s="8" t="s">
        <v>539</v>
      </c>
      <c r="H46" s="8" t="s">
        <v>540</v>
      </c>
      <c r="I46" s="8" t="s">
        <v>541</v>
      </c>
      <c r="J46" s="9" t="s">
        <v>542</v>
      </c>
    </row>
    <row r="47" spans="2:10" ht="57.75" customHeight="1" x14ac:dyDescent="0.2">
      <c r="B47" s="10"/>
      <c r="C47" s="1139" t="s">
        <v>3</v>
      </c>
      <c r="D47" s="1139"/>
      <c r="E47" s="1140"/>
      <c r="F47" s="11">
        <v>1.71</v>
      </c>
      <c r="G47" s="12">
        <v>1.7</v>
      </c>
      <c r="H47" s="12">
        <v>1.97</v>
      </c>
      <c r="I47" s="12">
        <v>2.2400000000000002</v>
      </c>
      <c r="J47" s="13">
        <v>1.81</v>
      </c>
    </row>
    <row r="48" spans="2:10" ht="57.75" customHeight="1" x14ac:dyDescent="0.2">
      <c r="B48" s="14"/>
      <c r="C48" s="1141" t="s">
        <v>4</v>
      </c>
      <c r="D48" s="1141"/>
      <c r="E48" s="1142"/>
      <c r="F48" s="15">
        <v>0.12</v>
      </c>
      <c r="G48" s="16">
        <v>0.14000000000000001</v>
      </c>
      <c r="H48" s="16">
        <v>1.63</v>
      </c>
      <c r="I48" s="16">
        <v>0.55000000000000004</v>
      </c>
      <c r="J48" s="17">
        <v>1.1599999999999999</v>
      </c>
    </row>
    <row r="49" spans="2:10" ht="57.75" customHeight="1" thickBot="1" x14ac:dyDescent="0.25">
      <c r="B49" s="18"/>
      <c r="C49" s="1143" t="s">
        <v>5</v>
      </c>
      <c r="D49" s="1143"/>
      <c r="E49" s="1144"/>
      <c r="F49" s="19" t="s">
        <v>543</v>
      </c>
      <c r="G49" s="20">
        <v>0.04</v>
      </c>
      <c r="H49" s="20">
        <v>1.73</v>
      </c>
      <c r="I49" s="20" t="s">
        <v>544</v>
      </c>
      <c r="J49" s="21" t="s">
        <v>545</v>
      </c>
    </row>
    <row r="50" spans="2:10" ht="13" x14ac:dyDescent="0.2"/>
  </sheetData>
  <sheetProtection algorithmName="SHA-512" hashValue="ny91y7kNExsMC86xCkAEZn2vFG0AnrDerl+pMVaiI5xEYHzvOWdqRN98wEzOWNhFo7Jtc4o2X6KAbDE4mcJlIw==" saltValue="e+mr+HeIy7mCUsPROlwP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538</v>
      </c>
      <c r="G33" s="29" t="s">
        <v>539</v>
      </c>
      <c r="H33" s="29" t="s">
        <v>540</v>
      </c>
      <c r="I33" s="29" t="s">
        <v>541</v>
      </c>
      <c r="J33" s="30" t="s">
        <v>542</v>
      </c>
      <c r="K33" s="22"/>
      <c r="L33" s="22"/>
      <c r="M33" s="22"/>
      <c r="N33" s="22"/>
      <c r="O33" s="22"/>
      <c r="P33" s="22"/>
    </row>
    <row r="34" spans="1:16" ht="39" customHeight="1" x14ac:dyDescent="0.2">
      <c r="A34" s="22"/>
      <c r="B34" s="31"/>
      <c r="C34" s="1151" t="s">
        <v>546</v>
      </c>
      <c r="D34" s="1151"/>
      <c r="E34" s="1152"/>
      <c r="F34" s="32">
        <v>4.8</v>
      </c>
      <c r="G34" s="33">
        <v>5.35</v>
      </c>
      <c r="H34" s="33">
        <v>5.31</v>
      </c>
      <c r="I34" s="33">
        <v>4.62</v>
      </c>
      <c r="J34" s="34">
        <v>3.83</v>
      </c>
      <c r="K34" s="22"/>
      <c r="L34" s="22"/>
      <c r="M34" s="22"/>
      <c r="N34" s="22"/>
      <c r="O34" s="22"/>
      <c r="P34" s="22"/>
    </row>
    <row r="35" spans="1:16" ht="39" customHeight="1" x14ac:dyDescent="0.2">
      <c r="A35" s="22"/>
      <c r="B35" s="35"/>
      <c r="C35" s="1145" t="s">
        <v>547</v>
      </c>
      <c r="D35" s="1146"/>
      <c r="E35" s="1147"/>
      <c r="F35" s="36">
        <v>2.37</v>
      </c>
      <c r="G35" s="37">
        <v>2.35</v>
      </c>
      <c r="H35" s="37">
        <v>2.56</v>
      </c>
      <c r="I35" s="37">
        <v>2.58</v>
      </c>
      <c r="J35" s="38">
        <v>2.58</v>
      </c>
      <c r="K35" s="22"/>
      <c r="L35" s="22"/>
      <c r="M35" s="22"/>
      <c r="N35" s="22"/>
      <c r="O35" s="22"/>
      <c r="P35" s="22"/>
    </row>
    <row r="36" spans="1:16" ht="39" customHeight="1" x14ac:dyDescent="0.2">
      <c r="A36" s="22"/>
      <c r="B36" s="35"/>
      <c r="C36" s="1145" t="s">
        <v>548</v>
      </c>
      <c r="D36" s="1146"/>
      <c r="E36" s="1147"/>
      <c r="F36" s="36">
        <v>3.55</v>
      </c>
      <c r="G36" s="37">
        <v>4.2300000000000004</v>
      </c>
      <c r="H36" s="37">
        <v>3.36</v>
      </c>
      <c r="I36" s="37">
        <v>2.66</v>
      </c>
      <c r="J36" s="38">
        <v>1.82</v>
      </c>
      <c r="K36" s="22"/>
      <c r="L36" s="22"/>
      <c r="M36" s="22"/>
      <c r="N36" s="22"/>
      <c r="O36" s="22"/>
      <c r="P36" s="22"/>
    </row>
    <row r="37" spans="1:16" ht="39" customHeight="1" x14ac:dyDescent="0.2">
      <c r="A37" s="22"/>
      <c r="B37" s="35"/>
      <c r="C37" s="1145" t="s">
        <v>549</v>
      </c>
      <c r="D37" s="1146"/>
      <c r="E37" s="1147"/>
      <c r="F37" s="36">
        <v>0.35</v>
      </c>
      <c r="G37" s="37">
        <v>0.98</v>
      </c>
      <c r="H37" s="37">
        <v>2.14</v>
      </c>
      <c r="I37" s="37">
        <v>2.23</v>
      </c>
      <c r="J37" s="38">
        <v>1.62</v>
      </c>
      <c r="K37" s="22"/>
      <c r="L37" s="22"/>
      <c r="M37" s="22"/>
      <c r="N37" s="22"/>
      <c r="O37" s="22"/>
      <c r="P37" s="22"/>
    </row>
    <row r="38" spans="1:16" ht="39" customHeight="1" x14ac:dyDescent="0.2">
      <c r="A38" s="22"/>
      <c r="B38" s="35"/>
      <c r="C38" s="1145" t="s">
        <v>550</v>
      </c>
      <c r="D38" s="1146"/>
      <c r="E38" s="1147"/>
      <c r="F38" s="36">
        <v>0.04</v>
      </c>
      <c r="G38" s="37">
        <v>0.04</v>
      </c>
      <c r="H38" s="37">
        <v>1.57</v>
      </c>
      <c r="I38" s="37">
        <v>0.49</v>
      </c>
      <c r="J38" s="38">
        <v>1.07</v>
      </c>
      <c r="K38" s="22"/>
      <c r="L38" s="22"/>
      <c r="M38" s="22"/>
      <c r="N38" s="22"/>
      <c r="O38" s="22"/>
      <c r="P38" s="22"/>
    </row>
    <row r="39" spans="1:16" ht="39" customHeight="1" x14ac:dyDescent="0.2">
      <c r="A39" s="22"/>
      <c r="B39" s="35"/>
      <c r="C39" s="1145" t="s">
        <v>551</v>
      </c>
      <c r="D39" s="1146"/>
      <c r="E39" s="1147"/>
      <c r="F39" s="36">
        <v>0.28000000000000003</v>
      </c>
      <c r="G39" s="37">
        <v>0.28999999999999998</v>
      </c>
      <c r="H39" s="37">
        <v>0.35</v>
      </c>
      <c r="I39" s="37">
        <v>0.42</v>
      </c>
      <c r="J39" s="38">
        <v>0.17</v>
      </c>
      <c r="K39" s="22"/>
      <c r="L39" s="22"/>
      <c r="M39" s="22"/>
      <c r="N39" s="22"/>
      <c r="O39" s="22"/>
      <c r="P39" s="22"/>
    </row>
    <row r="40" spans="1:16" ht="39" customHeight="1" x14ac:dyDescent="0.2">
      <c r="A40" s="22"/>
      <c r="B40" s="35"/>
      <c r="C40" s="1145" t="s">
        <v>552</v>
      </c>
      <c r="D40" s="1146"/>
      <c r="E40" s="1147"/>
      <c r="F40" s="36">
        <v>0.03</v>
      </c>
      <c r="G40" s="37">
        <v>0.05</v>
      </c>
      <c r="H40" s="37">
        <v>0.01</v>
      </c>
      <c r="I40" s="37">
        <v>0.01</v>
      </c>
      <c r="J40" s="38">
        <v>0.04</v>
      </c>
      <c r="K40" s="22"/>
      <c r="L40" s="22"/>
      <c r="M40" s="22"/>
      <c r="N40" s="22"/>
      <c r="O40" s="22"/>
      <c r="P40" s="22"/>
    </row>
    <row r="41" spans="1:16" ht="39" customHeight="1" x14ac:dyDescent="0.2">
      <c r="A41" s="22"/>
      <c r="B41" s="35"/>
      <c r="C41" s="1145" t="s">
        <v>553</v>
      </c>
      <c r="D41" s="1146"/>
      <c r="E41" s="1147"/>
      <c r="F41" s="36">
        <v>0.03</v>
      </c>
      <c r="G41" s="37">
        <v>0.03</v>
      </c>
      <c r="H41" s="37">
        <v>0.03</v>
      </c>
      <c r="I41" s="37">
        <v>0.03</v>
      </c>
      <c r="J41" s="38">
        <v>0.03</v>
      </c>
      <c r="K41" s="22"/>
      <c r="L41" s="22"/>
      <c r="M41" s="22"/>
      <c r="N41" s="22"/>
      <c r="O41" s="22"/>
      <c r="P41" s="22"/>
    </row>
    <row r="42" spans="1:16" ht="39" customHeight="1" x14ac:dyDescent="0.2">
      <c r="A42" s="22"/>
      <c r="B42" s="39"/>
      <c r="C42" s="1145" t="s">
        <v>554</v>
      </c>
      <c r="D42" s="1146"/>
      <c r="E42" s="1147"/>
      <c r="F42" s="36" t="s">
        <v>500</v>
      </c>
      <c r="G42" s="37" t="s">
        <v>500</v>
      </c>
      <c r="H42" s="37" t="s">
        <v>500</v>
      </c>
      <c r="I42" s="37" t="s">
        <v>500</v>
      </c>
      <c r="J42" s="38" t="s">
        <v>500</v>
      </c>
      <c r="K42" s="22"/>
      <c r="L42" s="22"/>
      <c r="M42" s="22"/>
      <c r="N42" s="22"/>
      <c r="O42" s="22"/>
      <c r="P42" s="22"/>
    </row>
    <row r="43" spans="1:16" ht="39" customHeight="1" thickBot="1" x14ac:dyDescent="0.25">
      <c r="A43" s="22"/>
      <c r="B43" s="40"/>
      <c r="C43" s="1148" t="s">
        <v>555</v>
      </c>
      <c r="D43" s="1149"/>
      <c r="E43" s="1150"/>
      <c r="F43" s="41">
        <v>0.02</v>
      </c>
      <c r="G43" s="42">
        <v>7.0000000000000007E-2</v>
      </c>
      <c r="H43" s="42">
        <v>0.03</v>
      </c>
      <c r="I43" s="42">
        <v>0.03</v>
      </c>
      <c r="J43" s="43">
        <v>0.05</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5vhCpvMom5oqPdF37qYZRT9nmzqF2DhH+ZugWd9vhNxQVXV7DuVaY1bC5+wM95A8MKMzecV7QSdiWCOWh9eQg==" saltValue="6/wnUaq5ggG/tQ6Of9CG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24926</v>
      </c>
      <c r="L45" s="60">
        <v>25286</v>
      </c>
      <c r="M45" s="60">
        <v>25074</v>
      </c>
      <c r="N45" s="60">
        <v>25251</v>
      </c>
      <c r="O45" s="61">
        <v>26264</v>
      </c>
      <c r="P45" s="48"/>
      <c r="Q45" s="48"/>
      <c r="R45" s="48"/>
      <c r="S45" s="48"/>
      <c r="T45" s="48"/>
      <c r="U45" s="48"/>
    </row>
    <row r="46" spans="1:21" ht="30.75" customHeight="1" x14ac:dyDescent="0.2">
      <c r="A46" s="48"/>
      <c r="B46" s="1155"/>
      <c r="C46" s="1156"/>
      <c r="D46" s="62"/>
      <c r="E46" s="1161" t="s">
        <v>11</v>
      </c>
      <c r="F46" s="1161"/>
      <c r="G46" s="1161"/>
      <c r="H46" s="1161"/>
      <c r="I46" s="1161"/>
      <c r="J46" s="1162"/>
      <c r="K46" s="63">
        <v>5896</v>
      </c>
      <c r="L46" s="64">
        <v>7999</v>
      </c>
      <c r="M46" s="64">
        <v>7700</v>
      </c>
      <c r="N46" s="64">
        <v>4635</v>
      </c>
      <c r="O46" s="65">
        <v>4118</v>
      </c>
      <c r="P46" s="48"/>
      <c r="Q46" s="48"/>
      <c r="R46" s="48"/>
      <c r="S46" s="48"/>
      <c r="T46" s="48"/>
      <c r="U46" s="48"/>
    </row>
    <row r="47" spans="1:21" ht="30.75" customHeight="1" x14ac:dyDescent="0.2">
      <c r="A47" s="48"/>
      <c r="B47" s="1155"/>
      <c r="C47" s="1156"/>
      <c r="D47" s="62"/>
      <c r="E47" s="1161" t="s">
        <v>12</v>
      </c>
      <c r="F47" s="1161"/>
      <c r="G47" s="1161"/>
      <c r="H47" s="1161"/>
      <c r="I47" s="1161"/>
      <c r="J47" s="1162"/>
      <c r="K47" s="63">
        <v>43724</v>
      </c>
      <c r="L47" s="64">
        <v>42663</v>
      </c>
      <c r="M47" s="64">
        <v>42914</v>
      </c>
      <c r="N47" s="64">
        <v>43641</v>
      </c>
      <c r="O47" s="65">
        <v>44101</v>
      </c>
      <c r="P47" s="48"/>
      <c r="Q47" s="48"/>
      <c r="R47" s="48"/>
      <c r="S47" s="48"/>
      <c r="T47" s="48"/>
      <c r="U47" s="48"/>
    </row>
    <row r="48" spans="1:21" ht="30.75" customHeight="1" x14ac:dyDescent="0.2">
      <c r="A48" s="48"/>
      <c r="B48" s="1155"/>
      <c r="C48" s="1156"/>
      <c r="D48" s="62"/>
      <c r="E48" s="1161" t="s">
        <v>13</v>
      </c>
      <c r="F48" s="1161"/>
      <c r="G48" s="1161"/>
      <c r="H48" s="1161"/>
      <c r="I48" s="1161"/>
      <c r="J48" s="1162"/>
      <c r="K48" s="63">
        <v>12783</v>
      </c>
      <c r="L48" s="64">
        <v>12856</v>
      </c>
      <c r="M48" s="64">
        <v>12217</v>
      </c>
      <c r="N48" s="64">
        <v>11919</v>
      </c>
      <c r="O48" s="65">
        <v>12354</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500</v>
      </c>
      <c r="L49" s="64" t="s">
        <v>500</v>
      </c>
      <c r="M49" s="64" t="s">
        <v>500</v>
      </c>
      <c r="N49" s="64" t="s">
        <v>500</v>
      </c>
      <c r="O49" s="65" t="s">
        <v>500</v>
      </c>
      <c r="P49" s="48"/>
      <c r="Q49" s="48"/>
      <c r="R49" s="48"/>
      <c r="S49" s="48"/>
      <c r="T49" s="48"/>
      <c r="U49" s="48"/>
    </row>
    <row r="50" spans="1:21" ht="30.75" customHeight="1" x14ac:dyDescent="0.2">
      <c r="A50" s="48"/>
      <c r="B50" s="1155"/>
      <c r="C50" s="1156"/>
      <c r="D50" s="62"/>
      <c r="E50" s="1161" t="s">
        <v>15</v>
      </c>
      <c r="F50" s="1161"/>
      <c r="G50" s="1161"/>
      <c r="H50" s="1161"/>
      <c r="I50" s="1161"/>
      <c r="J50" s="1162"/>
      <c r="K50" s="63">
        <v>1840</v>
      </c>
      <c r="L50" s="64">
        <v>1721</v>
      </c>
      <c r="M50" s="64">
        <v>1507</v>
      </c>
      <c r="N50" s="64">
        <v>1515</v>
      </c>
      <c r="O50" s="65">
        <v>1456</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500</v>
      </c>
      <c r="L51" s="64" t="s">
        <v>500</v>
      </c>
      <c r="M51" s="64" t="s">
        <v>500</v>
      </c>
      <c r="N51" s="64" t="s">
        <v>500</v>
      </c>
      <c r="O51" s="65" t="s">
        <v>500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62458</v>
      </c>
      <c r="L52" s="64">
        <v>59781</v>
      </c>
      <c r="M52" s="64">
        <v>59030</v>
      </c>
      <c r="N52" s="64">
        <v>58517</v>
      </c>
      <c r="O52" s="65">
        <v>56702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26711</v>
      </c>
      <c r="L53" s="69">
        <v>30744</v>
      </c>
      <c r="M53" s="69">
        <v>30382</v>
      </c>
      <c r="N53" s="69">
        <v>28444</v>
      </c>
      <c r="O53" s="70">
        <v>31591</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556</v>
      </c>
      <c r="L57" s="81" t="s">
        <v>557</v>
      </c>
      <c r="M57" s="81" t="s">
        <v>558</v>
      </c>
      <c r="N57" s="81" t="s">
        <v>559</v>
      </c>
      <c r="O57" s="82" t="s">
        <v>560</v>
      </c>
      <c r="P57" s="48"/>
      <c r="Q57" s="48"/>
      <c r="R57" s="48"/>
      <c r="S57" s="48"/>
      <c r="T57" s="48"/>
      <c r="U57" s="48"/>
    </row>
    <row r="58" spans="1:21" ht="31.5" customHeight="1" x14ac:dyDescent="0.2">
      <c r="B58" s="1169" t="s">
        <v>24</v>
      </c>
      <c r="C58" s="1170"/>
      <c r="D58" s="1175" t="s">
        <v>25</v>
      </c>
      <c r="E58" s="1176"/>
      <c r="F58" s="1176"/>
      <c r="G58" s="1176"/>
      <c r="H58" s="1176"/>
      <c r="I58" s="1176"/>
      <c r="J58" s="1177"/>
      <c r="K58" s="83">
        <v>42869</v>
      </c>
      <c r="L58" s="84">
        <v>37635</v>
      </c>
      <c r="M58" s="84">
        <v>33553</v>
      </c>
      <c r="N58" s="84">
        <v>21451</v>
      </c>
      <c r="O58" s="85">
        <v>21385</v>
      </c>
    </row>
    <row r="59" spans="1:21" ht="31.5" customHeight="1" x14ac:dyDescent="0.2">
      <c r="B59" s="1171"/>
      <c r="C59" s="1172"/>
      <c r="D59" s="1178" t="s">
        <v>26</v>
      </c>
      <c r="E59" s="1179"/>
      <c r="F59" s="1179"/>
      <c r="G59" s="1179"/>
      <c r="H59" s="1179"/>
      <c r="I59" s="1179"/>
      <c r="J59" s="1180"/>
      <c r="K59" s="86">
        <v>187306</v>
      </c>
      <c r="L59" s="87">
        <v>169538</v>
      </c>
      <c r="M59" s="87">
        <v>167121</v>
      </c>
      <c r="N59" s="87">
        <v>177305</v>
      </c>
      <c r="O59" s="88">
        <v>200512</v>
      </c>
    </row>
    <row r="60" spans="1:21" ht="31.5" customHeight="1" thickBot="1" x14ac:dyDescent="0.25">
      <c r="B60" s="1173"/>
      <c r="C60" s="1174"/>
      <c r="D60" s="1181" t="s">
        <v>27</v>
      </c>
      <c r="E60" s="1182"/>
      <c r="F60" s="1182"/>
      <c r="G60" s="1182"/>
      <c r="H60" s="1182"/>
      <c r="I60" s="1182"/>
      <c r="J60" s="1183"/>
      <c r="K60" s="89">
        <v>217174</v>
      </c>
      <c r="L60" s="90">
        <v>215296</v>
      </c>
      <c r="M60" s="90">
        <v>216894</v>
      </c>
      <c r="N60" s="90">
        <v>226180</v>
      </c>
      <c r="O60" s="91">
        <v>248339</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BEtevq1W5LVhtlHgewlkvXFnm3PMCGpLHUEDCLFvBI1tpjXN2qOCXLvO7oMY+yXj43V6F+IkoJVZqc/hQUXSQ==" saltValue="kfbCBCMoLBwidGTg96lD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538</v>
      </c>
      <c r="J40" s="103" t="s">
        <v>539</v>
      </c>
      <c r="K40" s="103" t="s">
        <v>540</v>
      </c>
      <c r="L40" s="103" t="s">
        <v>541</v>
      </c>
      <c r="M40" s="104" t="s">
        <v>542</v>
      </c>
    </row>
    <row r="41" spans="2:13" ht="27.75" customHeight="1" x14ac:dyDescent="0.2">
      <c r="B41" s="1184" t="s">
        <v>30</v>
      </c>
      <c r="C41" s="1185"/>
      <c r="D41" s="105"/>
      <c r="E41" s="1190" t="s">
        <v>31</v>
      </c>
      <c r="F41" s="1190"/>
      <c r="G41" s="1190"/>
      <c r="H41" s="1191"/>
      <c r="I41" s="355">
        <v>1028266</v>
      </c>
      <c r="J41" s="356">
        <v>1031630</v>
      </c>
      <c r="K41" s="356">
        <v>1037830</v>
      </c>
      <c r="L41" s="356">
        <v>1060052</v>
      </c>
      <c r="M41" s="357">
        <v>1095169</v>
      </c>
    </row>
    <row r="42" spans="2:13" ht="27.75" customHeight="1" x14ac:dyDescent="0.2">
      <c r="B42" s="1186"/>
      <c r="C42" s="1187"/>
      <c r="D42" s="106"/>
      <c r="E42" s="1192" t="s">
        <v>32</v>
      </c>
      <c r="F42" s="1192"/>
      <c r="G42" s="1192"/>
      <c r="H42" s="1193"/>
      <c r="I42" s="358">
        <v>23683</v>
      </c>
      <c r="J42" s="359">
        <v>21078</v>
      </c>
      <c r="K42" s="359">
        <v>18613</v>
      </c>
      <c r="L42" s="359">
        <v>16143</v>
      </c>
      <c r="M42" s="360">
        <v>13647</v>
      </c>
    </row>
    <row r="43" spans="2:13" ht="27.75" customHeight="1" x14ac:dyDescent="0.2">
      <c r="B43" s="1186"/>
      <c r="C43" s="1187"/>
      <c r="D43" s="106"/>
      <c r="E43" s="1192" t="s">
        <v>33</v>
      </c>
      <c r="F43" s="1192"/>
      <c r="G43" s="1192"/>
      <c r="H43" s="1193"/>
      <c r="I43" s="358">
        <v>142593</v>
      </c>
      <c r="J43" s="359">
        <v>149402</v>
      </c>
      <c r="K43" s="359">
        <v>146905</v>
      </c>
      <c r="L43" s="359">
        <v>169615</v>
      </c>
      <c r="M43" s="360">
        <v>166067</v>
      </c>
    </row>
    <row r="44" spans="2:13" ht="27.75" customHeight="1" x14ac:dyDescent="0.2">
      <c r="B44" s="1186"/>
      <c r="C44" s="1187"/>
      <c r="D44" s="106"/>
      <c r="E44" s="1192" t="s">
        <v>34</v>
      </c>
      <c r="F44" s="1192"/>
      <c r="G44" s="1192"/>
      <c r="H44" s="1193"/>
      <c r="I44" s="358" t="s">
        <v>500</v>
      </c>
      <c r="J44" s="359" t="s">
        <v>500</v>
      </c>
      <c r="K44" s="359" t="s">
        <v>500</v>
      </c>
      <c r="L44" s="359" t="s">
        <v>500</v>
      </c>
      <c r="M44" s="360" t="s">
        <v>500</v>
      </c>
    </row>
    <row r="45" spans="2:13" ht="27.75" customHeight="1" x14ac:dyDescent="0.2">
      <c r="B45" s="1186"/>
      <c r="C45" s="1187"/>
      <c r="D45" s="106"/>
      <c r="E45" s="1192" t="s">
        <v>35</v>
      </c>
      <c r="F45" s="1192"/>
      <c r="G45" s="1192"/>
      <c r="H45" s="1193"/>
      <c r="I45" s="358">
        <v>101461</v>
      </c>
      <c r="J45" s="359">
        <v>101065</v>
      </c>
      <c r="K45" s="359">
        <v>102440</v>
      </c>
      <c r="L45" s="359">
        <v>100836</v>
      </c>
      <c r="M45" s="360">
        <v>101904</v>
      </c>
    </row>
    <row r="46" spans="2:13" ht="27.75" customHeight="1" x14ac:dyDescent="0.2">
      <c r="B46" s="1186"/>
      <c r="C46" s="1187"/>
      <c r="D46" s="107"/>
      <c r="E46" s="1192" t="s">
        <v>36</v>
      </c>
      <c r="F46" s="1192"/>
      <c r="G46" s="1192"/>
      <c r="H46" s="1193"/>
      <c r="I46" s="358">
        <v>67</v>
      </c>
      <c r="J46" s="359">
        <v>37</v>
      </c>
      <c r="K46" s="359">
        <v>26</v>
      </c>
      <c r="L46" s="359">
        <v>18</v>
      </c>
      <c r="M46" s="360" t="s">
        <v>500</v>
      </c>
    </row>
    <row r="47" spans="2:13" ht="27.75" customHeight="1" x14ac:dyDescent="0.2">
      <c r="B47" s="1186"/>
      <c r="C47" s="1187"/>
      <c r="D47" s="108"/>
      <c r="E47" s="1194" t="s">
        <v>37</v>
      </c>
      <c r="F47" s="1195"/>
      <c r="G47" s="1195"/>
      <c r="H47" s="1196"/>
      <c r="I47" s="358" t="s">
        <v>500</v>
      </c>
      <c r="J47" s="359" t="s">
        <v>500</v>
      </c>
      <c r="K47" s="359" t="s">
        <v>500</v>
      </c>
      <c r="L47" s="359" t="s">
        <v>500</v>
      </c>
      <c r="M47" s="360" t="s">
        <v>500</v>
      </c>
    </row>
    <row r="48" spans="2:13" ht="27.75" customHeight="1" x14ac:dyDescent="0.2">
      <c r="B48" s="1186"/>
      <c r="C48" s="1187"/>
      <c r="D48" s="106"/>
      <c r="E48" s="1192" t="s">
        <v>38</v>
      </c>
      <c r="F48" s="1192"/>
      <c r="G48" s="1192"/>
      <c r="H48" s="1193"/>
      <c r="I48" s="358" t="s">
        <v>500</v>
      </c>
      <c r="J48" s="359" t="s">
        <v>500</v>
      </c>
      <c r="K48" s="359" t="s">
        <v>500</v>
      </c>
      <c r="L48" s="359" t="s">
        <v>500</v>
      </c>
      <c r="M48" s="360" t="s">
        <v>500</v>
      </c>
    </row>
    <row r="49" spans="2:13" ht="27.75" customHeight="1" x14ac:dyDescent="0.2">
      <c r="B49" s="1188"/>
      <c r="C49" s="1189"/>
      <c r="D49" s="106"/>
      <c r="E49" s="1192" t="s">
        <v>39</v>
      </c>
      <c r="F49" s="1192"/>
      <c r="G49" s="1192"/>
      <c r="H49" s="1193"/>
      <c r="I49" s="358" t="s">
        <v>500</v>
      </c>
      <c r="J49" s="359" t="s">
        <v>500</v>
      </c>
      <c r="K49" s="359" t="s">
        <v>500</v>
      </c>
      <c r="L49" s="359" t="s">
        <v>500</v>
      </c>
      <c r="M49" s="360" t="s">
        <v>500</v>
      </c>
    </row>
    <row r="50" spans="2:13" ht="27.75" customHeight="1" x14ac:dyDescent="0.2">
      <c r="B50" s="1197" t="s">
        <v>40</v>
      </c>
      <c r="C50" s="1198"/>
      <c r="D50" s="109"/>
      <c r="E50" s="1192" t="s">
        <v>41</v>
      </c>
      <c r="F50" s="1192"/>
      <c r="G50" s="1192"/>
      <c r="H50" s="1193"/>
      <c r="I50" s="358">
        <v>221716</v>
      </c>
      <c r="J50" s="359">
        <v>220192</v>
      </c>
      <c r="K50" s="359">
        <v>236916</v>
      </c>
      <c r="L50" s="359">
        <v>260995</v>
      </c>
      <c r="M50" s="360">
        <v>286104</v>
      </c>
    </row>
    <row r="51" spans="2:13" ht="27.75" customHeight="1" x14ac:dyDescent="0.2">
      <c r="B51" s="1186"/>
      <c r="C51" s="1187"/>
      <c r="D51" s="106"/>
      <c r="E51" s="1192" t="s">
        <v>42</v>
      </c>
      <c r="F51" s="1192"/>
      <c r="G51" s="1192"/>
      <c r="H51" s="1193"/>
      <c r="I51" s="358">
        <v>244740</v>
      </c>
      <c r="J51" s="359">
        <v>265157</v>
      </c>
      <c r="K51" s="359">
        <v>260368</v>
      </c>
      <c r="L51" s="359">
        <v>277578</v>
      </c>
      <c r="M51" s="360">
        <v>274787</v>
      </c>
    </row>
    <row r="52" spans="2:13" ht="27.75" customHeight="1" x14ac:dyDescent="0.2">
      <c r="B52" s="1188"/>
      <c r="C52" s="1189"/>
      <c r="D52" s="106"/>
      <c r="E52" s="1192" t="s">
        <v>43</v>
      </c>
      <c r="F52" s="1192"/>
      <c r="G52" s="1192"/>
      <c r="H52" s="1193"/>
      <c r="I52" s="358">
        <v>417670</v>
      </c>
      <c r="J52" s="359">
        <v>396619</v>
      </c>
      <c r="K52" s="359">
        <v>384700</v>
      </c>
      <c r="L52" s="359">
        <v>368189</v>
      </c>
      <c r="M52" s="360">
        <v>354890</v>
      </c>
    </row>
    <row r="53" spans="2:13" ht="27.75" customHeight="1" thickBot="1" x14ac:dyDescent="0.25">
      <c r="B53" s="1199" t="s">
        <v>19</v>
      </c>
      <c r="C53" s="1200"/>
      <c r="D53" s="110"/>
      <c r="E53" s="1201" t="s">
        <v>44</v>
      </c>
      <c r="F53" s="1201"/>
      <c r="G53" s="1201"/>
      <c r="H53" s="1202"/>
      <c r="I53" s="361">
        <v>411946</v>
      </c>
      <c r="J53" s="362">
        <v>421244</v>
      </c>
      <c r="K53" s="362">
        <v>423831</v>
      </c>
      <c r="L53" s="362">
        <v>439902</v>
      </c>
      <c r="M53" s="363">
        <v>461007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ixiI/DgsIdrb+q1FbIU8wLxzYH+98+k7D992YikW2iDj/ks11tZV/audKUOymm90a0UsvqcqxQCBRIoBYc6Bxg==" saltValue="+nnvnrNDLJuJS27tvcTU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540</v>
      </c>
      <c r="G54" s="119" t="s">
        <v>541</v>
      </c>
      <c r="H54" s="120" t="s">
        <v>542</v>
      </c>
    </row>
    <row r="55" spans="2:8" ht="52.5" customHeight="1" x14ac:dyDescent="0.2">
      <c r="B55" s="121"/>
      <c r="C55" s="1211" t="s">
        <v>46</v>
      </c>
      <c r="D55" s="1211"/>
      <c r="E55" s="1212"/>
      <c r="F55" s="122">
        <v>7511</v>
      </c>
      <c r="G55" s="122">
        <v>8817</v>
      </c>
      <c r="H55" s="123">
        <v>7351</v>
      </c>
    </row>
    <row r="56" spans="2:8" ht="52.5" customHeight="1" x14ac:dyDescent="0.2">
      <c r="B56" s="124"/>
      <c r="C56" s="1213" t="s">
        <v>47</v>
      </c>
      <c r="D56" s="1213"/>
      <c r="E56" s="1214"/>
      <c r="F56" s="125">
        <v>1672</v>
      </c>
      <c r="G56" s="125">
        <v>1724</v>
      </c>
      <c r="H56" s="126">
        <v>1779</v>
      </c>
    </row>
    <row r="57" spans="2:8" ht="53.25" customHeight="1" x14ac:dyDescent="0.2">
      <c r="B57" s="124"/>
      <c r="C57" s="1215" t="s">
        <v>48</v>
      </c>
      <c r="D57" s="1215"/>
      <c r="E57" s="1216"/>
      <c r="F57" s="127">
        <v>24156</v>
      </c>
      <c r="G57" s="127">
        <v>23844</v>
      </c>
      <c r="H57" s="128">
        <v>24272</v>
      </c>
    </row>
    <row r="58" spans="2:8" ht="45.75" customHeight="1" x14ac:dyDescent="0.2">
      <c r="B58" s="129"/>
      <c r="C58" s="1203" t="s">
        <v>588</v>
      </c>
      <c r="D58" s="1204"/>
      <c r="E58" s="1205"/>
      <c r="F58" s="130">
        <v>8734</v>
      </c>
      <c r="G58" s="130">
        <v>8668</v>
      </c>
      <c r="H58" s="131">
        <v>8707</v>
      </c>
    </row>
    <row r="59" spans="2:8" ht="45.75" customHeight="1" x14ac:dyDescent="0.2">
      <c r="B59" s="129"/>
      <c r="C59" s="1203" t="s">
        <v>589</v>
      </c>
      <c r="D59" s="1204"/>
      <c r="E59" s="1205"/>
      <c r="F59" s="130">
        <v>4712</v>
      </c>
      <c r="G59" s="130">
        <v>3867</v>
      </c>
      <c r="H59" s="131">
        <v>3979</v>
      </c>
    </row>
    <row r="60" spans="2:8" ht="45.75" customHeight="1" x14ac:dyDescent="0.2">
      <c r="B60" s="129"/>
      <c r="C60" s="1203" t="s">
        <v>590</v>
      </c>
      <c r="D60" s="1204"/>
      <c r="E60" s="1205"/>
      <c r="F60" s="130">
        <v>1918</v>
      </c>
      <c r="G60" s="130">
        <v>2188</v>
      </c>
      <c r="H60" s="131">
        <v>2141</v>
      </c>
    </row>
    <row r="61" spans="2:8" ht="45.75" customHeight="1" x14ac:dyDescent="0.2">
      <c r="B61" s="129"/>
      <c r="C61" s="1203" t="s">
        <v>591</v>
      </c>
      <c r="D61" s="1204"/>
      <c r="E61" s="1205"/>
      <c r="F61" s="130">
        <v>1036</v>
      </c>
      <c r="G61" s="130">
        <v>1040</v>
      </c>
      <c r="H61" s="131">
        <v>1045</v>
      </c>
    </row>
    <row r="62" spans="2:8" ht="45.75" customHeight="1" thickBot="1" x14ac:dyDescent="0.25">
      <c r="B62" s="132"/>
      <c r="C62" s="1206" t="s">
        <v>592</v>
      </c>
      <c r="D62" s="1207"/>
      <c r="E62" s="1208"/>
      <c r="F62" s="133">
        <v>1038</v>
      </c>
      <c r="G62" s="133">
        <v>1038</v>
      </c>
      <c r="H62" s="134">
        <v>1038</v>
      </c>
    </row>
    <row r="63" spans="2:8" ht="52.5" customHeight="1" thickBot="1" x14ac:dyDescent="0.25">
      <c r="B63" s="135"/>
      <c r="C63" s="1209" t="s">
        <v>49</v>
      </c>
      <c r="D63" s="1209"/>
      <c r="E63" s="1210"/>
      <c r="F63" s="136">
        <v>33339</v>
      </c>
      <c r="G63" s="136">
        <v>34385</v>
      </c>
      <c r="H63" s="137">
        <v>33402</v>
      </c>
    </row>
    <row r="64" spans="2:8" ht="13" x14ac:dyDescent="0.2"/>
  </sheetData>
  <sheetProtection algorithmName="SHA-512" hashValue="ktokSZO5Ke2lvXR+6/txMVRvGxoYQgeMrkmWwNEjOLEF1P1IFPymgC82V9KghCcEspzp4bH6zy2K0GBJk2GUyg==" saltValue="p+RMN1pmx4ffk14VIa8Xz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537</v>
      </c>
      <c r="G2" s="151"/>
      <c r="H2" s="152"/>
    </row>
    <row r="3" spans="1:8" x14ac:dyDescent="0.2">
      <c r="A3" s="148" t="s">
        <v>530</v>
      </c>
      <c r="B3" s="153"/>
      <c r="C3" s="154"/>
      <c r="D3" s="155">
        <v>57934</v>
      </c>
      <c r="E3" s="156"/>
      <c r="F3" s="157">
        <v>57132</v>
      </c>
      <c r="G3" s="158"/>
      <c r="H3" s="159"/>
    </row>
    <row r="4" spans="1:8" x14ac:dyDescent="0.2">
      <c r="A4" s="160"/>
      <c r="B4" s="161"/>
      <c r="C4" s="162"/>
      <c r="D4" s="163">
        <v>30196</v>
      </c>
      <c r="E4" s="164"/>
      <c r="F4" s="165">
        <v>30126</v>
      </c>
      <c r="G4" s="166"/>
      <c r="H4" s="167"/>
    </row>
    <row r="5" spans="1:8" x14ac:dyDescent="0.2">
      <c r="A5" s="148" t="s">
        <v>532</v>
      </c>
      <c r="B5" s="153"/>
      <c r="C5" s="154"/>
      <c r="D5" s="155">
        <v>71795</v>
      </c>
      <c r="E5" s="156"/>
      <c r="F5" s="157">
        <v>58766</v>
      </c>
      <c r="G5" s="158"/>
      <c r="H5" s="159"/>
    </row>
    <row r="6" spans="1:8" x14ac:dyDescent="0.2">
      <c r="A6" s="160"/>
      <c r="B6" s="161"/>
      <c r="C6" s="162"/>
      <c r="D6" s="163">
        <v>41675</v>
      </c>
      <c r="E6" s="164"/>
      <c r="F6" s="165">
        <v>29363</v>
      </c>
      <c r="G6" s="166"/>
      <c r="H6" s="167"/>
    </row>
    <row r="7" spans="1:8" x14ac:dyDescent="0.2">
      <c r="A7" s="148" t="s">
        <v>533</v>
      </c>
      <c r="B7" s="153"/>
      <c r="C7" s="154"/>
      <c r="D7" s="155">
        <v>64255</v>
      </c>
      <c r="E7" s="156"/>
      <c r="F7" s="157">
        <v>62482</v>
      </c>
      <c r="G7" s="158"/>
      <c r="H7" s="159"/>
    </row>
    <row r="8" spans="1:8" x14ac:dyDescent="0.2">
      <c r="A8" s="160"/>
      <c r="B8" s="161"/>
      <c r="C8" s="162"/>
      <c r="D8" s="163">
        <v>32860</v>
      </c>
      <c r="E8" s="164"/>
      <c r="F8" s="165">
        <v>34626</v>
      </c>
      <c r="G8" s="166"/>
      <c r="H8" s="167"/>
    </row>
    <row r="9" spans="1:8" x14ac:dyDescent="0.2">
      <c r="A9" s="148" t="s">
        <v>534</v>
      </c>
      <c r="B9" s="153"/>
      <c r="C9" s="154"/>
      <c r="D9" s="155">
        <v>68818</v>
      </c>
      <c r="E9" s="156"/>
      <c r="F9" s="157">
        <v>59288</v>
      </c>
      <c r="G9" s="158"/>
      <c r="H9" s="159"/>
    </row>
    <row r="10" spans="1:8" x14ac:dyDescent="0.2">
      <c r="A10" s="160"/>
      <c r="B10" s="161"/>
      <c r="C10" s="162"/>
      <c r="D10" s="163">
        <v>42367</v>
      </c>
      <c r="E10" s="164"/>
      <c r="F10" s="165">
        <v>32670</v>
      </c>
      <c r="G10" s="166"/>
      <c r="H10" s="167"/>
    </row>
    <row r="11" spans="1:8" x14ac:dyDescent="0.2">
      <c r="A11" s="148" t="s">
        <v>535</v>
      </c>
      <c r="B11" s="153"/>
      <c r="C11" s="154"/>
      <c r="D11" s="155">
        <v>78777</v>
      </c>
      <c r="E11" s="156"/>
      <c r="F11" s="157">
        <v>63490</v>
      </c>
      <c r="G11" s="158"/>
      <c r="H11" s="159"/>
    </row>
    <row r="12" spans="1:8" x14ac:dyDescent="0.2">
      <c r="A12" s="160"/>
      <c r="B12" s="161"/>
      <c r="C12" s="168"/>
      <c r="D12" s="163">
        <v>51803</v>
      </c>
      <c r="E12" s="164"/>
      <c r="F12" s="165">
        <v>35347</v>
      </c>
      <c r="G12" s="166"/>
      <c r="H12" s="167"/>
    </row>
    <row r="13" spans="1:8" x14ac:dyDescent="0.2">
      <c r="A13" s="148"/>
      <c r="B13" s="153"/>
      <c r="C13" s="169"/>
      <c r="D13" s="170">
        <v>68316</v>
      </c>
      <c r="E13" s="171"/>
      <c r="F13" s="172">
        <v>60232</v>
      </c>
      <c r="G13" s="173"/>
      <c r="H13" s="159"/>
    </row>
    <row r="14" spans="1:8" x14ac:dyDescent="0.2">
      <c r="A14" s="160"/>
      <c r="B14" s="161"/>
      <c r="C14" s="162"/>
      <c r="D14" s="163">
        <v>39780</v>
      </c>
      <c r="E14" s="164"/>
      <c r="F14" s="165">
        <v>32426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0.12</v>
      </c>
      <c r="C19" s="174">
        <f>ROUND(VALUE(SUBSTITUTE(実質収支比率等に係る経年分析!G$48,"▲","-")),2)</f>
        <v>0.14000000000000001</v>
      </c>
      <c r="D19" s="174">
        <f>ROUND(VALUE(SUBSTITUTE(実質収支比率等に係る経年分析!H$48,"▲","-")),2)</f>
        <v>1.63</v>
      </c>
      <c r="E19" s="174">
        <f>ROUND(VALUE(SUBSTITUTE(実質収支比率等に係る経年分析!I$48,"▲","-")),2)</f>
        <v>0.55000000000000004</v>
      </c>
      <c r="F19" s="174">
        <f>ROUND(VALUE(SUBSTITUTE(実質収支比率等に係る経年分析!J$48,"▲","-")),2)</f>
        <v>1.1599999999999999</v>
      </c>
    </row>
    <row r="20" spans="1:11" x14ac:dyDescent="0.2">
      <c r="A20" s="174" t="s">
        <v>53</v>
      </c>
      <c r="B20" s="174">
        <f>ROUND(VALUE(SUBSTITUTE(実質収支比率等に係る経年分析!F$47,"▲","-")),2)</f>
        <v>1.71</v>
      </c>
      <c r="C20" s="174">
        <f>ROUND(VALUE(SUBSTITUTE(実質収支比率等に係る経年分析!G$47,"▲","-")),2)</f>
        <v>1.7</v>
      </c>
      <c r="D20" s="174">
        <f>ROUND(VALUE(SUBSTITUTE(実質収支比率等に係る経年分析!H$47,"▲","-")),2)</f>
        <v>1.97</v>
      </c>
      <c r="E20" s="174">
        <f>ROUND(VALUE(SUBSTITUTE(実質収支比率等に係る経年分析!I$47,"▲","-")),2)</f>
        <v>2.2400000000000002</v>
      </c>
      <c r="F20" s="174">
        <f>ROUND(VALUE(SUBSTITUTE(実質収支比率等に係る経年分析!J$47,"▲","-")),2)</f>
        <v>1.81</v>
      </c>
    </row>
    <row r="21" spans="1:11" x14ac:dyDescent="0.2">
      <c r="A21" s="174" t="s">
        <v>54</v>
      </c>
      <c r="B21" s="174">
        <f>IF(ISNUMBER(VALUE(SUBSTITUTE(実質収支比率等に係る経年分析!F$49,"▲","-"))),ROUND(VALUE(SUBSTITUTE(実質収支比率等に係る経年分析!F$49,"▲","-")),2),NA())</f>
        <v>0</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1.73</v>
      </c>
      <c r="E21" s="174">
        <f>IF(ISNUMBER(VALUE(SUBSTITUTE(実質収支比率等に係る経年分析!I$49,"▲","-"))),ROUND(VALUE(SUBSTITUTE(実質収支比率等に係る経年分析!I$49,"▲","-")),2),NA())</f>
        <v>-1.47</v>
      </c>
      <c r="F21" s="174">
        <f>IF(ISNUMBER(VALUE(SUBSTITUTE(実質収支比率等に係る経年分析!J$49,"▲","-"))),ROUND(VALUE(SUBSTITUTE(実質収支比率等に係る経年分析!J$49,"▲","-")),2),NA())</f>
        <v>-0.16</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公害健康被害補償事業特別会計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0.03</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
      <c r="A30" s="175" t="str">
        <f>IF(連結実質赤字比率に係る赤字・黒字の構成分析!C$40="",NA(),連結実質赤字比率に係る赤字・黒字の構成分析!C$40)</f>
        <v>墓地整備事業特別会計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0.28000000000000003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0.28999999999999998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一般会計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1.07</v>
      </c>
    </row>
    <row r="33" spans="1:16" x14ac:dyDescent="0.2">
      <c r="A33" s="175" t="str">
        <f>IF(連結実質赤字比率に係る赤字・黒字の構成分析!C$37="",NA(),連結実質赤字比率に係る赤字・黒字の構成分析!C$37)</f>
        <v>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2.14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1.62</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3.55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4.2300000000000004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1.82</v>
      </c>
    </row>
    <row r="35" spans="1:16" x14ac:dyDescent="0.2">
      <c r="A35" s="175" t="str">
        <f>IF(連結実質赤字比率に係る赤字・黒字の構成分析!C$35="",NA(),連結実質赤字比率に係る赤字・黒字の構成分析!C$35)</f>
        <v>工業用水道事業会計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2.35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2.58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5.35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4.62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3.83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62458</v>
      </c>
      <c r="E42" s="176"/>
      <c r="F42" s="176"/>
      <c r="G42" s="176">
        <f>'実質公債費比率（分子）の構造'!L$52</f>
        <v>59781</v>
      </c>
      <c r="H42" s="176"/>
      <c r="I42" s="176"/>
      <c r="J42" s="176">
        <f>'実質公債費比率（分子）の構造'!M$52</f>
        <v>59030</v>
      </c>
      <c r="K42" s="176"/>
      <c r="L42" s="176"/>
      <c r="M42" s="176">
        <f>'実質公債費比率（分子）の構造'!N$52</f>
        <v>58517</v>
      </c>
      <c r="N42" s="176"/>
      <c r="O42" s="176"/>
      <c r="P42" s="176">
        <f>'実質公債費比率（分子）の構造'!O$52</f>
        <v>56702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1840</v>
      </c>
      <c r="C44" s="176"/>
      <c r="D44" s="176"/>
      <c r="E44" s="176">
        <f>'実質公債費比率（分子）の構造'!L$50</f>
        <v>1721</v>
      </c>
      <c r="F44" s="176"/>
      <c r="G44" s="176"/>
      <c r="H44" s="176">
        <f>'実質公債費比率（分子）の構造'!M$50</f>
        <v>1507</v>
      </c>
      <c r="I44" s="176"/>
      <c r="J44" s="176"/>
      <c r="K44" s="176">
        <f>'実質公債費比率（分子）の構造'!N$50</f>
        <v>1515</v>
      </c>
      <c r="L44" s="176"/>
      <c r="M44" s="176"/>
      <c r="N44" s="176">
        <f>'実質公債費比率（分子）の構造'!O$50</f>
        <v>1456</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12783</v>
      </c>
      <c r="C46" s="176"/>
      <c r="D46" s="176"/>
      <c r="E46" s="176">
        <f>'実質公債費比率（分子）の構造'!L$48</f>
        <v>12856</v>
      </c>
      <c r="F46" s="176"/>
      <c r="G46" s="176"/>
      <c r="H46" s="176">
        <f>'実質公債費比率（分子）の構造'!M$48</f>
        <v>12217</v>
      </c>
      <c r="I46" s="176"/>
      <c r="J46" s="176"/>
      <c r="K46" s="176">
        <f>'実質公債費比率（分子）の構造'!N$48</f>
        <v>11919</v>
      </c>
      <c r="L46" s="176"/>
      <c r="M46" s="176"/>
      <c r="N46" s="176">
        <f>'実質公債費比率（分子）の構造'!O$48</f>
        <v>12354</v>
      </c>
      <c r="O46" s="176"/>
      <c r="P46" s="176"/>
    </row>
    <row r="47" spans="1:16" x14ac:dyDescent="0.2">
      <c r="A47" s="176" t="s">
        <v>12</v>
      </c>
      <c r="B47" s="176">
        <f>'実質公債費比率（分子）の構造'!K$47</f>
        <v>43724</v>
      </c>
      <c r="C47" s="176"/>
      <c r="D47" s="176"/>
      <c r="E47" s="176">
        <f>'実質公債費比率（分子）の構造'!L$47</f>
        <v>42663</v>
      </c>
      <c r="F47" s="176"/>
      <c r="G47" s="176"/>
      <c r="H47" s="176">
        <f>'実質公債費比率（分子）の構造'!M$47</f>
        <v>42914</v>
      </c>
      <c r="I47" s="176"/>
      <c r="J47" s="176"/>
      <c r="K47" s="176">
        <f>'実質公債費比率（分子）の構造'!N$47</f>
        <v>43641</v>
      </c>
      <c r="L47" s="176"/>
      <c r="M47" s="176"/>
      <c r="N47" s="176">
        <f>'実質公債費比率（分子）の構造'!O$47</f>
        <v>44101</v>
      </c>
      <c r="O47" s="176"/>
      <c r="P47" s="176"/>
    </row>
    <row r="48" spans="1:16" x14ac:dyDescent="0.2">
      <c r="A48" s="176" t="s">
        <v>65</v>
      </c>
      <c r="B48" s="176">
        <f>'実質公債費比率（分子）の構造'!K$46</f>
        <v>5896</v>
      </c>
      <c r="C48" s="176"/>
      <c r="D48" s="176"/>
      <c r="E48" s="176">
        <f>'実質公債費比率（分子）の構造'!L$46</f>
        <v>7999</v>
      </c>
      <c r="F48" s="176"/>
      <c r="G48" s="176"/>
      <c r="H48" s="176">
        <f>'実質公債費比率（分子）の構造'!M$46</f>
        <v>7700</v>
      </c>
      <c r="I48" s="176"/>
      <c r="J48" s="176"/>
      <c r="K48" s="176">
        <f>'実質公債費比率（分子）の構造'!N$46</f>
        <v>4635</v>
      </c>
      <c r="L48" s="176"/>
      <c r="M48" s="176"/>
      <c r="N48" s="176">
        <f>'実質公債費比率（分子）の構造'!O$46</f>
        <v>4118</v>
      </c>
      <c r="O48" s="176"/>
      <c r="P48" s="176"/>
    </row>
    <row r="49" spans="1:16" x14ac:dyDescent="0.2">
      <c r="A49" s="176" t="s">
        <v>66</v>
      </c>
      <c r="B49" s="176">
        <f>'実質公債費比率（分子）の構造'!K$45</f>
        <v>24926</v>
      </c>
      <c r="C49" s="176"/>
      <c r="D49" s="176"/>
      <c r="E49" s="176">
        <f>'実質公債費比率（分子）の構造'!L$45</f>
        <v>25286</v>
      </c>
      <c r="F49" s="176"/>
      <c r="G49" s="176"/>
      <c r="H49" s="176">
        <f>'実質公債費比率（分子）の構造'!M$45</f>
        <v>25074</v>
      </c>
      <c r="I49" s="176"/>
      <c r="J49" s="176"/>
      <c r="K49" s="176">
        <f>'実質公債費比率（分子）の構造'!N$45</f>
        <v>25251</v>
      </c>
      <c r="L49" s="176"/>
      <c r="M49" s="176"/>
      <c r="N49" s="176">
        <f>'実質公債費比率（分子）の構造'!O$45</f>
        <v>26264</v>
      </c>
      <c r="O49" s="176"/>
      <c r="P49" s="176"/>
    </row>
    <row r="50" spans="1:16" x14ac:dyDescent="0.2">
      <c r="A50" s="176" t="s">
        <v>67</v>
      </c>
      <c r="B50" s="176" t="e">
        <f>NA()</f>
        <v>#N/A</v>
      </c>
      <c r="C50" s="176">
        <f>IF(ISNUMBER('実質公債費比率（分子）の構造'!K$53),'実質公債費比率（分子）の構造'!K$53,NA())</f>
        <v>26711</v>
      </c>
      <c r="D50" s="176" t="e">
        <f>NA()</f>
        <v>#N/A</v>
      </c>
      <c r="E50" s="176" t="e">
        <f>NA()</f>
        <v>#N/A</v>
      </c>
      <c r="F50" s="176">
        <f>IF(ISNUMBER('実質公債費比率（分子）の構造'!L$53),'実質公債費比率（分子）の構造'!L$53,NA())</f>
        <v>30744</v>
      </c>
      <c r="G50" s="176" t="e">
        <f>NA()</f>
        <v>#N/A</v>
      </c>
      <c r="H50" s="176" t="e">
        <f>NA()</f>
        <v>#N/A</v>
      </c>
      <c r="I50" s="176">
        <f>IF(ISNUMBER('実質公債費比率（分子）の構造'!M$53),'実質公債費比率（分子）の構造'!M$53,NA())</f>
        <v>30382</v>
      </c>
      <c r="J50" s="176" t="e">
        <f>NA()</f>
        <v>#N/A</v>
      </c>
      <c r="K50" s="176" t="e">
        <f>NA()</f>
        <v>#N/A</v>
      </c>
      <c r="L50" s="176">
        <f>IF(ISNUMBER('実質公債費比率（分子）の構造'!N$53),'実質公債費比率（分子）の構造'!N$53,NA())</f>
        <v>28444</v>
      </c>
      <c r="M50" s="176" t="e">
        <f>NA()</f>
        <v>#N/A</v>
      </c>
      <c r="N50" s="176" t="e">
        <f>NA()</f>
        <v>#N/A</v>
      </c>
      <c r="O50" s="176">
        <f>IF(ISNUMBER('実質公債費比率（分子）の構造'!O$53),'実質公債費比率（分子）の構造'!O$53,NA())</f>
        <v>31591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417670</v>
      </c>
      <c r="E56" s="175"/>
      <c r="F56" s="175"/>
      <c r="G56" s="175">
        <f>'将来負担比率（分子）の構造'!J$52</f>
        <v>396619</v>
      </c>
      <c r="H56" s="175"/>
      <c r="I56" s="175"/>
      <c r="J56" s="175">
        <f>'将来負担比率（分子）の構造'!K$52</f>
        <v>384700</v>
      </c>
      <c r="K56" s="175"/>
      <c r="L56" s="175"/>
      <c r="M56" s="175">
        <f>'将来負担比率（分子）の構造'!L$52</f>
        <v>368189</v>
      </c>
      <c r="N56" s="175"/>
      <c r="O56" s="175"/>
      <c r="P56" s="175">
        <f>'将来負担比率（分子）の構造'!M$52</f>
        <v>354890</v>
      </c>
    </row>
    <row r="57" spans="1:16" x14ac:dyDescent="0.2">
      <c r="A57" s="175" t="s">
        <v>42</v>
      </c>
      <c r="B57" s="175"/>
      <c r="C57" s="175"/>
      <c r="D57" s="175">
        <f>'将来負担比率（分子）の構造'!I$51</f>
        <v>244740</v>
      </c>
      <c r="E57" s="175"/>
      <c r="F57" s="175"/>
      <c r="G57" s="175">
        <f>'将来負担比率（分子）の構造'!J$51</f>
        <v>265157</v>
      </c>
      <c r="H57" s="175"/>
      <c r="I57" s="175"/>
      <c r="J57" s="175">
        <f>'将来負担比率（分子）の構造'!K$51</f>
        <v>260368</v>
      </c>
      <c r="K57" s="175"/>
      <c r="L57" s="175"/>
      <c r="M57" s="175">
        <f>'将来負担比率（分子）の構造'!L$51</f>
        <v>277578</v>
      </c>
      <c r="N57" s="175"/>
      <c r="O57" s="175"/>
      <c r="P57" s="175">
        <f>'将来負担比率（分子）の構造'!M$51</f>
        <v>274787</v>
      </c>
    </row>
    <row r="58" spans="1:16" x14ac:dyDescent="0.2">
      <c r="A58" s="175" t="s">
        <v>41</v>
      </c>
      <c r="B58" s="175"/>
      <c r="C58" s="175"/>
      <c r="D58" s="175">
        <f>'将来負担比率（分子）の構造'!I$50</f>
        <v>221716</v>
      </c>
      <c r="E58" s="175"/>
      <c r="F58" s="175"/>
      <c r="G58" s="175">
        <f>'将来負担比率（分子）の構造'!J$50</f>
        <v>220192</v>
      </c>
      <c r="H58" s="175"/>
      <c r="I58" s="175"/>
      <c r="J58" s="175">
        <f>'将来負担比率（分子）の構造'!K$50</f>
        <v>236916</v>
      </c>
      <c r="K58" s="175"/>
      <c r="L58" s="175"/>
      <c r="M58" s="175">
        <f>'将来負担比率（分子）の構造'!L$50</f>
        <v>260995</v>
      </c>
      <c r="N58" s="175"/>
      <c r="O58" s="175"/>
      <c r="P58" s="175">
        <f>'将来負担比率（分子）の構造'!M$50</f>
        <v>286104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67</v>
      </c>
      <c r="C61" s="175"/>
      <c r="D61" s="175"/>
      <c r="E61" s="175">
        <f>'将来負担比率（分子）の構造'!J$46</f>
        <v>37</v>
      </c>
      <c r="F61" s="175"/>
      <c r="G61" s="175"/>
      <c r="H61" s="175">
        <f>'将来負担比率（分子）の構造'!K$46</f>
        <v>26</v>
      </c>
      <c r="I61" s="175"/>
      <c r="J61" s="175"/>
      <c r="K61" s="175">
        <f>'将来負担比率（分子）の構造'!L$46</f>
        <v>18</v>
      </c>
      <c r="L61" s="175"/>
      <c r="M61" s="175"/>
      <c r="N61" s="175" t="str">
        <f>'将来負担比率（分子）の構造'!M$46</f>
        <v>-</v>
      </c>
      <c r="O61" s="175"/>
      <c r="P61" s="175"/>
    </row>
    <row r="62" spans="1:16" x14ac:dyDescent="0.2">
      <c r="A62" s="175" t="s">
        <v>35</v>
      </c>
      <c r="B62" s="175">
        <f>'将来負担比率（分子）の構造'!I$45</f>
        <v>101461</v>
      </c>
      <c r="C62" s="175"/>
      <c r="D62" s="175"/>
      <c r="E62" s="175">
        <f>'将来負担比率（分子）の構造'!J$45</f>
        <v>101065</v>
      </c>
      <c r="F62" s="175"/>
      <c r="G62" s="175"/>
      <c r="H62" s="175">
        <f>'将来負担比率（分子）の構造'!K$45</f>
        <v>102440</v>
      </c>
      <c r="I62" s="175"/>
      <c r="J62" s="175"/>
      <c r="K62" s="175">
        <f>'将来負担比率（分子）の構造'!L$45</f>
        <v>100836</v>
      </c>
      <c r="L62" s="175"/>
      <c r="M62" s="175"/>
      <c r="N62" s="175">
        <f>'将来負担比率（分子）の構造'!M$45</f>
        <v>101904</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142593</v>
      </c>
      <c r="C64" s="175"/>
      <c r="D64" s="175"/>
      <c r="E64" s="175">
        <f>'将来負担比率（分子）の構造'!J$43</f>
        <v>149402</v>
      </c>
      <c r="F64" s="175"/>
      <c r="G64" s="175"/>
      <c r="H64" s="175">
        <f>'将来負担比率（分子）の構造'!K$43</f>
        <v>146905</v>
      </c>
      <c r="I64" s="175"/>
      <c r="J64" s="175"/>
      <c r="K64" s="175">
        <f>'将来負担比率（分子）の構造'!L$43</f>
        <v>169615</v>
      </c>
      <c r="L64" s="175"/>
      <c r="M64" s="175"/>
      <c r="N64" s="175">
        <f>'将来負担比率（分子）の構造'!M$43</f>
        <v>166067</v>
      </c>
      <c r="O64" s="175"/>
      <c r="P64" s="175"/>
    </row>
    <row r="65" spans="1:16" x14ac:dyDescent="0.2">
      <c r="A65" s="175" t="s">
        <v>32</v>
      </c>
      <c r="B65" s="175">
        <f>'将来負担比率（分子）の構造'!I$42</f>
        <v>23683</v>
      </c>
      <c r="C65" s="175"/>
      <c r="D65" s="175"/>
      <c r="E65" s="175">
        <f>'将来負担比率（分子）の構造'!J$42</f>
        <v>21078</v>
      </c>
      <c r="F65" s="175"/>
      <c r="G65" s="175"/>
      <c r="H65" s="175">
        <f>'将来負担比率（分子）の構造'!K$42</f>
        <v>18613</v>
      </c>
      <c r="I65" s="175"/>
      <c r="J65" s="175"/>
      <c r="K65" s="175">
        <f>'将来負担比率（分子）の構造'!L$42</f>
        <v>16143</v>
      </c>
      <c r="L65" s="175"/>
      <c r="M65" s="175"/>
      <c r="N65" s="175">
        <f>'将来負担比率（分子）の構造'!M$42</f>
        <v>13647</v>
      </c>
      <c r="O65" s="175"/>
      <c r="P65" s="175"/>
    </row>
    <row r="66" spans="1:16" x14ac:dyDescent="0.2">
      <c r="A66" s="175" t="s">
        <v>31</v>
      </c>
      <c r="B66" s="175">
        <f>'将来負担比率（分子）の構造'!I$41</f>
        <v>1028266</v>
      </c>
      <c r="C66" s="175"/>
      <c r="D66" s="175"/>
      <c r="E66" s="175">
        <f>'将来負担比率（分子）の構造'!J$41</f>
        <v>1031630</v>
      </c>
      <c r="F66" s="175"/>
      <c r="G66" s="175"/>
      <c r="H66" s="175">
        <f>'将来負担比率（分子）の構造'!K$41</f>
        <v>1037830</v>
      </c>
      <c r="I66" s="175"/>
      <c r="J66" s="175"/>
      <c r="K66" s="175">
        <f>'将来負担比率（分子）の構造'!L$41</f>
        <v>1060052</v>
      </c>
      <c r="L66" s="175"/>
      <c r="M66" s="175"/>
      <c r="N66" s="175">
        <f>'将来負担比率（分子）の構造'!M$41</f>
        <v>1095169</v>
      </c>
      <c r="O66" s="175"/>
      <c r="P66" s="175"/>
    </row>
    <row r="67" spans="1:16" x14ac:dyDescent="0.2">
      <c r="A67" s="175" t="s">
        <v>71</v>
      </c>
      <c r="B67" s="175" t="e">
        <f>NA()</f>
        <v>#N/A</v>
      </c>
      <c r="C67" s="175">
        <f>IF(ISNUMBER('将来負担比率（分子）の構造'!I$53), IF('将来負担比率（分子）の構造'!I$53 &lt; 0, 0, '将来負担比率（分子）の構造'!I$53), NA())</f>
        <v>411946</v>
      </c>
      <c r="D67" s="175" t="e">
        <f>NA()</f>
        <v>#N/A</v>
      </c>
      <c r="E67" s="175" t="e">
        <f>NA()</f>
        <v>#N/A</v>
      </c>
      <c r="F67" s="175">
        <f>IF(ISNUMBER('将来負担比率（分子）の構造'!J$53), IF('将来負担比率（分子）の構造'!J$53 &lt; 0, 0, '将来負担比率（分子）の構造'!J$53), NA())</f>
        <v>421244</v>
      </c>
      <c r="G67" s="175" t="e">
        <f>NA()</f>
        <v>#N/A</v>
      </c>
      <c r="H67" s="175" t="e">
        <f>NA()</f>
        <v>#N/A</v>
      </c>
      <c r="I67" s="175">
        <f>IF(ISNUMBER('将来負担比率（分子）の構造'!K$53), IF('将来負担比率（分子）の構造'!K$53 &lt; 0, 0, '将来負担比率（分子）の構造'!K$53), NA())</f>
        <v>423831</v>
      </c>
      <c r="J67" s="175" t="e">
        <f>NA()</f>
        <v>#N/A</v>
      </c>
      <c r="K67" s="175" t="e">
        <f>NA()</f>
        <v>#N/A</v>
      </c>
      <c r="L67" s="175">
        <f>IF(ISNUMBER('将来負担比率（分子）の構造'!L$53), IF('将来負担比率（分子）の構造'!L$53 &lt; 0, 0, '将来負担比率（分子）の構造'!L$53), NA())</f>
        <v>439902</v>
      </c>
      <c r="M67" s="175" t="e">
        <f>NA()</f>
        <v>#N/A</v>
      </c>
      <c r="N67" s="175" t="e">
        <f>NA()</f>
        <v>#N/A</v>
      </c>
      <c r="O67" s="175">
        <f>IF(ISNUMBER('将来負担比率（分子）の構造'!M$53), IF('将来負担比率（分子）の構造'!M$53 &lt; 0, 0, '将来負担比率（分子）の構造'!M$53), NA())</f>
        <v>461007</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7511</v>
      </c>
      <c r="C72" s="179">
        <f>基金残高に係る経年分析!G55</f>
        <v>8817</v>
      </c>
      <c r="D72" s="179">
        <f>基金残高に係る経年分析!H55</f>
        <v>7351</v>
      </c>
    </row>
    <row r="73" spans="1:16" x14ac:dyDescent="0.2">
      <c r="A73" s="178" t="s">
        <v>74</v>
      </c>
      <c r="B73" s="179">
        <f>基金残高に係る経年分析!F56</f>
        <v>1672</v>
      </c>
      <c r="C73" s="179">
        <f>基金残高に係る経年分析!G56</f>
        <v>1724</v>
      </c>
      <c r="D73" s="179">
        <f>基金残高に係る経年分析!H56</f>
        <v>1779</v>
      </c>
    </row>
    <row r="74" spans="1:16" x14ac:dyDescent="0.2">
      <c r="A74" s="178" t="s">
        <v>75</v>
      </c>
      <c r="B74" s="179">
        <f>基金残高に係る経年分析!F57</f>
        <v>24156</v>
      </c>
      <c r="C74" s="179">
        <f>基金残高に係る経年分析!G57</f>
        <v>23844</v>
      </c>
      <c r="D74" s="179">
        <f>基金残高に係る経年分析!H57</f>
        <v>24272</v>
      </c>
    </row>
  </sheetData>
  <sheetProtection algorithmName="SHA-512" hashValue="2QmdBYwFoPqaVGc/6j/+1k9zKmaYXTMtRkQikaIAbbL1ESNYYubMwHa1Z0RPbo/8m0od+ZQAWy2Jw0gjyu579g==" saltValue="tlfIAaFqAv7v7mPwO+f8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Props1.xml><?xml version="1.0" encoding="utf-8"?>
<ds:datastoreItem xmlns:ds="http://schemas.openxmlformats.org/officeDocument/2006/customXml" ds:itemID="{4E0CD1E4-4FD2-4DB9-9CF2-212FB584F4E8}">
  <ds:schemaRefs>
    <ds:schemaRef ds:uri="http://schemas.microsoft.com/sharepoint/v3/contenttype/forms"/>
  </ds:schemaRefs>
</ds:datastoreItem>
</file>

<file path=customXml/itemProps2.xml><?xml version="1.0" encoding="utf-8"?>
<ds:datastoreItem xmlns:ds="http://schemas.openxmlformats.org/officeDocument/2006/customXml" ds:itemID="{BCC36DA9-9B0A-4702-A355-60D0C8C3E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96902E-0E04-4300-BCD6-E1A093149961}">
  <ds:schemaRefs>
    <ds:schemaRef ds:uri="http://schemas.microsoft.com/office/2006/metadata/properties"/>
    <ds:schemaRef ds:uri="http://schemas.microsoft.com/office/infopath/2007/PartnerControls"/>
    <ds:schemaRef ds:uri="a4e28f63-7028-4a93-8047-9653a98e0e88"/>
    <ds:schemaRef ds:uri="fd32c9f7-8932-4d07-b49b-91c8a1e2689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新山</cp:lastModifiedBy>
  <cp:lastPrinted>2025-03-11T23:50:40Z</cp:lastPrinted>
  <dcterms:created xsi:type="dcterms:W3CDTF">2025-02-19T01:58:11Z</dcterms:created>
  <dcterms:modified xsi:type="dcterms:W3CDTF">2025-03-25T02:50:40Z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ies>
</file>