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16_看護専任教員（第２回）\"/>
    </mc:Choice>
  </mc:AlternateContent>
  <bookViews>
    <workbookView xWindow="0" yWindow="0" windowWidth="19200" windowHeight="769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I6" i="6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Y97" i="19" s="1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W77" i="19"/>
  <c r="O77" i="19"/>
  <c r="X77" i="19" s="1"/>
  <c r="N77" i="19"/>
  <c r="M77" i="19"/>
  <c r="A77" i="19"/>
  <c r="W76" i="19"/>
  <c r="N76" i="19"/>
  <c r="M76" i="19"/>
  <c r="O76" i="19" s="1"/>
  <c r="A76" i="19"/>
  <c r="W75" i="19"/>
  <c r="N75" i="19"/>
  <c r="M75" i="19"/>
  <c r="A75" i="19"/>
  <c r="W74" i="19"/>
  <c r="N74" i="19"/>
  <c r="M74" i="19"/>
  <c r="P74" i="19" s="1"/>
  <c r="Y74" i="19" s="1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P62" i="19" s="1"/>
  <c r="M62" i="19"/>
  <c r="A62" i="19"/>
  <c r="W61" i="19"/>
  <c r="O61" i="19"/>
  <c r="X61" i="19" s="1"/>
  <c r="AA61" i="19" s="1"/>
  <c r="N61" i="19"/>
  <c r="M61" i="19"/>
  <c r="A61" i="19"/>
  <c r="W60" i="19"/>
  <c r="N60" i="19"/>
  <c r="M60" i="19"/>
  <c r="O60" i="19" s="1"/>
  <c r="X60" i="19" s="1"/>
  <c r="AA60" i="19" s="1"/>
  <c r="A60" i="19"/>
  <c r="W59" i="19"/>
  <c r="N59" i="19"/>
  <c r="M59" i="19"/>
  <c r="P59" i="19" s="1"/>
  <c r="A59" i="19"/>
  <c r="W58" i="19"/>
  <c r="N58" i="19"/>
  <c r="M58" i="19"/>
  <c r="P58" i="19" s="1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N54" i="19"/>
  <c r="P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P51" i="19"/>
  <c r="Y51" i="19" s="1"/>
  <c r="N51" i="19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N46" i="19"/>
  <c r="M46" i="19"/>
  <c r="O46" i="19" s="1"/>
  <c r="A46" i="19"/>
  <c r="W45" i="19"/>
  <c r="N45" i="19"/>
  <c r="M45" i="19"/>
  <c r="O45" i="19" s="1"/>
  <c r="X45" i="19" s="1"/>
  <c r="A45" i="19"/>
  <c r="W44" i="19"/>
  <c r="N44" i="19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O40" i="19"/>
  <c r="X40" i="19" s="1"/>
  <c r="N40" i="19"/>
  <c r="M40" i="19"/>
  <c r="A40" i="19"/>
  <c r="W39" i="19"/>
  <c r="N39" i="19"/>
  <c r="M39" i="19"/>
  <c r="O39" i="19" s="1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O37" i="19" s="1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N33" i="19"/>
  <c r="P33" i="19" s="1"/>
  <c r="Y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P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P25" i="19"/>
  <c r="Y25" i="19" s="1"/>
  <c r="N25" i="19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N21" i="19"/>
  <c r="P21" i="19" s="1"/>
  <c r="Y21" i="19" s="1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O17" i="19"/>
  <c r="N17" i="19"/>
  <c r="P17" i="19" s="1"/>
  <c r="Y17" i="19" s="1"/>
  <c r="M17" i="19"/>
  <c r="A17" i="19"/>
  <c r="W16" i="19"/>
  <c r="N16" i="19"/>
  <c r="P16" i="19" s="1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O100" i="19" l="1"/>
  <c r="P85" i="19"/>
  <c r="Y85" i="19" s="1"/>
  <c r="O90" i="19"/>
  <c r="P11" i="19"/>
  <c r="P13" i="19"/>
  <c r="Y13" i="19" s="1"/>
  <c r="P15" i="19"/>
  <c r="O20" i="19"/>
  <c r="X20" i="19" s="1"/>
  <c r="O33" i="19"/>
  <c r="P45" i="19"/>
  <c r="O54" i="19"/>
  <c r="O62" i="19"/>
  <c r="X62" i="19" s="1"/>
  <c r="O22" i="19"/>
  <c r="O27" i="19"/>
  <c r="P35" i="19"/>
  <c r="P40" i="19"/>
  <c r="Y40" i="19" s="1"/>
  <c r="O59" i="19"/>
  <c r="X59" i="19" s="1"/>
  <c r="P61" i="19"/>
  <c r="Y61" i="19" s="1"/>
  <c r="P72" i="19"/>
  <c r="P77" i="19"/>
  <c r="Y77" i="19" s="1"/>
  <c r="P80" i="19"/>
  <c r="P90" i="19"/>
  <c r="Y90" i="19" s="1"/>
  <c r="O10" i="19"/>
  <c r="P19" i="19"/>
  <c r="Y19" i="19" s="1"/>
  <c r="P24" i="19"/>
  <c r="P42" i="19"/>
  <c r="P50" i="19"/>
  <c r="P53" i="19"/>
  <c r="P56" i="19"/>
  <c r="O58" i="19"/>
  <c r="P64" i="19"/>
  <c r="O74" i="19"/>
  <c r="X74" i="19" s="1"/>
  <c r="P82" i="19"/>
  <c r="Y82" i="19" s="1"/>
  <c r="O84" i="19"/>
  <c r="X84" i="19" s="1"/>
  <c r="AA84" i="19" s="1"/>
  <c r="P89" i="19"/>
  <c r="Y89" i="19" s="1"/>
  <c r="O99" i="19"/>
  <c r="O29" i="19"/>
  <c r="P44" i="19"/>
  <c r="Y44" i="19" s="1"/>
  <c r="O16" i="19"/>
  <c r="X16" i="19" s="1"/>
  <c r="O2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Y76" i="19" s="1"/>
  <c r="P81" i="19"/>
  <c r="Y81" i="19" s="1"/>
  <c r="O86" i="19"/>
  <c r="O91" i="19"/>
  <c r="P94" i="19"/>
  <c r="Y94" i="19" s="1"/>
  <c r="O96" i="19"/>
  <c r="O18" i="19"/>
  <c r="O23" i="19"/>
  <c r="P28" i="19"/>
  <c r="Y28" i="19" s="1"/>
  <c r="P31" i="19"/>
  <c r="O43" i="19"/>
  <c r="P55" i="19"/>
  <c r="Y55" i="19" s="1"/>
  <c r="O57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AB65" i="19"/>
  <c r="Y5" i="19"/>
  <c r="Y3" i="19"/>
  <c r="Y8" i="19"/>
  <c r="P12" i="19"/>
  <c r="O12" i="19"/>
  <c r="X22" i="19"/>
  <c r="X27" i="19"/>
  <c r="Y35" i="19"/>
  <c r="AA45" i="19"/>
  <c r="Y32" i="19"/>
  <c r="O3" i="19"/>
  <c r="X11" i="19"/>
  <c r="Y24" i="19"/>
  <c r="AA32" i="19"/>
  <c r="Y50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Y11" i="19"/>
  <c r="O2" i="19"/>
  <c r="X10" i="19"/>
  <c r="X18" i="19"/>
  <c r="X23" i="19"/>
  <c r="Y31" i="19"/>
  <c r="AA36" i="19"/>
  <c r="X43" i="19"/>
  <c r="X19" i="19"/>
  <c r="X15" i="19"/>
  <c r="Y20" i="19"/>
  <c r="Y23" i="19"/>
  <c r="AA28" i="19"/>
  <c r="X38" i="19"/>
  <c r="X57" i="19"/>
  <c r="Y15" i="19"/>
  <c r="AA20" i="19"/>
  <c r="X30" i="19"/>
  <c r="X35" i="19"/>
  <c r="Y52" i="19"/>
  <c r="AA81" i="19"/>
  <c r="AB81" i="19" s="1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I4" i="6"/>
  <c r="J1" i="6" s="1"/>
  <c r="I5" i="6"/>
  <c r="I3" i="6"/>
  <c r="W2" i="18" l="1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Q2" i="18" l="1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P69" i="18" s="1"/>
  <c r="M70" i="18"/>
  <c r="O70" i="18" s="1"/>
  <c r="N70" i="18"/>
  <c r="P70" i="18" s="1"/>
  <c r="M71" i="18"/>
  <c r="O71" i="18" s="1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P77" i="18" s="1"/>
  <c r="M78" i="18"/>
  <c r="O78" i="18" s="1"/>
  <c r="N78" i="18"/>
  <c r="P78" i="18" s="1"/>
  <c r="M79" i="18"/>
  <c r="O79" i="18" s="1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P85" i="18" s="1"/>
  <c r="M86" i="18"/>
  <c r="O86" i="18" s="1"/>
  <c r="N86" i="18"/>
  <c r="P86" i="18" s="1"/>
  <c r="M87" i="18"/>
  <c r="O87" i="18" s="1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P93" i="18" s="1"/>
  <c r="M94" i="18"/>
  <c r="O94" i="18" s="1"/>
  <c r="N94" i="18"/>
  <c r="P94" i="18" s="1"/>
  <c r="M95" i="18"/>
  <c r="O95" i="18" s="1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O38" i="18"/>
  <c r="O34" i="18"/>
  <c r="O30" i="18"/>
  <c r="O26" i="18"/>
  <c r="O22" i="18"/>
  <c r="O18" i="18"/>
  <c r="O65" i="18"/>
  <c r="O61" i="18"/>
  <c r="O57" i="18"/>
  <c r="O53" i="18"/>
  <c r="O49" i="18"/>
  <c r="O45" i="18"/>
  <c r="O41" i="18"/>
  <c r="O37" i="18"/>
  <c r="O33" i="18"/>
  <c r="O29" i="18"/>
  <c r="O25" i="18"/>
  <c r="O21" i="18"/>
  <c r="O17" i="18"/>
  <c r="O64" i="18"/>
  <c r="O60" i="18"/>
  <c r="O56" i="18"/>
  <c r="O52" i="18"/>
  <c r="O48" i="18"/>
  <c r="O44" i="18"/>
  <c r="O40" i="18"/>
  <c r="O36" i="18"/>
  <c r="O32" i="18"/>
  <c r="O28" i="18"/>
  <c r="O24" i="18"/>
  <c r="O20" i="18"/>
  <c r="O16" i="18"/>
  <c r="O63" i="18"/>
  <c r="O59" i="18"/>
  <c r="O55" i="18"/>
  <c r="O51" i="18"/>
  <c r="O47" i="18"/>
  <c r="O43" i="18"/>
  <c r="O39" i="18"/>
  <c r="O35" i="18"/>
  <c r="O31" i="18"/>
  <c r="O27" i="18"/>
  <c r="O23" i="18"/>
  <c r="O19" i="18"/>
  <c r="O15" i="18"/>
  <c r="O14" i="18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<sst xmlns="http://schemas.openxmlformats.org/spreadsheetml/2006/main" count="1062" uniqueCount="312">
  <si>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</si>
  <si>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</si>
  <si>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</si>
  <si>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</si>
  <si>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</si>
  <si>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</si>
  <si>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</si>
  <si>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</si>
  <si>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</si>
  <si>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</si>
  <si>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</si>
  <si>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</si>
  <si>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</si>
  <si>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</si>
  <si>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</si>
  <si>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</si>
  <si>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</si>
  <si>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</si>
  <si>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</si>
  <si>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</si>
  <si>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</si>
  <si>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</si>
  <si>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</si>
  <si>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</si>
  <si>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</si>
  <si>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</si>
  <si>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</si>
  <si>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</si>
  <si>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</si>
  <si>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</si>
  <si>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</si>
  <si>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</si>
  <si>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</si>
  <si>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</si>
  <si>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</si>
  <si>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</si>
  <si>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</si>
  <si>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</si>
  <si>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</si>
  <si>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</si>
  <si>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</si>
  <si>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</si>
  <si>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</si>
  <si>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</si>
  <si>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</si>
  <si>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</si>
  <si>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</si>
  <si>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</si>
  <si>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</si>
  <si>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</si>
  <si>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</si>
  <si>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</si>
  <si>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</si>
  <si>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</si>
  <si>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</si>
  <si>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</si>
  <si>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</si>
  <si>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</si>
  <si>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</si>
  <si>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</si>
  <si>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</si>
  <si>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</si>
  <si>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</si>
  <si>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</si>
  <si>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</si>
  <si>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</si>
  <si>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</si>
  <si>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</si>
  <si>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</si>
  <si>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</si>
  <si>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</si>
  <si>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</si>
  <si>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</si>
  <si>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</si>
  <si>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</si>
  <si>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</si>
  <si>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</si>
  <si>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</si>
  <si>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</si>
  <si>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</si>
  <si>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</si>
  <si>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</si>
  <si>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</si>
  <si>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</si>
  <si>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</si>
  <si>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</si>
  <si>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</si>
  <si>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</si>
  <si>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</si>
  <si>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</si>
  <si>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</si>
  <si>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</si>
  <si>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</si>
  <si>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</si>
  <si>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</si>
  <si>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</si>
  <si>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</si>
  <si>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</si>
  <si>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</si>
  <si>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</si>
  <si>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</si>
  <si>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</si>
  <si>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</si>
  <si>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</si>
  <si>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</si>
  <si>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</si>
  <si>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</si>
  <si>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</si>
  <si>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</si>
  <si>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</si>
  <si>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</si>
  <si>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</si>
  <si>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</si>
  <si>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</si>
  <si>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</si>
  <si>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</si>
  <si>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</si>
  <si>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</si>
  <si>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</si>
  <si>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</si>
  <si>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</si>
  <si>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</si>
  <si>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</si>
  <si>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</si>
  <si>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</si>
  <si>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</si>
  <si>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</si>
  <si>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</si>
  <si>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</si>
  <si>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</si>
  <si>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</si>
  <si>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</si>
  <si>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</si>
  <si>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</si>
  <si>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</si>
  <si>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</si>
  <si>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</si>
  <si>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</si>
  <si>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</si>
  <si>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</si>
  <si>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</si>
  <si>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</si>
  <si>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</si>
  <si>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</si>
  <si>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</si>
  <si>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</si>
  <si>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</si>
  <si>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</si>
  <si>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</si>
  <si>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</si>
  <si>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</si>
  <si>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</si>
  <si>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</si>
  <si>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</si>
  <si>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</si>
  <si>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</si>
  <si>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</si>
  <si>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</si>
  <si>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</si>
  <si>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</si>
  <si>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</si>
  <si>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</si>
  <si>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</si>
  <si>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</si>
  <si>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</si>
  <si>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</si>
  <si>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</si>
  <si>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</si>
  <si>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</si>
  <si>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</si>
  <si>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</si>
  <si>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</si>
  <si>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</si>
  <si>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</si>
  <si>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</si>
  <si>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</si>
  <si>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</si>
  <si>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</si>
  <si>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</si>
  <si>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</si>
  <si>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</si>
  <si>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</si>
  <si>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</si>
  <si>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</si>
  <si>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</si>
  <si>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</si>
  <si>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</si>
  <si>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</si>
  <si>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</si>
  <si>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</si>
  <si>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</si>
  <si>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</si>
  <si>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</si>
  <si>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</si>
  <si>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</si>
  <si>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</si>
  <si>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</si>
  <si>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</si>
  <si>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</si>
  <si>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</si>
  <si>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</si>
  <si>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</si>
  <si>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</si>
  <si>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</si>
  <si>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</si>
  <si>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</si>
  <si>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</si>
  <si>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</si>
  <si>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</si>
  <si>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</si>
  <si>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</si>
  <si>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</si>
  <si>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</si>
  <si>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</si>
  <si>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</si>
  <si>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</si>
  <si>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</si>
  <si>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</si>
  <si>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</si>
  <si>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</si>
  <si>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</si>
  <si>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</si>
  <si>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</si>
  <si>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</si>
  <si>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</si>
  <si>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</si>
  <si>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</si>
  <si>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</si>
  <si>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</si>
  <si>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</si>
  <si>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</si>
  <si>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</si>
  <si>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</si>
  <si>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</si>
  <si>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</si>
  <si>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</si>
  <si>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</si>
  <si>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</si>
  <si>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</si>
  <si>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</si>
  <si>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</si>
  <si>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</si>
  <si>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</si>
  <si>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</si>
  <si>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</si>
  <si>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</si>
  <si>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</si>
  <si>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</si>
  <si>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</si>
  <si>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</si>
  <si>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</si>
  <si>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</si>
  <si>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</si>
  <si>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</si>
  <si>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</si>
  <si>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</si>
  <si>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</si>
  <si>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</si>
  <si>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</si>
  <si>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</si>
  <si>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</si>
  <si>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</si>
  <si>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</si>
  <si>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</si>
  <si>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</si>
  <si>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</si>
  <si>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</si>
  <si>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</si>
  <si>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</si>
  <si>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</si>
  <si>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</si>
  <si>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</si>
  <si>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</si>
  <si>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</si>
  <si>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</si>
  <si>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</si>
  <si>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</si>
  <si>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</si>
  <si>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</si>
  <si>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</si>
  <si>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</si>
  <si>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</si>
  <si>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</si>
  <si>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</si>
  <si>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</si>
  <si>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</si>
  <si>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</si>
  <si>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</si>
  <si>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</si>
  <si>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</si>
  <si>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</si>
  <si>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</si>
  <si>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</si>
  <si>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</si>
  <si>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</si>
  <si>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</si>
  <si>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</si>
  <si>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</si>
  <si>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</si>
  <si>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</si>
  <si>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</si>
  <si>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</si>
  <si>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</si>
  <si>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</si>
  <si>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</si>
  <si>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</si>
  <si>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</si>
  <si>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</si>
  <si>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－</t>
    <phoneticPr fontId="1"/>
  </si>
  <si>
    <t>普通運転免許</t>
  </si>
  <si>
    <t>選考区分</t>
    <rPh sb="0" eb="2">
      <t>センコウ</t>
    </rPh>
    <rPh sb="2" eb="4">
      <t>クブン</t>
    </rPh>
    <phoneticPr fontId="1"/>
  </si>
  <si>
    <t>看護専任教員（第２回）</t>
    <rPh sb="0" eb="2">
      <t>カンゴ</t>
    </rPh>
    <rPh sb="2" eb="6">
      <t>センニンキョウイン</t>
    </rPh>
    <rPh sb="7" eb="8">
      <t>ダイ</t>
    </rPh>
    <rPh sb="9" eb="1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</si>
</sst>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101600</xdr:rowOff>
    </xdr:from>
    <xdr:to>
      <xdr:col>2</xdr:col>
      <xdr:colOff>1670050</xdr:colOff>
      <xdr:row>8</xdr:row>
      <xdr:rowOff>88900</xdr:rowOff>
    </xdr:to>
    <xdr:sp macro="" textlink="">
      <xdr:nvSpPr>
        <xdr:cNvPr id="2" name="角丸四角形吹き出し 1"/>
        <xdr:cNvSpPr/>
      </xdr:nvSpPr>
      <xdr:spPr>
        <a:xfrm>
          <a:off x="4387850" y="4572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18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98153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499110</xdr:colOff>
      <xdr:row>2</xdr:row>
      <xdr:rowOff>153669</xdr:rowOff>
    </xdr:from>
    <xdr:to>
      <xdr:col>2</xdr:col>
      <xdr:colOff>2324100</xdr:colOff>
      <xdr:row>11</xdr:row>
      <xdr:rowOff>9525</xdr:rowOff>
    </xdr:to>
    <xdr:sp macro="" textlink="">
      <xdr:nvSpPr>
        <xdr:cNvPr id="18" name="角丸四角形吹き出し 17"/>
        <xdr:cNvSpPr/>
      </xdr:nvSpPr>
      <xdr:spPr>
        <a:xfrm>
          <a:off x="3556635" y="515619"/>
          <a:ext cx="1824990" cy="14846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2324100</xdr:colOff>
      <xdr:row>5</xdr:row>
      <xdr:rowOff>90488</xdr:rowOff>
    </xdr:from>
    <xdr:to>
      <xdr:col>3</xdr:col>
      <xdr:colOff>714375</xdr:colOff>
      <xdr:row>6</xdr:row>
      <xdr:rowOff>172085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1625" y="995363"/>
          <a:ext cx="723900" cy="262572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14</xdr:row>
      <xdr:rowOff>28574</xdr:rowOff>
    </xdr:from>
    <xdr:to>
      <xdr:col>3</xdr:col>
      <xdr:colOff>647699</xdr:colOff>
      <xdr:row>29</xdr:row>
      <xdr:rowOff>38100</xdr:rowOff>
    </xdr:to>
    <xdr:sp macro="" textlink="">
      <xdr:nvSpPr>
        <xdr:cNvPr id="14" name="角丸四角形吹き出し 13"/>
        <xdr:cNvSpPr/>
      </xdr:nvSpPr>
      <xdr:spPr>
        <a:xfrm>
          <a:off x="3600450" y="2562224"/>
          <a:ext cx="2438399" cy="2724151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「専任教員等経験」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・・・次のいずれかの経験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</a:t>
          </a:r>
          <a:r>
            <a:rPr lang="ja-JP" altLang="en-US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「看護師等経験」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・・・上記「専任教員等経験」以外　の看護師、保健師、助産師としての経験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E3" sqref="E3"/>
    </sheetView>
  </sheetViews>
  <sheetFormatPr defaultRowHeight="14"/>
  <cols>
    <col min="1" max="1" width="20.5" bestFit="1" customWidth="1"/>
    <col min="2" max="2" width="47.08203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253</v>
      </c>
      <c r="B1" s="2" t="s">
        <v>310</v>
      </c>
      <c r="D1" s="1" t="s">
        <v>155</v>
      </c>
      <c r="E1" s="2" t="s">
        <v>156</v>
      </c>
      <c r="I1" s="25">
        <f ca="1">MIN(I3)</f>
        <v>45541</v>
      </c>
      <c r="J1" s="25">
        <f ca="1">MIN(I4)</f>
        <v>45541</v>
      </c>
    </row>
    <row r="2" spans="1:10">
      <c r="A2" s="30"/>
      <c r="B2" s="32" t="s">
        <v>311</v>
      </c>
      <c r="D2" s="9" t="s">
        <v>309</v>
      </c>
      <c r="E2" s="10"/>
    </row>
    <row r="3" spans="1:10">
      <c r="D3" s="57" t="s">
        <v>298</v>
      </c>
      <c r="E3" s="31"/>
      <c r="F3" s="25"/>
      <c r="I3" s="25">
        <f ca="1">IF(ISBLANK(E3),TODAY(),EOMONTH(E3,0))</f>
        <v>45541</v>
      </c>
    </row>
    <row r="4" spans="1:10">
      <c r="A4" s="1" t="s">
        <v>119</v>
      </c>
      <c r="B4" s="2" t="s">
        <v>120</v>
      </c>
      <c r="D4" s="57" t="s">
        <v>286</v>
      </c>
      <c r="E4" s="31"/>
      <c r="F4" s="25"/>
      <c r="I4" s="25">
        <f t="shared" ref="I4:I6" ca="1" si="0">IF(ISBLANK(E4),TODAY(),EOMONTH(E4,0))</f>
        <v>45541</v>
      </c>
    </row>
    <row r="5" spans="1:10">
      <c r="A5" s="4"/>
      <c r="B5" s="3"/>
      <c r="D5" s="33" t="s">
        <v>287</v>
      </c>
      <c r="E5" s="31"/>
      <c r="F5" s="25"/>
      <c r="I5" s="25">
        <f t="shared" ca="1" si="0"/>
        <v>45541</v>
      </c>
    </row>
    <row r="6" spans="1:10">
      <c r="D6" s="33" t="s">
        <v>288</v>
      </c>
      <c r="E6" s="31"/>
      <c r="I6" s="25">
        <f t="shared" ca="1" si="0"/>
        <v>45541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dQIy9EcEhm2mya08opiGwzO7ARtjfoEsw8b8mgv4/Mh/NEkh1UYu40V4NqzYOCbjfUwg9Ud2v+/XNwn9y81GTA==" saltValue="yP3tozrcrF9cCpbj1QtO/Q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2" sqref="K2"/>
    </sheetView>
  </sheetViews>
  <sheetFormatPr defaultRowHeight="1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45747</v>
      </c>
      <c r="M1" t="s">
        <v>281</v>
      </c>
      <c r="N1">
        <v>0</v>
      </c>
      <c r="P1" t="s">
        <v>293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282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295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292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306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272</v>
      </c>
      <c r="N6">
        <v>0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B3" sqref="B3"/>
    </sheetView>
  </sheetViews>
  <sheetFormatPr defaultColWidth="8.75" defaultRowHeight="14"/>
  <cols>
    <col min="1" max="1" width="20.5" style="7" bestFit="1" customWidth="1"/>
    <col min="2" max="2" width="36.08203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253</v>
      </c>
      <c r="B1" s="15" t="s">
        <v>310</v>
      </c>
      <c r="D1" s="14" t="s">
        <v>155</v>
      </c>
      <c r="E1" s="15" t="s">
        <v>156</v>
      </c>
    </row>
    <row r="2" spans="1:5">
      <c r="A2" s="37"/>
      <c r="B2" s="16" t="str">
        <f>'入力シート（基本情報）'!$B$2</f>
        <v>看護専任教員（第２回）</v>
      </c>
      <c r="D2" s="17" t="s">
        <v>308</v>
      </c>
      <c r="E2" s="18"/>
    </row>
    <row r="3" spans="1:5">
      <c r="D3" s="17" t="s">
        <v>298</v>
      </c>
      <c r="E3" s="18">
        <v>44652</v>
      </c>
    </row>
    <row r="4" spans="1:5">
      <c r="A4" s="14" t="s">
        <v>119</v>
      </c>
      <c r="B4" s="15" t="s">
        <v>120</v>
      </c>
      <c r="D4" s="17" t="s">
        <v>286</v>
      </c>
      <c r="E4" s="18">
        <v>38443</v>
      </c>
    </row>
    <row r="5" spans="1:5">
      <c r="A5" s="21" t="s">
        <v>211</v>
      </c>
      <c r="B5" s="16" t="s">
        <v>212</v>
      </c>
      <c r="D5" s="17" t="s">
        <v>277</v>
      </c>
      <c r="E5" s="44"/>
    </row>
    <row r="6" spans="1:5">
      <c r="D6" s="17" t="s">
        <v>289</v>
      </c>
      <c r="E6" s="18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KsxeEm836kRNPSVAInFonFMPsJ5yh3vH6w5E0/AlMFMmoivhdLJKthOID8FNMebTecVEpvkzLI3Bi1okPCZKyA==" saltValue="uXdD+NMmh+JjxJ2E39jQlw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D2" sqref="D2"/>
    </sheetView>
  </sheetViews>
  <sheetFormatPr defaultColWidth="8.75" defaultRowHeight="14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A2" sqref="A2"/>
    </sheetView>
  </sheetViews>
  <sheetFormatPr defaultColWidth="8.75" defaultRowHeight="14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cIOG06rhkpBArQW11l5FoPuc3vTCjVQLdHrIOr4SK5WXoQKUAJI/H9SmtcSA+z2OjeBGilYb3SZ6X9xraQL22A==" saltValue="ovUYyJdiywXOlbmO3/dfDg==" spinCount="100000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" outlineLevelCol="1"/>
  <cols>
    <col min="1" max="1" width="4.33203125" style="7" bestFit="1" customWidth="1"/>
    <col min="2" max="3" width="35.75" style="38" customWidth="1"/>
    <col min="4" max="4" width="9.5" style="38" bestFit="1" customWidth="1"/>
    <col min="5" max="6" width="15.8320312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320312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273</v>
      </c>
      <c r="F1" s="38" t="s">
        <v>280</v>
      </c>
      <c r="G1" s="38" t="s">
        <v>274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292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271</v>
      </c>
      <c r="F2" s="39"/>
      <c r="G2" s="39"/>
      <c r="H2" s="56"/>
      <c r="I2" s="56"/>
      <c r="J2" s="39"/>
      <c r="K2" s="42" t="s">
        <v>290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4diyN68+75dckJouOl49YKJFpO/OajyRWG1neZD2HIMPSrDed4iruqWo42sJvj8jaQj3BwRYl9/8OIvtrABsqg==" saltValue="p9kFqDHzOC40A7wOnXlPpw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ColWidth="9" defaultRowHeight="14" outlineLevelCol="1"/>
  <cols>
    <col min="1" max="1" width="4.33203125" style="7" bestFit="1" customWidth="1"/>
    <col min="2" max="2" width="35.75" style="7" customWidth="1"/>
    <col min="3" max="3" width="30.58203125" style="7" customWidth="1"/>
    <col min="4" max="4" width="9.5" style="7" bestFit="1" customWidth="1"/>
    <col min="5" max="6" width="15.83203125" style="45" customWidth="1"/>
    <col min="7" max="7" width="39.75" style="45" customWidth="1"/>
    <col min="8" max="9" width="10.5" style="7" bestFit="1" customWidth="1"/>
    <col min="10" max="10" width="22.25" style="45" customWidth="1"/>
    <col min="11" max="11" width="18.3320312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273</v>
      </c>
      <c r="F1" s="7" t="s">
        <v>280</v>
      </c>
      <c r="G1" s="45" t="s">
        <v>274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275</v>
      </c>
      <c r="R1" s="7">
        <f ca="1">SUM(U2:U101)</f>
        <v>60</v>
      </c>
      <c r="S1" s="7">
        <f ca="1">SUM(V2:V101)</f>
        <v>0</v>
      </c>
      <c r="T1" s="7">
        <f ca="1">R1+INT(S1/30)+IF(MOD(S1,30)=0,0,1)</f>
        <v>60</v>
      </c>
      <c r="W1" s="7" t="s">
        <v>276</v>
      </c>
      <c r="X1" s="7">
        <f>SUM(AA2:AA101)</f>
        <v>189</v>
      </c>
      <c r="Y1" s="7">
        <f>SUM(AB2:AB101)</f>
        <v>28</v>
      </c>
      <c r="Z1" s="7">
        <f>X1+INT(Y1/30)+IF(MOD(Y1,30)=0,0,1)</f>
        <v>190</v>
      </c>
    </row>
    <row r="2" spans="1:28">
      <c r="A2" s="7">
        <f>IF(ISBLANK(B2),"",ROW()-1)</f>
        <v>1</v>
      </c>
      <c r="B2" s="26" t="s">
        <v>278</v>
      </c>
      <c r="C2" s="26"/>
      <c r="D2" s="26" t="s">
        <v>140</v>
      </c>
      <c r="E2" s="47" t="s">
        <v>271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283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36617</v>
      </c>
      <c r="I3" s="55">
        <v>36981</v>
      </c>
      <c r="J3" s="47" t="s">
        <v>251</v>
      </c>
      <c r="K3" s="51">
        <f>Z1</f>
        <v>190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279</v>
      </c>
      <c r="C4" s="26"/>
      <c r="D4" s="26" t="s">
        <v>145</v>
      </c>
      <c r="E4" s="47" t="s">
        <v>271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279</v>
      </c>
      <c r="C5" s="26"/>
      <c r="D5" s="26" t="s">
        <v>145</v>
      </c>
      <c r="E5" s="47" t="s">
        <v>271</v>
      </c>
      <c r="F5" s="59"/>
      <c r="G5" s="48" t="s">
        <v>307</v>
      </c>
      <c r="H5" s="55">
        <v>38443</v>
      </c>
      <c r="I5" s="55">
        <v>39172</v>
      </c>
      <c r="J5" s="47" t="s">
        <v>252</v>
      </c>
      <c r="K5" s="42" t="s">
        <v>284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58"/>
      <c r="E6" s="47" t="s">
        <v>290</v>
      </c>
      <c r="F6" s="47" t="s">
        <v>293</v>
      </c>
      <c r="G6" s="54"/>
      <c r="H6" s="55">
        <v>39173</v>
      </c>
      <c r="I6" s="55">
        <v>40298</v>
      </c>
      <c r="J6" s="47" t="s">
        <v>254</v>
      </c>
      <c r="K6" s="51">
        <f ca="1">T1</f>
        <v>60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264</v>
      </c>
      <c r="D7" s="58"/>
      <c r="E7" s="47" t="s">
        <v>272</v>
      </c>
      <c r="F7" s="59"/>
      <c r="G7" s="53" t="s">
        <v>301</v>
      </c>
      <c r="H7" s="55">
        <v>40299</v>
      </c>
      <c r="I7" s="55">
        <v>40999</v>
      </c>
      <c r="J7" s="47" t="s">
        <v>258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264</v>
      </c>
      <c r="D8" s="58"/>
      <c r="E8" s="47" t="s">
        <v>290</v>
      </c>
      <c r="F8" s="60" t="s">
        <v>294</v>
      </c>
      <c r="G8" s="48" t="s">
        <v>299</v>
      </c>
      <c r="H8" s="55">
        <v>41000</v>
      </c>
      <c r="I8" s="55">
        <v>41729</v>
      </c>
      <c r="J8" s="47" t="s">
        <v>254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58"/>
      <c r="E9" s="47" t="s">
        <v>292</v>
      </c>
      <c r="F9" s="47" t="s">
        <v>297</v>
      </c>
      <c r="G9" s="53" t="s">
        <v>302</v>
      </c>
      <c r="H9" s="55">
        <v>41730</v>
      </c>
      <c r="I9" s="55">
        <v>43097</v>
      </c>
      <c r="J9" s="47" t="s">
        <v>254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58"/>
      <c r="E10" s="47" t="s">
        <v>244</v>
      </c>
      <c r="F10" s="59"/>
      <c r="G10" s="48"/>
      <c r="H10" s="55">
        <v>43098</v>
      </c>
      <c r="I10" s="55">
        <v>43103</v>
      </c>
      <c r="J10" s="47" t="s">
        <v>251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266</v>
      </c>
      <c r="C11" s="26" t="s">
        <v>267</v>
      </c>
      <c r="D11" s="58"/>
      <c r="E11" s="47" t="s">
        <v>306</v>
      </c>
      <c r="F11" s="59"/>
      <c r="G11" s="48" t="s">
        <v>285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268</v>
      </c>
      <c r="C12" s="26"/>
      <c r="D12" s="58"/>
      <c r="E12" s="47" t="s">
        <v>244</v>
      </c>
      <c r="F12" s="59"/>
      <c r="G12" s="53"/>
      <c r="H12" s="55">
        <v>43160</v>
      </c>
      <c r="I12" s="55">
        <v>43190</v>
      </c>
      <c r="J12" s="47" t="s">
        <v>251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269</v>
      </c>
      <c r="C13" s="26" t="s">
        <v>270</v>
      </c>
      <c r="D13" s="58"/>
      <c r="E13" s="47" t="s">
        <v>292</v>
      </c>
      <c r="F13" s="47" t="s">
        <v>296</v>
      </c>
      <c r="G13" s="48" t="s">
        <v>300</v>
      </c>
      <c r="H13" s="55">
        <v>43191</v>
      </c>
      <c r="I13" s="55">
        <v>43921</v>
      </c>
      <c r="J13" s="47" t="s">
        <v>254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303</v>
      </c>
      <c r="C14" s="26" t="s">
        <v>304</v>
      </c>
      <c r="E14" s="48" t="s">
        <v>290</v>
      </c>
      <c r="F14" s="48" t="s">
        <v>293</v>
      </c>
      <c r="G14" s="48" t="s">
        <v>305</v>
      </c>
      <c r="H14" s="55">
        <v>43922</v>
      </c>
      <c r="I14" s="55">
        <v>45747</v>
      </c>
      <c r="J14" s="48" t="s">
        <v>254</v>
      </c>
      <c r="L14" s="49"/>
      <c r="M14" s="50">
        <f t="shared" si="1"/>
        <v>43922</v>
      </c>
      <c r="N14" s="50">
        <f t="shared" si="2"/>
        <v>45747</v>
      </c>
      <c r="O14" s="7">
        <f t="shared" si="3"/>
        <v>60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60</v>
      </c>
      <c r="S14" s="7">
        <f ca="1">IFERROR(VLOOKUP($F14,リスト用!$P:$Q,2,FALSE)*VLOOKUP($J14,リスト用!$H:$I,2,FALSE)*P14*Q14,0)</f>
        <v>0</v>
      </c>
      <c r="U14" s="7">
        <f t="shared" ca="1" si="6"/>
        <v>60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60</v>
      </c>
      <c r="Y14" s="7">
        <f>IFERROR(VLOOKUP($E14,リスト用!$M:$N,2,FALSE)*VLOOKUP($J14,リスト用!$H:$I,2,FALSE)*P14*W14,0)</f>
        <v>0</v>
      </c>
      <c r="AA14" s="7">
        <f t="shared" si="8"/>
        <v>60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zoUQ1UYpb6VaCuTO2Lpo4kH3ypmIPF7p9sDxN8764M0fK0YHTeGYubttcir2qgAlIteadtnJGoCBXv3FCgIenA==" saltValue="thyVy6fU7Ak9Fn/IOZemrg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cp:lastPrinted>2021-09-22T12:15:28Z</cp:lastPrinted>
  <dcterms:created xsi:type="dcterms:W3CDTF">2019-07-04T06:25:57Z</dcterms:created>
  <dcterms:modified xsi:type="dcterms:W3CDTF">2024-09-06T02:47:20Z</dcterms:modified>
</cp:coreProperties>
</file>